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commerce\"/>
    </mc:Choice>
  </mc:AlternateContent>
  <xr:revisionPtr revIDLastSave="0" documentId="13_ncr:1_{2F8E1E84-F354-4E5D-97CF-242B01339D1A}" xr6:coauthVersionLast="47" xr6:coauthVersionMax="47" xr10:uidLastSave="{00000000-0000-0000-0000-000000000000}"/>
  <bookViews>
    <workbookView xWindow="-108" yWindow="-108" windowWidth="23256" windowHeight="12456" firstSheet="2" activeTab="9" xr2:uid="{BD3FB6FC-2DD0-44F3-9431-2E641B38B599}"/>
  </bookViews>
  <sheets>
    <sheet name="PG_Forward" sheetId="1" state="hidden" r:id="rId1"/>
    <sheet name="Sheet9" sheetId="9" state="hidden" r:id="rId2"/>
    <sheet name="PGReconsile" sheetId="3" r:id="rId3"/>
    <sheet name="Insights" sheetId="6" r:id="rId4"/>
    <sheet name="Outcome &amp; Recommendations" sheetId="7" r:id="rId5"/>
    <sheet name="PG_Reverse" sheetId="2" state="hidden" r:id="rId6"/>
    <sheet name="Completed" sheetId="4" r:id="rId7"/>
    <sheet name="Return" sheetId="5" r:id="rId8"/>
    <sheet name="Sheet1" sheetId="10" state="hidden" r:id="rId9"/>
    <sheet name="RTO_OR_CANCEL" sheetId="8" r:id="rId10"/>
  </sheets>
  <externalReferences>
    <externalReference r:id="rId11"/>
  </externalReferences>
  <definedNames>
    <definedName name="_xlnm._FilterDatabase" localSheetId="2" hidden="1">PGReconsile!$A$1:$O$832</definedName>
    <definedName name="_xlnm._FilterDatabase" localSheetId="7" hidden="1">Return!$A$1:$L$374</definedName>
    <definedName name="ExternalData_5" localSheetId="0" hidden="1">PG_Forward!#REF!</definedName>
    <definedName name="ExternalData_6" localSheetId="0" hidden="1">PG_Forward!$A$1:$BW$829</definedName>
    <definedName name="ExternalData_6" localSheetId="5" hidden="1">PG_Reverse!$A$1:$BM$376</definedName>
  </definedNames>
  <calcPr calcId="191029"/>
  <pivotCaches>
    <pivotCache cacheId="0" r:id="rId12"/>
    <pivotCache cacheId="1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" i="3" l="1"/>
  <c r="N7" i="3"/>
  <c r="N8" i="3"/>
  <c r="N9" i="3"/>
  <c r="N12" i="3"/>
  <c r="N13" i="3"/>
  <c r="N15" i="3"/>
  <c r="N18" i="3"/>
  <c r="N22" i="3"/>
  <c r="N26" i="3"/>
  <c r="N27" i="3"/>
  <c r="N31" i="3"/>
  <c r="N32" i="3"/>
  <c r="N33" i="3"/>
  <c r="N34" i="3"/>
  <c r="N35" i="3"/>
  <c r="N40" i="3"/>
  <c r="N42" i="3"/>
  <c r="N44" i="3"/>
  <c r="N45" i="3"/>
  <c r="N46" i="3"/>
  <c r="N47" i="3"/>
  <c r="N50" i="3"/>
  <c r="N51" i="3"/>
  <c r="N53" i="3"/>
  <c r="N54" i="3"/>
  <c r="N56" i="3"/>
  <c r="N57" i="3"/>
  <c r="N66" i="3"/>
  <c r="N67" i="3"/>
  <c r="N68" i="3"/>
  <c r="N69" i="3"/>
  <c r="N70" i="3"/>
  <c r="N74" i="3"/>
  <c r="N75" i="3"/>
  <c r="N79" i="3"/>
  <c r="N80" i="3"/>
  <c r="N81" i="3"/>
  <c r="N82" i="3"/>
  <c r="N85" i="3"/>
  <c r="N87" i="3"/>
  <c r="N93" i="3"/>
  <c r="N94" i="3"/>
  <c r="N95" i="3"/>
  <c r="N97" i="3"/>
  <c r="N100" i="3"/>
  <c r="N101" i="3"/>
  <c r="N103" i="3"/>
  <c r="N105" i="3"/>
  <c r="N106" i="3"/>
  <c r="N107" i="3"/>
  <c r="N109" i="3"/>
  <c r="N111" i="3"/>
  <c r="N114" i="3"/>
  <c r="N117" i="3"/>
  <c r="N118" i="3"/>
  <c r="N120" i="3"/>
  <c r="N121" i="3"/>
  <c r="N123" i="3"/>
  <c r="N124" i="3"/>
  <c r="N126" i="3"/>
  <c r="N127" i="3"/>
  <c r="N129" i="3"/>
  <c r="N132" i="3"/>
  <c r="N133" i="3"/>
  <c r="N143" i="3"/>
  <c r="N144" i="3"/>
  <c r="N146" i="3"/>
  <c r="N150" i="3"/>
  <c r="N152" i="3"/>
  <c r="N156" i="3"/>
  <c r="N157" i="3"/>
  <c r="N158" i="3"/>
  <c r="N159" i="3"/>
  <c r="N163" i="3"/>
  <c r="N164" i="3"/>
  <c r="N170" i="3"/>
  <c r="N171" i="3"/>
  <c r="N174" i="3"/>
  <c r="N175" i="3"/>
  <c r="N179" i="3"/>
  <c r="N181" i="3"/>
  <c r="N182" i="3"/>
  <c r="N186" i="3"/>
  <c r="N187" i="3"/>
  <c r="N188" i="3"/>
  <c r="N192" i="3"/>
  <c r="N193" i="3"/>
  <c r="N194" i="3"/>
  <c r="N195" i="3"/>
  <c r="N196" i="3"/>
  <c r="N197" i="3"/>
  <c r="N198" i="3"/>
  <c r="N199" i="3"/>
  <c r="N200" i="3"/>
  <c r="N205" i="3"/>
  <c r="N206" i="3"/>
  <c r="N207" i="3"/>
  <c r="N212" i="3"/>
  <c r="N213" i="3"/>
  <c r="N215" i="3"/>
  <c r="N217" i="3"/>
  <c r="N221" i="3"/>
  <c r="N227" i="3"/>
  <c r="N228" i="3"/>
  <c r="N229" i="3"/>
  <c r="N230" i="3"/>
  <c r="N231" i="3"/>
  <c r="N232" i="3"/>
  <c r="N235" i="3"/>
  <c r="N236" i="3"/>
  <c r="N237" i="3"/>
  <c r="N238" i="3"/>
  <c r="N239" i="3"/>
  <c r="N241" i="3"/>
  <c r="N242" i="3"/>
  <c r="N245" i="3"/>
  <c r="N247" i="3"/>
  <c r="N249" i="3"/>
  <c r="N250" i="3"/>
  <c r="N251" i="3"/>
  <c r="N252" i="3"/>
  <c r="N254" i="3"/>
  <c r="N255" i="3"/>
  <c r="N257" i="3"/>
  <c r="N261" i="3"/>
  <c r="N262" i="3"/>
  <c r="N263" i="3"/>
  <c r="N264" i="3"/>
  <c r="N265" i="3"/>
  <c r="N266" i="3"/>
  <c r="N267" i="3"/>
  <c r="N269" i="3"/>
  <c r="N271" i="3"/>
  <c r="N273" i="3"/>
  <c r="N274" i="3"/>
  <c r="N275" i="3"/>
  <c r="N276" i="3"/>
  <c r="N277" i="3"/>
  <c r="N278" i="3"/>
  <c r="N279" i="3"/>
  <c r="N280" i="3"/>
  <c r="N281" i="3"/>
  <c r="N284" i="3"/>
  <c r="N288" i="3"/>
  <c r="N290" i="3"/>
  <c r="N294" i="3"/>
  <c r="N298" i="3"/>
  <c r="N299" i="3"/>
  <c r="N300" i="3"/>
  <c r="N304" i="3"/>
  <c r="N305" i="3"/>
  <c r="N307" i="3"/>
  <c r="N308" i="3"/>
  <c r="N309" i="3"/>
  <c r="N310" i="3"/>
  <c r="N311" i="3"/>
  <c r="N312" i="3"/>
  <c r="N313" i="3"/>
  <c r="N314" i="3"/>
  <c r="N319" i="3"/>
  <c r="N321" i="3"/>
  <c r="N322" i="3"/>
  <c r="N323" i="3"/>
  <c r="N329" i="3"/>
  <c r="N330" i="3"/>
  <c r="N333" i="3"/>
  <c r="N334" i="3"/>
  <c r="N335" i="3"/>
  <c r="N336" i="3"/>
  <c r="N339" i="3"/>
  <c r="N342" i="3"/>
  <c r="N344" i="3"/>
  <c r="N347" i="3"/>
  <c r="N348" i="3"/>
  <c r="N352" i="3"/>
  <c r="N354" i="3"/>
  <c r="N359" i="3"/>
  <c r="N362" i="3"/>
  <c r="N363" i="3"/>
  <c r="N364" i="3"/>
  <c r="N365" i="3"/>
  <c r="N368" i="3"/>
  <c r="N369" i="3"/>
  <c r="N371" i="3"/>
  <c r="N383" i="3"/>
  <c r="N384" i="3"/>
  <c r="N388" i="3"/>
  <c r="N391" i="3"/>
  <c r="N392" i="3"/>
  <c r="N393" i="3"/>
  <c r="N395" i="3"/>
  <c r="N398" i="3"/>
  <c r="N401" i="3"/>
  <c r="N404" i="3"/>
  <c r="N405" i="3"/>
  <c r="N408" i="3"/>
  <c r="N412" i="3"/>
  <c r="N413" i="3"/>
  <c r="N419" i="3"/>
  <c r="N421" i="3"/>
  <c r="N422" i="3"/>
  <c r="N427" i="3"/>
  <c r="N429" i="3"/>
  <c r="N435" i="3"/>
  <c r="N438" i="3"/>
  <c r="N440" i="3"/>
  <c r="N446" i="3"/>
  <c r="N447" i="3"/>
  <c r="N448" i="3"/>
  <c r="N452" i="3"/>
  <c r="N455" i="3"/>
  <c r="N456" i="3"/>
  <c r="N457" i="3"/>
  <c r="N467" i="3"/>
  <c r="N470" i="3"/>
  <c r="N471" i="3"/>
  <c r="N474" i="3"/>
  <c r="N476" i="3"/>
  <c r="N477" i="3"/>
  <c r="N478" i="3"/>
  <c r="N479" i="3"/>
  <c r="N480" i="3"/>
  <c r="N482" i="3"/>
  <c r="N483" i="3"/>
  <c r="N484" i="3"/>
  <c r="N489" i="3"/>
  <c r="N490" i="3"/>
  <c r="N493" i="3"/>
  <c r="N494" i="3"/>
  <c r="N495" i="3"/>
  <c r="N497" i="3"/>
  <c r="N498" i="3"/>
  <c r="N502" i="3"/>
  <c r="N503" i="3"/>
  <c r="N504" i="3"/>
  <c r="N505" i="3"/>
  <c r="N508" i="3"/>
  <c r="N511" i="3"/>
  <c r="N512" i="3"/>
  <c r="N515" i="3"/>
  <c r="N517" i="3"/>
  <c r="N519" i="3"/>
  <c r="N522" i="3"/>
  <c r="N523" i="3"/>
  <c r="N525" i="3"/>
  <c r="N526" i="3"/>
  <c r="N527" i="3"/>
  <c r="N528" i="3"/>
  <c r="N529" i="3"/>
  <c r="N531" i="3"/>
  <c r="N532" i="3"/>
  <c r="N533" i="3"/>
  <c r="N538" i="3"/>
  <c r="N539" i="3"/>
  <c r="N544" i="3"/>
  <c r="N546" i="3"/>
  <c r="N548" i="3"/>
  <c r="N550" i="3"/>
  <c r="N561" i="3"/>
  <c r="N562" i="3"/>
  <c r="N565" i="3"/>
  <c r="N568" i="3"/>
  <c r="N569" i="3"/>
  <c r="N570" i="3"/>
  <c r="N572" i="3"/>
  <c r="N576" i="3"/>
  <c r="N577" i="3"/>
  <c r="N579" i="3"/>
  <c r="N581" i="3"/>
  <c r="N583" i="3"/>
  <c r="N584" i="3"/>
  <c r="N586" i="3"/>
  <c r="N588" i="3"/>
  <c r="N589" i="3"/>
  <c r="N593" i="3"/>
  <c r="N596" i="3"/>
  <c r="N597" i="3"/>
  <c r="N598" i="3"/>
  <c r="N599" i="3"/>
  <c r="N600" i="3"/>
  <c r="N603" i="3"/>
  <c r="N604" i="3"/>
  <c r="N607" i="3"/>
  <c r="N608" i="3"/>
  <c r="N610" i="3"/>
  <c r="N613" i="3"/>
  <c r="N614" i="3"/>
  <c r="N615" i="3"/>
  <c r="N617" i="3"/>
  <c r="N625" i="3"/>
  <c r="N626" i="3"/>
  <c r="N627" i="3"/>
  <c r="N628" i="3"/>
  <c r="N635" i="3"/>
  <c r="N636" i="3"/>
  <c r="N638" i="3"/>
  <c r="N639" i="3"/>
  <c r="N642" i="3"/>
  <c r="N649" i="3"/>
  <c r="N650" i="3"/>
  <c r="N651" i="3"/>
  <c r="N654" i="3"/>
  <c r="N655" i="3"/>
  <c r="N656" i="3"/>
  <c r="N657" i="3"/>
  <c r="N660" i="3"/>
  <c r="N666" i="3"/>
  <c r="N668" i="3"/>
  <c r="N670" i="3"/>
  <c r="N673" i="3"/>
  <c r="N674" i="3"/>
  <c r="N675" i="3"/>
  <c r="N676" i="3"/>
  <c r="N677" i="3"/>
  <c r="N681" i="3"/>
  <c r="N683" i="3"/>
  <c r="N684" i="3"/>
  <c r="N686" i="3"/>
  <c r="N688" i="3"/>
  <c r="N691" i="3"/>
  <c r="N692" i="3"/>
  <c r="N695" i="3"/>
  <c r="N696" i="3"/>
  <c r="N699" i="3"/>
  <c r="N700" i="3"/>
  <c r="N706" i="3"/>
  <c r="N707" i="3"/>
  <c r="N708" i="3"/>
  <c r="N711" i="3"/>
  <c r="N713" i="3"/>
  <c r="N716" i="3"/>
  <c r="N718" i="3"/>
  <c r="N720" i="3"/>
  <c r="N722" i="3"/>
  <c r="N723" i="3"/>
  <c r="N727" i="3"/>
  <c r="N731" i="3"/>
  <c r="N732" i="3"/>
  <c r="N733" i="3"/>
  <c r="N742" i="3"/>
  <c r="N743" i="3"/>
  <c r="N746" i="3"/>
  <c r="N748" i="3"/>
  <c r="N749" i="3"/>
  <c r="N750" i="3"/>
  <c r="N752" i="3"/>
  <c r="N757" i="3"/>
  <c r="N759" i="3"/>
  <c r="N760" i="3"/>
  <c r="N763" i="3"/>
  <c r="N770" i="3"/>
  <c r="N772" i="3"/>
  <c r="N775" i="3"/>
  <c r="N777" i="3"/>
  <c r="N778" i="3"/>
  <c r="N779" i="3"/>
  <c r="N781" i="3"/>
  <c r="N785" i="3"/>
  <c r="N800" i="3"/>
  <c r="N801" i="3"/>
  <c r="N802" i="3"/>
  <c r="N805" i="3"/>
  <c r="N810" i="3"/>
  <c r="N816" i="3"/>
  <c r="N817" i="3"/>
  <c r="N818" i="3"/>
  <c r="N827" i="3"/>
  <c r="N828" i="3"/>
  <c r="N829" i="3"/>
  <c r="N830" i="3"/>
  <c r="N831" i="3"/>
  <c r="N832" i="3"/>
  <c r="F26" i="6"/>
  <c r="F23" i="6"/>
  <c r="F22" i="6"/>
  <c r="F21" i="6"/>
  <c r="D27" i="6"/>
  <c r="C27" i="6"/>
  <c r="F27" i="6" s="1"/>
  <c r="C25" i="6"/>
  <c r="D24" i="6"/>
  <c r="C24" i="6"/>
  <c r="F24" i="6" s="1"/>
  <c r="L3" i="5"/>
  <c r="L5" i="5"/>
  <c r="L6" i="5"/>
  <c r="L9" i="5"/>
  <c r="L10" i="5"/>
  <c r="L12" i="5"/>
  <c r="L14" i="5"/>
  <c r="L15" i="5"/>
  <c r="L16" i="5"/>
  <c r="L17" i="5"/>
  <c r="L19" i="5"/>
  <c r="L20" i="5"/>
  <c r="L21" i="5"/>
  <c r="L22" i="5"/>
  <c r="L23" i="5"/>
  <c r="L31" i="5"/>
  <c r="L32" i="5"/>
  <c r="L33" i="5"/>
  <c r="L35" i="5"/>
  <c r="L36" i="5"/>
  <c r="L38" i="5"/>
  <c r="L41" i="5"/>
  <c r="L42" i="5"/>
  <c r="L43" i="5"/>
  <c r="L45" i="5"/>
  <c r="L46" i="5"/>
  <c r="L47" i="5"/>
  <c r="L49" i="5"/>
  <c r="L50" i="5"/>
  <c r="L51" i="5"/>
  <c r="L52" i="5"/>
  <c r="L55" i="5"/>
  <c r="L57" i="5"/>
  <c r="L58" i="5"/>
  <c r="L59" i="5"/>
  <c r="L61" i="5"/>
  <c r="L65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2" i="5"/>
  <c r="L83" i="5"/>
  <c r="L84" i="5"/>
  <c r="L85" i="5"/>
  <c r="L86" i="5"/>
  <c r="L88" i="5"/>
  <c r="L89" i="5"/>
  <c r="L90" i="5"/>
  <c r="L91" i="5"/>
  <c r="L93" i="5"/>
  <c r="L94" i="5"/>
  <c r="L95" i="5"/>
  <c r="L96" i="5"/>
  <c r="L99" i="5"/>
  <c r="L100" i="5"/>
  <c r="L101" i="5"/>
  <c r="L102" i="5"/>
  <c r="L104" i="5"/>
  <c r="L107" i="5"/>
  <c r="L109" i="5"/>
  <c r="L110" i="5"/>
  <c r="L111" i="5"/>
  <c r="L112" i="5"/>
  <c r="L114" i="5"/>
  <c r="L117" i="5"/>
  <c r="L118" i="5"/>
  <c r="L119" i="5"/>
  <c r="L120" i="5"/>
  <c r="L122" i="5"/>
  <c r="L123" i="5"/>
  <c r="L124" i="5"/>
  <c r="L127" i="5"/>
  <c r="L128" i="5"/>
  <c r="L129" i="5"/>
  <c r="L130" i="5"/>
  <c r="L131" i="5"/>
  <c r="L132" i="5"/>
  <c r="L134" i="5"/>
  <c r="L135" i="5"/>
  <c r="L136" i="5"/>
  <c r="L137" i="5"/>
  <c r="L141" i="5"/>
  <c r="L142" i="5"/>
  <c r="L144" i="5"/>
  <c r="L145" i="5"/>
  <c r="L146" i="5"/>
  <c r="L149" i="5"/>
  <c r="L150" i="5"/>
  <c r="L151" i="5"/>
  <c r="L152" i="5"/>
  <c r="L153" i="5"/>
  <c r="L154" i="5"/>
  <c r="L158" i="5"/>
  <c r="L159" i="5"/>
  <c r="L160" i="5"/>
  <c r="L161" i="5"/>
  <c r="L162" i="5"/>
  <c r="L163" i="5"/>
  <c r="L165" i="5"/>
  <c r="L167" i="5"/>
  <c r="L169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3" i="5"/>
  <c r="L196" i="5"/>
  <c r="L197" i="5"/>
  <c r="L198" i="5"/>
  <c r="L200" i="5"/>
  <c r="L201" i="5"/>
  <c r="L202" i="5"/>
  <c r="L205" i="5"/>
  <c r="L206" i="5"/>
  <c r="L207" i="5"/>
  <c r="L208" i="5"/>
  <c r="L209" i="5"/>
  <c r="L210" i="5"/>
  <c r="L211" i="5"/>
  <c r="L213" i="5"/>
  <c r="L214" i="5"/>
  <c r="L215" i="5"/>
  <c r="L216" i="5"/>
  <c r="L218" i="5"/>
  <c r="L220" i="5"/>
  <c r="L221" i="5"/>
  <c r="L223" i="5"/>
  <c r="L225" i="5"/>
  <c r="L227" i="5"/>
  <c r="L228" i="5"/>
  <c r="L229" i="5"/>
  <c r="L230" i="5"/>
  <c r="L231" i="5"/>
  <c r="L233" i="5"/>
  <c r="L234" i="5"/>
  <c r="L235" i="5"/>
  <c r="L237" i="5"/>
  <c r="L238" i="5"/>
  <c r="L240" i="5"/>
  <c r="L241" i="5"/>
  <c r="L242" i="5"/>
  <c r="L243" i="5"/>
  <c r="L244" i="5"/>
  <c r="L245" i="5"/>
  <c r="L246" i="5"/>
  <c r="L247" i="5"/>
  <c r="L248" i="5"/>
  <c r="L250" i="5"/>
  <c r="L252" i="5"/>
  <c r="L253" i="5"/>
  <c r="L254" i="5"/>
  <c r="L255" i="5"/>
  <c r="L256" i="5"/>
  <c r="L258" i="5"/>
  <c r="L259" i="5"/>
  <c r="L260" i="5"/>
  <c r="L261" i="5"/>
  <c r="L262" i="5"/>
  <c r="L265" i="5"/>
  <c r="L266" i="5"/>
  <c r="L267" i="5"/>
  <c r="L269" i="5"/>
  <c r="L270" i="5"/>
  <c r="L272" i="5"/>
  <c r="L273" i="5"/>
  <c r="L274" i="5"/>
  <c r="L276" i="5"/>
  <c r="L281" i="5"/>
  <c r="L283" i="5"/>
  <c r="L284" i="5"/>
  <c r="L285" i="5"/>
  <c r="L289" i="5"/>
  <c r="L295" i="5"/>
  <c r="L304" i="5"/>
  <c r="L309" i="5"/>
  <c r="L314" i="5"/>
  <c r="L316" i="5"/>
  <c r="L318" i="5"/>
  <c r="L321" i="5"/>
  <c r="L323" i="5"/>
  <c r="L329" i="5"/>
  <c r="L330" i="5"/>
  <c r="L332" i="5"/>
  <c r="L335" i="5"/>
  <c r="L339" i="5"/>
  <c r="L345" i="5"/>
  <c r="L346" i="5"/>
  <c r="L347" i="5"/>
  <c r="L348" i="5"/>
  <c r="L350" i="5"/>
  <c r="L352" i="5"/>
  <c r="L353" i="5"/>
  <c r="L354" i="5"/>
  <c r="L357" i="5"/>
  <c r="L358" i="5"/>
  <c r="L362" i="5"/>
  <c r="L363" i="5"/>
  <c r="L2" i="5"/>
  <c r="J6" i="3"/>
  <c r="J7" i="3"/>
  <c r="J8" i="3"/>
  <c r="J9" i="3"/>
  <c r="J12" i="3"/>
  <c r="J13" i="3"/>
  <c r="J15" i="3"/>
  <c r="J18" i="3"/>
  <c r="J22" i="3"/>
  <c r="J26" i="3"/>
  <c r="J27" i="3"/>
  <c r="J31" i="3"/>
  <c r="J32" i="3"/>
  <c r="J33" i="3"/>
  <c r="J34" i="3"/>
  <c r="J35" i="3"/>
  <c r="J40" i="3"/>
  <c r="J42" i="3"/>
  <c r="J44" i="3"/>
  <c r="J45" i="3"/>
  <c r="J46" i="3"/>
  <c r="J47" i="3"/>
  <c r="J50" i="3"/>
  <c r="J51" i="3"/>
  <c r="J53" i="3"/>
  <c r="J54" i="3"/>
  <c r="J56" i="3"/>
  <c r="J57" i="3"/>
  <c r="J66" i="3"/>
  <c r="J67" i="3"/>
  <c r="J68" i="3"/>
  <c r="J69" i="3"/>
  <c r="J70" i="3"/>
  <c r="J74" i="3"/>
  <c r="J75" i="3"/>
  <c r="J79" i="3"/>
  <c r="J80" i="3"/>
  <c r="J81" i="3"/>
  <c r="J82" i="3"/>
  <c r="J85" i="3"/>
  <c r="J87" i="3"/>
  <c r="J93" i="3"/>
  <c r="J94" i="3"/>
  <c r="J95" i="3"/>
  <c r="J97" i="3"/>
  <c r="J100" i="3"/>
  <c r="J101" i="3"/>
  <c r="J103" i="3"/>
  <c r="J105" i="3"/>
  <c r="J106" i="3"/>
  <c r="J107" i="3"/>
  <c r="J109" i="3"/>
  <c r="J111" i="3"/>
  <c r="J114" i="3"/>
  <c r="J117" i="3"/>
  <c r="J118" i="3"/>
  <c r="J120" i="3"/>
  <c r="J121" i="3"/>
  <c r="J123" i="3"/>
  <c r="J124" i="3"/>
  <c r="J126" i="3"/>
  <c r="J127" i="3"/>
  <c r="J129" i="3"/>
  <c r="J132" i="3"/>
  <c r="J133" i="3"/>
  <c r="J143" i="3"/>
  <c r="J144" i="3"/>
  <c r="J146" i="3"/>
  <c r="J150" i="3"/>
  <c r="J152" i="3"/>
  <c r="J156" i="3"/>
  <c r="J157" i="3"/>
  <c r="J158" i="3"/>
  <c r="J159" i="3"/>
  <c r="J163" i="3"/>
  <c r="J164" i="3"/>
  <c r="J170" i="3"/>
  <c r="J171" i="3"/>
  <c r="J174" i="3"/>
  <c r="J175" i="3"/>
  <c r="J179" i="3"/>
  <c r="J181" i="3"/>
  <c r="J182" i="3"/>
  <c r="J186" i="3"/>
  <c r="J187" i="3"/>
  <c r="J188" i="3"/>
  <c r="J192" i="3"/>
  <c r="J193" i="3"/>
  <c r="J194" i="3"/>
  <c r="J195" i="3"/>
  <c r="J196" i="3"/>
  <c r="J197" i="3"/>
  <c r="J198" i="3"/>
  <c r="J199" i="3"/>
  <c r="J200" i="3"/>
  <c r="J205" i="3"/>
  <c r="J206" i="3"/>
  <c r="J207" i="3"/>
  <c r="J212" i="3"/>
  <c r="J213" i="3"/>
  <c r="J215" i="3"/>
  <c r="J217" i="3"/>
  <c r="J221" i="3"/>
  <c r="J227" i="3"/>
  <c r="J228" i="3"/>
  <c r="J229" i="3"/>
  <c r="J230" i="3"/>
  <c r="J231" i="3"/>
  <c r="J232" i="3"/>
  <c r="J235" i="3"/>
  <c r="J236" i="3"/>
  <c r="J237" i="3"/>
  <c r="J238" i="3"/>
  <c r="J239" i="3"/>
  <c r="J241" i="3"/>
  <c r="J242" i="3"/>
  <c r="J245" i="3"/>
  <c r="J247" i="3"/>
  <c r="J249" i="3"/>
  <c r="J250" i="3"/>
  <c r="J251" i="3"/>
  <c r="J252" i="3"/>
  <c r="J254" i="3"/>
  <c r="J255" i="3"/>
  <c r="J257" i="3"/>
  <c r="J261" i="3"/>
  <c r="J262" i="3"/>
  <c r="J263" i="3"/>
  <c r="J264" i="3"/>
  <c r="J265" i="3"/>
  <c r="J266" i="3"/>
  <c r="J267" i="3"/>
  <c r="J269" i="3"/>
  <c r="J271" i="3"/>
  <c r="J273" i="3"/>
  <c r="J274" i="3"/>
  <c r="J275" i="3"/>
  <c r="J276" i="3"/>
  <c r="J277" i="3"/>
  <c r="J278" i="3"/>
  <c r="J279" i="3"/>
  <c r="J280" i="3"/>
  <c r="J281" i="3"/>
  <c r="J284" i="3"/>
  <c r="J288" i="3"/>
  <c r="J290" i="3"/>
  <c r="J294" i="3"/>
  <c r="J298" i="3"/>
  <c r="J299" i="3"/>
  <c r="J300" i="3"/>
  <c r="J304" i="3"/>
  <c r="J305" i="3"/>
  <c r="J307" i="3"/>
  <c r="J308" i="3"/>
  <c r="J309" i="3"/>
  <c r="J310" i="3"/>
  <c r="J311" i="3"/>
  <c r="J312" i="3"/>
  <c r="J313" i="3"/>
  <c r="J314" i="3"/>
  <c r="J319" i="3"/>
  <c r="J321" i="3"/>
  <c r="J322" i="3"/>
  <c r="J323" i="3"/>
  <c r="J329" i="3"/>
  <c r="J330" i="3"/>
  <c r="J333" i="3"/>
  <c r="J334" i="3"/>
  <c r="J335" i="3"/>
  <c r="J336" i="3"/>
  <c r="J339" i="3"/>
  <c r="J342" i="3"/>
  <c r="J344" i="3"/>
  <c r="J347" i="3"/>
  <c r="J348" i="3"/>
  <c r="J352" i="3"/>
  <c r="J354" i="3"/>
  <c r="J359" i="3"/>
  <c r="J362" i="3"/>
  <c r="J363" i="3"/>
  <c r="J364" i="3"/>
  <c r="J365" i="3"/>
  <c r="J368" i="3"/>
  <c r="J369" i="3"/>
  <c r="J371" i="3"/>
  <c r="J383" i="3"/>
  <c r="J384" i="3"/>
  <c r="J388" i="3"/>
  <c r="J391" i="3"/>
  <c r="J392" i="3"/>
  <c r="J393" i="3"/>
  <c r="J395" i="3"/>
  <c r="J398" i="3"/>
  <c r="J401" i="3"/>
  <c r="J404" i="3"/>
  <c r="J405" i="3"/>
  <c r="J408" i="3"/>
  <c r="J412" i="3"/>
  <c r="J413" i="3"/>
  <c r="J419" i="3"/>
  <c r="J421" i="3"/>
  <c r="J422" i="3"/>
  <c r="J427" i="3"/>
  <c r="J429" i="3"/>
  <c r="J435" i="3"/>
  <c r="J438" i="3"/>
  <c r="J440" i="3"/>
  <c r="J446" i="3"/>
  <c r="J447" i="3"/>
  <c r="J448" i="3"/>
  <c r="J452" i="3"/>
  <c r="J455" i="3"/>
  <c r="J456" i="3"/>
  <c r="J457" i="3"/>
  <c r="J467" i="3"/>
  <c r="J470" i="3"/>
  <c r="J471" i="3"/>
  <c r="J474" i="3"/>
  <c r="J476" i="3"/>
  <c r="J477" i="3"/>
  <c r="J478" i="3"/>
  <c r="J479" i="3"/>
  <c r="J480" i="3"/>
  <c r="J482" i="3"/>
  <c r="J483" i="3"/>
  <c r="J484" i="3"/>
  <c r="J489" i="3"/>
  <c r="J490" i="3"/>
  <c r="J493" i="3"/>
  <c r="J494" i="3"/>
  <c r="J495" i="3"/>
  <c r="J497" i="3"/>
  <c r="J498" i="3"/>
  <c r="J502" i="3"/>
  <c r="J503" i="3"/>
  <c r="J504" i="3"/>
  <c r="J505" i="3"/>
  <c r="J508" i="3"/>
  <c r="J511" i="3"/>
  <c r="J512" i="3"/>
  <c r="J515" i="3"/>
  <c r="J517" i="3"/>
  <c r="J519" i="3"/>
  <c r="J522" i="3"/>
  <c r="J523" i="3"/>
  <c r="J525" i="3"/>
  <c r="J526" i="3"/>
  <c r="J527" i="3"/>
  <c r="J528" i="3"/>
  <c r="J529" i="3"/>
  <c r="J531" i="3"/>
  <c r="J532" i="3"/>
  <c r="J533" i="3"/>
  <c r="J538" i="3"/>
  <c r="J539" i="3"/>
  <c r="J544" i="3"/>
  <c r="J546" i="3"/>
  <c r="J548" i="3"/>
  <c r="J550" i="3"/>
  <c r="J561" i="3"/>
  <c r="J562" i="3"/>
  <c r="J565" i="3"/>
  <c r="J568" i="3"/>
  <c r="J569" i="3"/>
  <c r="J570" i="3"/>
  <c r="J572" i="3"/>
  <c r="J576" i="3"/>
  <c r="J577" i="3"/>
  <c r="J579" i="3"/>
  <c r="J581" i="3"/>
  <c r="J583" i="3"/>
  <c r="J584" i="3"/>
  <c r="J586" i="3"/>
  <c r="J588" i="3"/>
  <c r="J589" i="3"/>
  <c r="J593" i="3"/>
  <c r="J596" i="3"/>
  <c r="J597" i="3"/>
  <c r="J598" i="3"/>
  <c r="J599" i="3"/>
  <c r="J600" i="3"/>
  <c r="J603" i="3"/>
  <c r="J604" i="3"/>
  <c r="J607" i="3"/>
  <c r="J608" i="3"/>
  <c r="J610" i="3"/>
  <c r="J613" i="3"/>
  <c r="J614" i="3"/>
  <c r="J615" i="3"/>
  <c r="J617" i="3"/>
  <c r="J625" i="3"/>
  <c r="J626" i="3"/>
  <c r="J627" i="3"/>
  <c r="J628" i="3"/>
  <c r="J635" i="3"/>
  <c r="J636" i="3"/>
  <c r="J638" i="3"/>
  <c r="J639" i="3"/>
  <c r="J642" i="3"/>
  <c r="J649" i="3"/>
  <c r="J650" i="3"/>
  <c r="J651" i="3"/>
  <c r="J654" i="3"/>
  <c r="J655" i="3"/>
  <c r="J656" i="3"/>
  <c r="J657" i="3"/>
  <c r="J660" i="3"/>
  <c r="J666" i="3"/>
  <c r="J668" i="3"/>
  <c r="J670" i="3"/>
  <c r="J673" i="3"/>
  <c r="J674" i="3"/>
  <c r="J675" i="3"/>
  <c r="J676" i="3"/>
  <c r="J677" i="3"/>
  <c r="J681" i="3"/>
  <c r="J683" i="3"/>
  <c r="J684" i="3"/>
  <c r="J686" i="3"/>
  <c r="J688" i="3"/>
  <c r="J691" i="3"/>
  <c r="J692" i="3"/>
  <c r="J695" i="3"/>
  <c r="J696" i="3"/>
  <c r="J699" i="3"/>
  <c r="J700" i="3"/>
  <c r="J706" i="3"/>
  <c r="J707" i="3"/>
  <c r="J708" i="3"/>
  <c r="J711" i="3"/>
  <c r="J713" i="3"/>
  <c r="J716" i="3"/>
  <c r="J718" i="3"/>
  <c r="J720" i="3"/>
  <c r="J722" i="3"/>
  <c r="J723" i="3"/>
  <c r="J727" i="3"/>
  <c r="J731" i="3"/>
  <c r="J732" i="3"/>
  <c r="J733" i="3"/>
  <c r="J742" i="3"/>
  <c r="J743" i="3"/>
  <c r="J746" i="3"/>
  <c r="J748" i="3"/>
  <c r="J749" i="3"/>
  <c r="J750" i="3"/>
  <c r="J752" i="3"/>
  <c r="J757" i="3"/>
  <c r="J759" i="3"/>
  <c r="J760" i="3"/>
  <c r="J763" i="3"/>
  <c r="J770" i="3"/>
  <c r="J772" i="3"/>
  <c r="J775" i="3"/>
  <c r="J777" i="3"/>
  <c r="J778" i="3"/>
  <c r="J779" i="3"/>
  <c r="J781" i="3"/>
  <c r="J785" i="3"/>
  <c r="J800" i="3"/>
  <c r="J801" i="3"/>
  <c r="J802" i="3"/>
  <c r="J805" i="3"/>
  <c r="J810" i="3"/>
  <c r="J816" i="3"/>
  <c r="J817" i="3"/>
  <c r="J818" i="3"/>
  <c r="J827" i="3"/>
  <c r="J828" i="3"/>
  <c r="J829" i="3"/>
  <c r="J830" i="3"/>
  <c r="J831" i="3"/>
  <c r="J832" i="3"/>
  <c r="G828" i="3"/>
  <c r="G829" i="3"/>
  <c r="G830" i="3"/>
  <c r="G831" i="3"/>
  <c r="G832" i="3"/>
  <c r="G827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H256" i="3" s="1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H272" i="3" s="1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H400" i="3" s="1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H432" i="3" s="1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H448" i="3" s="1"/>
  <c r="H211" i="5" s="1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H496" i="3" s="1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H529" i="3" s="1"/>
  <c r="H251" i="5" s="1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H545" i="3" s="1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H609" i="3" s="1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H656" i="3" s="1"/>
  <c r="H306" i="5" s="1"/>
  <c r="G657" i="3"/>
  <c r="H657" i="3" s="1"/>
  <c r="H307" i="5" s="1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H689" i="3" s="1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H705" i="3" s="1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H721" i="3" s="1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H737" i="3" s="1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H753" i="3" s="1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H785" i="3" s="1"/>
  <c r="H360" i="5" s="1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2" i="3"/>
  <c r="F828" i="3"/>
  <c r="F829" i="3"/>
  <c r="F830" i="3"/>
  <c r="F831" i="3"/>
  <c r="F832" i="3"/>
  <c r="F827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2" i="3"/>
  <c r="E828" i="3"/>
  <c r="E829" i="3"/>
  <c r="E830" i="3"/>
  <c r="E831" i="3"/>
  <c r="E832" i="3"/>
  <c r="E827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2" i="3"/>
  <c r="D828" i="3"/>
  <c r="D829" i="3"/>
  <c r="D830" i="3"/>
  <c r="D831" i="3"/>
  <c r="D832" i="3"/>
  <c r="D82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2" i="3"/>
  <c r="C828" i="3"/>
  <c r="C829" i="3"/>
  <c r="C830" i="3"/>
  <c r="C831" i="3"/>
  <c r="C832" i="3"/>
  <c r="C827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2" i="3"/>
  <c r="CY2" i="2"/>
  <c r="CY3" i="2"/>
  <c r="CY4" i="2"/>
  <c r="CY5" i="2"/>
  <c r="CY6" i="2"/>
  <c r="CY7" i="2"/>
  <c r="CY8" i="2"/>
  <c r="CY9" i="2"/>
  <c r="CY10" i="2"/>
  <c r="CY11" i="2"/>
  <c r="CY12" i="2"/>
  <c r="CY13" i="2"/>
  <c r="CY14" i="2"/>
  <c r="CY15" i="2"/>
  <c r="CY16" i="2"/>
  <c r="CY17" i="2"/>
  <c r="CY18" i="2"/>
  <c r="CY19" i="2"/>
  <c r="CY20" i="2"/>
  <c r="CY21" i="2"/>
  <c r="CY22" i="2"/>
  <c r="CY23" i="2"/>
  <c r="CY24" i="2"/>
  <c r="CY25" i="2"/>
  <c r="CY26" i="2"/>
  <c r="CY27" i="2"/>
  <c r="CY28" i="2"/>
  <c r="CY29" i="2"/>
  <c r="CY30" i="2"/>
  <c r="CY31" i="2"/>
  <c r="CY32" i="2"/>
  <c r="CY33" i="2"/>
  <c r="CY34" i="2"/>
  <c r="CY35" i="2"/>
  <c r="CY36" i="2"/>
  <c r="CY37" i="2"/>
  <c r="CY38" i="2"/>
  <c r="CY39" i="2"/>
  <c r="CY40" i="2"/>
  <c r="CY41" i="2"/>
  <c r="CY42" i="2"/>
  <c r="CY43" i="2"/>
  <c r="CY44" i="2"/>
  <c r="CY45" i="2"/>
  <c r="CY46" i="2"/>
  <c r="CY47" i="2"/>
  <c r="CY48" i="2"/>
  <c r="CY49" i="2"/>
  <c r="CY50" i="2"/>
  <c r="CY51" i="2"/>
  <c r="CY52" i="2"/>
  <c r="CY53" i="2"/>
  <c r="CY54" i="2"/>
  <c r="CY55" i="2"/>
  <c r="CY56" i="2"/>
  <c r="CY57" i="2"/>
  <c r="CY58" i="2"/>
  <c r="CY59" i="2"/>
  <c r="CY60" i="2"/>
  <c r="CY61" i="2"/>
  <c r="CY62" i="2"/>
  <c r="CY63" i="2"/>
  <c r="CY64" i="2"/>
  <c r="CY65" i="2"/>
  <c r="CY66" i="2"/>
  <c r="CY67" i="2"/>
  <c r="CY68" i="2"/>
  <c r="CY69" i="2"/>
  <c r="CY70" i="2"/>
  <c r="CY71" i="2"/>
  <c r="CY72" i="2"/>
  <c r="CY73" i="2"/>
  <c r="CY74" i="2"/>
  <c r="CY75" i="2"/>
  <c r="CY76" i="2"/>
  <c r="CY77" i="2"/>
  <c r="CY78" i="2"/>
  <c r="CY79" i="2"/>
  <c r="CY80" i="2"/>
  <c r="CY81" i="2"/>
  <c r="CY82" i="2"/>
  <c r="CY83" i="2"/>
  <c r="CY84" i="2"/>
  <c r="CY85" i="2"/>
  <c r="CY86" i="2"/>
  <c r="CY87" i="2"/>
  <c r="CY88" i="2"/>
  <c r="CY89" i="2"/>
  <c r="CY90" i="2"/>
  <c r="CY91" i="2"/>
  <c r="CY92" i="2"/>
  <c r="CY93" i="2"/>
  <c r="CY94" i="2"/>
  <c r="CY95" i="2"/>
  <c r="CY96" i="2"/>
  <c r="CY97" i="2"/>
  <c r="CY98" i="2"/>
  <c r="CY99" i="2"/>
  <c r="CY100" i="2"/>
  <c r="CY101" i="2"/>
  <c r="CY102" i="2"/>
  <c r="CY103" i="2"/>
  <c r="CY104" i="2"/>
  <c r="CY105" i="2"/>
  <c r="CY106" i="2"/>
  <c r="CY107" i="2"/>
  <c r="CY108" i="2"/>
  <c r="CY109" i="2"/>
  <c r="CY110" i="2"/>
  <c r="CY111" i="2"/>
  <c r="CY112" i="2"/>
  <c r="CY113" i="2"/>
  <c r="CY114" i="2"/>
  <c r="CY115" i="2"/>
  <c r="CY116" i="2"/>
  <c r="CY117" i="2"/>
  <c r="CY118" i="2"/>
  <c r="CY119" i="2"/>
  <c r="CY120" i="2"/>
  <c r="CY121" i="2"/>
  <c r="CY122" i="2"/>
  <c r="CY123" i="2"/>
  <c r="CY124" i="2"/>
  <c r="CY125" i="2"/>
  <c r="CY126" i="2"/>
  <c r="CY127" i="2"/>
  <c r="CY128" i="2"/>
  <c r="CY129" i="2"/>
  <c r="CY130" i="2"/>
  <c r="CY131" i="2"/>
  <c r="CY132" i="2"/>
  <c r="CY133" i="2"/>
  <c r="CY134" i="2"/>
  <c r="CY135" i="2"/>
  <c r="CY136" i="2"/>
  <c r="CY137" i="2"/>
  <c r="CY138" i="2"/>
  <c r="CY139" i="2"/>
  <c r="CY140" i="2"/>
  <c r="CY141" i="2"/>
  <c r="CY142" i="2"/>
  <c r="CY143" i="2"/>
  <c r="CY144" i="2"/>
  <c r="CY145" i="2"/>
  <c r="CY146" i="2"/>
  <c r="CY147" i="2"/>
  <c r="CY148" i="2"/>
  <c r="CY149" i="2"/>
  <c r="CY150" i="2"/>
  <c r="CY151" i="2"/>
  <c r="CY152" i="2"/>
  <c r="CY153" i="2"/>
  <c r="CY154" i="2"/>
  <c r="CY155" i="2"/>
  <c r="CY156" i="2"/>
  <c r="CY157" i="2"/>
  <c r="CY158" i="2"/>
  <c r="CY159" i="2"/>
  <c r="CY160" i="2"/>
  <c r="CY161" i="2"/>
  <c r="CY162" i="2"/>
  <c r="CY163" i="2"/>
  <c r="CY164" i="2"/>
  <c r="CY165" i="2"/>
  <c r="CY166" i="2"/>
  <c r="CY167" i="2"/>
  <c r="CY168" i="2"/>
  <c r="CY169" i="2"/>
  <c r="CY170" i="2"/>
  <c r="CY171" i="2"/>
  <c r="CY172" i="2"/>
  <c r="CY173" i="2"/>
  <c r="CY174" i="2"/>
  <c r="CY175" i="2"/>
  <c r="CY176" i="2"/>
  <c r="CY177" i="2"/>
  <c r="CY178" i="2"/>
  <c r="CY179" i="2"/>
  <c r="CY180" i="2"/>
  <c r="CY181" i="2"/>
  <c r="CY182" i="2"/>
  <c r="CY183" i="2"/>
  <c r="CY184" i="2"/>
  <c r="CY185" i="2"/>
  <c r="CY186" i="2"/>
  <c r="CY187" i="2"/>
  <c r="CY188" i="2"/>
  <c r="CY189" i="2"/>
  <c r="CY190" i="2"/>
  <c r="CY191" i="2"/>
  <c r="CY192" i="2"/>
  <c r="CY193" i="2"/>
  <c r="CY194" i="2"/>
  <c r="CY195" i="2"/>
  <c r="CY196" i="2"/>
  <c r="CY197" i="2"/>
  <c r="CY198" i="2"/>
  <c r="CY199" i="2"/>
  <c r="CY200" i="2"/>
  <c r="CY201" i="2"/>
  <c r="CY202" i="2"/>
  <c r="CY203" i="2"/>
  <c r="CY204" i="2"/>
  <c r="CY205" i="2"/>
  <c r="CY206" i="2"/>
  <c r="CY207" i="2"/>
  <c r="CY208" i="2"/>
  <c r="CY209" i="2"/>
  <c r="CY210" i="2"/>
  <c r="CY211" i="2"/>
  <c r="CY212" i="2"/>
  <c r="CY213" i="2"/>
  <c r="CY214" i="2"/>
  <c r="CY215" i="2"/>
  <c r="CY216" i="2"/>
  <c r="CY217" i="2"/>
  <c r="CY218" i="2"/>
  <c r="CY219" i="2"/>
  <c r="CY220" i="2"/>
  <c r="CY221" i="2"/>
  <c r="CY222" i="2"/>
  <c r="CY223" i="2"/>
  <c r="CY224" i="2"/>
  <c r="CY225" i="2"/>
  <c r="CY226" i="2"/>
  <c r="CY227" i="2"/>
  <c r="CY228" i="2"/>
  <c r="CY229" i="2"/>
  <c r="CY230" i="2"/>
  <c r="CY231" i="2"/>
  <c r="CY232" i="2"/>
  <c r="CY233" i="2"/>
  <c r="CY234" i="2"/>
  <c r="CY235" i="2"/>
  <c r="CY236" i="2"/>
  <c r="CY237" i="2"/>
  <c r="CY238" i="2"/>
  <c r="CY239" i="2"/>
  <c r="CY240" i="2"/>
  <c r="CY241" i="2"/>
  <c r="CY242" i="2"/>
  <c r="CY243" i="2"/>
  <c r="CY244" i="2"/>
  <c r="CY245" i="2"/>
  <c r="CY246" i="2"/>
  <c r="CY247" i="2"/>
  <c r="CY248" i="2"/>
  <c r="CY249" i="2"/>
  <c r="CY250" i="2"/>
  <c r="CY251" i="2"/>
  <c r="CY252" i="2"/>
  <c r="CY253" i="2"/>
  <c r="CY254" i="2"/>
  <c r="CY255" i="2"/>
  <c r="CY256" i="2"/>
  <c r="CY257" i="2"/>
  <c r="CY258" i="2"/>
  <c r="CY259" i="2"/>
  <c r="CY260" i="2"/>
  <c r="CY261" i="2"/>
  <c r="CY262" i="2"/>
  <c r="CY263" i="2"/>
  <c r="CY264" i="2"/>
  <c r="CY265" i="2"/>
  <c r="CY266" i="2"/>
  <c r="CY267" i="2"/>
  <c r="CY268" i="2"/>
  <c r="CY269" i="2"/>
  <c r="CY270" i="2"/>
  <c r="CY271" i="2"/>
  <c r="CY272" i="2"/>
  <c r="CY273" i="2"/>
  <c r="CY274" i="2"/>
  <c r="CY275" i="2"/>
  <c r="CY276" i="2"/>
  <c r="CY277" i="2"/>
  <c r="CY278" i="2"/>
  <c r="CY279" i="2"/>
  <c r="CY280" i="2"/>
  <c r="CY281" i="2"/>
  <c r="CY282" i="2"/>
  <c r="CY283" i="2"/>
  <c r="CY284" i="2"/>
  <c r="CY285" i="2"/>
  <c r="CY286" i="2"/>
  <c r="CY287" i="2"/>
  <c r="CY288" i="2"/>
  <c r="CY289" i="2"/>
  <c r="CY290" i="2"/>
  <c r="CY291" i="2"/>
  <c r="CY292" i="2"/>
  <c r="CY293" i="2"/>
  <c r="CY294" i="2"/>
  <c r="CY295" i="2"/>
  <c r="CY296" i="2"/>
  <c r="CY297" i="2"/>
  <c r="CY298" i="2"/>
  <c r="CY299" i="2"/>
  <c r="CY300" i="2"/>
  <c r="CY301" i="2"/>
  <c r="CY302" i="2"/>
  <c r="CY303" i="2"/>
  <c r="CY304" i="2"/>
  <c r="CY305" i="2"/>
  <c r="CY306" i="2"/>
  <c r="CY307" i="2"/>
  <c r="CY308" i="2"/>
  <c r="CY309" i="2"/>
  <c r="CY310" i="2"/>
  <c r="CY311" i="2"/>
  <c r="CY312" i="2"/>
  <c r="CY313" i="2"/>
  <c r="CY314" i="2"/>
  <c r="CY315" i="2"/>
  <c r="CY316" i="2"/>
  <c r="CY317" i="2"/>
  <c r="CY318" i="2"/>
  <c r="CY319" i="2"/>
  <c r="CY320" i="2"/>
  <c r="CY323" i="2"/>
  <c r="CY324" i="2"/>
  <c r="CY325" i="2"/>
  <c r="CY326" i="2"/>
  <c r="CY327" i="2"/>
  <c r="CY328" i="2"/>
  <c r="CY329" i="2"/>
  <c r="CY330" i="2"/>
  <c r="CY331" i="2"/>
  <c r="CY332" i="2"/>
  <c r="CY333" i="2"/>
  <c r="CY334" i="2"/>
  <c r="CY336" i="2"/>
  <c r="CY337" i="2"/>
  <c r="CY339" i="2"/>
  <c r="CY340" i="2"/>
  <c r="CY341" i="2"/>
  <c r="CY342" i="2"/>
  <c r="CY343" i="2"/>
  <c r="CY344" i="2"/>
  <c r="CY345" i="2"/>
  <c r="CY346" i="2"/>
  <c r="CY347" i="2"/>
  <c r="CY348" i="2"/>
  <c r="CY349" i="2"/>
  <c r="CY351" i="2"/>
  <c r="CY352" i="2"/>
  <c r="CY353" i="2"/>
  <c r="CY354" i="2"/>
  <c r="CY355" i="2"/>
  <c r="CY356" i="2"/>
  <c r="CY357" i="2"/>
  <c r="CY358" i="2"/>
  <c r="CY359" i="2"/>
  <c r="CY360" i="2"/>
  <c r="CY361" i="2"/>
  <c r="CY362" i="2"/>
  <c r="CY363" i="2"/>
  <c r="CY364" i="2"/>
  <c r="CY365" i="2"/>
  <c r="CY366" i="2"/>
  <c r="CY367" i="2"/>
  <c r="CY368" i="2"/>
  <c r="CY369" i="2"/>
  <c r="CY370" i="2"/>
  <c r="CY371" i="2"/>
  <c r="CY372" i="2"/>
  <c r="CY373" i="2"/>
  <c r="CY374" i="2"/>
  <c r="CY375" i="2"/>
  <c r="CY376" i="2"/>
  <c r="B304" i="3"/>
  <c r="CW2" i="2"/>
  <c r="CW3" i="2"/>
  <c r="CW4" i="2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28" i="2"/>
  <c r="CW29" i="2"/>
  <c r="CW30" i="2"/>
  <c r="CW31" i="2"/>
  <c r="CW32" i="2"/>
  <c r="CW33" i="2"/>
  <c r="CW34" i="2"/>
  <c r="CW35" i="2"/>
  <c r="CW36" i="2"/>
  <c r="CW37" i="2"/>
  <c r="CW38" i="2"/>
  <c r="CW39" i="2"/>
  <c r="CW40" i="2"/>
  <c r="CW41" i="2"/>
  <c r="CW42" i="2"/>
  <c r="CW43" i="2"/>
  <c r="CW44" i="2"/>
  <c r="CW45" i="2"/>
  <c r="CW46" i="2"/>
  <c r="CW47" i="2"/>
  <c r="CW48" i="2"/>
  <c r="CW49" i="2"/>
  <c r="CW50" i="2"/>
  <c r="CW51" i="2"/>
  <c r="CW52" i="2"/>
  <c r="CW53" i="2"/>
  <c r="CW54" i="2"/>
  <c r="CW55" i="2"/>
  <c r="CW56" i="2"/>
  <c r="CW57" i="2"/>
  <c r="CW58" i="2"/>
  <c r="CW59" i="2"/>
  <c r="CW60" i="2"/>
  <c r="CW61" i="2"/>
  <c r="CW62" i="2"/>
  <c r="CW63" i="2"/>
  <c r="CW64" i="2"/>
  <c r="CW65" i="2"/>
  <c r="CW66" i="2"/>
  <c r="CW67" i="2"/>
  <c r="CW68" i="2"/>
  <c r="CW69" i="2"/>
  <c r="CW70" i="2"/>
  <c r="CW71" i="2"/>
  <c r="CW72" i="2"/>
  <c r="CW73" i="2"/>
  <c r="CW74" i="2"/>
  <c r="CW75" i="2"/>
  <c r="CW76" i="2"/>
  <c r="CW77" i="2"/>
  <c r="CW78" i="2"/>
  <c r="CW79" i="2"/>
  <c r="CW80" i="2"/>
  <c r="CW81" i="2"/>
  <c r="CW82" i="2"/>
  <c r="CW83" i="2"/>
  <c r="CW84" i="2"/>
  <c r="CW85" i="2"/>
  <c r="CW86" i="2"/>
  <c r="CW87" i="2"/>
  <c r="CW88" i="2"/>
  <c r="CW89" i="2"/>
  <c r="CW90" i="2"/>
  <c r="CW91" i="2"/>
  <c r="CW92" i="2"/>
  <c r="CW93" i="2"/>
  <c r="CW94" i="2"/>
  <c r="CW95" i="2"/>
  <c r="CW96" i="2"/>
  <c r="CW97" i="2"/>
  <c r="CW98" i="2"/>
  <c r="CW99" i="2"/>
  <c r="CW100" i="2"/>
  <c r="CW101" i="2"/>
  <c r="CW102" i="2"/>
  <c r="CW103" i="2"/>
  <c r="CW104" i="2"/>
  <c r="CW105" i="2"/>
  <c r="CW106" i="2"/>
  <c r="CW107" i="2"/>
  <c r="CW108" i="2"/>
  <c r="CW109" i="2"/>
  <c r="CW110" i="2"/>
  <c r="CW111" i="2"/>
  <c r="CW112" i="2"/>
  <c r="CW113" i="2"/>
  <c r="CW114" i="2"/>
  <c r="CW115" i="2"/>
  <c r="CW116" i="2"/>
  <c r="CW117" i="2"/>
  <c r="CW118" i="2"/>
  <c r="CW119" i="2"/>
  <c r="CW120" i="2"/>
  <c r="CW121" i="2"/>
  <c r="CW122" i="2"/>
  <c r="CW123" i="2"/>
  <c r="CW124" i="2"/>
  <c r="CW125" i="2"/>
  <c r="CW126" i="2"/>
  <c r="CW127" i="2"/>
  <c r="CW128" i="2"/>
  <c r="CW129" i="2"/>
  <c r="CW130" i="2"/>
  <c r="CW131" i="2"/>
  <c r="CW132" i="2"/>
  <c r="CW133" i="2"/>
  <c r="CW134" i="2"/>
  <c r="CW135" i="2"/>
  <c r="CW136" i="2"/>
  <c r="CW137" i="2"/>
  <c r="CW138" i="2"/>
  <c r="CW139" i="2"/>
  <c r="CW140" i="2"/>
  <c r="CW141" i="2"/>
  <c r="CW142" i="2"/>
  <c r="CW143" i="2"/>
  <c r="CW144" i="2"/>
  <c r="CW145" i="2"/>
  <c r="CW146" i="2"/>
  <c r="CW147" i="2"/>
  <c r="CW148" i="2"/>
  <c r="CW149" i="2"/>
  <c r="CW150" i="2"/>
  <c r="CW151" i="2"/>
  <c r="CW152" i="2"/>
  <c r="CW153" i="2"/>
  <c r="CW154" i="2"/>
  <c r="CW155" i="2"/>
  <c r="CW156" i="2"/>
  <c r="CW157" i="2"/>
  <c r="CW158" i="2"/>
  <c r="CW159" i="2"/>
  <c r="CW160" i="2"/>
  <c r="CW161" i="2"/>
  <c r="CW162" i="2"/>
  <c r="CW163" i="2"/>
  <c r="CW164" i="2"/>
  <c r="CW165" i="2"/>
  <c r="CW166" i="2"/>
  <c r="CW167" i="2"/>
  <c r="CW168" i="2"/>
  <c r="CW169" i="2"/>
  <c r="CW170" i="2"/>
  <c r="CW171" i="2"/>
  <c r="CW172" i="2"/>
  <c r="CW173" i="2"/>
  <c r="CW174" i="2"/>
  <c r="CW175" i="2"/>
  <c r="CW176" i="2"/>
  <c r="CW177" i="2"/>
  <c r="CW178" i="2"/>
  <c r="CW179" i="2"/>
  <c r="CW180" i="2"/>
  <c r="CW181" i="2"/>
  <c r="CW182" i="2"/>
  <c r="CW183" i="2"/>
  <c r="CW184" i="2"/>
  <c r="CW185" i="2"/>
  <c r="CW186" i="2"/>
  <c r="CW187" i="2"/>
  <c r="CW188" i="2"/>
  <c r="CW189" i="2"/>
  <c r="CW190" i="2"/>
  <c r="CW191" i="2"/>
  <c r="CW192" i="2"/>
  <c r="CW193" i="2"/>
  <c r="CW194" i="2"/>
  <c r="CW195" i="2"/>
  <c r="CW196" i="2"/>
  <c r="CW197" i="2"/>
  <c r="CW198" i="2"/>
  <c r="CW199" i="2"/>
  <c r="CW200" i="2"/>
  <c r="CW201" i="2"/>
  <c r="CW202" i="2"/>
  <c r="CW203" i="2"/>
  <c r="CW204" i="2"/>
  <c r="CW205" i="2"/>
  <c r="CW206" i="2"/>
  <c r="CW207" i="2"/>
  <c r="CW208" i="2"/>
  <c r="CW209" i="2"/>
  <c r="CW210" i="2"/>
  <c r="CW211" i="2"/>
  <c r="CW212" i="2"/>
  <c r="CW213" i="2"/>
  <c r="CW214" i="2"/>
  <c r="CW215" i="2"/>
  <c r="CW216" i="2"/>
  <c r="CW217" i="2"/>
  <c r="CW218" i="2"/>
  <c r="CW219" i="2"/>
  <c r="CW220" i="2"/>
  <c r="CW221" i="2"/>
  <c r="CW222" i="2"/>
  <c r="CW223" i="2"/>
  <c r="CW224" i="2"/>
  <c r="CW225" i="2"/>
  <c r="CW226" i="2"/>
  <c r="CW227" i="2"/>
  <c r="CW228" i="2"/>
  <c r="CW229" i="2"/>
  <c r="CW230" i="2"/>
  <c r="CW231" i="2"/>
  <c r="CW232" i="2"/>
  <c r="CW233" i="2"/>
  <c r="CW234" i="2"/>
  <c r="CW235" i="2"/>
  <c r="CW236" i="2"/>
  <c r="CW237" i="2"/>
  <c r="CW238" i="2"/>
  <c r="CW239" i="2"/>
  <c r="CW240" i="2"/>
  <c r="CW241" i="2"/>
  <c r="CW242" i="2"/>
  <c r="CW243" i="2"/>
  <c r="CW244" i="2"/>
  <c r="CW245" i="2"/>
  <c r="CW246" i="2"/>
  <c r="CW247" i="2"/>
  <c r="CW248" i="2"/>
  <c r="CW249" i="2"/>
  <c r="CW250" i="2"/>
  <c r="CW251" i="2"/>
  <c r="CW252" i="2"/>
  <c r="CW253" i="2"/>
  <c r="CW254" i="2"/>
  <c r="CW255" i="2"/>
  <c r="CW256" i="2"/>
  <c r="CW257" i="2"/>
  <c r="CW258" i="2"/>
  <c r="CW259" i="2"/>
  <c r="CW260" i="2"/>
  <c r="CW261" i="2"/>
  <c r="CW262" i="2"/>
  <c r="CW263" i="2"/>
  <c r="CW264" i="2"/>
  <c r="CW265" i="2"/>
  <c r="CW266" i="2"/>
  <c r="CW267" i="2"/>
  <c r="CW268" i="2"/>
  <c r="CW269" i="2"/>
  <c r="CW270" i="2"/>
  <c r="CW271" i="2"/>
  <c r="CW272" i="2"/>
  <c r="CW273" i="2"/>
  <c r="CW274" i="2"/>
  <c r="CW275" i="2"/>
  <c r="CW276" i="2"/>
  <c r="CW277" i="2"/>
  <c r="CW278" i="2"/>
  <c r="CW279" i="2"/>
  <c r="CW280" i="2"/>
  <c r="CW281" i="2"/>
  <c r="CW282" i="2"/>
  <c r="CW283" i="2"/>
  <c r="CW284" i="2"/>
  <c r="CW285" i="2"/>
  <c r="CW286" i="2"/>
  <c r="CW287" i="2"/>
  <c r="CW288" i="2"/>
  <c r="CW289" i="2"/>
  <c r="CW290" i="2"/>
  <c r="CW291" i="2"/>
  <c r="CW292" i="2"/>
  <c r="CW293" i="2"/>
  <c r="CW294" i="2"/>
  <c r="CW295" i="2"/>
  <c r="CW296" i="2"/>
  <c r="CW297" i="2"/>
  <c r="CW298" i="2"/>
  <c r="CW299" i="2"/>
  <c r="CW300" i="2"/>
  <c r="CW301" i="2"/>
  <c r="CW302" i="2"/>
  <c r="CW303" i="2"/>
  <c r="CW304" i="2"/>
  <c r="CW305" i="2"/>
  <c r="CW306" i="2"/>
  <c r="CW307" i="2"/>
  <c r="CW308" i="2"/>
  <c r="CW309" i="2"/>
  <c r="CW310" i="2"/>
  <c r="CW311" i="2"/>
  <c r="CW312" i="2"/>
  <c r="CW313" i="2"/>
  <c r="CW314" i="2"/>
  <c r="CW315" i="2"/>
  <c r="CW316" i="2"/>
  <c r="CW317" i="2"/>
  <c r="CW318" i="2"/>
  <c r="CW319" i="2"/>
  <c r="CW320" i="2"/>
  <c r="CW321" i="2"/>
  <c r="CW322" i="2"/>
  <c r="CW323" i="2"/>
  <c r="CW324" i="2"/>
  <c r="CW325" i="2"/>
  <c r="CW326" i="2"/>
  <c r="CW327" i="2"/>
  <c r="CW328" i="2"/>
  <c r="CW329" i="2"/>
  <c r="CW330" i="2"/>
  <c r="CW331" i="2"/>
  <c r="CW332" i="2"/>
  <c r="CW333" i="2"/>
  <c r="CW334" i="2"/>
  <c r="CW335" i="2"/>
  <c r="CW336" i="2"/>
  <c r="CW337" i="2"/>
  <c r="CW338" i="2"/>
  <c r="CW339" i="2"/>
  <c r="CW340" i="2"/>
  <c r="CW341" i="2"/>
  <c r="CW342" i="2"/>
  <c r="CW343" i="2"/>
  <c r="CW344" i="2"/>
  <c r="CW345" i="2"/>
  <c r="CW346" i="2"/>
  <c r="CW347" i="2"/>
  <c r="CW348" i="2"/>
  <c r="CW349" i="2"/>
  <c r="CW350" i="2"/>
  <c r="CW351" i="2"/>
  <c r="CW352" i="2"/>
  <c r="CW353" i="2"/>
  <c r="CW354" i="2"/>
  <c r="CW355" i="2"/>
  <c r="CW356" i="2"/>
  <c r="CW357" i="2"/>
  <c r="CW358" i="2"/>
  <c r="CW359" i="2"/>
  <c r="CW360" i="2"/>
  <c r="CW361" i="2"/>
  <c r="CW362" i="2"/>
  <c r="CW363" i="2"/>
  <c r="CW364" i="2"/>
  <c r="CW365" i="2"/>
  <c r="CW366" i="2"/>
  <c r="CW367" i="2"/>
  <c r="CW368" i="2"/>
  <c r="CW369" i="2"/>
  <c r="CW370" i="2"/>
  <c r="CW371" i="2"/>
  <c r="CW372" i="2"/>
  <c r="CW373" i="2"/>
  <c r="CW374" i="2"/>
  <c r="CW375" i="2"/>
  <c r="CW376" i="2"/>
  <c r="CV202" i="2"/>
  <c r="CV203" i="2"/>
  <c r="CV204" i="2"/>
  <c r="CU2" i="2"/>
  <c r="CU3" i="2"/>
  <c r="CU4" i="2"/>
  <c r="CU5" i="2"/>
  <c r="CU6" i="2"/>
  <c r="CU7" i="2"/>
  <c r="CU8" i="2"/>
  <c r="CU9" i="2"/>
  <c r="CU10" i="2"/>
  <c r="CU11" i="2"/>
  <c r="CU12" i="2"/>
  <c r="CU13" i="2"/>
  <c r="CU14" i="2"/>
  <c r="CU15" i="2"/>
  <c r="CU16" i="2"/>
  <c r="CU17" i="2"/>
  <c r="CU18" i="2"/>
  <c r="CU19" i="2"/>
  <c r="CU20" i="2"/>
  <c r="CU21" i="2"/>
  <c r="CU22" i="2"/>
  <c r="CU23" i="2"/>
  <c r="CU24" i="2"/>
  <c r="CU25" i="2"/>
  <c r="CU26" i="2"/>
  <c r="CU27" i="2"/>
  <c r="CU28" i="2"/>
  <c r="CU29" i="2"/>
  <c r="CU30" i="2"/>
  <c r="CU31" i="2"/>
  <c r="CU32" i="2"/>
  <c r="CU33" i="2"/>
  <c r="CU34" i="2"/>
  <c r="CU35" i="2"/>
  <c r="CU36" i="2"/>
  <c r="CU37" i="2"/>
  <c r="CU38" i="2"/>
  <c r="CU39" i="2"/>
  <c r="CU40" i="2"/>
  <c r="CU41" i="2"/>
  <c r="CU42" i="2"/>
  <c r="CU43" i="2"/>
  <c r="CU44" i="2"/>
  <c r="CU45" i="2"/>
  <c r="CU46" i="2"/>
  <c r="CU47" i="2"/>
  <c r="CU48" i="2"/>
  <c r="CU49" i="2"/>
  <c r="CU50" i="2"/>
  <c r="CU51" i="2"/>
  <c r="CU52" i="2"/>
  <c r="CU53" i="2"/>
  <c r="CU54" i="2"/>
  <c r="CU55" i="2"/>
  <c r="CU56" i="2"/>
  <c r="CU57" i="2"/>
  <c r="CU58" i="2"/>
  <c r="CU59" i="2"/>
  <c r="CU60" i="2"/>
  <c r="CU61" i="2"/>
  <c r="CU62" i="2"/>
  <c r="CU63" i="2"/>
  <c r="CU64" i="2"/>
  <c r="CU65" i="2"/>
  <c r="CU66" i="2"/>
  <c r="CU67" i="2"/>
  <c r="CU68" i="2"/>
  <c r="CU69" i="2"/>
  <c r="CU70" i="2"/>
  <c r="CU71" i="2"/>
  <c r="CU72" i="2"/>
  <c r="CU73" i="2"/>
  <c r="CU74" i="2"/>
  <c r="CU75" i="2"/>
  <c r="CU76" i="2"/>
  <c r="CU77" i="2"/>
  <c r="CU78" i="2"/>
  <c r="CU79" i="2"/>
  <c r="CU80" i="2"/>
  <c r="CU81" i="2"/>
  <c r="CU82" i="2"/>
  <c r="CU83" i="2"/>
  <c r="CU84" i="2"/>
  <c r="CU85" i="2"/>
  <c r="CU86" i="2"/>
  <c r="CU87" i="2"/>
  <c r="CU88" i="2"/>
  <c r="CU89" i="2"/>
  <c r="CU90" i="2"/>
  <c r="CU91" i="2"/>
  <c r="CU92" i="2"/>
  <c r="CU93" i="2"/>
  <c r="CU94" i="2"/>
  <c r="CU95" i="2"/>
  <c r="CU96" i="2"/>
  <c r="CU97" i="2"/>
  <c r="CU98" i="2"/>
  <c r="CU99" i="2"/>
  <c r="CU100" i="2"/>
  <c r="CU101" i="2"/>
  <c r="CU102" i="2"/>
  <c r="CU103" i="2"/>
  <c r="CU104" i="2"/>
  <c r="CU105" i="2"/>
  <c r="CU106" i="2"/>
  <c r="CU107" i="2"/>
  <c r="CU108" i="2"/>
  <c r="CU109" i="2"/>
  <c r="CU110" i="2"/>
  <c r="CU111" i="2"/>
  <c r="CU112" i="2"/>
  <c r="CU113" i="2"/>
  <c r="CU114" i="2"/>
  <c r="CU115" i="2"/>
  <c r="CU116" i="2"/>
  <c r="CU117" i="2"/>
  <c r="CU118" i="2"/>
  <c r="CU119" i="2"/>
  <c r="CU120" i="2"/>
  <c r="CU121" i="2"/>
  <c r="CU122" i="2"/>
  <c r="CU123" i="2"/>
  <c r="CU124" i="2"/>
  <c r="CU125" i="2"/>
  <c r="CU126" i="2"/>
  <c r="CU127" i="2"/>
  <c r="CU128" i="2"/>
  <c r="CU129" i="2"/>
  <c r="CU130" i="2"/>
  <c r="CU131" i="2"/>
  <c r="CU132" i="2"/>
  <c r="CU133" i="2"/>
  <c r="CU134" i="2"/>
  <c r="CU135" i="2"/>
  <c r="CU136" i="2"/>
  <c r="CU137" i="2"/>
  <c r="CU138" i="2"/>
  <c r="CU139" i="2"/>
  <c r="CU140" i="2"/>
  <c r="CU141" i="2"/>
  <c r="CU142" i="2"/>
  <c r="CU143" i="2"/>
  <c r="CU144" i="2"/>
  <c r="CU145" i="2"/>
  <c r="CU146" i="2"/>
  <c r="CU147" i="2"/>
  <c r="CU148" i="2"/>
  <c r="CU149" i="2"/>
  <c r="CU150" i="2"/>
  <c r="CU151" i="2"/>
  <c r="CU152" i="2"/>
  <c r="CU153" i="2"/>
  <c r="CU154" i="2"/>
  <c r="CU155" i="2"/>
  <c r="CU156" i="2"/>
  <c r="CU157" i="2"/>
  <c r="CU158" i="2"/>
  <c r="CU159" i="2"/>
  <c r="CU160" i="2"/>
  <c r="CU161" i="2"/>
  <c r="CU162" i="2"/>
  <c r="CU163" i="2"/>
  <c r="CU164" i="2"/>
  <c r="CU165" i="2"/>
  <c r="CU166" i="2"/>
  <c r="CU167" i="2"/>
  <c r="CU168" i="2"/>
  <c r="CU169" i="2"/>
  <c r="CU170" i="2"/>
  <c r="CU171" i="2"/>
  <c r="CU172" i="2"/>
  <c r="CU173" i="2"/>
  <c r="CU174" i="2"/>
  <c r="CU175" i="2"/>
  <c r="CU176" i="2"/>
  <c r="CU177" i="2"/>
  <c r="CU178" i="2"/>
  <c r="CU179" i="2"/>
  <c r="CU180" i="2"/>
  <c r="CU181" i="2"/>
  <c r="CU182" i="2"/>
  <c r="CU183" i="2"/>
  <c r="CU184" i="2"/>
  <c r="CU185" i="2"/>
  <c r="CU186" i="2"/>
  <c r="CU187" i="2"/>
  <c r="CU188" i="2"/>
  <c r="CU189" i="2"/>
  <c r="CU190" i="2"/>
  <c r="CU191" i="2"/>
  <c r="CU192" i="2"/>
  <c r="CU193" i="2"/>
  <c r="CU194" i="2"/>
  <c r="CU195" i="2"/>
  <c r="CU196" i="2"/>
  <c r="CU197" i="2"/>
  <c r="CU198" i="2"/>
  <c r="CU199" i="2"/>
  <c r="CU200" i="2"/>
  <c r="CU201" i="2"/>
  <c r="CU202" i="2"/>
  <c r="CU203" i="2"/>
  <c r="CU204" i="2"/>
  <c r="CU205" i="2"/>
  <c r="CU206" i="2"/>
  <c r="CU207" i="2"/>
  <c r="CU208" i="2"/>
  <c r="CU209" i="2"/>
  <c r="CU210" i="2"/>
  <c r="CU211" i="2"/>
  <c r="CU212" i="2"/>
  <c r="CU213" i="2"/>
  <c r="CU214" i="2"/>
  <c r="CU215" i="2"/>
  <c r="CU216" i="2"/>
  <c r="CU217" i="2"/>
  <c r="CU218" i="2"/>
  <c r="CU219" i="2"/>
  <c r="CU220" i="2"/>
  <c r="CU221" i="2"/>
  <c r="CU222" i="2"/>
  <c r="CU223" i="2"/>
  <c r="CU224" i="2"/>
  <c r="CU225" i="2"/>
  <c r="CU226" i="2"/>
  <c r="CU227" i="2"/>
  <c r="CU228" i="2"/>
  <c r="CU229" i="2"/>
  <c r="CU230" i="2"/>
  <c r="CU231" i="2"/>
  <c r="CU232" i="2"/>
  <c r="CU233" i="2"/>
  <c r="CU234" i="2"/>
  <c r="CU235" i="2"/>
  <c r="CU236" i="2"/>
  <c r="CU237" i="2"/>
  <c r="CU238" i="2"/>
  <c r="CU239" i="2"/>
  <c r="CU240" i="2"/>
  <c r="CU241" i="2"/>
  <c r="CU242" i="2"/>
  <c r="CU243" i="2"/>
  <c r="CU244" i="2"/>
  <c r="CU245" i="2"/>
  <c r="CU246" i="2"/>
  <c r="CU247" i="2"/>
  <c r="CU248" i="2"/>
  <c r="CU249" i="2"/>
  <c r="CU250" i="2"/>
  <c r="CU251" i="2"/>
  <c r="CU252" i="2"/>
  <c r="CU253" i="2"/>
  <c r="CU254" i="2"/>
  <c r="CU255" i="2"/>
  <c r="CU256" i="2"/>
  <c r="CU257" i="2"/>
  <c r="CU258" i="2"/>
  <c r="CU259" i="2"/>
  <c r="CU260" i="2"/>
  <c r="CU261" i="2"/>
  <c r="CU262" i="2"/>
  <c r="CU263" i="2"/>
  <c r="CU264" i="2"/>
  <c r="CU265" i="2"/>
  <c r="CU266" i="2"/>
  <c r="CU267" i="2"/>
  <c r="CU268" i="2"/>
  <c r="CU269" i="2"/>
  <c r="CU270" i="2"/>
  <c r="CU271" i="2"/>
  <c r="CU272" i="2"/>
  <c r="CU273" i="2"/>
  <c r="CU274" i="2"/>
  <c r="CU275" i="2"/>
  <c r="CU276" i="2"/>
  <c r="CU277" i="2"/>
  <c r="CU278" i="2"/>
  <c r="CU279" i="2"/>
  <c r="CU280" i="2"/>
  <c r="CU281" i="2"/>
  <c r="CU282" i="2"/>
  <c r="CU283" i="2"/>
  <c r="CU284" i="2"/>
  <c r="CU285" i="2"/>
  <c r="CU286" i="2"/>
  <c r="CU287" i="2"/>
  <c r="CU288" i="2"/>
  <c r="CU289" i="2"/>
  <c r="CU290" i="2"/>
  <c r="CU291" i="2"/>
  <c r="CU292" i="2"/>
  <c r="CU293" i="2"/>
  <c r="CU294" i="2"/>
  <c r="CU295" i="2"/>
  <c r="CU296" i="2"/>
  <c r="CU297" i="2"/>
  <c r="CU298" i="2"/>
  <c r="CU299" i="2"/>
  <c r="CU300" i="2"/>
  <c r="CU301" i="2"/>
  <c r="CU302" i="2"/>
  <c r="CU303" i="2"/>
  <c r="CU304" i="2"/>
  <c r="CU305" i="2"/>
  <c r="CU306" i="2"/>
  <c r="CU307" i="2"/>
  <c r="CU308" i="2"/>
  <c r="CU309" i="2"/>
  <c r="CU310" i="2"/>
  <c r="CU311" i="2"/>
  <c r="CU312" i="2"/>
  <c r="CU313" i="2"/>
  <c r="CU314" i="2"/>
  <c r="CU315" i="2"/>
  <c r="CU316" i="2"/>
  <c r="CU317" i="2"/>
  <c r="CU318" i="2"/>
  <c r="CU319" i="2"/>
  <c r="CU320" i="2"/>
  <c r="CU321" i="2"/>
  <c r="CU322" i="2"/>
  <c r="CU323" i="2"/>
  <c r="CU324" i="2"/>
  <c r="CU325" i="2"/>
  <c r="CU326" i="2"/>
  <c r="CU327" i="2"/>
  <c r="CU328" i="2"/>
  <c r="CU329" i="2"/>
  <c r="CU330" i="2"/>
  <c r="CU331" i="2"/>
  <c r="CU332" i="2"/>
  <c r="CU333" i="2"/>
  <c r="CU334" i="2"/>
  <c r="CU335" i="2"/>
  <c r="CU336" i="2"/>
  <c r="CU337" i="2"/>
  <c r="CU338" i="2"/>
  <c r="CU339" i="2"/>
  <c r="CU340" i="2"/>
  <c r="CU341" i="2"/>
  <c r="CU342" i="2"/>
  <c r="CU343" i="2"/>
  <c r="CU344" i="2"/>
  <c r="CU345" i="2"/>
  <c r="CU346" i="2"/>
  <c r="CU347" i="2"/>
  <c r="CU348" i="2"/>
  <c r="CU349" i="2"/>
  <c r="CU350" i="2"/>
  <c r="CU351" i="2"/>
  <c r="CU352" i="2"/>
  <c r="CU353" i="2"/>
  <c r="CU354" i="2"/>
  <c r="CU355" i="2"/>
  <c r="CU356" i="2"/>
  <c r="CU357" i="2"/>
  <c r="CU358" i="2"/>
  <c r="CU359" i="2"/>
  <c r="CU360" i="2"/>
  <c r="CU361" i="2"/>
  <c r="CU362" i="2"/>
  <c r="CU363" i="2"/>
  <c r="CU364" i="2"/>
  <c r="CU365" i="2"/>
  <c r="CU366" i="2"/>
  <c r="CU367" i="2"/>
  <c r="CU368" i="2"/>
  <c r="CU369" i="2"/>
  <c r="CU370" i="2"/>
  <c r="CU371" i="2"/>
  <c r="CU372" i="2"/>
  <c r="CU373" i="2"/>
  <c r="CU374" i="2"/>
  <c r="CU375" i="2"/>
  <c r="CU376" i="2"/>
  <c r="CT2" i="2"/>
  <c r="CT3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T167" i="2"/>
  <c r="CT168" i="2"/>
  <c r="CT169" i="2"/>
  <c r="CT170" i="2"/>
  <c r="CT171" i="2"/>
  <c r="CT172" i="2"/>
  <c r="CT173" i="2"/>
  <c r="CT174" i="2"/>
  <c r="CT175" i="2"/>
  <c r="CT176" i="2"/>
  <c r="CT177" i="2"/>
  <c r="CT178" i="2"/>
  <c r="CT179" i="2"/>
  <c r="CT180" i="2"/>
  <c r="CT181" i="2"/>
  <c r="CT182" i="2"/>
  <c r="CT183" i="2"/>
  <c r="CT184" i="2"/>
  <c r="CT185" i="2"/>
  <c r="CT186" i="2"/>
  <c r="CT187" i="2"/>
  <c r="CT188" i="2"/>
  <c r="CT189" i="2"/>
  <c r="CT190" i="2"/>
  <c r="CT191" i="2"/>
  <c r="CT192" i="2"/>
  <c r="CT193" i="2"/>
  <c r="CT194" i="2"/>
  <c r="CT195" i="2"/>
  <c r="CT196" i="2"/>
  <c r="CT197" i="2"/>
  <c r="CT198" i="2"/>
  <c r="CT199" i="2"/>
  <c r="CT200" i="2"/>
  <c r="CT201" i="2"/>
  <c r="CT202" i="2"/>
  <c r="CT203" i="2"/>
  <c r="CT204" i="2"/>
  <c r="CT205" i="2"/>
  <c r="CT206" i="2"/>
  <c r="CT207" i="2"/>
  <c r="CT208" i="2"/>
  <c r="CT209" i="2"/>
  <c r="CT210" i="2"/>
  <c r="CT211" i="2"/>
  <c r="CT212" i="2"/>
  <c r="CT213" i="2"/>
  <c r="CT214" i="2"/>
  <c r="CT215" i="2"/>
  <c r="CT216" i="2"/>
  <c r="CT217" i="2"/>
  <c r="CT218" i="2"/>
  <c r="CT219" i="2"/>
  <c r="CT220" i="2"/>
  <c r="CT221" i="2"/>
  <c r="CT222" i="2"/>
  <c r="CT223" i="2"/>
  <c r="CT224" i="2"/>
  <c r="CT225" i="2"/>
  <c r="CT226" i="2"/>
  <c r="CT227" i="2"/>
  <c r="CT228" i="2"/>
  <c r="CT229" i="2"/>
  <c r="CT230" i="2"/>
  <c r="CT231" i="2"/>
  <c r="CT232" i="2"/>
  <c r="CT233" i="2"/>
  <c r="CT234" i="2"/>
  <c r="CT235" i="2"/>
  <c r="CT236" i="2"/>
  <c r="CT237" i="2"/>
  <c r="CT238" i="2"/>
  <c r="CT239" i="2"/>
  <c r="CT240" i="2"/>
  <c r="CT241" i="2"/>
  <c r="CT242" i="2"/>
  <c r="CT243" i="2"/>
  <c r="CT244" i="2"/>
  <c r="CT245" i="2"/>
  <c r="CT246" i="2"/>
  <c r="CT247" i="2"/>
  <c r="CT248" i="2"/>
  <c r="CT249" i="2"/>
  <c r="CT250" i="2"/>
  <c r="CT251" i="2"/>
  <c r="CT252" i="2"/>
  <c r="CT253" i="2"/>
  <c r="CT254" i="2"/>
  <c r="CT255" i="2"/>
  <c r="CT256" i="2"/>
  <c r="CT257" i="2"/>
  <c r="CT258" i="2"/>
  <c r="CT259" i="2"/>
  <c r="CT260" i="2"/>
  <c r="CT261" i="2"/>
  <c r="CT262" i="2"/>
  <c r="CT263" i="2"/>
  <c r="CT264" i="2"/>
  <c r="CT265" i="2"/>
  <c r="CT266" i="2"/>
  <c r="CT267" i="2"/>
  <c r="CT268" i="2"/>
  <c r="CT269" i="2"/>
  <c r="CT270" i="2"/>
  <c r="CT271" i="2"/>
  <c r="CT272" i="2"/>
  <c r="CT273" i="2"/>
  <c r="CT274" i="2"/>
  <c r="CT275" i="2"/>
  <c r="CT276" i="2"/>
  <c r="CT277" i="2"/>
  <c r="CT278" i="2"/>
  <c r="CT279" i="2"/>
  <c r="CT280" i="2"/>
  <c r="CT281" i="2"/>
  <c r="CT282" i="2"/>
  <c r="CT283" i="2"/>
  <c r="CT284" i="2"/>
  <c r="CT285" i="2"/>
  <c r="CT286" i="2"/>
  <c r="CT287" i="2"/>
  <c r="CT288" i="2"/>
  <c r="CT289" i="2"/>
  <c r="CT290" i="2"/>
  <c r="CT291" i="2"/>
  <c r="CT292" i="2"/>
  <c r="CT293" i="2"/>
  <c r="CT294" i="2"/>
  <c r="CT295" i="2"/>
  <c r="CT296" i="2"/>
  <c r="CT297" i="2"/>
  <c r="CT298" i="2"/>
  <c r="CT299" i="2"/>
  <c r="CT300" i="2"/>
  <c r="CT301" i="2"/>
  <c r="CT302" i="2"/>
  <c r="CT303" i="2"/>
  <c r="CT304" i="2"/>
  <c r="CT305" i="2"/>
  <c r="CT306" i="2"/>
  <c r="CT307" i="2"/>
  <c r="CT308" i="2"/>
  <c r="CT309" i="2"/>
  <c r="CT310" i="2"/>
  <c r="CT311" i="2"/>
  <c r="CT312" i="2"/>
  <c r="CT313" i="2"/>
  <c r="CT314" i="2"/>
  <c r="CT315" i="2"/>
  <c r="CT316" i="2"/>
  <c r="CT317" i="2"/>
  <c r="CT318" i="2"/>
  <c r="CT319" i="2"/>
  <c r="CT320" i="2"/>
  <c r="CT321" i="2"/>
  <c r="CT322" i="2"/>
  <c r="CT323" i="2"/>
  <c r="CT324" i="2"/>
  <c r="CT325" i="2"/>
  <c r="CT326" i="2"/>
  <c r="CT327" i="2"/>
  <c r="CT328" i="2"/>
  <c r="CT329" i="2"/>
  <c r="CT330" i="2"/>
  <c r="CT331" i="2"/>
  <c r="CT332" i="2"/>
  <c r="CT333" i="2"/>
  <c r="CT334" i="2"/>
  <c r="CT335" i="2"/>
  <c r="CT336" i="2"/>
  <c r="CT337" i="2"/>
  <c r="CT338" i="2"/>
  <c r="CT339" i="2"/>
  <c r="CT340" i="2"/>
  <c r="CT341" i="2"/>
  <c r="CT342" i="2"/>
  <c r="CT343" i="2"/>
  <c r="CT344" i="2"/>
  <c r="CT345" i="2"/>
  <c r="CT346" i="2"/>
  <c r="CT347" i="2"/>
  <c r="CT348" i="2"/>
  <c r="CT349" i="2"/>
  <c r="CT350" i="2"/>
  <c r="CT351" i="2"/>
  <c r="CT352" i="2"/>
  <c r="CT353" i="2"/>
  <c r="CT354" i="2"/>
  <c r="CT355" i="2"/>
  <c r="CT356" i="2"/>
  <c r="CT357" i="2"/>
  <c r="CT358" i="2"/>
  <c r="CT359" i="2"/>
  <c r="CT360" i="2"/>
  <c r="CT361" i="2"/>
  <c r="CT362" i="2"/>
  <c r="CT363" i="2"/>
  <c r="CT364" i="2"/>
  <c r="CT365" i="2"/>
  <c r="CT366" i="2"/>
  <c r="CT367" i="2"/>
  <c r="CT368" i="2"/>
  <c r="CT369" i="2"/>
  <c r="CT370" i="2"/>
  <c r="CT371" i="2"/>
  <c r="CT372" i="2"/>
  <c r="CT373" i="2"/>
  <c r="CT374" i="2"/>
  <c r="CT375" i="2"/>
  <c r="CT376" i="2"/>
  <c r="CS2" i="2"/>
  <c r="CS3" i="2"/>
  <c r="CS4" i="2"/>
  <c r="CS5" i="2"/>
  <c r="CS6" i="2"/>
  <c r="CS7" i="2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32" i="2"/>
  <c r="CS33" i="2"/>
  <c r="CS34" i="2"/>
  <c r="CS35" i="2"/>
  <c r="CS36" i="2"/>
  <c r="CS37" i="2"/>
  <c r="CS38" i="2"/>
  <c r="CS39" i="2"/>
  <c r="CS40" i="2"/>
  <c r="CS41" i="2"/>
  <c r="CS42" i="2"/>
  <c r="CS43" i="2"/>
  <c r="CS44" i="2"/>
  <c r="CS45" i="2"/>
  <c r="CS46" i="2"/>
  <c r="CS47" i="2"/>
  <c r="CS48" i="2"/>
  <c r="CS49" i="2"/>
  <c r="CS50" i="2"/>
  <c r="CS51" i="2"/>
  <c r="CS52" i="2"/>
  <c r="CS53" i="2"/>
  <c r="CS54" i="2"/>
  <c r="CS55" i="2"/>
  <c r="CS56" i="2"/>
  <c r="CS57" i="2"/>
  <c r="CS58" i="2"/>
  <c r="CS59" i="2"/>
  <c r="CS60" i="2"/>
  <c r="CS61" i="2"/>
  <c r="CS62" i="2"/>
  <c r="CS63" i="2"/>
  <c r="CS64" i="2"/>
  <c r="CS65" i="2"/>
  <c r="CS66" i="2"/>
  <c r="CS67" i="2"/>
  <c r="CS68" i="2"/>
  <c r="CS69" i="2"/>
  <c r="CS70" i="2"/>
  <c r="CS71" i="2"/>
  <c r="CS72" i="2"/>
  <c r="CS73" i="2"/>
  <c r="CS74" i="2"/>
  <c r="CS75" i="2"/>
  <c r="CS76" i="2"/>
  <c r="CS77" i="2"/>
  <c r="CS78" i="2"/>
  <c r="CS79" i="2"/>
  <c r="CS80" i="2"/>
  <c r="CS81" i="2"/>
  <c r="CS82" i="2"/>
  <c r="CS83" i="2"/>
  <c r="CS84" i="2"/>
  <c r="CS85" i="2"/>
  <c r="CS86" i="2"/>
  <c r="CS87" i="2"/>
  <c r="CS88" i="2"/>
  <c r="CS89" i="2"/>
  <c r="CS90" i="2"/>
  <c r="CS91" i="2"/>
  <c r="CS92" i="2"/>
  <c r="CS93" i="2"/>
  <c r="CS94" i="2"/>
  <c r="CS95" i="2"/>
  <c r="CS96" i="2"/>
  <c r="CS97" i="2"/>
  <c r="CS98" i="2"/>
  <c r="CS99" i="2"/>
  <c r="CS100" i="2"/>
  <c r="CS101" i="2"/>
  <c r="CS102" i="2"/>
  <c r="CS103" i="2"/>
  <c r="CS104" i="2"/>
  <c r="CS105" i="2"/>
  <c r="CS106" i="2"/>
  <c r="CS107" i="2"/>
  <c r="CS108" i="2"/>
  <c r="CS109" i="2"/>
  <c r="CS110" i="2"/>
  <c r="CS111" i="2"/>
  <c r="CS112" i="2"/>
  <c r="CS113" i="2"/>
  <c r="CS114" i="2"/>
  <c r="CS115" i="2"/>
  <c r="CS116" i="2"/>
  <c r="CS117" i="2"/>
  <c r="CS118" i="2"/>
  <c r="CS119" i="2"/>
  <c r="CS120" i="2"/>
  <c r="CS121" i="2"/>
  <c r="CS122" i="2"/>
  <c r="CS123" i="2"/>
  <c r="CS124" i="2"/>
  <c r="CS125" i="2"/>
  <c r="CS126" i="2"/>
  <c r="CS127" i="2"/>
  <c r="CS128" i="2"/>
  <c r="CS129" i="2"/>
  <c r="CS130" i="2"/>
  <c r="CS131" i="2"/>
  <c r="CS132" i="2"/>
  <c r="CS133" i="2"/>
  <c r="CS134" i="2"/>
  <c r="CS135" i="2"/>
  <c r="CS136" i="2"/>
  <c r="CS137" i="2"/>
  <c r="CS138" i="2"/>
  <c r="CS139" i="2"/>
  <c r="CS140" i="2"/>
  <c r="CS141" i="2"/>
  <c r="CS142" i="2"/>
  <c r="CS143" i="2"/>
  <c r="CS144" i="2"/>
  <c r="CS145" i="2"/>
  <c r="CS146" i="2"/>
  <c r="CS147" i="2"/>
  <c r="CS148" i="2"/>
  <c r="CS149" i="2"/>
  <c r="CS150" i="2"/>
  <c r="CS151" i="2"/>
  <c r="CS152" i="2"/>
  <c r="CS153" i="2"/>
  <c r="CS154" i="2"/>
  <c r="CS155" i="2"/>
  <c r="CS156" i="2"/>
  <c r="CS157" i="2"/>
  <c r="CS158" i="2"/>
  <c r="CS159" i="2"/>
  <c r="CS160" i="2"/>
  <c r="CS161" i="2"/>
  <c r="CS162" i="2"/>
  <c r="CS163" i="2"/>
  <c r="CS164" i="2"/>
  <c r="CS165" i="2"/>
  <c r="CS166" i="2"/>
  <c r="CS167" i="2"/>
  <c r="CS168" i="2"/>
  <c r="CS169" i="2"/>
  <c r="CS170" i="2"/>
  <c r="CS171" i="2"/>
  <c r="CS172" i="2"/>
  <c r="CS173" i="2"/>
  <c r="CS174" i="2"/>
  <c r="CS175" i="2"/>
  <c r="CS176" i="2"/>
  <c r="CS177" i="2"/>
  <c r="CS178" i="2"/>
  <c r="CS179" i="2"/>
  <c r="CS180" i="2"/>
  <c r="CS181" i="2"/>
  <c r="CS182" i="2"/>
  <c r="CS183" i="2"/>
  <c r="CS184" i="2"/>
  <c r="CS185" i="2"/>
  <c r="CS186" i="2"/>
  <c r="CS187" i="2"/>
  <c r="CS188" i="2"/>
  <c r="CS189" i="2"/>
  <c r="CS190" i="2"/>
  <c r="CS191" i="2"/>
  <c r="CS192" i="2"/>
  <c r="CS193" i="2"/>
  <c r="CS194" i="2"/>
  <c r="CS195" i="2"/>
  <c r="CS196" i="2"/>
  <c r="CS197" i="2"/>
  <c r="CS198" i="2"/>
  <c r="CS199" i="2"/>
  <c r="CS200" i="2"/>
  <c r="CS201" i="2"/>
  <c r="CS202" i="2"/>
  <c r="CS203" i="2"/>
  <c r="CS204" i="2"/>
  <c r="CS205" i="2"/>
  <c r="CS206" i="2"/>
  <c r="CS207" i="2"/>
  <c r="CS208" i="2"/>
  <c r="CS209" i="2"/>
  <c r="CS210" i="2"/>
  <c r="CS211" i="2"/>
  <c r="CS212" i="2"/>
  <c r="CS213" i="2"/>
  <c r="CS214" i="2"/>
  <c r="CS215" i="2"/>
  <c r="CS216" i="2"/>
  <c r="CS217" i="2"/>
  <c r="CS218" i="2"/>
  <c r="B827" i="3" s="1"/>
  <c r="CS219" i="2"/>
  <c r="CS220" i="2"/>
  <c r="CS221" i="2"/>
  <c r="CS222" i="2"/>
  <c r="CS223" i="2"/>
  <c r="CS224" i="2"/>
  <c r="CS225" i="2"/>
  <c r="CS226" i="2"/>
  <c r="CS227" i="2"/>
  <c r="CS228" i="2"/>
  <c r="CS229" i="2"/>
  <c r="CS230" i="2"/>
  <c r="CS231" i="2"/>
  <c r="CS232" i="2"/>
  <c r="CS233" i="2"/>
  <c r="CS234" i="2"/>
  <c r="CS235" i="2"/>
  <c r="CS236" i="2"/>
  <c r="CS237" i="2"/>
  <c r="CS238" i="2"/>
  <c r="CS239" i="2"/>
  <c r="CS240" i="2"/>
  <c r="CS241" i="2"/>
  <c r="CS242" i="2"/>
  <c r="CS243" i="2"/>
  <c r="CS244" i="2"/>
  <c r="CS245" i="2"/>
  <c r="CS246" i="2"/>
  <c r="CS247" i="2"/>
  <c r="CS248" i="2"/>
  <c r="CS249" i="2"/>
  <c r="CS250" i="2"/>
  <c r="CS251" i="2"/>
  <c r="CS252" i="2"/>
  <c r="CS253" i="2"/>
  <c r="CS254" i="2"/>
  <c r="CS255" i="2"/>
  <c r="CS256" i="2"/>
  <c r="CS257" i="2"/>
  <c r="CS258" i="2"/>
  <c r="CS259" i="2"/>
  <c r="CS260" i="2"/>
  <c r="CS261" i="2"/>
  <c r="CS262" i="2"/>
  <c r="CS263" i="2"/>
  <c r="CS264" i="2"/>
  <c r="CS265" i="2"/>
  <c r="CS266" i="2"/>
  <c r="CS267" i="2"/>
  <c r="CS268" i="2"/>
  <c r="CS269" i="2"/>
  <c r="CS270" i="2"/>
  <c r="CS271" i="2"/>
  <c r="CS272" i="2"/>
  <c r="CS273" i="2"/>
  <c r="CS274" i="2"/>
  <c r="CS275" i="2"/>
  <c r="CS276" i="2"/>
  <c r="CS277" i="2"/>
  <c r="CS278" i="2"/>
  <c r="CS279" i="2"/>
  <c r="CS280" i="2"/>
  <c r="CS281" i="2"/>
  <c r="CS282" i="2"/>
  <c r="CS283" i="2"/>
  <c r="CS284" i="2"/>
  <c r="CS285" i="2"/>
  <c r="CS286" i="2"/>
  <c r="CS287" i="2"/>
  <c r="CS288" i="2"/>
  <c r="CS289" i="2"/>
  <c r="CS290" i="2"/>
  <c r="CS291" i="2"/>
  <c r="CS292" i="2"/>
  <c r="CS293" i="2"/>
  <c r="CS294" i="2"/>
  <c r="CS295" i="2"/>
  <c r="CS296" i="2"/>
  <c r="CS297" i="2"/>
  <c r="CS298" i="2"/>
  <c r="CS299" i="2"/>
  <c r="CS300" i="2"/>
  <c r="CS301" i="2"/>
  <c r="CS302" i="2"/>
  <c r="CS303" i="2"/>
  <c r="CS304" i="2"/>
  <c r="CS305" i="2"/>
  <c r="CS306" i="2"/>
  <c r="CS307" i="2"/>
  <c r="CS308" i="2"/>
  <c r="CS309" i="2"/>
  <c r="CS310" i="2"/>
  <c r="CS311" i="2"/>
  <c r="CS312" i="2"/>
  <c r="CS313" i="2"/>
  <c r="CS314" i="2"/>
  <c r="CS315" i="2"/>
  <c r="CS316" i="2"/>
  <c r="CS317" i="2"/>
  <c r="CS318" i="2"/>
  <c r="CS319" i="2"/>
  <c r="CS320" i="2"/>
  <c r="CS321" i="2"/>
  <c r="B828" i="3" s="1"/>
  <c r="CS322" i="2"/>
  <c r="B829" i="3" s="1"/>
  <c r="CS323" i="2"/>
  <c r="CS324" i="2"/>
  <c r="CS325" i="2"/>
  <c r="CS326" i="2"/>
  <c r="CS327" i="2"/>
  <c r="CS328" i="2"/>
  <c r="CS329" i="2"/>
  <c r="CS330" i="2"/>
  <c r="CS331" i="2"/>
  <c r="CS332" i="2"/>
  <c r="CS333" i="2"/>
  <c r="CS334" i="2"/>
  <c r="CS335" i="2"/>
  <c r="B830" i="3" s="1"/>
  <c r="I830" i="3" s="1"/>
  <c r="CS336" i="2"/>
  <c r="CS337" i="2"/>
  <c r="CS338" i="2"/>
  <c r="B831" i="3" s="1"/>
  <c r="CS339" i="2"/>
  <c r="CS340" i="2"/>
  <c r="CS341" i="2"/>
  <c r="CS342" i="2"/>
  <c r="CS343" i="2"/>
  <c r="CS344" i="2"/>
  <c r="CS345" i="2"/>
  <c r="CS346" i="2"/>
  <c r="CS347" i="2"/>
  <c r="CS348" i="2"/>
  <c r="CS349" i="2"/>
  <c r="CS350" i="2"/>
  <c r="B832" i="3" s="1"/>
  <c r="CS351" i="2"/>
  <c r="CS352" i="2"/>
  <c r="CS353" i="2"/>
  <c r="CS354" i="2"/>
  <c r="CS355" i="2"/>
  <c r="CS356" i="2"/>
  <c r="CS357" i="2"/>
  <c r="CS358" i="2"/>
  <c r="CS359" i="2"/>
  <c r="CS360" i="2"/>
  <c r="CS361" i="2"/>
  <c r="CS362" i="2"/>
  <c r="CS363" i="2"/>
  <c r="CS364" i="2"/>
  <c r="CS365" i="2"/>
  <c r="CS366" i="2"/>
  <c r="CS367" i="2"/>
  <c r="CS368" i="2"/>
  <c r="CS369" i="2"/>
  <c r="CS370" i="2"/>
  <c r="CS371" i="2"/>
  <c r="CS372" i="2"/>
  <c r="CS373" i="2"/>
  <c r="CS374" i="2"/>
  <c r="CS375" i="2"/>
  <c r="CS376" i="2"/>
  <c r="DE2" i="1"/>
  <c r="DE3" i="1"/>
  <c r="DE4" i="1"/>
  <c r="DE5" i="1"/>
  <c r="DE6" i="1"/>
  <c r="DE7" i="1"/>
  <c r="DE8" i="1"/>
  <c r="DE9" i="1"/>
  <c r="DE10" i="1"/>
  <c r="DE11" i="1"/>
  <c r="DE12" i="1"/>
  <c r="DE13" i="1"/>
  <c r="DE14" i="1"/>
  <c r="DE15" i="1"/>
  <c r="DE16" i="1"/>
  <c r="DE17" i="1"/>
  <c r="DE18" i="1"/>
  <c r="DE19" i="1"/>
  <c r="DE20" i="1"/>
  <c r="DE21" i="1"/>
  <c r="DE22" i="1"/>
  <c r="DE23" i="1"/>
  <c r="DE24" i="1"/>
  <c r="DE25" i="1"/>
  <c r="DE26" i="1"/>
  <c r="DE27" i="1"/>
  <c r="DE28" i="1"/>
  <c r="DE29" i="1"/>
  <c r="DE30" i="1"/>
  <c r="DE31" i="1"/>
  <c r="DE32" i="1"/>
  <c r="DE33" i="1"/>
  <c r="DE34" i="1"/>
  <c r="DE35" i="1"/>
  <c r="DE36" i="1"/>
  <c r="DE37" i="1"/>
  <c r="DE38" i="1"/>
  <c r="DE39" i="1"/>
  <c r="DE40" i="1"/>
  <c r="DE41" i="1"/>
  <c r="DE42" i="1"/>
  <c r="DE43" i="1"/>
  <c r="DE44" i="1"/>
  <c r="DE45" i="1"/>
  <c r="DE46" i="1"/>
  <c r="DE47" i="1"/>
  <c r="DE48" i="1"/>
  <c r="DE49" i="1"/>
  <c r="DE50" i="1"/>
  <c r="DE51" i="1"/>
  <c r="DE52" i="1"/>
  <c r="DE53" i="1"/>
  <c r="DE54" i="1"/>
  <c r="DE55" i="1"/>
  <c r="DE56" i="1"/>
  <c r="DE57" i="1"/>
  <c r="DE58" i="1"/>
  <c r="DE59" i="1"/>
  <c r="DE60" i="1"/>
  <c r="DE61" i="1"/>
  <c r="DE62" i="1"/>
  <c r="DE63" i="1"/>
  <c r="DE64" i="1"/>
  <c r="DE65" i="1"/>
  <c r="DE66" i="1"/>
  <c r="DE67" i="1"/>
  <c r="DE68" i="1"/>
  <c r="DE69" i="1"/>
  <c r="DE70" i="1"/>
  <c r="DE71" i="1"/>
  <c r="DE72" i="1"/>
  <c r="DE73" i="1"/>
  <c r="DE74" i="1"/>
  <c r="DE75" i="1"/>
  <c r="DE76" i="1"/>
  <c r="DE77" i="1"/>
  <c r="DE78" i="1"/>
  <c r="DE79" i="1"/>
  <c r="DE80" i="1"/>
  <c r="DE81" i="1"/>
  <c r="DE82" i="1"/>
  <c r="DE83" i="1"/>
  <c r="DE84" i="1"/>
  <c r="DE85" i="1"/>
  <c r="DE86" i="1"/>
  <c r="DE87" i="1"/>
  <c r="DE88" i="1"/>
  <c r="DE89" i="1"/>
  <c r="DE90" i="1"/>
  <c r="DE91" i="1"/>
  <c r="DE92" i="1"/>
  <c r="DE93" i="1"/>
  <c r="DE94" i="1"/>
  <c r="DE95" i="1"/>
  <c r="DE96" i="1"/>
  <c r="DE97" i="1"/>
  <c r="DE98" i="1"/>
  <c r="DE99" i="1"/>
  <c r="DE100" i="1"/>
  <c r="DE101" i="1"/>
  <c r="DE102" i="1"/>
  <c r="DE103" i="1"/>
  <c r="DE104" i="1"/>
  <c r="DE105" i="1"/>
  <c r="DE106" i="1"/>
  <c r="DE107" i="1"/>
  <c r="DE108" i="1"/>
  <c r="DE109" i="1"/>
  <c r="DE110" i="1"/>
  <c r="DE111" i="1"/>
  <c r="DE112" i="1"/>
  <c r="DE113" i="1"/>
  <c r="DE114" i="1"/>
  <c r="DE115" i="1"/>
  <c r="DE116" i="1"/>
  <c r="DE117" i="1"/>
  <c r="DE118" i="1"/>
  <c r="DE119" i="1"/>
  <c r="DE120" i="1"/>
  <c r="DE121" i="1"/>
  <c r="DE122" i="1"/>
  <c r="DE123" i="1"/>
  <c r="DE124" i="1"/>
  <c r="DE125" i="1"/>
  <c r="DE126" i="1"/>
  <c r="DE127" i="1"/>
  <c r="DE128" i="1"/>
  <c r="DE129" i="1"/>
  <c r="DE130" i="1"/>
  <c r="DE131" i="1"/>
  <c r="DE132" i="1"/>
  <c r="DE133" i="1"/>
  <c r="DE134" i="1"/>
  <c r="DE135" i="1"/>
  <c r="DE136" i="1"/>
  <c r="DE137" i="1"/>
  <c r="DE138" i="1"/>
  <c r="DE139" i="1"/>
  <c r="DE140" i="1"/>
  <c r="DE141" i="1"/>
  <c r="DE142" i="1"/>
  <c r="DE143" i="1"/>
  <c r="DE144" i="1"/>
  <c r="DE145" i="1"/>
  <c r="DE146" i="1"/>
  <c r="DE147" i="1"/>
  <c r="DE148" i="1"/>
  <c r="DE149" i="1"/>
  <c r="DE150" i="1"/>
  <c r="DE151" i="1"/>
  <c r="DE152" i="1"/>
  <c r="DE153" i="1"/>
  <c r="DE154" i="1"/>
  <c r="DE155" i="1"/>
  <c r="DE156" i="1"/>
  <c r="DE157" i="1"/>
  <c r="DE158" i="1"/>
  <c r="DE159" i="1"/>
  <c r="DE160" i="1"/>
  <c r="DE161" i="1"/>
  <c r="DE162" i="1"/>
  <c r="DE163" i="1"/>
  <c r="DE164" i="1"/>
  <c r="DE165" i="1"/>
  <c r="DE166" i="1"/>
  <c r="DE167" i="1"/>
  <c r="DE168" i="1"/>
  <c r="DE169" i="1"/>
  <c r="DE170" i="1"/>
  <c r="DE171" i="1"/>
  <c r="DE172" i="1"/>
  <c r="DE173" i="1"/>
  <c r="DE174" i="1"/>
  <c r="DE175" i="1"/>
  <c r="DE176" i="1"/>
  <c r="DE177" i="1"/>
  <c r="DE178" i="1"/>
  <c r="DE179" i="1"/>
  <c r="DE180" i="1"/>
  <c r="DE181" i="1"/>
  <c r="DE182" i="1"/>
  <c r="DE183" i="1"/>
  <c r="DE184" i="1"/>
  <c r="DE185" i="1"/>
  <c r="DE186" i="1"/>
  <c r="DE187" i="1"/>
  <c r="DE188" i="1"/>
  <c r="DE189" i="1"/>
  <c r="DE190" i="1"/>
  <c r="DE191" i="1"/>
  <c r="DE192" i="1"/>
  <c r="DE193" i="1"/>
  <c r="DE194" i="1"/>
  <c r="DE195" i="1"/>
  <c r="DE196" i="1"/>
  <c r="DE197" i="1"/>
  <c r="DE198" i="1"/>
  <c r="DE199" i="1"/>
  <c r="DE200" i="1"/>
  <c r="DE201" i="1"/>
  <c r="DE202" i="1"/>
  <c r="DE203" i="1"/>
  <c r="DE204" i="1"/>
  <c r="DE205" i="1"/>
  <c r="DE206" i="1"/>
  <c r="DE207" i="1"/>
  <c r="DE208" i="1"/>
  <c r="DE209" i="1"/>
  <c r="DE210" i="1"/>
  <c r="DE211" i="1"/>
  <c r="DE212" i="1"/>
  <c r="DE213" i="1"/>
  <c r="DE214" i="1"/>
  <c r="DE215" i="1"/>
  <c r="DE216" i="1"/>
  <c r="DE217" i="1"/>
  <c r="DE218" i="1"/>
  <c r="DE219" i="1"/>
  <c r="DE220" i="1"/>
  <c r="DE221" i="1"/>
  <c r="DE222" i="1"/>
  <c r="DE223" i="1"/>
  <c r="DE224" i="1"/>
  <c r="DE225" i="1"/>
  <c r="DE226" i="1"/>
  <c r="DE227" i="1"/>
  <c r="DE228" i="1"/>
  <c r="DE229" i="1"/>
  <c r="DE230" i="1"/>
  <c r="DE231" i="1"/>
  <c r="DE232" i="1"/>
  <c r="DE233" i="1"/>
  <c r="DE234" i="1"/>
  <c r="DE235" i="1"/>
  <c r="DE236" i="1"/>
  <c r="DE237" i="1"/>
  <c r="DE238" i="1"/>
  <c r="DE239" i="1"/>
  <c r="DE240" i="1"/>
  <c r="DE241" i="1"/>
  <c r="DE242" i="1"/>
  <c r="DE243" i="1"/>
  <c r="DE244" i="1"/>
  <c r="DE245" i="1"/>
  <c r="DE246" i="1"/>
  <c r="DE247" i="1"/>
  <c r="DE248" i="1"/>
  <c r="DE249" i="1"/>
  <c r="DE250" i="1"/>
  <c r="DE251" i="1"/>
  <c r="DE252" i="1"/>
  <c r="DE253" i="1"/>
  <c r="DE254" i="1"/>
  <c r="DE255" i="1"/>
  <c r="DE256" i="1"/>
  <c r="DE257" i="1"/>
  <c r="DE258" i="1"/>
  <c r="DE259" i="1"/>
  <c r="DE260" i="1"/>
  <c r="DE261" i="1"/>
  <c r="DE262" i="1"/>
  <c r="DE263" i="1"/>
  <c r="DE264" i="1"/>
  <c r="DE265" i="1"/>
  <c r="DE266" i="1"/>
  <c r="DE267" i="1"/>
  <c r="DE268" i="1"/>
  <c r="DE269" i="1"/>
  <c r="DE270" i="1"/>
  <c r="DE271" i="1"/>
  <c r="DE272" i="1"/>
  <c r="DE273" i="1"/>
  <c r="DE274" i="1"/>
  <c r="DE275" i="1"/>
  <c r="DE276" i="1"/>
  <c r="DE277" i="1"/>
  <c r="DE278" i="1"/>
  <c r="DE279" i="1"/>
  <c r="DE280" i="1"/>
  <c r="DE281" i="1"/>
  <c r="DE282" i="1"/>
  <c r="DE283" i="1"/>
  <c r="DE284" i="1"/>
  <c r="DE285" i="1"/>
  <c r="DE286" i="1"/>
  <c r="DE287" i="1"/>
  <c r="DE288" i="1"/>
  <c r="DE289" i="1"/>
  <c r="DE290" i="1"/>
  <c r="DE291" i="1"/>
  <c r="DE292" i="1"/>
  <c r="DE293" i="1"/>
  <c r="DE294" i="1"/>
  <c r="DE295" i="1"/>
  <c r="DE296" i="1"/>
  <c r="DE297" i="1"/>
  <c r="DE298" i="1"/>
  <c r="DE299" i="1"/>
  <c r="DE300" i="1"/>
  <c r="DE301" i="1"/>
  <c r="DE302" i="1"/>
  <c r="DE303" i="1"/>
  <c r="DE304" i="1"/>
  <c r="DE305" i="1"/>
  <c r="DE306" i="1"/>
  <c r="DE307" i="1"/>
  <c r="DE308" i="1"/>
  <c r="DE309" i="1"/>
  <c r="DE310" i="1"/>
  <c r="DE311" i="1"/>
  <c r="DE312" i="1"/>
  <c r="DE313" i="1"/>
  <c r="DE314" i="1"/>
  <c r="DE315" i="1"/>
  <c r="DE316" i="1"/>
  <c r="DE317" i="1"/>
  <c r="DE318" i="1"/>
  <c r="DE319" i="1"/>
  <c r="DE320" i="1"/>
  <c r="DE321" i="1"/>
  <c r="DE322" i="1"/>
  <c r="DE323" i="1"/>
  <c r="DE324" i="1"/>
  <c r="DE325" i="1"/>
  <c r="DE326" i="1"/>
  <c r="DE327" i="1"/>
  <c r="DE328" i="1"/>
  <c r="DE329" i="1"/>
  <c r="DE330" i="1"/>
  <c r="DE331" i="1"/>
  <c r="DE332" i="1"/>
  <c r="DE333" i="1"/>
  <c r="DE334" i="1"/>
  <c r="DE335" i="1"/>
  <c r="DE336" i="1"/>
  <c r="DE337" i="1"/>
  <c r="DE338" i="1"/>
  <c r="DE339" i="1"/>
  <c r="DE340" i="1"/>
  <c r="DE341" i="1"/>
  <c r="DE342" i="1"/>
  <c r="DE343" i="1"/>
  <c r="DE344" i="1"/>
  <c r="DE345" i="1"/>
  <c r="DE346" i="1"/>
  <c r="DE347" i="1"/>
  <c r="DE348" i="1"/>
  <c r="DE349" i="1"/>
  <c r="DE350" i="1"/>
  <c r="DE351" i="1"/>
  <c r="DE352" i="1"/>
  <c r="DE353" i="1"/>
  <c r="DE354" i="1"/>
  <c r="DE355" i="1"/>
  <c r="DE356" i="1"/>
  <c r="DE357" i="1"/>
  <c r="DE358" i="1"/>
  <c r="DE359" i="1"/>
  <c r="DE360" i="1"/>
  <c r="DE361" i="1"/>
  <c r="DE362" i="1"/>
  <c r="DE363" i="1"/>
  <c r="DE364" i="1"/>
  <c r="DE365" i="1"/>
  <c r="DE366" i="1"/>
  <c r="DE367" i="1"/>
  <c r="DE368" i="1"/>
  <c r="DE369" i="1"/>
  <c r="DE370" i="1"/>
  <c r="DE371" i="1"/>
  <c r="DE372" i="1"/>
  <c r="DE373" i="1"/>
  <c r="DE374" i="1"/>
  <c r="DE375" i="1"/>
  <c r="DE376" i="1"/>
  <c r="DE377" i="1"/>
  <c r="DE378" i="1"/>
  <c r="DE379" i="1"/>
  <c r="DE380" i="1"/>
  <c r="DE381" i="1"/>
  <c r="DE382" i="1"/>
  <c r="DE383" i="1"/>
  <c r="DE384" i="1"/>
  <c r="DE385" i="1"/>
  <c r="DE386" i="1"/>
  <c r="DE387" i="1"/>
  <c r="DE388" i="1"/>
  <c r="DE389" i="1"/>
  <c r="DE390" i="1"/>
  <c r="DE391" i="1"/>
  <c r="DE392" i="1"/>
  <c r="DE393" i="1"/>
  <c r="DE394" i="1"/>
  <c r="DE395" i="1"/>
  <c r="DE396" i="1"/>
  <c r="DE397" i="1"/>
  <c r="DE398" i="1"/>
  <c r="DE399" i="1"/>
  <c r="DE400" i="1"/>
  <c r="DE401" i="1"/>
  <c r="DE402" i="1"/>
  <c r="DE403" i="1"/>
  <c r="DE404" i="1"/>
  <c r="DE405" i="1"/>
  <c r="DE406" i="1"/>
  <c r="DE407" i="1"/>
  <c r="DE408" i="1"/>
  <c r="DE409" i="1"/>
  <c r="DE410" i="1"/>
  <c r="DE411" i="1"/>
  <c r="DE412" i="1"/>
  <c r="DE413" i="1"/>
  <c r="DE414" i="1"/>
  <c r="DE415" i="1"/>
  <c r="DE416" i="1"/>
  <c r="DE417" i="1"/>
  <c r="DE418" i="1"/>
  <c r="DE419" i="1"/>
  <c r="DE420" i="1"/>
  <c r="DE421" i="1"/>
  <c r="DE422" i="1"/>
  <c r="DE423" i="1"/>
  <c r="DE424" i="1"/>
  <c r="DE425" i="1"/>
  <c r="DE426" i="1"/>
  <c r="DE427" i="1"/>
  <c r="DE428" i="1"/>
  <c r="DE429" i="1"/>
  <c r="DE430" i="1"/>
  <c r="DE431" i="1"/>
  <c r="DE432" i="1"/>
  <c r="DE433" i="1"/>
  <c r="DE434" i="1"/>
  <c r="DE435" i="1"/>
  <c r="DE436" i="1"/>
  <c r="DE437" i="1"/>
  <c r="DE438" i="1"/>
  <c r="DE439" i="1"/>
  <c r="DE440" i="1"/>
  <c r="DE441" i="1"/>
  <c r="DE442" i="1"/>
  <c r="DE443" i="1"/>
  <c r="DE444" i="1"/>
  <c r="DE445" i="1"/>
  <c r="DE446" i="1"/>
  <c r="DE447" i="1"/>
  <c r="DE448" i="1"/>
  <c r="DE449" i="1"/>
  <c r="DE450" i="1"/>
  <c r="DE451" i="1"/>
  <c r="DE452" i="1"/>
  <c r="DE453" i="1"/>
  <c r="DE454" i="1"/>
  <c r="DE455" i="1"/>
  <c r="DE456" i="1"/>
  <c r="DE457" i="1"/>
  <c r="DE458" i="1"/>
  <c r="DE459" i="1"/>
  <c r="DE460" i="1"/>
  <c r="DE461" i="1"/>
  <c r="DE462" i="1"/>
  <c r="DE463" i="1"/>
  <c r="DE464" i="1"/>
  <c r="DE465" i="1"/>
  <c r="DE466" i="1"/>
  <c r="DE467" i="1"/>
  <c r="DE468" i="1"/>
  <c r="DE469" i="1"/>
  <c r="DE470" i="1"/>
  <c r="DE471" i="1"/>
  <c r="DE472" i="1"/>
  <c r="DE473" i="1"/>
  <c r="DE474" i="1"/>
  <c r="DE475" i="1"/>
  <c r="DE476" i="1"/>
  <c r="DE477" i="1"/>
  <c r="DE478" i="1"/>
  <c r="DE479" i="1"/>
  <c r="DE480" i="1"/>
  <c r="DE481" i="1"/>
  <c r="DE482" i="1"/>
  <c r="DE483" i="1"/>
  <c r="DE484" i="1"/>
  <c r="DE485" i="1"/>
  <c r="DE486" i="1"/>
  <c r="DE487" i="1"/>
  <c r="DE488" i="1"/>
  <c r="DE489" i="1"/>
  <c r="DE490" i="1"/>
  <c r="DE491" i="1"/>
  <c r="DE492" i="1"/>
  <c r="DE493" i="1"/>
  <c r="DE494" i="1"/>
  <c r="DE495" i="1"/>
  <c r="DE496" i="1"/>
  <c r="DE497" i="1"/>
  <c r="DE498" i="1"/>
  <c r="DE499" i="1"/>
  <c r="DE500" i="1"/>
  <c r="DE501" i="1"/>
  <c r="DE502" i="1"/>
  <c r="DE503" i="1"/>
  <c r="DE504" i="1"/>
  <c r="DE505" i="1"/>
  <c r="DE506" i="1"/>
  <c r="DE507" i="1"/>
  <c r="DE508" i="1"/>
  <c r="DE509" i="1"/>
  <c r="DE510" i="1"/>
  <c r="DE511" i="1"/>
  <c r="DE512" i="1"/>
  <c r="DE513" i="1"/>
  <c r="DE514" i="1"/>
  <c r="DE515" i="1"/>
  <c r="DE516" i="1"/>
  <c r="DE517" i="1"/>
  <c r="DE518" i="1"/>
  <c r="DE519" i="1"/>
  <c r="DE520" i="1"/>
  <c r="DE521" i="1"/>
  <c r="DE522" i="1"/>
  <c r="DE523" i="1"/>
  <c r="DE524" i="1"/>
  <c r="DE525" i="1"/>
  <c r="DE526" i="1"/>
  <c r="DE527" i="1"/>
  <c r="DE528" i="1"/>
  <c r="DE529" i="1"/>
  <c r="DE530" i="1"/>
  <c r="DE531" i="1"/>
  <c r="DE532" i="1"/>
  <c r="DE533" i="1"/>
  <c r="DE534" i="1"/>
  <c r="DE535" i="1"/>
  <c r="DE536" i="1"/>
  <c r="DE537" i="1"/>
  <c r="DE538" i="1"/>
  <c r="DE539" i="1"/>
  <c r="DE540" i="1"/>
  <c r="DE541" i="1"/>
  <c r="DE542" i="1"/>
  <c r="DE543" i="1"/>
  <c r="DE544" i="1"/>
  <c r="DE545" i="1"/>
  <c r="DE546" i="1"/>
  <c r="DE547" i="1"/>
  <c r="DE548" i="1"/>
  <c r="DE549" i="1"/>
  <c r="DE550" i="1"/>
  <c r="DE551" i="1"/>
  <c r="DE552" i="1"/>
  <c r="DE553" i="1"/>
  <c r="DE554" i="1"/>
  <c r="DE555" i="1"/>
  <c r="DE556" i="1"/>
  <c r="DE557" i="1"/>
  <c r="DE558" i="1"/>
  <c r="DE559" i="1"/>
  <c r="DE560" i="1"/>
  <c r="DE561" i="1"/>
  <c r="DE562" i="1"/>
  <c r="DE563" i="1"/>
  <c r="DE564" i="1"/>
  <c r="DE565" i="1"/>
  <c r="DE566" i="1"/>
  <c r="DE567" i="1"/>
  <c r="DE568" i="1"/>
  <c r="DE569" i="1"/>
  <c r="DE570" i="1"/>
  <c r="DE571" i="1"/>
  <c r="DE572" i="1"/>
  <c r="DE573" i="1"/>
  <c r="DE574" i="1"/>
  <c r="DE575" i="1"/>
  <c r="DE576" i="1"/>
  <c r="DE577" i="1"/>
  <c r="DE578" i="1"/>
  <c r="DE579" i="1"/>
  <c r="DE580" i="1"/>
  <c r="DE581" i="1"/>
  <c r="DE582" i="1"/>
  <c r="DE583" i="1"/>
  <c r="DE584" i="1"/>
  <c r="DE585" i="1"/>
  <c r="DE586" i="1"/>
  <c r="DE587" i="1"/>
  <c r="DE588" i="1"/>
  <c r="DE589" i="1"/>
  <c r="DE590" i="1"/>
  <c r="DE591" i="1"/>
  <c r="DE592" i="1"/>
  <c r="DE593" i="1"/>
  <c r="DE594" i="1"/>
  <c r="DE595" i="1"/>
  <c r="DE596" i="1"/>
  <c r="DE597" i="1"/>
  <c r="DE598" i="1"/>
  <c r="DE599" i="1"/>
  <c r="DE600" i="1"/>
  <c r="DE601" i="1"/>
  <c r="DE602" i="1"/>
  <c r="DE603" i="1"/>
  <c r="DE604" i="1"/>
  <c r="DE605" i="1"/>
  <c r="DE606" i="1"/>
  <c r="DE607" i="1"/>
  <c r="DE608" i="1"/>
  <c r="DE609" i="1"/>
  <c r="DE610" i="1"/>
  <c r="DE611" i="1"/>
  <c r="DE612" i="1"/>
  <c r="DE613" i="1"/>
  <c r="DE614" i="1"/>
  <c r="DE615" i="1"/>
  <c r="DE616" i="1"/>
  <c r="DE617" i="1"/>
  <c r="DE618" i="1"/>
  <c r="DE619" i="1"/>
  <c r="DE620" i="1"/>
  <c r="DE621" i="1"/>
  <c r="DE622" i="1"/>
  <c r="DE623" i="1"/>
  <c r="DE624" i="1"/>
  <c r="DE625" i="1"/>
  <c r="DE626" i="1"/>
  <c r="DE627" i="1"/>
  <c r="DE628" i="1"/>
  <c r="DE629" i="1"/>
  <c r="DE630" i="1"/>
  <c r="DE631" i="1"/>
  <c r="DE632" i="1"/>
  <c r="DE633" i="1"/>
  <c r="DE634" i="1"/>
  <c r="DE635" i="1"/>
  <c r="DE636" i="1"/>
  <c r="DE637" i="1"/>
  <c r="DE638" i="1"/>
  <c r="DE639" i="1"/>
  <c r="DE640" i="1"/>
  <c r="DE641" i="1"/>
  <c r="DE642" i="1"/>
  <c r="DE643" i="1"/>
  <c r="DE644" i="1"/>
  <c r="DE645" i="1"/>
  <c r="DE646" i="1"/>
  <c r="DE647" i="1"/>
  <c r="DE648" i="1"/>
  <c r="DE649" i="1"/>
  <c r="DE650" i="1"/>
  <c r="DE651" i="1"/>
  <c r="DE652" i="1"/>
  <c r="DE653" i="1"/>
  <c r="DE654" i="1"/>
  <c r="DE655" i="1"/>
  <c r="DE656" i="1"/>
  <c r="DE657" i="1"/>
  <c r="DE658" i="1"/>
  <c r="DE659" i="1"/>
  <c r="DE660" i="1"/>
  <c r="DE661" i="1"/>
  <c r="DE662" i="1"/>
  <c r="DE663" i="1"/>
  <c r="DE664" i="1"/>
  <c r="DE665" i="1"/>
  <c r="DE666" i="1"/>
  <c r="DE667" i="1"/>
  <c r="DE668" i="1"/>
  <c r="DE669" i="1"/>
  <c r="DE670" i="1"/>
  <c r="DE671" i="1"/>
  <c r="DE672" i="1"/>
  <c r="DE673" i="1"/>
  <c r="DE674" i="1"/>
  <c r="DE675" i="1"/>
  <c r="DE676" i="1"/>
  <c r="DE677" i="1"/>
  <c r="DE678" i="1"/>
  <c r="DE679" i="1"/>
  <c r="DE680" i="1"/>
  <c r="DE681" i="1"/>
  <c r="DE682" i="1"/>
  <c r="DE683" i="1"/>
  <c r="DE684" i="1"/>
  <c r="DE685" i="1"/>
  <c r="DE686" i="1"/>
  <c r="DE687" i="1"/>
  <c r="DE688" i="1"/>
  <c r="DE689" i="1"/>
  <c r="DE690" i="1"/>
  <c r="DE691" i="1"/>
  <c r="DE692" i="1"/>
  <c r="DE693" i="1"/>
  <c r="DE694" i="1"/>
  <c r="DE695" i="1"/>
  <c r="DE696" i="1"/>
  <c r="DE697" i="1"/>
  <c r="DE698" i="1"/>
  <c r="DE699" i="1"/>
  <c r="DE700" i="1"/>
  <c r="DE701" i="1"/>
  <c r="DE702" i="1"/>
  <c r="DE703" i="1"/>
  <c r="DE704" i="1"/>
  <c r="DE705" i="1"/>
  <c r="DE706" i="1"/>
  <c r="DE707" i="1"/>
  <c r="DE708" i="1"/>
  <c r="DE709" i="1"/>
  <c r="DE710" i="1"/>
  <c r="DE711" i="1"/>
  <c r="DE712" i="1"/>
  <c r="DE713" i="1"/>
  <c r="DE714" i="1"/>
  <c r="DE715" i="1"/>
  <c r="DE716" i="1"/>
  <c r="DE717" i="1"/>
  <c r="DE718" i="1"/>
  <c r="DE719" i="1"/>
  <c r="DE720" i="1"/>
  <c r="DE721" i="1"/>
  <c r="DE722" i="1"/>
  <c r="DE723" i="1"/>
  <c r="DE724" i="1"/>
  <c r="DE725" i="1"/>
  <c r="DE726" i="1"/>
  <c r="DE727" i="1"/>
  <c r="DE728" i="1"/>
  <c r="DE729" i="1"/>
  <c r="DE730" i="1"/>
  <c r="DE731" i="1"/>
  <c r="DE732" i="1"/>
  <c r="DE733" i="1"/>
  <c r="DE734" i="1"/>
  <c r="DE735" i="1"/>
  <c r="DE736" i="1"/>
  <c r="DE737" i="1"/>
  <c r="DE738" i="1"/>
  <c r="DE739" i="1"/>
  <c r="DE740" i="1"/>
  <c r="DE741" i="1"/>
  <c r="DE742" i="1"/>
  <c r="DE743" i="1"/>
  <c r="DE744" i="1"/>
  <c r="DE745" i="1"/>
  <c r="DE746" i="1"/>
  <c r="DE747" i="1"/>
  <c r="DE748" i="1"/>
  <c r="DE749" i="1"/>
  <c r="DE750" i="1"/>
  <c r="DE751" i="1"/>
  <c r="DE752" i="1"/>
  <c r="DE753" i="1"/>
  <c r="DE754" i="1"/>
  <c r="DE755" i="1"/>
  <c r="DE756" i="1"/>
  <c r="DE757" i="1"/>
  <c r="DE758" i="1"/>
  <c r="DE759" i="1"/>
  <c r="DE760" i="1"/>
  <c r="DE761" i="1"/>
  <c r="DE762" i="1"/>
  <c r="DE763" i="1"/>
  <c r="DE764" i="1"/>
  <c r="DE765" i="1"/>
  <c r="DE766" i="1"/>
  <c r="DE767" i="1"/>
  <c r="DE768" i="1"/>
  <c r="DE769" i="1"/>
  <c r="DE770" i="1"/>
  <c r="DE771" i="1"/>
  <c r="DE772" i="1"/>
  <c r="DE773" i="1"/>
  <c r="DE774" i="1"/>
  <c r="DE775" i="1"/>
  <c r="DE776" i="1"/>
  <c r="DE777" i="1"/>
  <c r="DE778" i="1"/>
  <c r="DE779" i="1"/>
  <c r="DE780" i="1"/>
  <c r="DE781" i="1"/>
  <c r="DE782" i="1"/>
  <c r="DE783" i="1"/>
  <c r="DE784" i="1"/>
  <c r="DE785" i="1"/>
  <c r="DE786" i="1"/>
  <c r="DE787" i="1"/>
  <c r="DE788" i="1"/>
  <c r="DE789" i="1"/>
  <c r="DE790" i="1"/>
  <c r="DE791" i="1"/>
  <c r="DE792" i="1"/>
  <c r="DE793" i="1"/>
  <c r="DE794" i="1"/>
  <c r="DE795" i="1"/>
  <c r="DE796" i="1"/>
  <c r="DE797" i="1"/>
  <c r="DE798" i="1"/>
  <c r="DE799" i="1"/>
  <c r="DE800" i="1"/>
  <c r="DE801" i="1"/>
  <c r="DE802" i="1"/>
  <c r="DE803" i="1"/>
  <c r="DE804" i="1"/>
  <c r="DE805" i="1"/>
  <c r="DE806" i="1"/>
  <c r="DE807" i="1"/>
  <c r="DE808" i="1"/>
  <c r="DE809" i="1"/>
  <c r="DE810" i="1"/>
  <c r="DE811" i="1"/>
  <c r="DE812" i="1"/>
  <c r="DE813" i="1"/>
  <c r="DE814" i="1"/>
  <c r="DE815" i="1"/>
  <c r="DE816" i="1"/>
  <c r="DE817" i="1"/>
  <c r="DE818" i="1"/>
  <c r="DE819" i="1"/>
  <c r="DE820" i="1"/>
  <c r="DE821" i="1"/>
  <c r="DE822" i="1"/>
  <c r="DE823" i="1"/>
  <c r="DE824" i="1"/>
  <c r="DE825" i="1"/>
  <c r="DE826" i="1"/>
  <c r="DE827" i="1"/>
  <c r="DE828" i="1"/>
  <c r="DE829" i="1"/>
  <c r="DG2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G559" i="1"/>
  <c r="DG560" i="1"/>
  <c r="DG561" i="1"/>
  <c r="DG562" i="1"/>
  <c r="DG563" i="1"/>
  <c r="DG564" i="1"/>
  <c r="DG565" i="1"/>
  <c r="DG566" i="1"/>
  <c r="DG567" i="1"/>
  <c r="DG568" i="1"/>
  <c r="DG569" i="1"/>
  <c r="DG570" i="1"/>
  <c r="DG571" i="1"/>
  <c r="DG572" i="1"/>
  <c r="DG573" i="1"/>
  <c r="DG574" i="1"/>
  <c r="DG575" i="1"/>
  <c r="DG576" i="1"/>
  <c r="DG577" i="1"/>
  <c r="DG578" i="1"/>
  <c r="DG579" i="1"/>
  <c r="DG580" i="1"/>
  <c r="DG581" i="1"/>
  <c r="DG582" i="1"/>
  <c r="DG583" i="1"/>
  <c r="DG584" i="1"/>
  <c r="DG585" i="1"/>
  <c r="DG586" i="1"/>
  <c r="DG587" i="1"/>
  <c r="DG588" i="1"/>
  <c r="DG589" i="1"/>
  <c r="DG590" i="1"/>
  <c r="DG591" i="1"/>
  <c r="DG592" i="1"/>
  <c r="DG593" i="1"/>
  <c r="DG594" i="1"/>
  <c r="DG595" i="1"/>
  <c r="DG596" i="1"/>
  <c r="DG597" i="1"/>
  <c r="DG598" i="1"/>
  <c r="DG599" i="1"/>
  <c r="DG600" i="1"/>
  <c r="DG601" i="1"/>
  <c r="DG602" i="1"/>
  <c r="DG603" i="1"/>
  <c r="DG604" i="1"/>
  <c r="DG605" i="1"/>
  <c r="DG606" i="1"/>
  <c r="DG607" i="1"/>
  <c r="DG608" i="1"/>
  <c r="DG609" i="1"/>
  <c r="DG610" i="1"/>
  <c r="DG611" i="1"/>
  <c r="DG612" i="1"/>
  <c r="DG613" i="1"/>
  <c r="DG614" i="1"/>
  <c r="DG615" i="1"/>
  <c r="DG616" i="1"/>
  <c r="DG617" i="1"/>
  <c r="DG618" i="1"/>
  <c r="DG619" i="1"/>
  <c r="DG620" i="1"/>
  <c r="DG621" i="1"/>
  <c r="DG622" i="1"/>
  <c r="DG623" i="1"/>
  <c r="DG624" i="1"/>
  <c r="DG625" i="1"/>
  <c r="DG626" i="1"/>
  <c r="DG627" i="1"/>
  <c r="DG628" i="1"/>
  <c r="DG629" i="1"/>
  <c r="DG630" i="1"/>
  <c r="DG631" i="1"/>
  <c r="DG632" i="1"/>
  <c r="DG633" i="1"/>
  <c r="DG634" i="1"/>
  <c r="DG635" i="1"/>
  <c r="DG636" i="1"/>
  <c r="DG637" i="1"/>
  <c r="DG638" i="1"/>
  <c r="DG639" i="1"/>
  <c r="DG640" i="1"/>
  <c r="DG641" i="1"/>
  <c r="DG642" i="1"/>
  <c r="DG643" i="1"/>
  <c r="DG644" i="1"/>
  <c r="DG645" i="1"/>
  <c r="DG646" i="1"/>
  <c r="DG647" i="1"/>
  <c r="DG648" i="1"/>
  <c r="DG649" i="1"/>
  <c r="DG650" i="1"/>
  <c r="DG651" i="1"/>
  <c r="DG652" i="1"/>
  <c r="DG653" i="1"/>
  <c r="DG654" i="1"/>
  <c r="DG655" i="1"/>
  <c r="DG656" i="1"/>
  <c r="DG657" i="1"/>
  <c r="DG658" i="1"/>
  <c r="DG659" i="1"/>
  <c r="DG660" i="1"/>
  <c r="DG661" i="1"/>
  <c r="DG662" i="1"/>
  <c r="DG663" i="1"/>
  <c r="DG664" i="1"/>
  <c r="DG665" i="1"/>
  <c r="DG666" i="1"/>
  <c r="DG667" i="1"/>
  <c r="DG668" i="1"/>
  <c r="DG669" i="1"/>
  <c r="DG670" i="1"/>
  <c r="DG671" i="1"/>
  <c r="DG672" i="1"/>
  <c r="DG673" i="1"/>
  <c r="DG674" i="1"/>
  <c r="DG675" i="1"/>
  <c r="DG676" i="1"/>
  <c r="DG677" i="1"/>
  <c r="DG678" i="1"/>
  <c r="DG679" i="1"/>
  <c r="DG680" i="1"/>
  <c r="DG681" i="1"/>
  <c r="DG682" i="1"/>
  <c r="DG683" i="1"/>
  <c r="DG684" i="1"/>
  <c r="DG685" i="1"/>
  <c r="DG686" i="1"/>
  <c r="DG687" i="1"/>
  <c r="DG688" i="1"/>
  <c r="DG689" i="1"/>
  <c r="DG690" i="1"/>
  <c r="DG691" i="1"/>
  <c r="DG692" i="1"/>
  <c r="DG693" i="1"/>
  <c r="DG694" i="1"/>
  <c r="DG695" i="1"/>
  <c r="DG696" i="1"/>
  <c r="DG697" i="1"/>
  <c r="DG698" i="1"/>
  <c r="DG699" i="1"/>
  <c r="DG700" i="1"/>
  <c r="DG701" i="1"/>
  <c r="DG702" i="1"/>
  <c r="DG703" i="1"/>
  <c r="DG704" i="1"/>
  <c r="DG705" i="1"/>
  <c r="DG706" i="1"/>
  <c r="DG707" i="1"/>
  <c r="DG708" i="1"/>
  <c r="DG709" i="1"/>
  <c r="DG710" i="1"/>
  <c r="DG711" i="1"/>
  <c r="DG712" i="1"/>
  <c r="DG713" i="1"/>
  <c r="DG714" i="1"/>
  <c r="DG715" i="1"/>
  <c r="DG716" i="1"/>
  <c r="DG717" i="1"/>
  <c r="DG718" i="1"/>
  <c r="DG719" i="1"/>
  <c r="DG720" i="1"/>
  <c r="DG721" i="1"/>
  <c r="DG722" i="1"/>
  <c r="DG723" i="1"/>
  <c r="DG724" i="1"/>
  <c r="DG725" i="1"/>
  <c r="DG726" i="1"/>
  <c r="DG727" i="1"/>
  <c r="DG728" i="1"/>
  <c r="DG729" i="1"/>
  <c r="DG730" i="1"/>
  <c r="DG731" i="1"/>
  <c r="DG732" i="1"/>
  <c r="DG733" i="1"/>
  <c r="DG734" i="1"/>
  <c r="DG735" i="1"/>
  <c r="DG736" i="1"/>
  <c r="DG737" i="1"/>
  <c r="DG738" i="1"/>
  <c r="DG739" i="1"/>
  <c r="DG740" i="1"/>
  <c r="DG741" i="1"/>
  <c r="DG742" i="1"/>
  <c r="DG743" i="1"/>
  <c r="DG744" i="1"/>
  <c r="DG745" i="1"/>
  <c r="DG746" i="1"/>
  <c r="DG747" i="1"/>
  <c r="DG748" i="1"/>
  <c r="DG749" i="1"/>
  <c r="DG750" i="1"/>
  <c r="DG751" i="1"/>
  <c r="DG752" i="1"/>
  <c r="DG753" i="1"/>
  <c r="DG754" i="1"/>
  <c r="DG755" i="1"/>
  <c r="DG756" i="1"/>
  <c r="DG757" i="1"/>
  <c r="DG758" i="1"/>
  <c r="DG759" i="1"/>
  <c r="DG760" i="1"/>
  <c r="DG761" i="1"/>
  <c r="DG762" i="1"/>
  <c r="DG763" i="1"/>
  <c r="DG764" i="1"/>
  <c r="DG765" i="1"/>
  <c r="DG766" i="1"/>
  <c r="DG767" i="1"/>
  <c r="DG768" i="1"/>
  <c r="DG769" i="1"/>
  <c r="DG770" i="1"/>
  <c r="DG771" i="1"/>
  <c r="DG772" i="1"/>
  <c r="DG773" i="1"/>
  <c r="DG774" i="1"/>
  <c r="DG775" i="1"/>
  <c r="DG776" i="1"/>
  <c r="DG777" i="1"/>
  <c r="DG778" i="1"/>
  <c r="DG779" i="1"/>
  <c r="DG780" i="1"/>
  <c r="DG781" i="1"/>
  <c r="DG782" i="1"/>
  <c r="DG783" i="1"/>
  <c r="DG784" i="1"/>
  <c r="DG785" i="1"/>
  <c r="DG786" i="1"/>
  <c r="DG787" i="1"/>
  <c r="DG788" i="1"/>
  <c r="DG789" i="1"/>
  <c r="DG790" i="1"/>
  <c r="DG791" i="1"/>
  <c r="DG792" i="1"/>
  <c r="DG793" i="1"/>
  <c r="DG794" i="1"/>
  <c r="DG795" i="1"/>
  <c r="DG796" i="1"/>
  <c r="DG797" i="1"/>
  <c r="DG798" i="1"/>
  <c r="DG799" i="1"/>
  <c r="DG800" i="1"/>
  <c r="DG801" i="1"/>
  <c r="DG802" i="1"/>
  <c r="DG803" i="1"/>
  <c r="DG804" i="1"/>
  <c r="DG805" i="1"/>
  <c r="DG806" i="1"/>
  <c r="DG807" i="1"/>
  <c r="DG808" i="1"/>
  <c r="DG809" i="1"/>
  <c r="DG810" i="1"/>
  <c r="DG811" i="1"/>
  <c r="DG812" i="1"/>
  <c r="DG813" i="1"/>
  <c r="DG814" i="1"/>
  <c r="DG815" i="1"/>
  <c r="DG816" i="1"/>
  <c r="DG817" i="1"/>
  <c r="DG818" i="1"/>
  <c r="DG819" i="1"/>
  <c r="DG820" i="1"/>
  <c r="DG821" i="1"/>
  <c r="DG822" i="1"/>
  <c r="DG823" i="1"/>
  <c r="DG824" i="1"/>
  <c r="DG825" i="1"/>
  <c r="DG826" i="1"/>
  <c r="DG827" i="1"/>
  <c r="DG828" i="1"/>
  <c r="DG829" i="1"/>
  <c r="DF2" i="1"/>
  <c r="DF3" i="1"/>
  <c r="DF4" i="1"/>
  <c r="DF5" i="1"/>
  <c r="DF6" i="1"/>
  <c r="CV177" i="2" s="1"/>
  <c r="DF7" i="1"/>
  <c r="CV143" i="2" s="1"/>
  <c r="DF8" i="1"/>
  <c r="CV221" i="2" s="1"/>
  <c r="DF9" i="1"/>
  <c r="CV246" i="2" s="1"/>
  <c r="DF10" i="1"/>
  <c r="DF11" i="1"/>
  <c r="DF12" i="1"/>
  <c r="CV27" i="2" s="1"/>
  <c r="DF13" i="1"/>
  <c r="CV78" i="2" s="1"/>
  <c r="DF14" i="1"/>
  <c r="DF15" i="1"/>
  <c r="CV49" i="2" s="1"/>
  <c r="DF16" i="1"/>
  <c r="DF17" i="1"/>
  <c r="DF18" i="1"/>
  <c r="CV198" i="2" s="1"/>
  <c r="DF19" i="1"/>
  <c r="DF20" i="1"/>
  <c r="DF21" i="1"/>
  <c r="DF22" i="1"/>
  <c r="CV213" i="2" s="1"/>
  <c r="DF23" i="1"/>
  <c r="DF24" i="1"/>
  <c r="DF25" i="1"/>
  <c r="DF26" i="1"/>
  <c r="CV65" i="2" s="1"/>
  <c r="DF27" i="1"/>
  <c r="CV72" i="2" s="1"/>
  <c r="DF28" i="1"/>
  <c r="DF29" i="1"/>
  <c r="DF30" i="1"/>
  <c r="DF31" i="1"/>
  <c r="CV121" i="2" s="1"/>
  <c r="DF32" i="1"/>
  <c r="CV164" i="2" s="1"/>
  <c r="DF33" i="1"/>
  <c r="CV228" i="2" s="1"/>
  <c r="DF34" i="1"/>
  <c r="CV274" i="2" s="1"/>
  <c r="DF35" i="1"/>
  <c r="CV262" i="2" s="1"/>
  <c r="DF36" i="1"/>
  <c r="DF37" i="1"/>
  <c r="DF38" i="1"/>
  <c r="DF39" i="1"/>
  <c r="DF40" i="1"/>
  <c r="CV97" i="2" s="1"/>
  <c r="DF41" i="1"/>
  <c r="DF42" i="1"/>
  <c r="CV270" i="2" s="1"/>
  <c r="DF43" i="1"/>
  <c r="DF44" i="1"/>
  <c r="CV250" i="2" s="1"/>
  <c r="DF45" i="1"/>
  <c r="CV34" i="2" s="1"/>
  <c r="DF46" i="1"/>
  <c r="CV190" i="2" s="1"/>
  <c r="DF47" i="1"/>
  <c r="CV132" i="2" s="1"/>
  <c r="DF48" i="1"/>
  <c r="DF49" i="1"/>
  <c r="DF50" i="1"/>
  <c r="CV154" i="2" s="1"/>
  <c r="DF51" i="1"/>
  <c r="CV7" i="2" s="1"/>
  <c r="DF52" i="1"/>
  <c r="DF53" i="1"/>
  <c r="CV77" i="2" s="1"/>
  <c r="DF54" i="1"/>
  <c r="CV80" i="2" s="1"/>
  <c r="DF55" i="1"/>
  <c r="DF56" i="1"/>
  <c r="CV158" i="2" s="1"/>
  <c r="DF57" i="1"/>
  <c r="CV222" i="2" s="1"/>
  <c r="DF58" i="1"/>
  <c r="DF59" i="1"/>
  <c r="DF60" i="1"/>
  <c r="DF61" i="1"/>
  <c r="DF62" i="1"/>
  <c r="DF63" i="1"/>
  <c r="DF64" i="1"/>
  <c r="DF65" i="1"/>
  <c r="DF66" i="1"/>
  <c r="CV168" i="2" s="1"/>
  <c r="DF67" i="1"/>
  <c r="CV244" i="2" s="1"/>
  <c r="DF68" i="1"/>
  <c r="CV171" i="2" s="1"/>
  <c r="DF69" i="1"/>
  <c r="CV92" i="2" s="1"/>
  <c r="DF70" i="1"/>
  <c r="CV68" i="2" s="1"/>
  <c r="DF71" i="1"/>
  <c r="DF72" i="1"/>
  <c r="DF73" i="1"/>
  <c r="DF74" i="1"/>
  <c r="CV226" i="2" s="1"/>
  <c r="DF75" i="1"/>
  <c r="CV113" i="2" s="1"/>
  <c r="DF76" i="1"/>
  <c r="DF77" i="1"/>
  <c r="DF78" i="1"/>
  <c r="DF79" i="1"/>
  <c r="CV136" i="2" s="1"/>
  <c r="DF80" i="1"/>
  <c r="CV81" i="2" s="1"/>
  <c r="DF81" i="1"/>
  <c r="CV137" i="2" s="1"/>
  <c r="DF82" i="1"/>
  <c r="CV114" i="2" s="1"/>
  <c r="DF83" i="1"/>
  <c r="DF84" i="1"/>
  <c r="DF85" i="1"/>
  <c r="CV181" i="2" s="1"/>
  <c r="DF86" i="1"/>
  <c r="DF87" i="1"/>
  <c r="CV232" i="2" s="1"/>
  <c r="DF88" i="1"/>
  <c r="DF89" i="1"/>
  <c r="DF90" i="1"/>
  <c r="DF91" i="1"/>
  <c r="DF92" i="1"/>
  <c r="DF93" i="1"/>
  <c r="CV166" i="2" s="1"/>
  <c r="DF94" i="1"/>
  <c r="CV237" i="2" s="1"/>
  <c r="DF95" i="1"/>
  <c r="CV91" i="2" s="1"/>
  <c r="DF96" i="1"/>
  <c r="DF97" i="1"/>
  <c r="CV79" i="2" s="1"/>
  <c r="DF98" i="1"/>
  <c r="DF99" i="1"/>
  <c r="DF100" i="1"/>
  <c r="CV41" i="2" s="1"/>
  <c r="DF101" i="1"/>
  <c r="CV336" i="2" s="1"/>
  <c r="DF102" i="1"/>
  <c r="DF103" i="1"/>
  <c r="CV205" i="2" s="1"/>
  <c r="DF104" i="1"/>
  <c r="DF105" i="1"/>
  <c r="CV167" i="2" s="1"/>
  <c r="DF106" i="1"/>
  <c r="CV29" i="2" s="1"/>
  <c r="DF107" i="1"/>
  <c r="CV172" i="2" s="1"/>
  <c r="DF108" i="1"/>
  <c r="DF109" i="1"/>
  <c r="CV90" i="2" s="1"/>
  <c r="DF110" i="1"/>
  <c r="DF111" i="1"/>
  <c r="CV12" i="2" s="1"/>
  <c r="DF112" i="1"/>
  <c r="DF113" i="1"/>
  <c r="DF114" i="1"/>
  <c r="CV188" i="2" s="1"/>
  <c r="DF115" i="1"/>
  <c r="DF116" i="1"/>
  <c r="DF117" i="1"/>
  <c r="CV43" i="2" s="1"/>
  <c r="DF118" i="1"/>
  <c r="CV256" i="2" s="1"/>
  <c r="DF119" i="1"/>
  <c r="DF120" i="1"/>
  <c r="CV35" i="2" s="1"/>
  <c r="DF121" i="1"/>
  <c r="CV63" i="2" s="1"/>
  <c r="DF122" i="1"/>
  <c r="DF123" i="1"/>
  <c r="CV134" i="2" s="1"/>
  <c r="DF124" i="1"/>
  <c r="CV117" i="2" s="1"/>
  <c r="DF125" i="1"/>
  <c r="DF126" i="1"/>
  <c r="CV45" i="2" s="1"/>
  <c r="DF127" i="1"/>
  <c r="CV276" i="2" s="1"/>
  <c r="DF128" i="1"/>
  <c r="DF129" i="1"/>
  <c r="CV25" i="2" s="1"/>
  <c r="DF130" i="1"/>
  <c r="DF131" i="1"/>
  <c r="DF132" i="1"/>
  <c r="CV152" i="2" s="1"/>
  <c r="DF133" i="1"/>
  <c r="CV64" i="2" s="1"/>
  <c r="DF134" i="1"/>
  <c r="DF135" i="1"/>
  <c r="DF136" i="1"/>
  <c r="DF137" i="1"/>
  <c r="DF138" i="1"/>
  <c r="DF139" i="1"/>
  <c r="DF140" i="1"/>
  <c r="DF141" i="1"/>
  <c r="DF142" i="1"/>
  <c r="DF143" i="1"/>
  <c r="CV52" i="2" s="1"/>
  <c r="DF144" i="1"/>
  <c r="CV197" i="2" s="1"/>
  <c r="DF145" i="1"/>
  <c r="DF146" i="1"/>
  <c r="CV101" i="2" s="1"/>
  <c r="DF147" i="1"/>
  <c r="DF148" i="1"/>
  <c r="DF149" i="1"/>
  <c r="DF150" i="1"/>
  <c r="CV95" i="2" s="1"/>
  <c r="DF151" i="1"/>
  <c r="DF152" i="1"/>
  <c r="CV57" i="2" s="1"/>
  <c r="DF153" i="1"/>
  <c r="DF154" i="1"/>
  <c r="DF155" i="1"/>
  <c r="DF156" i="1"/>
  <c r="CV192" i="2" s="1"/>
  <c r="DF157" i="1"/>
  <c r="CV122" i="2" s="1"/>
  <c r="DF158" i="1"/>
  <c r="CV179" i="2" s="1"/>
  <c r="DF159" i="1"/>
  <c r="CV5" i="2" s="1"/>
  <c r="DF160" i="1"/>
  <c r="DF161" i="1"/>
  <c r="DF162" i="1"/>
  <c r="DF163" i="1"/>
  <c r="CV8" i="2" s="1"/>
  <c r="DF164" i="1"/>
  <c r="CV10" i="2" s="1"/>
  <c r="DF165" i="1"/>
  <c r="DF166" i="1"/>
  <c r="DF167" i="1"/>
  <c r="DF168" i="1"/>
  <c r="DF169" i="1"/>
  <c r="DF170" i="1"/>
  <c r="CV153" i="2" s="1"/>
  <c r="DF171" i="1"/>
  <c r="CV215" i="2" s="1"/>
  <c r="DF172" i="1"/>
  <c r="DF173" i="1"/>
  <c r="DF174" i="1"/>
  <c r="CV138" i="2" s="1"/>
  <c r="DF175" i="1"/>
  <c r="CV82" i="2" s="1"/>
  <c r="DF176" i="1"/>
  <c r="DF177" i="1"/>
  <c r="DF178" i="1"/>
  <c r="DF179" i="1"/>
  <c r="CV266" i="2" s="1"/>
  <c r="DF180" i="1"/>
  <c r="DF181" i="1"/>
  <c r="CV4" i="2" s="1"/>
  <c r="DF182" i="1"/>
  <c r="CV155" i="2" s="1"/>
  <c r="DF183" i="1"/>
  <c r="DF184" i="1"/>
  <c r="DF185" i="1"/>
  <c r="DF186" i="1"/>
  <c r="CV88" i="2" s="1"/>
  <c r="DF187" i="1"/>
  <c r="CV216" i="2" s="1"/>
  <c r="DF188" i="1"/>
  <c r="CV245" i="2" s="1"/>
  <c r="DF189" i="1"/>
  <c r="DF190" i="1"/>
  <c r="DF191" i="1"/>
  <c r="DF192" i="1"/>
  <c r="CV149" i="2" s="1"/>
  <c r="DF193" i="1"/>
  <c r="CV248" i="2" s="1"/>
  <c r="DF194" i="1"/>
  <c r="CV225" i="2" s="1"/>
  <c r="DF195" i="1"/>
  <c r="CV55" i="2" s="1"/>
  <c r="DF196" i="1"/>
  <c r="CV111" i="2" s="1"/>
  <c r="DF197" i="1"/>
  <c r="CV44" i="2" s="1"/>
  <c r="DF198" i="1"/>
  <c r="CV242" i="2" s="1"/>
  <c r="DF199" i="1"/>
  <c r="CV207" i="2" s="1"/>
  <c r="DF200" i="1"/>
  <c r="CV264" i="2" s="1"/>
  <c r="DF201" i="1"/>
  <c r="DF202" i="1"/>
  <c r="DF203" i="1"/>
  <c r="DF204" i="1"/>
  <c r="DF205" i="1"/>
  <c r="CV201" i="2" s="1"/>
  <c r="DF206" i="1"/>
  <c r="CV263" i="2" s="1"/>
  <c r="DF207" i="1"/>
  <c r="DF208" i="1"/>
  <c r="DF209" i="1"/>
  <c r="DF210" i="1"/>
  <c r="DF211" i="1"/>
  <c r="DF212" i="1"/>
  <c r="CV66" i="2" s="1"/>
  <c r="DF213" i="1"/>
  <c r="CV233" i="2" s="1"/>
  <c r="DF214" i="1"/>
  <c r="DF215" i="1"/>
  <c r="CV56" i="2" s="1"/>
  <c r="DF216" i="1"/>
  <c r="DF217" i="1"/>
  <c r="CV39" i="2" s="1"/>
  <c r="DF218" i="1"/>
  <c r="DF219" i="1"/>
  <c r="DF220" i="1"/>
  <c r="DF221" i="1"/>
  <c r="CV116" i="2" s="1"/>
  <c r="DF222" i="1"/>
  <c r="DF223" i="1"/>
  <c r="DF224" i="1"/>
  <c r="DF225" i="1"/>
  <c r="DF226" i="1"/>
  <c r="DF227" i="1"/>
  <c r="CV102" i="2" s="1"/>
  <c r="DF228" i="1"/>
  <c r="CV16" i="2" s="1"/>
  <c r="DF229" i="1"/>
  <c r="CV175" i="2" s="1"/>
  <c r="DF230" i="1"/>
  <c r="CV200" i="2" s="1"/>
  <c r="DF231" i="1"/>
  <c r="CV210" i="2" s="1"/>
  <c r="DF232" i="1"/>
  <c r="CV67" i="2" s="1"/>
  <c r="DF233" i="1"/>
  <c r="DF234" i="1"/>
  <c r="DF235" i="1"/>
  <c r="CV209" i="2" s="1"/>
  <c r="DF236" i="1"/>
  <c r="CV59" i="2" s="1"/>
  <c r="DF237" i="1"/>
  <c r="CV28" i="2" s="1"/>
  <c r="DF238" i="1"/>
  <c r="CV236" i="2" s="1"/>
  <c r="DF239" i="1"/>
  <c r="CV255" i="2" s="1"/>
  <c r="DF240" i="1"/>
  <c r="DF241" i="1"/>
  <c r="CV100" i="2" s="1"/>
  <c r="DF242" i="1"/>
  <c r="CV93" i="2" s="1"/>
  <c r="DF243" i="1"/>
  <c r="DF244" i="1"/>
  <c r="DF245" i="1"/>
  <c r="CV20" i="2" s="1"/>
  <c r="DF246" i="1"/>
  <c r="DF247" i="1"/>
  <c r="CV103" i="2" s="1"/>
  <c r="DF248" i="1"/>
  <c r="DF249" i="1"/>
  <c r="CV130" i="2" s="1"/>
  <c r="DF250" i="1"/>
  <c r="CV182" i="2" s="1"/>
  <c r="DF251" i="1"/>
  <c r="CV50" i="2" s="1"/>
  <c r="DF252" i="1"/>
  <c r="CV259" i="2" s="1"/>
  <c r="DF253" i="1"/>
  <c r="DF254" i="1"/>
  <c r="CV194" i="2" s="1"/>
  <c r="DF255" i="1"/>
  <c r="CV118" i="2" s="1"/>
  <c r="DF256" i="1"/>
  <c r="DF257" i="1"/>
  <c r="CV254" i="2" s="1"/>
  <c r="DF258" i="1"/>
  <c r="DF259" i="1"/>
  <c r="DF260" i="1"/>
  <c r="DF261" i="1"/>
  <c r="CV47" i="2" s="1"/>
  <c r="DF262" i="1"/>
  <c r="CV170" i="2" s="1"/>
  <c r="DF263" i="1"/>
  <c r="CV70" i="2" s="1"/>
  <c r="DF264" i="1"/>
  <c r="CV31" i="2" s="1"/>
  <c r="DF265" i="1"/>
  <c r="CV180" i="2" s="1"/>
  <c r="DF266" i="1"/>
  <c r="CV60" i="2" s="1"/>
  <c r="DF267" i="1"/>
  <c r="CV159" i="2" s="1"/>
  <c r="DF268" i="1"/>
  <c r="DF269" i="1"/>
  <c r="CV69" i="2" s="1"/>
  <c r="DF270" i="1"/>
  <c r="DF271" i="1"/>
  <c r="DF272" i="1"/>
  <c r="DF273" i="1"/>
  <c r="CV148" i="2" s="1"/>
  <c r="DF274" i="1"/>
  <c r="CV127" i="2" s="1"/>
  <c r="DF275" i="1"/>
  <c r="CV86" i="2" s="1"/>
  <c r="DF276" i="1"/>
  <c r="CV24" i="2" s="1"/>
  <c r="DF277" i="1"/>
  <c r="CV37" i="2" s="1"/>
  <c r="DF278" i="1"/>
  <c r="CV230" i="2" s="1"/>
  <c r="DF279" i="1"/>
  <c r="CV36" i="2" s="1"/>
  <c r="DF280" i="1"/>
  <c r="CV224" i="2" s="1"/>
  <c r="DF281" i="1"/>
  <c r="CV208" i="2" s="1"/>
  <c r="DF282" i="1"/>
  <c r="DF283" i="1"/>
  <c r="DF284" i="1"/>
  <c r="CV234" i="2" s="1"/>
  <c r="DF285" i="1"/>
  <c r="DF286" i="1"/>
  <c r="DF287" i="1"/>
  <c r="DF288" i="1"/>
  <c r="CV17" i="2" s="1"/>
  <c r="DF289" i="1"/>
  <c r="DF290" i="1"/>
  <c r="CV227" i="2" s="1"/>
  <c r="DF291" i="1"/>
  <c r="DF292" i="1"/>
  <c r="DF293" i="1"/>
  <c r="DF294" i="1"/>
  <c r="CV211" i="2" s="1"/>
  <c r="DF295" i="1"/>
  <c r="DF296" i="1"/>
  <c r="DF297" i="1"/>
  <c r="DF298" i="1"/>
  <c r="CV241" i="2" s="1"/>
  <c r="DF299" i="1"/>
  <c r="CV112" i="2" s="1"/>
  <c r="DF300" i="1"/>
  <c r="CV196" i="2" s="1"/>
  <c r="DF301" i="1"/>
  <c r="DF302" i="1"/>
  <c r="DF303" i="1"/>
  <c r="DF304" i="1"/>
  <c r="CV267" i="2" s="1"/>
  <c r="DF305" i="1"/>
  <c r="CV252" i="2" s="1"/>
  <c r="DF306" i="1"/>
  <c r="DF307" i="1"/>
  <c r="CV217" i="2" s="1"/>
  <c r="DF308" i="1"/>
  <c r="CV32" i="2" s="1"/>
  <c r="DF309" i="1"/>
  <c r="CV186" i="2" s="1"/>
  <c r="DF310" i="1"/>
  <c r="CV131" i="2" s="1"/>
  <c r="DF311" i="1"/>
  <c r="CV99" i="2" s="1"/>
  <c r="DF312" i="1"/>
  <c r="CV26" i="2" s="1"/>
  <c r="DF313" i="1"/>
  <c r="DF314" i="1"/>
  <c r="CV220" i="2" s="1"/>
  <c r="DF315" i="1"/>
  <c r="DF316" i="1"/>
  <c r="DF317" i="1"/>
  <c r="DF318" i="1"/>
  <c r="DF319" i="1"/>
  <c r="CV147" i="2" s="1"/>
  <c r="DF320" i="1"/>
  <c r="DF321" i="1"/>
  <c r="CV191" i="2" s="1"/>
  <c r="DF322" i="1"/>
  <c r="CV273" i="2" s="1"/>
  <c r="DF323" i="1"/>
  <c r="CV62" i="2" s="1"/>
  <c r="DF324" i="1"/>
  <c r="DF325" i="1"/>
  <c r="DF326" i="1"/>
  <c r="DF327" i="1"/>
  <c r="DF328" i="1"/>
  <c r="DF329" i="1"/>
  <c r="CV231" i="2" s="1"/>
  <c r="DF330" i="1"/>
  <c r="CV110" i="2" s="1"/>
  <c r="DF331" i="1"/>
  <c r="DF332" i="1"/>
  <c r="DF333" i="1"/>
  <c r="CV18" i="2" s="1"/>
  <c r="DF334" i="1"/>
  <c r="CV30" i="2" s="1"/>
  <c r="DF335" i="1"/>
  <c r="CV150" i="2" s="1"/>
  <c r="DF336" i="1"/>
  <c r="CV42" i="2" s="1"/>
  <c r="DF337" i="1"/>
  <c r="DF338" i="1"/>
  <c r="DF339" i="1"/>
  <c r="CV185" i="2" s="1"/>
  <c r="DF340" i="1"/>
  <c r="DF341" i="1"/>
  <c r="DF342" i="1"/>
  <c r="CV199" i="2" s="1"/>
  <c r="DF343" i="1"/>
  <c r="DF344" i="1"/>
  <c r="CV129" i="2" s="1"/>
  <c r="DF345" i="1"/>
  <c r="DF346" i="1"/>
  <c r="DF347" i="1"/>
  <c r="CV235" i="2" s="1"/>
  <c r="DF348" i="1"/>
  <c r="CV142" i="2" s="1"/>
  <c r="DF349" i="1"/>
  <c r="DF350" i="1"/>
  <c r="DF351" i="1"/>
  <c r="DF352" i="1"/>
  <c r="CV21" i="2" s="1"/>
  <c r="DF353" i="1"/>
  <c r="DF354" i="1"/>
  <c r="CV3" i="2" s="1"/>
  <c r="DF355" i="1"/>
  <c r="DF356" i="1"/>
  <c r="DF357" i="1"/>
  <c r="DF358" i="1"/>
  <c r="DF359" i="1"/>
  <c r="CV46" i="2" s="1"/>
  <c r="DF360" i="1"/>
  <c r="DF361" i="1"/>
  <c r="DF362" i="1"/>
  <c r="CV165" i="2" s="1"/>
  <c r="DF363" i="1"/>
  <c r="CV96" i="2" s="1"/>
  <c r="DF364" i="1"/>
  <c r="CV189" i="2" s="1"/>
  <c r="DF365" i="1"/>
  <c r="CV269" i="2" s="1"/>
  <c r="DF366" i="1"/>
  <c r="DF367" i="1"/>
  <c r="DF368" i="1"/>
  <c r="CV140" i="2" s="1"/>
  <c r="DF369" i="1"/>
  <c r="CV119" i="2" s="1"/>
  <c r="DF370" i="1"/>
  <c r="DF371" i="1"/>
  <c r="CV206" i="2" s="1"/>
  <c r="DF372" i="1"/>
  <c r="DF373" i="1"/>
  <c r="DF374" i="1"/>
  <c r="DF375" i="1"/>
  <c r="DF376" i="1"/>
  <c r="DF377" i="1"/>
  <c r="DF378" i="1"/>
  <c r="DF379" i="1"/>
  <c r="DF380" i="1"/>
  <c r="DF381" i="1"/>
  <c r="DF382" i="1"/>
  <c r="DF383" i="1"/>
  <c r="CV53" i="2" s="1"/>
  <c r="DF384" i="1"/>
  <c r="CV258" i="2" s="1"/>
  <c r="DF385" i="1"/>
  <c r="DF386" i="1"/>
  <c r="DF387" i="1"/>
  <c r="DF388" i="1"/>
  <c r="CV73" i="2" s="1"/>
  <c r="DF389" i="1"/>
  <c r="DF390" i="1"/>
  <c r="DF391" i="1"/>
  <c r="CV271" i="2" s="1"/>
  <c r="DF392" i="1"/>
  <c r="CV219" i="2" s="1"/>
  <c r="DF393" i="1"/>
  <c r="CV83" i="2" s="1"/>
  <c r="DF394" i="1"/>
  <c r="DF395" i="1"/>
  <c r="CV74" i="2" s="1"/>
  <c r="DF396" i="1"/>
  <c r="DF397" i="1"/>
  <c r="DF398" i="1"/>
  <c r="CV58" i="2" s="1"/>
  <c r="DF399" i="1"/>
  <c r="DF400" i="1"/>
  <c r="DF401" i="1"/>
  <c r="DF402" i="1"/>
  <c r="DF403" i="1"/>
  <c r="DF404" i="1"/>
  <c r="CV157" i="2" s="1"/>
  <c r="DF405" i="1"/>
  <c r="CV19" i="2" s="1"/>
  <c r="DF406" i="1"/>
  <c r="DF407" i="1"/>
  <c r="DF408" i="1"/>
  <c r="CV85" i="2" s="1"/>
  <c r="DF409" i="1"/>
  <c r="DF410" i="1"/>
  <c r="DF411" i="1"/>
  <c r="DF412" i="1"/>
  <c r="CV135" i="2" s="1"/>
  <c r="DF413" i="1"/>
  <c r="CV275" i="2" s="1"/>
  <c r="DF414" i="1"/>
  <c r="DF415" i="1"/>
  <c r="DF416" i="1"/>
  <c r="DF417" i="1"/>
  <c r="DF418" i="1"/>
  <c r="DF419" i="1"/>
  <c r="CV33" i="2" s="1"/>
  <c r="DF420" i="1"/>
  <c r="DF421" i="1"/>
  <c r="CV71" i="2" s="1"/>
  <c r="DF422" i="1"/>
  <c r="CV243" i="2" s="1"/>
  <c r="DF423" i="1"/>
  <c r="DF424" i="1"/>
  <c r="DF425" i="1"/>
  <c r="DF426" i="1"/>
  <c r="DF427" i="1"/>
  <c r="CV108" i="2" s="1"/>
  <c r="DF428" i="1"/>
  <c r="DF429" i="1"/>
  <c r="CV144" i="2" s="1"/>
  <c r="DF430" i="1"/>
  <c r="DF431" i="1"/>
  <c r="DF432" i="1"/>
  <c r="DF433" i="1"/>
  <c r="DF434" i="1"/>
  <c r="DF435" i="1"/>
  <c r="CV223" i="2" s="1"/>
  <c r="DF436" i="1"/>
  <c r="DF437" i="1"/>
  <c r="DF438" i="1"/>
  <c r="CV40" i="2" s="1"/>
  <c r="DF439" i="1"/>
  <c r="DF440" i="1"/>
  <c r="CV48" i="2" s="1"/>
  <c r="DF441" i="1"/>
  <c r="DF442" i="1"/>
  <c r="DF443" i="1"/>
  <c r="DF444" i="1"/>
  <c r="DF445" i="1"/>
  <c r="DF446" i="1"/>
  <c r="CV161" i="2" s="1"/>
  <c r="DF447" i="1"/>
  <c r="CV125" i="2" s="1"/>
  <c r="DF448" i="1"/>
  <c r="CV124" i="2" s="1"/>
  <c r="DF449" i="1"/>
  <c r="DF450" i="1"/>
  <c r="DF451" i="1"/>
  <c r="DF452" i="1"/>
  <c r="CV163" i="2" s="1"/>
  <c r="DF453" i="1"/>
  <c r="DF454" i="1"/>
  <c r="DF455" i="1"/>
  <c r="CV54" i="2" s="1"/>
  <c r="DF456" i="1"/>
  <c r="CV141" i="2" s="1"/>
  <c r="DF457" i="1"/>
  <c r="CV76" i="2" s="1"/>
  <c r="DF458" i="1"/>
  <c r="DF459" i="1"/>
  <c r="DF460" i="1"/>
  <c r="DF461" i="1"/>
  <c r="DF462" i="1"/>
  <c r="DF463" i="1"/>
  <c r="DF464" i="1"/>
  <c r="DF465" i="1"/>
  <c r="DF466" i="1"/>
  <c r="DF467" i="1"/>
  <c r="CV239" i="2" s="1"/>
  <c r="DF468" i="1"/>
  <c r="DF469" i="1"/>
  <c r="DF470" i="1"/>
  <c r="CV247" i="2" s="1"/>
  <c r="DF471" i="1"/>
  <c r="CV195" i="2" s="1"/>
  <c r="DF472" i="1"/>
  <c r="DF473" i="1"/>
  <c r="DF474" i="1"/>
  <c r="CV106" i="2" s="1"/>
  <c r="DF475" i="1"/>
  <c r="DF476" i="1"/>
  <c r="CV253" i="2" s="1"/>
  <c r="DF477" i="1"/>
  <c r="CV156" i="2" s="1"/>
  <c r="DF478" i="1"/>
  <c r="CV160" i="2" s="1"/>
  <c r="DF479" i="1"/>
  <c r="CV104" i="2" s="1"/>
  <c r="DF480" i="1"/>
  <c r="CV151" i="2" s="1"/>
  <c r="DF481" i="1"/>
  <c r="DF482" i="1"/>
  <c r="CV87" i="2" s="1"/>
  <c r="DF483" i="1"/>
  <c r="CV178" i="2" s="1"/>
  <c r="DF484" i="1"/>
  <c r="CV146" i="2" s="1"/>
  <c r="DF485" i="1"/>
  <c r="DF486" i="1"/>
  <c r="DF487" i="1"/>
  <c r="DF488" i="1"/>
  <c r="DF489" i="1"/>
  <c r="CV115" i="2" s="1"/>
  <c r="DF490" i="1"/>
  <c r="CV11" i="2" s="1"/>
  <c r="DF491" i="1"/>
  <c r="DF492" i="1"/>
  <c r="DF493" i="1"/>
  <c r="CV123" i="2" s="1"/>
  <c r="DF494" i="1"/>
  <c r="CV107" i="2" s="1"/>
  <c r="DF495" i="1"/>
  <c r="CV184" i="2" s="1"/>
  <c r="DF496" i="1"/>
  <c r="DF497" i="1"/>
  <c r="CV257" i="2" s="1"/>
  <c r="DF498" i="1"/>
  <c r="CV94" i="2" s="1"/>
  <c r="DF499" i="1"/>
  <c r="DF500" i="1"/>
  <c r="DF501" i="1"/>
  <c r="DF502" i="1"/>
  <c r="CV126" i="2" s="1"/>
  <c r="DF503" i="1"/>
  <c r="CV193" i="2" s="1"/>
  <c r="DF504" i="1"/>
  <c r="CV23" i="2" s="1"/>
  <c r="DF505" i="1"/>
  <c r="CV22" i="2" s="1"/>
  <c r="DF506" i="1"/>
  <c r="DF507" i="1"/>
  <c r="DF508" i="1"/>
  <c r="CV265" i="2" s="1"/>
  <c r="DF509" i="1"/>
  <c r="DF510" i="1"/>
  <c r="DF511" i="1"/>
  <c r="CV162" i="2" s="1"/>
  <c r="DF512" i="1"/>
  <c r="CV260" i="2" s="1"/>
  <c r="DF513" i="1"/>
  <c r="DF514" i="1"/>
  <c r="DF515" i="1"/>
  <c r="CV139" i="2" s="1"/>
  <c r="DF516" i="1"/>
  <c r="DF517" i="1"/>
  <c r="CV75" i="2" s="1"/>
  <c r="DF518" i="1"/>
  <c r="DF519" i="1"/>
  <c r="CV176" i="2" s="1"/>
  <c r="DF520" i="1"/>
  <c r="DF521" i="1"/>
  <c r="DF522" i="1"/>
  <c r="CV61" i="2" s="1"/>
  <c r="DF523" i="1"/>
  <c r="CV261" i="2" s="1"/>
  <c r="DF524" i="1"/>
  <c r="DF525" i="1"/>
  <c r="CV105" i="2" s="1"/>
  <c r="DF526" i="1"/>
  <c r="CV268" i="2" s="1"/>
  <c r="DF527" i="1"/>
  <c r="CV286" i="2" s="1"/>
  <c r="DF528" i="1"/>
  <c r="CV214" i="2" s="1"/>
  <c r="DF529" i="1"/>
  <c r="CV272" i="2" s="1"/>
  <c r="DF530" i="1"/>
  <c r="DF531" i="1"/>
  <c r="CV120" i="2" s="1"/>
  <c r="DF532" i="1"/>
  <c r="CV2" i="2" s="1"/>
  <c r="DF533" i="1"/>
  <c r="CV249" i="2" s="1"/>
  <c r="DF534" i="1"/>
  <c r="DF535" i="1"/>
  <c r="DF536" i="1"/>
  <c r="DF537" i="1"/>
  <c r="DF538" i="1"/>
  <c r="CV187" i="2" s="1"/>
  <c r="DF539" i="1"/>
  <c r="CV14" i="2" s="1"/>
  <c r="DF540" i="1"/>
  <c r="DF541" i="1"/>
  <c r="DF542" i="1"/>
  <c r="DF543" i="1"/>
  <c r="DF544" i="1"/>
  <c r="CV13" i="2" s="1"/>
  <c r="DF545" i="1"/>
  <c r="DF546" i="1"/>
  <c r="CV6" i="2" s="1"/>
  <c r="DF547" i="1"/>
  <c r="DF548" i="1"/>
  <c r="CV84" i="2" s="1"/>
  <c r="DF549" i="1"/>
  <c r="DF550" i="1"/>
  <c r="CV212" i="2" s="1"/>
  <c r="DF551" i="1"/>
  <c r="DF552" i="1"/>
  <c r="DF553" i="1"/>
  <c r="DF554" i="1"/>
  <c r="DF555" i="1"/>
  <c r="DF556" i="1"/>
  <c r="DF557" i="1"/>
  <c r="DF558" i="1"/>
  <c r="DF559" i="1"/>
  <c r="DF560" i="1"/>
  <c r="DF561" i="1"/>
  <c r="CV174" i="2" s="1"/>
  <c r="DF562" i="1"/>
  <c r="CV89" i="2" s="1"/>
  <c r="DF563" i="1"/>
  <c r="DF564" i="1"/>
  <c r="DF565" i="1"/>
  <c r="CV38" i="2" s="1"/>
  <c r="DF566" i="1"/>
  <c r="DF567" i="1"/>
  <c r="DF568" i="1"/>
  <c r="CV98" i="2" s="1"/>
  <c r="DF569" i="1"/>
  <c r="CV238" i="2" s="1"/>
  <c r="DF570" i="1"/>
  <c r="CV128" i="2" s="1"/>
  <c r="DF571" i="1"/>
  <c r="DF572" i="1"/>
  <c r="CV51" i="2" s="1"/>
  <c r="DF573" i="1"/>
  <c r="DF574" i="1"/>
  <c r="DF575" i="1"/>
  <c r="DF576" i="1"/>
  <c r="CV9" i="2" s="1"/>
  <c r="DF577" i="1"/>
  <c r="CV183" i="2" s="1"/>
  <c r="DF578" i="1"/>
  <c r="DF579" i="1"/>
  <c r="CV229" i="2" s="1"/>
  <c r="DF580" i="1"/>
  <c r="DF581" i="1"/>
  <c r="CV251" i="2" s="1"/>
  <c r="DF582" i="1"/>
  <c r="DF583" i="1"/>
  <c r="CV169" i="2" s="1"/>
  <c r="DF584" i="1"/>
  <c r="CV240" i="2" s="1"/>
  <c r="DF585" i="1"/>
  <c r="DF586" i="1"/>
  <c r="DF587" i="1"/>
  <c r="DF588" i="1"/>
  <c r="CV133" i="2" s="1"/>
  <c r="DF589" i="1"/>
  <c r="CV109" i="2" s="1"/>
  <c r="DF590" i="1"/>
  <c r="DF591" i="1"/>
  <c r="DF592" i="1"/>
  <c r="DF593" i="1"/>
  <c r="CV15" i="2" s="1"/>
  <c r="DF594" i="1"/>
  <c r="DF595" i="1"/>
  <c r="DF596" i="1"/>
  <c r="CV375" i="2" s="1"/>
  <c r="DF597" i="1"/>
  <c r="CV355" i="2" s="1"/>
  <c r="DF598" i="1"/>
  <c r="CV300" i="2" s="1"/>
  <c r="DF599" i="1"/>
  <c r="CV327" i="2" s="1"/>
  <c r="DF600" i="1"/>
  <c r="CV283" i="2" s="1"/>
  <c r="DF601" i="1"/>
  <c r="DF602" i="1"/>
  <c r="DF603" i="1"/>
  <c r="CV324" i="2" s="1"/>
  <c r="DF604" i="1"/>
  <c r="CV278" i="2" s="1"/>
  <c r="DF605" i="1"/>
  <c r="DF606" i="1"/>
  <c r="DF607" i="1"/>
  <c r="CV294" i="2" s="1"/>
  <c r="DF608" i="1"/>
  <c r="CV362" i="2" s="1"/>
  <c r="DF609" i="1"/>
  <c r="DF610" i="1"/>
  <c r="CV305" i="2" s="1"/>
  <c r="DF611" i="1"/>
  <c r="DF612" i="1"/>
  <c r="DF613" i="1"/>
  <c r="DF614" i="1"/>
  <c r="CV302" i="2" s="1"/>
  <c r="DF615" i="1"/>
  <c r="CV277" i="2" s="1"/>
  <c r="DF616" i="1"/>
  <c r="CV334" i="2" s="1"/>
  <c r="DF617" i="1"/>
  <c r="DF618" i="1"/>
  <c r="CV284" i="2" s="1"/>
  <c r="DF619" i="1"/>
  <c r="DF620" i="1"/>
  <c r="DF621" i="1"/>
  <c r="DF622" i="1"/>
  <c r="DF623" i="1"/>
  <c r="DF624" i="1"/>
  <c r="DF625" i="1"/>
  <c r="DF626" i="1"/>
  <c r="CV354" i="2" s="1"/>
  <c r="DF627" i="1"/>
  <c r="CV369" i="2" s="1"/>
  <c r="DF628" i="1"/>
  <c r="CV371" i="2" s="1"/>
  <c r="DF629" i="1"/>
  <c r="DF630" i="1"/>
  <c r="CV282" i="2" s="1"/>
  <c r="DF631" i="1"/>
  <c r="DF632" i="1"/>
  <c r="DF633" i="1"/>
  <c r="DF634" i="1"/>
  <c r="DF635" i="1"/>
  <c r="DF636" i="1"/>
  <c r="DF637" i="1"/>
  <c r="CV333" i="2" s="1"/>
  <c r="DF638" i="1"/>
  <c r="CV368" i="2" s="1"/>
  <c r="DF639" i="1"/>
  <c r="DF640" i="1"/>
  <c r="CV345" i="2" s="1"/>
  <c r="DF641" i="1"/>
  <c r="CV287" i="2" s="1"/>
  <c r="DF642" i="1"/>
  <c r="DF643" i="1"/>
  <c r="DF644" i="1"/>
  <c r="CV342" i="2" s="1"/>
  <c r="DF645" i="1"/>
  <c r="DF646" i="1"/>
  <c r="DF647" i="1"/>
  <c r="DF648" i="1"/>
  <c r="DF649" i="1"/>
  <c r="DF650" i="1"/>
  <c r="DF651" i="1"/>
  <c r="CV357" i="2" s="1"/>
  <c r="DF652" i="1"/>
  <c r="CV346" i="2" s="1"/>
  <c r="DF653" i="1"/>
  <c r="CV301" i="2" s="1"/>
  <c r="DF654" i="1"/>
  <c r="DF655" i="1"/>
  <c r="DF656" i="1"/>
  <c r="CV364" i="2" s="1"/>
  <c r="DF657" i="1"/>
  <c r="CV279" i="2" s="1"/>
  <c r="DF658" i="1"/>
  <c r="CV291" i="2" s="1"/>
  <c r="DF659" i="1"/>
  <c r="CV329" i="2" s="1"/>
  <c r="DF660" i="1"/>
  <c r="DF661" i="1"/>
  <c r="DF662" i="1"/>
  <c r="CV374" i="2" s="1"/>
  <c r="DF663" i="1"/>
  <c r="DF664" i="1"/>
  <c r="DF665" i="1"/>
  <c r="DF666" i="1"/>
  <c r="DF667" i="1"/>
  <c r="DF668" i="1"/>
  <c r="CV360" i="2" s="1"/>
  <c r="DF669" i="1"/>
  <c r="DF670" i="1"/>
  <c r="CV311" i="2" s="1"/>
  <c r="DF671" i="1"/>
  <c r="DF672" i="1"/>
  <c r="CV340" i="2" s="1"/>
  <c r="DF673" i="1"/>
  <c r="DF674" i="1"/>
  <c r="DF675" i="1"/>
  <c r="CV295" i="2" s="1"/>
  <c r="DF676" i="1"/>
  <c r="CV304" i="2" s="1"/>
  <c r="DF677" i="1"/>
  <c r="CV320" i="2" s="1"/>
  <c r="DF678" i="1"/>
  <c r="CV289" i="2" s="1"/>
  <c r="DF679" i="1"/>
  <c r="CV299" i="2" s="1"/>
  <c r="DF680" i="1"/>
  <c r="DF681" i="1"/>
  <c r="DF682" i="1"/>
  <c r="DF683" i="1"/>
  <c r="CV308" i="2" s="1"/>
  <c r="DF684" i="1"/>
  <c r="DF685" i="1"/>
  <c r="CV372" i="2" s="1"/>
  <c r="DF686" i="1"/>
  <c r="CV347" i="2" s="1"/>
  <c r="DF687" i="1"/>
  <c r="DF688" i="1"/>
  <c r="CV318" i="2" s="1"/>
  <c r="DF689" i="1"/>
  <c r="DF690" i="1"/>
  <c r="CV306" i="2" s="1"/>
  <c r="DF691" i="1"/>
  <c r="DF692" i="1"/>
  <c r="DF693" i="1"/>
  <c r="CV344" i="2" s="1"/>
  <c r="DF694" i="1"/>
  <c r="CV376" i="2" s="1"/>
  <c r="DF695" i="1"/>
  <c r="DF696" i="1"/>
  <c r="DF697" i="1"/>
  <c r="CV373" i="2" s="1"/>
  <c r="DF698" i="1"/>
  <c r="CV307" i="2" s="1"/>
  <c r="DF699" i="1"/>
  <c r="DF700" i="1"/>
  <c r="DF701" i="1"/>
  <c r="CV330" i="2" s="1"/>
  <c r="DF702" i="1"/>
  <c r="CV319" i="2" s="1"/>
  <c r="DF703" i="1"/>
  <c r="DF704" i="1"/>
  <c r="DF705" i="1"/>
  <c r="DF706" i="1"/>
  <c r="DF707" i="1"/>
  <c r="DF708" i="1"/>
  <c r="CV352" i="2" s="1"/>
  <c r="DF709" i="1"/>
  <c r="CV367" i="2" s="1"/>
  <c r="DF710" i="1"/>
  <c r="CV293" i="2" s="1"/>
  <c r="DF711" i="1"/>
  <c r="DF712" i="1"/>
  <c r="DF713" i="1"/>
  <c r="CV365" i="2" s="1"/>
  <c r="DF714" i="1"/>
  <c r="DF715" i="1"/>
  <c r="CV332" i="2" s="1"/>
  <c r="DF716" i="1"/>
  <c r="DF717" i="1"/>
  <c r="DF718" i="1"/>
  <c r="CV292" i="2" s="1"/>
  <c r="DF719" i="1"/>
  <c r="DF720" i="1"/>
  <c r="CV298" i="2" s="1"/>
  <c r="DF721" i="1"/>
  <c r="DF722" i="1"/>
  <c r="CV317" i="2" s="1"/>
  <c r="DF723" i="1"/>
  <c r="DF724" i="1"/>
  <c r="CV356" i="2" s="1"/>
  <c r="DF725" i="1"/>
  <c r="CV331" i="2" s="1"/>
  <c r="DF726" i="1"/>
  <c r="DF727" i="1"/>
  <c r="DF728" i="1"/>
  <c r="DF729" i="1"/>
  <c r="CV326" i="2" s="1"/>
  <c r="DF730" i="1"/>
  <c r="DF731" i="1"/>
  <c r="DF732" i="1"/>
  <c r="DF733" i="1"/>
  <c r="CV314" i="2" s="1"/>
  <c r="DF734" i="1"/>
  <c r="CV353" i="2" s="1"/>
  <c r="DF735" i="1"/>
  <c r="CV280" i="2" s="1"/>
  <c r="DF736" i="1"/>
  <c r="DF737" i="1"/>
  <c r="DF738" i="1"/>
  <c r="DF739" i="1"/>
  <c r="DF740" i="1"/>
  <c r="DF741" i="1"/>
  <c r="DF742" i="1"/>
  <c r="DF743" i="1"/>
  <c r="DF744" i="1"/>
  <c r="CV303" i="2" s="1"/>
  <c r="DF745" i="1"/>
  <c r="CV288" i="2" s="1"/>
  <c r="DF746" i="1"/>
  <c r="DF747" i="1"/>
  <c r="DF748" i="1"/>
  <c r="CV316" i="2" s="1"/>
  <c r="DF749" i="1"/>
  <c r="DF750" i="1"/>
  <c r="CV281" i="2" s="1"/>
  <c r="DF751" i="1"/>
  <c r="CV297" i="2" s="1"/>
  <c r="DF752" i="1"/>
  <c r="CV343" i="2" s="1"/>
  <c r="DF753" i="1"/>
  <c r="DF754" i="1"/>
  <c r="CV285" i="2" s="1"/>
  <c r="DF755" i="1"/>
  <c r="DF756" i="1"/>
  <c r="DF757" i="1"/>
  <c r="DF758" i="1"/>
  <c r="DF759" i="1"/>
  <c r="CV309" i="2" s="1"/>
  <c r="DF760" i="1"/>
  <c r="DF761" i="1"/>
  <c r="CV337" i="2" s="1"/>
  <c r="DF762" i="1"/>
  <c r="CV363" i="2" s="1"/>
  <c r="DF763" i="1"/>
  <c r="DF764" i="1"/>
  <c r="DF765" i="1"/>
  <c r="CV351" i="2" s="1"/>
  <c r="DF766" i="1"/>
  <c r="DF767" i="1"/>
  <c r="DF768" i="1"/>
  <c r="DF769" i="1"/>
  <c r="DF770" i="1"/>
  <c r="DF771" i="1"/>
  <c r="DF772" i="1"/>
  <c r="CV348" i="2" s="1"/>
  <c r="DF773" i="1"/>
  <c r="DF774" i="1"/>
  <c r="CV290" i="2" s="1"/>
  <c r="DF775" i="1"/>
  <c r="DF776" i="1"/>
  <c r="DF777" i="1"/>
  <c r="CV310" i="2" s="1"/>
  <c r="DF778" i="1"/>
  <c r="DF779" i="1"/>
  <c r="CV349" i="2" s="1"/>
  <c r="DF780" i="1"/>
  <c r="CV315" i="2" s="1"/>
  <c r="DF781" i="1"/>
  <c r="CV341" i="2" s="1"/>
  <c r="DF782" i="1"/>
  <c r="DF783" i="1"/>
  <c r="CV358" i="2" s="1"/>
  <c r="DF784" i="1"/>
  <c r="DF785" i="1"/>
  <c r="DF786" i="1"/>
  <c r="DF787" i="1"/>
  <c r="CV361" i="2" s="1"/>
  <c r="DF788" i="1"/>
  <c r="DF789" i="1"/>
  <c r="DF790" i="1"/>
  <c r="DF791" i="1"/>
  <c r="DF792" i="1"/>
  <c r="DF793" i="1"/>
  <c r="DF794" i="1"/>
  <c r="DF795" i="1"/>
  <c r="DF796" i="1"/>
  <c r="DF797" i="1"/>
  <c r="DF798" i="1"/>
  <c r="DF799" i="1"/>
  <c r="DF800" i="1"/>
  <c r="DF801" i="1"/>
  <c r="DF802" i="1"/>
  <c r="DF803" i="1"/>
  <c r="CV339" i="2" s="1"/>
  <c r="DF804" i="1"/>
  <c r="CV312" i="2" s="1"/>
  <c r="DF805" i="1"/>
  <c r="CV366" i="2" s="1"/>
  <c r="DF806" i="1"/>
  <c r="DF807" i="1"/>
  <c r="DF808" i="1"/>
  <c r="CV296" i="2" s="1"/>
  <c r="DF809" i="1"/>
  <c r="DF810" i="1"/>
  <c r="DF811" i="1"/>
  <c r="DF812" i="1"/>
  <c r="DF813" i="1"/>
  <c r="CV359" i="2" s="1"/>
  <c r="DF814" i="1"/>
  <c r="DF815" i="1"/>
  <c r="DF816" i="1"/>
  <c r="DF817" i="1"/>
  <c r="DF818" i="1"/>
  <c r="DF819" i="1"/>
  <c r="CV370" i="2" s="1"/>
  <c r="DF820" i="1"/>
  <c r="CV323" i="2" s="1"/>
  <c r="DF821" i="1"/>
  <c r="CV313" i="2" s="1"/>
  <c r="DF822" i="1"/>
  <c r="DF823" i="1"/>
  <c r="DF824" i="1"/>
  <c r="DF825" i="1"/>
  <c r="DF826" i="1"/>
  <c r="DF827" i="1"/>
  <c r="DF828" i="1"/>
  <c r="DF829" i="1"/>
  <c r="DD2" i="1"/>
  <c r="DD3" i="1"/>
  <c r="DD4" i="1"/>
  <c r="DD5" i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D107" i="1"/>
  <c r="DD108" i="1"/>
  <c r="DD109" i="1"/>
  <c r="DD110" i="1"/>
  <c r="DD111" i="1"/>
  <c r="DD112" i="1"/>
  <c r="DD113" i="1"/>
  <c r="DD114" i="1"/>
  <c r="DD115" i="1"/>
  <c r="DD116" i="1"/>
  <c r="DD117" i="1"/>
  <c r="DD118" i="1"/>
  <c r="DD119" i="1"/>
  <c r="DD120" i="1"/>
  <c r="DD121" i="1"/>
  <c r="DD122" i="1"/>
  <c r="DD123" i="1"/>
  <c r="DD124" i="1"/>
  <c r="DD125" i="1"/>
  <c r="DD126" i="1"/>
  <c r="DD127" i="1"/>
  <c r="DD128" i="1"/>
  <c r="DD129" i="1"/>
  <c r="DD130" i="1"/>
  <c r="DD131" i="1"/>
  <c r="DD132" i="1"/>
  <c r="DD133" i="1"/>
  <c r="DD134" i="1"/>
  <c r="DD135" i="1"/>
  <c r="DD136" i="1"/>
  <c r="DD137" i="1"/>
  <c r="DD138" i="1"/>
  <c r="DD139" i="1"/>
  <c r="DD140" i="1"/>
  <c r="DD141" i="1"/>
  <c r="DD142" i="1"/>
  <c r="DD143" i="1"/>
  <c r="DD144" i="1"/>
  <c r="DD145" i="1"/>
  <c r="DD146" i="1"/>
  <c r="DD147" i="1"/>
  <c r="DD148" i="1"/>
  <c r="DD149" i="1"/>
  <c r="DD150" i="1"/>
  <c r="DD151" i="1"/>
  <c r="DD152" i="1"/>
  <c r="DD153" i="1"/>
  <c r="DD154" i="1"/>
  <c r="DD155" i="1"/>
  <c r="DD156" i="1"/>
  <c r="DD157" i="1"/>
  <c r="DD158" i="1"/>
  <c r="DD159" i="1"/>
  <c r="DD160" i="1"/>
  <c r="DD161" i="1"/>
  <c r="DD162" i="1"/>
  <c r="DD163" i="1"/>
  <c r="DD164" i="1"/>
  <c r="DD165" i="1"/>
  <c r="DD166" i="1"/>
  <c r="DD167" i="1"/>
  <c r="DD168" i="1"/>
  <c r="DD169" i="1"/>
  <c r="DD170" i="1"/>
  <c r="DD171" i="1"/>
  <c r="DD172" i="1"/>
  <c r="DD173" i="1"/>
  <c r="DD174" i="1"/>
  <c r="DD175" i="1"/>
  <c r="DD176" i="1"/>
  <c r="DD177" i="1"/>
  <c r="DD178" i="1"/>
  <c r="DD179" i="1"/>
  <c r="DD180" i="1"/>
  <c r="DD181" i="1"/>
  <c r="DD182" i="1"/>
  <c r="DD183" i="1"/>
  <c r="DD184" i="1"/>
  <c r="DD185" i="1"/>
  <c r="DD186" i="1"/>
  <c r="DD187" i="1"/>
  <c r="DD188" i="1"/>
  <c r="DD189" i="1"/>
  <c r="DD190" i="1"/>
  <c r="DD191" i="1"/>
  <c r="DD192" i="1"/>
  <c r="DD193" i="1"/>
  <c r="DD194" i="1"/>
  <c r="DD195" i="1"/>
  <c r="DD196" i="1"/>
  <c r="DD197" i="1"/>
  <c r="DD198" i="1"/>
  <c r="DD199" i="1"/>
  <c r="DD200" i="1"/>
  <c r="DD201" i="1"/>
  <c r="DD202" i="1"/>
  <c r="DD203" i="1"/>
  <c r="DD204" i="1"/>
  <c r="DD205" i="1"/>
  <c r="DD206" i="1"/>
  <c r="DD207" i="1"/>
  <c r="DD208" i="1"/>
  <c r="DD209" i="1"/>
  <c r="DD210" i="1"/>
  <c r="DD211" i="1"/>
  <c r="DD212" i="1"/>
  <c r="DD213" i="1"/>
  <c r="DD214" i="1"/>
  <c r="DD215" i="1"/>
  <c r="DD216" i="1"/>
  <c r="DD217" i="1"/>
  <c r="DD218" i="1"/>
  <c r="DD219" i="1"/>
  <c r="DD220" i="1"/>
  <c r="DD221" i="1"/>
  <c r="DD222" i="1"/>
  <c r="DD223" i="1"/>
  <c r="DD224" i="1"/>
  <c r="DD225" i="1"/>
  <c r="DD226" i="1"/>
  <c r="DD227" i="1"/>
  <c r="DD228" i="1"/>
  <c r="DD229" i="1"/>
  <c r="DD230" i="1"/>
  <c r="DD231" i="1"/>
  <c r="DD232" i="1"/>
  <c r="DD233" i="1"/>
  <c r="DD234" i="1"/>
  <c r="DD235" i="1"/>
  <c r="DD236" i="1"/>
  <c r="DD237" i="1"/>
  <c r="DD238" i="1"/>
  <c r="DD239" i="1"/>
  <c r="DD240" i="1"/>
  <c r="DD241" i="1"/>
  <c r="DD242" i="1"/>
  <c r="DD243" i="1"/>
  <c r="DD244" i="1"/>
  <c r="DD245" i="1"/>
  <c r="DD246" i="1"/>
  <c r="DD247" i="1"/>
  <c r="DD248" i="1"/>
  <c r="DD249" i="1"/>
  <c r="DD250" i="1"/>
  <c r="DD251" i="1"/>
  <c r="DD252" i="1"/>
  <c r="DD253" i="1"/>
  <c r="DD254" i="1"/>
  <c r="DD255" i="1"/>
  <c r="DD256" i="1"/>
  <c r="DD257" i="1"/>
  <c r="DD258" i="1"/>
  <c r="DD259" i="1"/>
  <c r="DD260" i="1"/>
  <c r="DD261" i="1"/>
  <c r="DD262" i="1"/>
  <c r="DD263" i="1"/>
  <c r="DD264" i="1"/>
  <c r="DD265" i="1"/>
  <c r="DD266" i="1"/>
  <c r="DD267" i="1"/>
  <c r="DD268" i="1"/>
  <c r="DD269" i="1"/>
  <c r="DD270" i="1"/>
  <c r="DD271" i="1"/>
  <c r="DD272" i="1"/>
  <c r="DD273" i="1"/>
  <c r="DD274" i="1"/>
  <c r="DD275" i="1"/>
  <c r="DD276" i="1"/>
  <c r="DD277" i="1"/>
  <c r="DD278" i="1"/>
  <c r="DD279" i="1"/>
  <c r="DD280" i="1"/>
  <c r="DD281" i="1"/>
  <c r="DD282" i="1"/>
  <c r="DD283" i="1"/>
  <c r="DD284" i="1"/>
  <c r="DD285" i="1"/>
  <c r="DD286" i="1"/>
  <c r="DD287" i="1"/>
  <c r="DD288" i="1"/>
  <c r="DD289" i="1"/>
  <c r="DD290" i="1"/>
  <c r="DD291" i="1"/>
  <c r="DD292" i="1"/>
  <c r="DD293" i="1"/>
  <c r="DD294" i="1"/>
  <c r="DD295" i="1"/>
  <c r="DD296" i="1"/>
  <c r="DD297" i="1"/>
  <c r="DD298" i="1"/>
  <c r="DD299" i="1"/>
  <c r="DD300" i="1"/>
  <c r="DD301" i="1"/>
  <c r="DD302" i="1"/>
  <c r="DD303" i="1"/>
  <c r="DD304" i="1"/>
  <c r="DD305" i="1"/>
  <c r="DD306" i="1"/>
  <c r="DD307" i="1"/>
  <c r="DD308" i="1"/>
  <c r="DD309" i="1"/>
  <c r="DD310" i="1"/>
  <c r="DD311" i="1"/>
  <c r="DD312" i="1"/>
  <c r="DD313" i="1"/>
  <c r="DD314" i="1"/>
  <c r="DD315" i="1"/>
  <c r="DD316" i="1"/>
  <c r="DD317" i="1"/>
  <c r="DD318" i="1"/>
  <c r="DD319" i="1"/>
  <c r="DD320" i="1"/>
  <c r="DD321" i="1"/>
  <c r="DD322" i="1"/>
  <c r="DD323" i="1"/>
  <c r="DD324" i="1"/>
  <c r="DD325" i="1"/>
  <c r="DD326" i="1"/>
  <c r="DD327" i="1"/>
  <c r="DD328" i="1"/>
  <c r="DD329" i="1"/>
  <c r="DD330" i="1"/>
  <c r="DD331" i="1"/>
  <c r="DD332" i="1"/>
  <c r="DD333" i="1"/>
  <c r="DD334" i="1"/>
  <c r="DD335" i="1"/>
  <c r="DD336" i="1"/>
  <c r="DD337" i="1"/>
  <c r="DD338" i="1"/>
  <c r="DD339" i="1"/>
  <c r="DD340" i="1"/>
  <c r="DD341" i="1"/>
  <c r="DD342" i="1"/>
  <c r="DD343" i="1"/>
  <c r="DD344" i="1"/>
  <c r="DD345" i="1"/>
  <c r="DD346" i="1"/>
  <c r="DD347" i="1"/>
  <c r="DD348" i="1"/>
  <c r="DD349" i="1"/>
  <c r="DD350" i="1"/>
  <c r="DD351" i="1"/>
  <c r="DD352" i="1"/>
  <c r="DD353" i="1"/>
  <c r="DD354" i="1"/>
  <c r="DD355" i="1"/>
  <c r="DD356" i="1"/>
  <c r="DD357" i="1"/>
  <c r="DD358" i="1"/>
  <c r="DD359" i="1"/>
  <c r="DD360" i="1"/>
  <c r="DD361" i="1"/>
  <c r="DD362" i="1"/>
  <c r="DD363" i="1"/>
  <c r="DD364" i="1"/>
  <c r="DD365" i="1"/>
  <c r="DD366" i="1"/>
  <c r="DD367" i="1"/>
  <c r="DD368" i="1"/>
  <c r="DD369" i="1"/>
  <c r="DD370" i="1"/>
  <c r="DD371" i="1"/>
  <c r="DD372" i="1"/>
  <c r="DD373" i="1"/>
  <c r="DD374" i="1"/>
  <c r="DD375" i="1"/>
  <c r="DD376" i="1"/>
  <c r="DD377" i="1"/>
  <c r="DD378" i="1"/>
  <c r="DD379" i="1"/>
  <c r="DD380" i="1"/>
  <c r="DD381" i="1"/>
  <c r="DD382" i="1"/>
  <c r="DD383" i="1"/>
  <c r="DD384" i="1"/>
  <c r="DD385" i="1"/>
  <c r="DD386" i="1"/>
  <c r="DD387" i="1"/>
  <c r="DD388" i="1"/>
  <c r="DD389" i="1"/>
  <c r="DD390" i="1"/>
  <c r="DD391" i="1"/>
  <c r="DD392" i="1"/>
  <c r="DD393" i="1"/>
  <c r="DD394" i="1"/>
  <c r="DD395" i="1"/>
  <c r="DD396" i="1"/>
  <c r="DD397" i="1"/>
  <c r="DD398" i="1"/>
  <c r="DD399" i="1"/>
  <c r="DD400" i="1"/>
  <c r="DD401" i="1"/>
  <c r="DD402" i="1"/>
  <c r="DD403" i="1"/>
  <c r="DD404" i="1"/>
  <c r="DD405" i="1"/>
  <c r="DD406" i="1"/>
  <c r="DD407" i="1"/>
  <c r="DD408" i="1"/>
  <c r="DD409" i="1"/>
  <c r="DD410" i="1"/>
  <c r="DD411" i="1"/>
  <c r="DD412" i="1"/>
  <c r="DD413" i="1"/>
  <c r="DD414" i="1"/>
  <c r="DD415" i="1"/>
  <c r="DD416" i="1"/>
  <c r="DD417" i="1"/>
  <c r="DD418" i="1"/>
  <c r="DD419" i="1"/>
  <c r="DD420" i="1"/>
  <c r="DD421" i="1"/>
  <c r="DD422" i="1"/>
  <c r="DD423" i="1"/>
  <c r="DD424" i="1"/>
  <c r="DD425" i="1"/>
  <c r="DD426" i="1"/>
  <c r="DD427" i="1"/>
  <c r="DD428" i="1"/>
  <c r="DD429" i="1"/>
  <c r="DD430" i="1"/>
  <c r="DD431" i="1"/>
  <c r="DD432" i="1"/>
  <c r="DD433" i="1"/>
  <c r="DD434" i="1"/>
  <c r="DD435" i="1"/>
  <c r="DD436" i="1"/>
  <c r="DD437" i="1"/>
  <c r="DD438" i="1"/>
  <c r="DD439" i="1"/>
  <c r="DD440" i="1"/>
  <c r="DD441" i="1"/>
  <c r="DD442" i="1"/>
  <c r="DD443" i="1"/>
  <c r="DD444" i="1"/>
  <c r="DD445" i="1"/>
  <c r="DD446" i="1"/>
  <c r="DD447" i="1"/>
  <c r="DD448" i="1"/>
  <c r="DD449" i="1"/>
  <c r="DD450" i="1"/>
  <c r="DD451" i="1"/>
  <c r="DD452" i="1"/>
  <c r="DD453" i="1"/>
  <c r="DD454" i="1"/>
  <c r="DD455" i="1"/>
  <c r="DD456" i="1"/>
  <c r="DD457" i="1"/>
  <c r="DD458" i="1"/>
  <c r="DD459" i="1"/>
  <c r="DD460" i="1"/>
  <c r="DD461" i="1"/>
  <c r="DD462" i="1"/>
  <c r="DD463" i="1"/>
  <c r="DD464" i="1"/>
  <c r="DD465" i="1"/>
  <c r="DD466" i="1"/>
  <c r="DD467" i="1"/>
  <c r="DD468" i="1"/>
  <c r="DD469" i="1"/>
  <c r="DD470" i="1"/>
  <c r="DD471" i="1"/>
  <c r="DD472" i="1"/>
  <c r="DD473" i="1"/>
  <c r="DD474" i="1"/>
  <c r="DD475" i="1"/>
  <c r="DD476" i="1"/>
  <c r="DD477" i="1"/>
  <c r="DD478" i="1"/>
  <c r="DD479" i="1"/>
  <c r="DD480" i="1"/>
  <c r="DD481" i="1"/>
  <c r="DD482" i="1"/>
  <c r="DD483" i="1"/>
  <c r="DD484" i="1"/>
  <c r="DD485" i="1"/>
  <c r="DD486" i="1"/>
  <c r="DD487" i="1"/>
  <c r="DD488" i="1"/>
  <c r="DD489" i="1"/>
  <c r="DD490" i="1"/>
  <c r="DD491" i="1"/>
  <c r="DD492" i="1"/>
  <c r="DD493" i="1"/>
  <c r="DD494" i="1"/>
  <c r="DD495" i="1"/>
  <c r="DD496" i="1"/>
  <c r="DD497" i="1"/>
  <c r="DD498" i="1"/>
  <c r="DD499" i="1"/>
  <c r="DD500" i="1"/>
  <c r="DD501" i="1"/>
  <c r="DD502" i="1"/>
  <c r="DD503" i="1"/>
  <c r="DD504" i="1"/>
  <c r="DD505" i="1"/>
  <c r="DD506" i="1"/>
  <c r="DD507" i="1"/>
  <c r="DD508" i="1"/>
  <c r="DD509" i="1"/>
  <c r="DD510" i="1"/>
  <c r="DD511" i="1"/>
  <c r="DD512" i="1"/>
  <c r="DD513" i="1"/>
  <c r="DD514" i="1"/>
  <c r="DD515" i="1"/>
  <c r="DD516" i="1"/>
  <c r="DD517" i="1"/>
  <c r="DD518" i="1"/>
  <c r="DD519" i="1"/>
  <c r="DD520" i="1"/>
  <c r="DD521" i="1"/>
  <c r="DD522" i="1"/>
  <c r="DD523" i="1"/>
  <c r="DD524" i="1"/>
  <c r="DD525" i="1"/>
  <c r="DD526" i="1"/>
  <c r="DD527" i="1"/>
  <c r="DD528" i="1"/>
  <c r="DD529" i="1"/>
  <c r="DD530" i="1"/>
  <c r="DD531" i="1"/>
  <c r="DD532" i="1"/>
  <c r="DD533" i="1"/>
  <c r="DD534" i="1"/>
  <c r="DD535" i="1"/>
  <c r="DD536" i="1"/>
  <c r="DD537" i="1"/>
  <c r="DD538" i="1"/>
  <c r="DD539" i="1"/>
  <c r="DD540" i="1"/>
  <c r="DD541" i="1"/>
  <c r="DD542" i="1"/>
  <c r="DD543" i="1"/>
  <c r="DD544" i="1"/>
  <c r="DD545" i="1"/>
  <c r="DD546" i="1"/>
  <c r="DD547" i="1"/>
  <c r="DD548" i="1"/>
  <c r="DD549" i="1"/>
  <c r="DD550" i="1"/>
  <c r="DD551" i="1"/>
  <c r="DD552" i="1"/>
  <c r="DD553" i="1"/>
  <c r="DD554" i="1"/>
  <c r="DD555" i="1"/>
  <c r="DD556" i="1"/>
  <c r="DD557" i="1"/>
  <c r="DD558" i="1"/>
  <c r="DD559" i="1"/>
  <c r="DD560" i="1"/>
  <c r="DD561" i="1"/>
  <c r="DD562" i="1"/>
  <c r="DD563" i="1"/>
  <c r="DD564" i="1"/>
  <c r="DD565" i="1"/>
  <c r="DD566" i="1"/>
  <c r="DD567" i="1"/>
  <c r="DD568" i="1"/>
  <c r="DD569" i="1"/>
  <c r="DD570" i="1"/>
  <c r="DD571" i="1"/>
  <c r="DD572" i="1"/>
  <c r="DD573" i="1"/>
  <c r="DD574" i="1"/>
  <c r="DD575" i="1"/>
  <c r="DD576" i="1"/>
  <c r="DD577" i="1"/>
  <c r="DD578" i="1"/>
  <c r="DD579" i="1"/>
  <c r="DD580" i="1"/>
  <c r="DD581" i="1"/>
  <c r="DD582" i="1"/>
  <c r="DD583" i="1"/>
  <c r="DD584" i="1"/>
  <c r="DD585" i="1"/>
  <c r="DD586" i="1"/>
  <c r="DD587" i="1"/>
  <c r="DD588" i="1"/>
  <c r="DD589" i="1"/>
  <c r="DD590" i="1"/>
  <c r="DD591" i="1"/>
  <c r="DD592" i="1"/>
  <c r="DD593" i="1"/>
  <c r="DD594" i="1"/>
  <c r="DD595" i="1"/>
  <c r="DD596" i="1"/>
  <c r="DD597" i="1"/>
  <c r="DD598" i="1"/>
  <c r="DD599" i="1"/>
  <c r="DD600" i="1"/>
  <c r="DD601" i="1"/>
  <c r="DD602" i="1"/>
  <c r="DD603" i="1"/>
  <c r="DD604" i="1"/>
  <c r="DD605" i="1"/>
  <c r="DD606" i="1"/>
  <c r="DD607" i="1"/>
  <c r="DD608" i="1"/>
  <c r="DD609" i="1"/>
  <c r="DD610" i="1"/>
  <c r="DD611" i="1"/>
  <c r="DD612" i="1"/>
  <c r="DD613" i="1"/>
  <c r="DD614" i="1"/>
  <c r="DD615" i="1"/>
  <c r="DD616" i="1"/>
  <c r="DD617" i="1"/>
  <c r="DD618" i="1"/>
  <c r="DD619" i="1"/>
  <c r="DD620" i="1"/>
  <c r="DD621" i="1"/>
  <c r="DD622" i="1"/>
  <c r="DD623" i="1"/>
  <c r="DD624" i="1"/>
  <c r="DD625" i="1"/>
  <c r="DD626" i="1"/>
  <c r="DD627" i="1"/>
  <c r="DD628" i="1"/>
  <c r="DD629" i="1"/>
  <c r="DD630" i="1"/>
  <c r="DD631" i="1"/>
  <c r="DD632" i="1"/>
  <c r="DD633" i="1"/>
  <c r="DD634" i="1"/>
  <c r="DD635" i="1"/>
  <c r="DD636" i="1"/>
  <c r="DD637" i="1"/>
  <c r="DD638" i="1"/>
  <c r="DD639" i="1"/>
  <c r="DD640" i="1"/>
  <c r="DD641" i="1"/>
  <c r="DD642" i="1"/>
  <c r="DD643" i="1"/>
  <c r="DD644" i="1"/>
  <c r="DD645" i="1"/>
  <c r="DD646" i="1"/>
  <c r="DD647" i="1"/>
  <c r="DD648" i="1"/>
  <c r="DD649" i="1"/>
  <c r="DD650" i="1"/>
  <c r="DD651" i="1"/>
  <c r="DD652" i="1"/>
  <c r="DD653" i="1"/>
  <c r="DD654" i="1"/>
  <c r="DD655" i="1"/>
  <c r="DD656" i="1"/>
  <c r="DD657" i="1"/>
  <c r="DD658" i="1"/>
  <c r="DD659" i="1"/>
  <c r="DD660" i="1"/>
  <c r="DD661" i="1"/>
  <c r="DD662" i="1"/>
  <c r="DD663" i="1"/>
  <c r="DD664" i="1"/>
  <c r="DD665" i="1"/>
  <c r="DD666" i="1"/>
  <c r="DD667" i="1"/>
  <c r="DD668" i="1"/>
  <c r="DD669" i="1"/>
  <c r="DD670" i="1"/>
  <c r="DD671" i="1"/>
  <c r="DD672" i="1"/>
  <c r="DD673" i="1"/>
  <c r="DD674" i="1"/>
  <c r="DD675" i="1"/>
  <c r="DD676" i="1"/>
  <c r="DD677" i="1"/>
  <c r="DD678" i="1"/>
  <c r="DD679" i="1"/>
  <c r="DD680" i="1"/>
  <c r="DD681" i="1"/>
  <c r="DD682" i="1"/>
  <c r="DD683" i="1"/>
  <c r="DD684" i="1"/>
  <c r="DD685" i="1"/>
  <c r="DD686" i="1"/>
  <c r="DD687" i="1"/>
  <c r="DD688" i="1"/>
  <c r="DD689" i="1"/>
  <c r="DD690" i="1"/>
  <c r="DD691" i="1"/>
  <c r="DD692" i="1"/>
  <c r="DD693" i="1"/>
  <c r="DD694" i="1"/>
  <c r="DD695" i="1"/>
  <c r="DD696" i="1"/>
  <c r="DD697" i="1"/>
  <c r="DD698" i="1"/>
  <c r="DD699" i="1"/>
  <c r="DD700" i="1"/>
  <c r="DD701" i="1"/>
  <c r="DD702" i="1"/>
  <c r="DD703" i="1"/>
  <c r="DD704" i="1"/>
  <c r="DD705" i="1"/>
  <c r="DD706" i="1"/>
  <c r="DD707" i="1"/>
  <c r="DD708" i="1"/>
  <c r="DD709" i="1"/>
  <c r="DD710" i="1"/>
  <c r="DD711" i="1"/>
  <c r="DD712" i="1"/>
  <c r="DD713" i="1"/>
  <c r="DD714" i="1"/>
  <c r="DD715" i="1"/>
  <c r="DD716" i="1"/>
  <c r="DD717" i="1"/>
  <c r="DD718" i="1"/>
  <c r="DD719" i="1"/>
  <c r="DD720" i="1"/>
  <c r="DD721" i="1"/>
  <c r="DD722" i="1"/>
  <c r="DD723" i="1"/>
  <c r="DD724" i="1"/>
  <c r="DD725" i="1"/>
  <c r="DD726" i="1"/>
  <c r="DD727" i="1"/>
  <c r="DD728" i="1"/>
  <c r="DD729" i="1"/>
  <c r="DD730" i="1"/>
  <c r="DD731" i="1"/>
  <c r="DD732" i="1"/>
  <c r="DD733" i="1"/>
  <c r="DD734" i="1"/>
  <c r="DD735" i="1"/>
  <c r="DD736" i="1"/>
  <c r="DD737" i="1"/>
  <c r="DD738" i="1"/>
  <c r="DD739" i="1"/>
  <c r="DD740" i="1"/>
  <c r="DD741" i="1"/>
  <c r="DD742" i="1"/>
  <c r="DD743" i="1"/>
  <c r="DD744" i="1"/>
  <c r="DD745" i="1"/>
  <c r="DD746" i="1"/>
  <c r="DD747" i="1"/>
  <c r="DD748" i="1"/>
  <c r="DD749" i="1"/>
  <c r="DD750" i="1"/>
  <c r="DD751" i="1"/>
  <c r="DD752" i="1"/>
  <c r="DD753" i="1"/>
  <c r="DD754" i="1"/>
  <c r="DD755" i="1"/>
  <c r="DD756" i="1"/>
  <c r="DD757" i="1"/>
  <c r="DD758" i="1"/>
  <c r="DD759" i="1"/>
  <c r="DD760" i="1"/>
  <c r="DD761" i="1"/>
  <c r="DD762" i="1"/>
  <c r="DD763" i="1"/>
  <c r="DD764" i="1"/>
  <c r="DD765" i="1"/>
  <c r="DD766" i="1"/>
  <c r="DD767" i="1"/>
  <c r="DD768" i="1"/>
  <c r="DD769" i="1"/>
  <c r="DD770" i="1"/>
  <c r="DD771" i="1"/>
  <c r="DD772" i="1"/>
  <c r="DD773" i="1"/>
  <c r="DD774" i="1"/>
  <c r="DD775" i="1"/>
  <c r="DD776" i="1"/>
  <c r="DD777" i="1"/>
  <c r="DD778" i="1"/>
  <c r="DD779" i="1"/>
  <c r="DD780" i="1"/>
  <c r="DD781" i="1"/>
  <c r="DD782" i="1"/>
  <c r="DD783" i="1"/>
  <c r="DD784" i="1"/>
  <c r="DD785" i="1"/>
  <c r="DD786" i="1"/>
  <c r="DD787" i="1"/>
  <c r="DD788" i="1"/>
  <c r="DD789" i="1"/>
  <c r="DD790" i="1"/>
  <c r="DD791" i="1"/>
  <c r="DD792" i="1"/>
  <c r="DD793" i="1"/>
  <c r="DD794" i="1"/>
  <c r="DD795" i="1"/>
  <c r="DD796" i="1"/>
  <c r="DD797" i="1"/>
  <c r="DD798" i="1"/>
  <c r="DD799" i="1"/>
  <c r="DD800" i="1"/>
  <c r="DD801" i="1"/>
  <c r="DD802" i="1"/>
  <c r="DD803" i="1"/>
  <c r="DD804" i="1"/>
  <c r="DD805" i="1"/>
  <c r="DD806" i="1"/>
  <c r="DD807" i="1"/>
  <c r="DD808" i="1"/>
  <c r="DD809" i="1"/>
  <c r="DD810" i="1"/>
  <c r="DD811" i="1"/>
  <c r="DD812" i="1"/>
  <c r="DD813" i="1"/>
  <c r="DD814" i="1"/>
  <c r="DD815" i="1"/>
  <c r="DD816" i="1"/>
  <c r="DD817" i="1"/>
  <c r="DD818" i="1"/>
  <c r="DD819" i="1"/>
  <c r="DD820" i="1"/>
  <c r="DD821" i="1"/>
  <c r="DD822" i="1"/>
  <c r="DD823" i="1"/>
  <c r="DD824" i="1"/>
  <c r="DD825" i="1"/>
  <c r="DD826" i="1"/>
  <c r="DD827" i="1"/>
  <c r="DD828" i="1"/>
  <c r="DD829" i="1"/>
  <c r="DC2" i="1"/>
  <c r="B2" i="3" s="1"/>
  <c r="DC3" i="1"/>
  <c r="B3" i="3" s="1"/>
  <c r="DC4" i="1"/>
  <c r="B4" i="3" s="1"/>
  <c r="DC5" i="1"/>
  <c r="B5" i="3" s="1"/>
  <c r="DC6" i="1"/>
  <c r="B6" i="3" s="1"/>
  <c r="DC7" i="1"/>
  <c r="B7" i="3" s="1"/>
  <c r="DC8" i="1"/>
  <c r="B8" i="3" s="1"/>
  <c r="DC9" i="1"/>
  <c r="B9" i="3" s="1"/>
  <c r="DC10" i="1"/>
  <c r="B10" i="3" s="1"/>
  <c r="DC11" i="1"/>
  <c r="B11" i="3" s="1"/>
  <c r="DC12" i="1"/>
  <c r="B12" i="3" s="1"/>
  <c r="DC13" i="1"/>
  <c r="B13" i="3" s="1"/>
  <c r="DC14" i="1"/>
  <c r="B14" i="3" s="1"/>
  <c r="DC15" i="1"/>
  <c r="B15" i="3" s="1"/>
  <c r="DC16" i="1"/>
  <c r="B16" i="3" s="1"/>
  <c r="DC17" i="1"/>
  <c r="B17" i="3" s="1"/>
  <c r="DC18" i="1"/>
  <c r="B18" i="3" s="1"/>
  <c r="DC19" i="1"/>
  <c r="B19" i="3" s="1"/>
  <c r="DC20" i="1"/>
  <c r="B20" i="3" s="1"/>
  <c r="DC21" i="1"/>
  <c r="B21" i="3" s="1"/>
  <c r="DC22" i="1"/>
  <c r="B22" i="3" s="1"/>
  <c r="DC23" i="1"/>
  <c r="B23" i="3" s="1"/>
  <c r="DC24" i="1"/>
  <c r="B24" i="3" s="1"/>
  <c r="DC25" i="1"/>
  <c r="B25" i="3" s="1"/>
  <c r="DC26" i="1"/>
  <c r="B26" i="3" s="1"/>
  <c r="DC27" i="1"/>
  <c r="B27" i="3" s="1"/>
  <c r="DC28" i="1"/>
  <c r="B28" i="3" s="1"/>
  <c r="DC29" i="1"/>
  <c r="B29" i="3" s="1"/>
  <c r="DC30" i="1"/>
  <c r="B30" i="3" s="1"/>
  <c r="DC31" i="1"/>
  <c r="B31" i="3" s="1"/>
  <c r="DC32" i="1"/>
  <c r="B32" i="3" s="1"/>
  <c r="DC33" i="1"/>
  <c r="B33" i="3" s="1"/>
  <c r="DC34" i="1"/>
  <c r="B34" i="3" s="1"/>
  <c r="DC35" i="1"/>
  <c r="B35" i="3" s="1"/>
  <c r="DC36" i="1"/>
  <c r="B36" i="3" s="1"/>
  <c r="DC37" i="1"/>
  <c r="B37" i="3" s="1"/>
  <c r="DC38" i="1"/>
  <c r="B38" i="3" s="1"/>
  <c r="DC39" i="1"/>
  <c r="B39" i="3" s="1"/>
  <c r="DC40" i="1"/>
  <c r="B40" i="3" s="1"/>
  <c r="DC41" i="1"/>
  <c r="B41" i="3" s="1"/>
  <c r="DC42" i="1"/>
  <c r="B42" i="3" s="1"/>
  <c r="DC43" i="1"/>
  <c r="B43" i="3" s="1"/>
  <c r="DC44" i="1"/>
  <c r="B44" i="3" s="1"/>
  <c r="DC45" i="1"/>
  <c r="B45" i="3" s="1"/>
  <c r="DC46" i="1"/>
  <c r="B46" i="3" s="1"/>
  <c r="DC47" i="1"/>
  <c r="B47" i="3" s="1"/>
  <c r="DC48" i="1"/>
  <c r="B48" i="3" s="1"/>
  <c r="DC49" i="1"/>
  <c r="B49" i="3" s="1"/>
  <c r="DC50" i="1"/>
  <c r="B50" i="3" s="1"/>
  <c r="DC51" i="1"/>
  <c r="B51" i="3" s="1"/>
  <c r="DC52" i="1"/>
  <c r="B52" i="3" s="1"/>
  <c r="DC53" i="1"/>
  <c r="B53" i="3" s="1"/>
  <c r="DC54" i="1"/>
  <c r="B54" i="3" s="1"/>
  <c r="DC55" i="1"/>
  <c r="B55" i="3" s="1"/>
  <c r="DC56" i="1"/>
  <c r="B56" i="3" s="1"/>
  <c r="DC57" i="1"/>
  <c r="B57" i="3" s="1"/>
  <c r="DC58" i="1"/>
  <c r="B58" i="3" s="1"/>
  <c r="DC59" i="1"/>
  <c r="B59" i="3" s="1"/>
  <c r="DC60" i="1"/>
  <c r="B60" i="3" s="1"/>
  <c r="DC61" i="1"/>
  <c r="B61" i="3" s="1"/>
  <c r="DC62" i="1"/>
  <c r="B62" i="3" s="1"/>
  <c r="DC63" i="1"/>
  <c r="B63" i="3" s="1"/>
  <c r="DC64" i="1"/>
  <c r="B64" i="3" s="1"/>
  <c r="DC65" i="1"/>
  <c r="B65" i="3" s="1"/>
  <c r="DC66" i="1"/>
  <c r="B66" i="3" s="1"/>
  <c r="DC67" i="1"/>
  <c r="B67" i="3" s="1"/>
  <c r="DC68" i="1"/>
  <c r="B68" i="3" s="1"/>
  <c r="DC69" i="1"/>
  <c r="B69" i="3" s="1"/>
  <c r="DC70" i="1"/>
  <c r="B70" i="3" s="1"/>
  <c r="DC71" i="1"/>
  <c r="B71" i="3" s="1"/>
  <c r="DC72" i="1"/>
  <c r="B72" i="3" s="1"/>
  <c r="DC73" i="1"/>
  <c r="B73" i="3" s="1"/>
  <c r="DC74" i="1"/>
  <c r="B74" i="3" s="1"/>
  <c r="DC75" i="1"/>
  <c r="B75" i="3" s="1"/>
  <c r="DC76" i="1"/>
  <c r="B76" i="3" s="1"/>
  <c r="DC77" i="1"/>
  <c r="B77" i="3" s="1"/>
  <c r="DC78" i="1"/>
  <c r="B78" i="3" s="1"/>
  <c r="DC79" i="1"/>
  <c r="B79" i="3" s="1"/>
  <c r="DC80" i="1"/>
  <c r="B80" i="3" s="1"/>
  <c r="DC81" i="1"/>
  <c r="B81" i="3" s="1"/>
  <c r="DC82" i="1"/>
  <c r="B82" i="3" s="1"/>
  <c r="DC83" i="1"/>
  <c r="B83" i="3" s="1"/>
  <c r="DC84" i="1"/>
  <c r="B84" i="3" s="1"/>
  <c r="DC85" i="1"/>
  <c r="B85" i="3" s="1"/>
  <c r="DC86" i="1"/>
  <c r="B86" i="3" s="1"/>
  <c r="DC87" i="1"/>
  <c r="B87" i="3" s="1"/>
  <c r="DC88" i="1"/>
  <c r="B88" i="3" s="1"/>
  <c r="DC89" i="1"/>
  <c r="B89" i="3" s="1"/>
  <c r="DC90" i="1"/>
  <c r="B90" i="3" s="1"/>
  <c r="DC91" i="1"/>
  <c r="B91" i="3" s="1"/>
  <c r="DC92" i="1"/>
  <c r="B92" i="3" s="1"/>
  <c r="DC93" i="1"/>
  <c r="B93" i="3" s="1"/>
  <c r="DC94" i="1"/>
  <c r="B94" i="3" s="1"/>
  <c r="DC95" i="1"/>
  <c r="B95" i="3" s="1"/>
  <c r="DC96" i="1"/>
  <c r="B96" i="3" s="1"/>
  <c r="DC97" i="1"/>
  <c r="B97" i="3" s="1"/>
  <c r="DC98" i="1"/>
  <c r="B98" i="3" s="1"/>
  <c r="DC99" i="1"/>
  <c r="B99" i="3" s="1"/>
  <c r="DC100" i="1"/>
  <c r="B100" i="3" s="1"/>
  <c r="DC101" i="1"/>
  <c r="B101" i="3" s="1"/>
  <c r="DC102" i="1"/>
  <c r="B102" i="3" s="1"/>
  <c r="DC103" i="1"/>
  <c r="B103" i="3" s="1"/>
  <c r="DC104" i="1"/>
  <c r="B104" i="3" s="1"/>
  <c r="DC105" i="1"/>
  <c r="B105" i="3" s="1"/>
  <c r="DC106" i="1"/>
  <c r="B106" i="3" s="1"/>
  <c r="DC107" i="1"/>
  <c r="B107" i="3" s="1"/>
  <c r="DC108" i="1"/>
  <c r="B108" i="3" s="1"/>
  <c r="DC109" i="1"/>
  <c r="B109" i="3" s="1"/>
  <c r="DC110" i="1"/>
  <c r="B110" i="3" s="1"/>
  <c r="DC111" i="1"/>
  <c r="B111" i="3" s="1"/>
  <c r="DC112" i="1"/>
  <c r="B112" i="3" s="1"/>
  <c r="DC113" i="1"/>
  <c r="B113" i="3" s="1"/>
  <c r="DC114" i="1"/>
  <c r="B114" i="3" s="1"/>
  <c r="DC115" i="1"/>
  <c r="B115" i="3" s="1"/>
  <c r="DC116" i="1"/>
  <c r="B116" i="3" s="1"/>
  <c r="DC117" i="1"/>
  <c r="B117" i="3" s="1"/>
  <c r="DC118" i="1"/>
  <c r="B118" i="3" s="1"/>
  <c r="DC119" i="1"/>
  <c r="B119" i="3" s="1"/>
  <c r="DC120" i="1"/>
  <c r="B120" i="3" s="1"/>
  <c r="DC121" i="1"/>
  <c r="B121" i="3" s="1"/>
  <c r="DC122" i="1"/>
  <c r="B122" i="3" s="1"/>
  <c r="DC123" i="1"/>
  <c r="B123" i="3" s="1"/>
  <c r="DC124" i="1"/>
  <c r="B124" i="3" s="1"/>
  <c r="DC125" i="1"/>
  <c r="B125" i="3" s="1"/>
  <c r="DC126" i="1"/>
  <c r="B126" i="3" s="1"/>
  <c r="DC127" i="1"/>
  <c r="B127" i="3" s="1"/>
  <c r="DC128" i="1"/>
  <c r="B128" i="3" s="1"/>
  <c r="DC129" i="1"/>
  <c r="B129" i="3" s="1"/>
  <c r="DC130" i="1"/>
  <c r="B130" i="3" s="1"/>
  <c r="DC131" i="1"/>
  <c r="B131" i="3" s="1"/>
  <c r="DC132" i="1"/>
  <c r="B132" i="3" s="1"/>
  <c r="DC133" i="1"/>
  <c r="B133" i="3" s="1"/>
  <c r="DC134" i="1"/>
  <c r="B134" i="3" s="1"/>
  <c r="DC135" i="1"/>
  <c r="B135" i="3" s="1"/>
  <c r="DC136" i="1"/>
  <c r="B136" i="3" s="1"/>
  <c r="DC137" i="1"/>
  <c r="B137" i="3" s="1"/>
  <c r="DC138" i="1"/>
  <c r="B138" i="3" s="1"/>
  <c r="DC139" i="1"/>
  <c r="B139" i="3" s="1"/>
  <c r="DC140" i="1"/>
  <c r="B140" i="3" s="1"/>
  <c r="DC141" i="1"/>
  <c r="B141" i="3" s="1"/>
  <c r="DC142" i="1"/>
  <c r="B142" i="3" s="1"/>
  <c r="DC143" i="1"/>
  <c r="B143" i="3" s="1"/>
  <c r="DC144" i="1"/>
  <c r="B144" i="3" s="1"/>
  <c r="DC145" i="1"/>
  <c r="B145" i="3" s="1"/>
  <c r="DC146" i="1"/>
  <c r="B146" i="3" s="1"/>
  <c r="DC147" i="1"/>
  <c r="B147" i="3" s="1"/>
  <c r="DC148" i="1"/>
  <c r="B148" i="3" s="1"/>
  <c r="DC149" i="1"/>
  <c r="B149" i="3" s="1"/>
  <c r="DC150" i="1"/>
  <c r="B150" i="3" s="1"/>
  <c r="DC151" i="1"/>
  <c r="B151" i="3" s="1"/>
  <c r="DC152" i="1"/>
  <c r="B152" i="3" s="1"/>
  <c r="DC153" i="1"/>
  <c r="B153" i="3" s="1"/>
  <c r="DC154" i="1"/>
  <c r="B154" i="3" s="1"/>
  <c r="DC155" i="1"/>
  <c r="B155" i="3" s="1"/>
  <c r="DC156" i="1"/>
  <c r="B156" i="3" s="1"/>
  <c r="DC157" i="1"/>
  <c r="B157" i="3" s="1"/>
  <c r="DC158" i="1"/>
  <c r="B158" i="3" s="1"/>
  <c r="DC159" i="1"/>
  <c r="B159" i="3" s="1"/>
  <c r="DC160" i="1"/>
  <c r="B160" i="3" s="1"/>
  <c r="DC161" i="1"/>
  <c r="B161" i="3" s="1"/>
  <c r="DC162" i="1"/>
  <c r="B162" i="3" s="1"/>
  <c r="DC163" i="1"/>
  <c r="B163" i="3" s="1"/>
  <c r="DC164" i="1"/>
  <c r="B164" i="3" s="1"/>
  <c r="DC165" i="1"/>
  <c r="B165" i="3" s="1"/>
  <c r="DC166" i="1"/>
  <c r="B166" i="3" s="1"/>
  <c r="DC167" i="1"/>
  <c r="B167" i="3" s="1"/>
  <c r="DC168" i="1"/>
  <c r="B168" i="3" s="1"/>
  <c r="DC169" i="1"/>
  <c r="B169" i="3" s="1"/>
  <c r="DC170" i="1"/>
  <c r="B170" i="3" s="1"/>
  <c r="DC171" i="1"/>
  <c r="B171" i="3" s="1"/>
  <c r="DC172" i="1"/>
  <c r="B172" i="3" s="1"/>
  <c r="DC173" i="1"/>
  <c r="B173" i="3" s="1"/>
  <c r="DC174" i="1"/>
  <c r="B174" i="3" s="1"/>
  <c r="DC175" i="1"/>
  <c r="B175" i="3" s="1"/>
  <c r="DC176" i="1"/>
  <c r="B176" i="3" s="1"/>
  <c r="DC177" i="1"/>
  <c r="B177" i="3" s="1"/>
  <c r="DC178" i="1"/>
  <c r="B178" i="3" s="1"/>
  <c r="DC179" i="1"/>
  <c r="B179" i="3" s="1"/>
  <c r="DC180" i="1"/>
  <c r="B180" i="3" s="1"/>
  <c r="DC181" i="1"/>
  <c r="B181" i="3" s="1"/>
  <c r="DC182" i="1"/>
  <c r="B182" i="3" s="1"/>
  <c r="DC183" i="1"/>
  <c r="B183" i="3" s="1"/>
  <c r="DC184" i="1"/>
  <c r="B184" i="3" s="1"/>
  <c r="DC185" i="1"/>
  <c r="B185" i="3" s="1"/>
  <c r="DC186" i="1"/>
  <c r="B186" i="3" s="1"/>
  <c r="DC187" i="1"/>
  <c r="B187" i="3" s="1"/>
  <c r="DC188" i="1"/>
  <c r="B188" i="3" s="1"/>
  <c r="DC189" i="1"/>
  <c r="B189" i="3" s="1"/>
  <c r="DC190" i="1"/>
  <c r="B190" i="3" s="1"/>
  <c r="DC191" i="1"/>
  <c r="B191" i="3" s="1"/>
  <c r="DC192" i="1"/>
  <c r="B192" i="3" s="1"/>
  <c r="DC193" i="1"/>
  <c r="B193" i="3" s="1"/>
  <c r="DC194" i="1"/>
  <c r="B194" i="3" s="1"/>
  <c r="DC195" i="1"/>
  <c r="B195" i="3" s="1"/>
  <c r="DC196" i="1"/>
  <c r="B196" i="3" s="1"/>
  <c r="DC197" i="1"/>
  <c r="B197" i="3" s="1"/>
  <c r="DC198" i="1"/>
  <c r="B198" i="3" s="1"/>
  <c r="DC199" i="1"/>
  <c r="B199" i="3" s="1"/>
  <c r="DC200" i="1"/>
  <c r="B200" i="3" s="1"/>
  <c r="DC201" i="1"/>
  <c r="B201" i="3" s="1"/>
  <c r="DC202" i="1"/>
  <c r="B202" i="3" s="1"/>
  <c r="DC203" i="1"/>
  <c r="B203" i="3" s="1"/>
  <c r="DC204" i="1"/>
  <c r="B204" i="3" s="1"/>
  <c r="DC205" i="1"/>
  <c r="B205" i="3" s="1"/>
  <c r="DC206" i="1"/>
  <c r="B206" i="3" s="1"/>
  <c r="DC207" i="1"/>
  <c r="B207" i="3" s="1"/>
  <c r="DC208" i="1"/>
  <c r="B208" i="3" s="1"/>
  <c r="DC209" i="1"/>
  <c r="B209" i="3" s="1"/>
  <c r="DC210" i="1"/>
  <c r="B210" i="3" s="1"/>
  <c r="DC211" i="1"/>
  <c r="B211" i="3" s="1"/>
  <c r="DC212" i="1"/>
  <c r="B212" i="3" s="1"/>
  <c r="DC213" i="1"/>
  <c r="B213" i="3" s="1"/>
  <c r="DC214" i="1"/>
  <c r="B214" i="3" s="1"/>
  <c r="DC215" i="1"/>
  <c r="B215" i="3" s="1"/>
  <c r="DC216" i="1"/>
  <c r="B216" i="3" s="1"/>
  <c r="DC217" i="1"/>
  <c r="B217" i="3" s="1"/>
  <c r="DC218" i="1"/>
  <c r="B218" i="3" s="1"/>
  <c r="DC219" i="1"/>
  <c r="B219" i="3" s="1"/>
  <c r="DC220" i="1"/>
  <c r="B220" i="3" s="1"/>
  <c r="DC221" i="1"/>
  <c r="B221" i="3" s="1"/>
  <c r="DC222" i="1"/>
  <c r="B222" i="3" s="1"/>
  <c r="DC223" i="1"/>
  <c r="B223" i="3" s="1"/>
  <c r="DC224" i="1"/>
  <c r="B224" i="3" s="1"/>
  <c r="DC225" i="1"/>
  <c r="B225" i="3" s="1"/>
  <c r="DC226" i="1"/>
  <c r="B226" i="3" s="1"/>
  <c r="DC227" i="1"/>
  <c r="B227" i="3" s="1"/>
  <c r="DC228" i="1"/>
  <c r="B228" i="3" s="1"/>
  <c r="DC229" i="1"/>
  <c r="B229" i="3" s="1"/>
  <c r="DC230" i="1"/>
  <c r="B230" i="3" s="1"/>
  <c r="DC231" i="1"/>
  <c r="B231" i="3" s="1"/>
  <c r="DC232" i="1"/>
  <c r="B232" i="3" s="1"/>
  <c r="DC233" i="1"/>
  <c r="B233" i="3" s="1"/>
  <c r="DC234" i="1"/>
  <c r="B234" i="3" s="1"/>
  <c r="DC235" i="1"/>
  <c r="B235" i="3" s="1"/>
  <c r="DC236" i="1"/>
  <c r="B236" i="3" s="1"/>
  <c r="DC237" i="1"/>
  <c r="B237" i="3" s="1"/>
  <c r="DC238" i="1"/>
  <c r="B238" i="3" s="1"/>
  <c r="DC239" i="1"/>
  <c r="B239" i="3" s="1"/>
  <c r="DC240" i="1"/>
  <c r="B240" i="3" s="1"/>
  <c r="DC241" i="1"/>
  <c r="B241" i="3" s="1"/>
  <c r="DC242" i="1"/>
  <c r="B242" i="3" s="1"/>
  <c r="DC243" i="1"/>
  <c r="B243" i="3" s="1"/>
  <c r="DC244" i="1"/>
  <c r="B244" i="3" s="1"/>
  <c r="DC245" i="1"/>
  <c r="B245" i="3" s="1"/>
  <c r="DC246" i="1"/>
  <c r="B246" i="3" s="1"/>
  <c r="DC247" i="1"/>
  <c r="B247" i="3" s="1"/>
  <c r="DC248" i="1"/>
  <c r="B248" i="3" s="1"/>
  <c r="DC249" i="1"/>
  <c r="B249" i="3" s="1"/>
  <c r="DC250" i="1"/>
  <c r="B250" i="3" s="1"/>
  <c r="DC251" i="1"/>
  <c r="B251" i="3" s="1"/>
  <c r="DC252" i="1"/>
  <c r="B252" i="3" s="1"/>
  <c r="DC253" i="1"/>
  <c r="B253" i="3" s="1"/>
  <c r="DC254" i="1"/>
  <c r="B254" i="3" s="1"/>
  <c r="DC255" i="1"/>
  <c r="B255" i="3" s="1"/>
  <c r="DC256" i="1"/>
  <c r="B256" i="3" s="1"/>
  <c r="DC257" i="1"/>
  <c r="B257" i="3" s="1"/>
  <c r="DC258" i="1"/>
  <c r="B258" i="3" s="1"/>
  <c r="DC259" i="1"/>
  <c r="B259" i="3" s="1"/>
  <c r="DC260" i="1"/>
  <c r="B260" i="3" s="1"/>
  <c r="DC261" i="1"/>
  <c r="B261" i="3" s="1"/>
  <c r="DC262" i="1"/>
  <c r="B262" i="3" s="1"/>
  <c r="DC263" i="1"/>
  <c r="B263" i="3" s="1"/>
  <c r="DC264" i="1"/>
  <c r="B264" i="3" s="1"/>
  <c r="DC265" i="1"/>
  <c r="B265" i="3" s="1"/>
  <c r="DC266" i="1"/>
  <c r="B266" i="3" s="1"/>
  <c r="DC267" i="1"/>
  <c r="B267" i="3" s="1"/>
  <c r="DC268" i="1"/>
  <c r="B268" i="3" s="1"/>
  <c r="DC269" i="1"/>
  <c r="B269" i="3" s="1"/>
  <c r="DC270" i="1"/>
  <c r="B270" i="3" s="1"/>
  <c r="DC271" i="1"/>
  <c r="B271" i="3" s="1"/>
  <c r="DC272" i="1"/>
  <c r="B272" i="3" s="1"/>
  <c r="DC273" i="1"/>
  <c r="B273" i="3" s="1"/>
  <c r="DC274" i="1"/>
  <c r="B274" i="3" s="1"/>
  <c r="DC275" i="1"/>
  <c r="B275" i="3" s="1"/>
  <c r="DC276" i="1"/>
  <c r="B276" i="3" s="1"/>
  <c r="DC277" i="1"/>
  <c r="B277" i="3" s="1"/>
  <c r="DC278" i="1"/>
  <c r="B278" i="3" s="1"/>
  <c r="DC279" i="1"/>
  <c r="B279" i="3" s="1"/>
  <c r="DC280" i="1"/>
  <c r="B280" i="3" s="1"/>
  <c r="DC281" i="1"/>
  <c r="B281" i="3" s="1"/>
  <c r="DC282" i="1"/>
  <c r="B282" i="3" s="1"/>
  <c r="DC283" i="1"/>
  <c r="B283" i="3" s="1"/>
  <c r="DC284" i="1"/>
  <c r="B284" i="3" s="1"/>
  <c r="DC285" i="1"/>
  <c r="B285" i="3" s="1"/>
  <c r="DC286" i="1"/>
  <c r="B286" i="3" s="1"/>
  <c r="DC287" i="1"/>
  <c r="B287" i="3" s="1"/>
  <c r="DC288" i="1"/>
  <c r="B288" i="3" s="1"/>
  <c r="DC289" i="1"/>
  <c r="B289" i="3" s="1"/>
  <c r="DC290" i="1"/>
  <c r="B290" i="3" s="1"/>
  <c r="DC291" i="1"/>
  <c r="B291" i="3" s="1"/>
  <c r="DC292" i="1"/>
  <c r="B292" i="3" s="1"/>
  <c r="DC293" i="1"/>
  <c r="B293" i="3" s="1"/>
  <c r="DC294" i="1"/>
  <c r="B294" i="3" s="1"/>
  <c r="DC295" i="1"/>
  <c r="B295" i="3" s="1"/>
  <c r="DC296" i="1"/>
  <c r="B296" i="3" s="1"/>
  <c r="DC297" i="1"/>
  <c r="B297" i="3" s="1"/>
  <c r="DC298" i="1"/>
  <c r="B298" i="3" s="1"/>
  <c r="DC299" i="1"/>
  <c r="B299" i="3" s="1"/>
  <c r="DC300" i="1"/>
  <c r="B300" i="3" s="1"/>
  <c r="DC301" i="1"/>
  <c r="B301" i="3" s="1"/>
  <c r="DC302" i="1"/>
  <c r="B302" i="3" s="1"/>
  <c r="DC303" i="1"/>
  <c r="B303" i="3" s="1"/>
  <c r="DC304" i="1"/>
  <c r="DC305" i="1"/>
  <c r="B305" i="3" s="1"/>
  <c r="DC306" i="1"/>
  <c r="B306" i="3" s="1"/>
  <c r="DC307" i="1"/>
  <c r="B307" i="3" s="1"/>
  <c r="DC308" i="1"/>
  <c r="B308" i="3" s="1"/>
  <c r="DC309" i="1"/>
  <c r="B309" i="3" s="1"/>
  <c r="DC310" i="1"/>
  <c r="B310" i="3" s="1"/>
  <c r="DC311" i="1"/>
  <c r="B311" i="3" s="1"/>
  <c r="DC312" i="1"/>
  <c r="B312" i="3" s="1"/>
  <c r="DC313" i="1"/>
  <c r="B313" i="3" s="1"/>
  <c r="DC314" i="1"/>
  <c r="B314" i="3" s="1"/>
  <c r="DC315" i="1"/>
  <c r="B315" i="3" s="1"/>
  <c r="DC316" i="1"/>
  <c r="B316" i="3" s="1"/>
  <c r="DC317" i="1"/>
  <c r="B317" i="3" s="1"/>
  <c r="DC318" i="1"/>
  <c r="B318" i="3" s="1"/>
  <c r="DC319" i="1"/>
  <c r="B319" i="3" s="1"/>
  <c r="DC320" i="1"/>
  <c r="B320" i="3" s="1"/>
  <c r="DC321" i="1"/>
  <c r="B321" i="3" s="1"/>
  <c r="DC322" i="1"/>
  <c r="B322" i="3" s="1"/>
  <c r="DC323" i="1"/>
  <c r="B323" i="3" s="1"/>
  <c r="DC324" i="1"/>
  <c r="B324" i="3" s="1"/>
  <c r="DC325" i="1"/>
  <c r="B325" i="3" s="1"/>
  <c r="DC326" i="1"/>
  <c r="B326" i="3" s="1"/>
  <c r="DC327" i="1"/>
  <c r="B327" i="3" s="1"/>
  <c r="DC328" i="1"/>
  <c r="B328" i="3" s="1"/>
  <c r="DC329" i="1"/>
  <c r="B329" i="3" s="1"/>
  <c r="DC330" i="1"/>
  <c r="B330" i="3" s="1"/>
  <c r="DC331" i="1"/>
  <c r="B331" i="3" s="1"/>
  <c r="DC332" i="1"/>
  <c r="B332" i="3" s="1"/>
  <c r="DC333" i="1"/>
  <c r="B333" i="3" s="1"/>
  <c r="DC334" i="1"/>
  <c r="B334" i="3" s="1"/>
  <c r="DC335" i="1"/>
  <c r="B335" i="3" s="1"/>
  <c r="DC336" i="1"/>
  <c r="B336" i="3" s="1"/>
  <c r="DC337" i="1"/>
  <c r="B337" i="3" s="1"/>
  <c r="DC338" i="1"/>
  <c r="B338" i="3" s="1"/>
  <c r="DC339" i="1"/>
  <c r="B339" i="3" s="1"/>
  <c r="DC340" i="1"/>
  <c r="B340" i="3" s="1"/>
  <c r="DC341" i="1"/>
  <c r="B341" i="3" s="1"/>
  <c r="DC342" i="1"/>
  <c r="B342" i="3" s="1"/>
  <c r="DC343" i="1"/>
  <c r="B343" i="3" s="1"/>
  <c r="DC344" i="1"/>
  <c r="B344" i="3" s="1"/>
  <c r="DC345" i="1"/>
  <c r="B345" i="3" s="1"/>
  <c r="DC346" i="1"/>
  <c r="B346" i="3" s="1"/>
  <c r="DC347" i="1"/>
  <c r="B347" i="3" s="1"/>
  <c r="DC348" i="1"/>
  <c r="B348" i="3" s="1"/>
  <c r="DC349" i="1"/>
  <c r="B349" i="3" s="1"/>
  <c r="DC350" i="1"/>
  <c r="B350" i="3" s="1"/>
  <c r="DC351" i="1"/>
  <c r="B351" i="3" s="1"/>
  <c r="DC352" i="1"/>
  <c r="B352" i="3" s="1"/>
  <c r="DC353" i="1"/>
  <c r="B353" i="3" s="1"/>
  <c r="DC354" i="1"/>
  <c r="B354" i="3" s="1"/>
  <c r="DC355" i="1"/>
  <c r="B355" i="3" s="1"/>
  <c r="DC356" i="1"/>
  <c r="B356" i="3" s="1"/>
  <c r="DC357" i="1"/>
  <c r="B357" i="3" s="1"/>
  <c r="DC358" i="1"/>
  <c r="B358" i="3" s="1"/>
  <c r="DC359" i="1"/>
  <c r="B359" i="3" s="1"/>
  <c r="DC360" i="1"/>
  <c r="B360" i="3" s="1"/>
  <c r="DC361" i="1"/>
  <c r="B361" i="3" s="1"/>
  <c r="DC362" i="1"/>
  <c r="B362" i="3" s="1"/>
  <c r="DC363" i="1"/>
  <c r="B363" i="3" s="1"/>
  <c r="DC364" i="1"/>
  <c r="B364" i="3" s="1"/>
  <c r="DC365" i="1"/>
  <c r="B365" i="3" s="1"/>
  <c r="DC366" i="1"/>
  <c r="B366" i="3" s="1"/>
  <c r="DC367" i="1"/>
  <c r="B367" i="3" s="1"/>
  <c r="DC368" i="1"/>
  <c r="B368" i="3" s="1"/>
  <c r="DC369" i="1"/>
  <c r="B369" i="3" s="1"/>
  <c r="DC370" i="1"/>
  <c r="B370" i="3" s="1"/>
  <c r="DC371" i="1"/>
  <c r="B371" i="3" s="1"/>
  <c r="DC372" i="1"/>
  <c r="B372" i="3" s="1"/>
  <c r="DC373" i="1"/>
  <c r="B373" i="3" s="1"/>
  <c r="DC374" i="1"/>
  <c r="B374" i="3" s="1"/>
  <c r="DC375" i="1"/>
  <c r="B375" i="3" s="1"/>
  <c r="DC376" i="1"/>
  <c r="B376" i="3" s="1"/>
  <c r="DC377" i="1"/>
  <c r="B377" i="3" s="1"/>
  <c r="DC378" i="1"/>
  <c r="B378" i="3" s="1"/>
  <c r="DC379" i="1"/>
  <c r="B379" i="3" s="1"/>
  <c r="DC380" i="1"/>
  <c r="B380" i="3" s="1"/>
  <c r="DC381" i="1"/>
  <c r="B381" i="3" s="1"/>
  <c r="DC382" i="1"/>
  <c r="B382" i="3" s="1"/>
  <c r="DC383" i="1"/>
  <c r="B383" i="3" s="1"/>
  <c r="DC384" i="1"/>
  <c r="B384" i="3" s="1"/>
  <c r="DC385" i="1"/>
  <c r="B385" i="3" s="1"/>
  <c r="DC386" i="1"/>
  <c r="B386" i="3" s="1"/>
  <c r="DC387" i="1"/>
  <c r="B387" i="3" s="1"/>
  <c r="DC388" i="1"/>
  <c r="B388" i="3" s="1"/>
  <c r="DC389" i="1"/>
  <c r="B389" i="3" s="1"/>
  <c r="DC390" i="1"/>
  <c r="B390" i="3" s="1"/>
  <c r="DC391" i="1"/>
  <c r="B391" i="3" s="1"/>
  <c r="DC392" i="1"/>
  <c r="B392" i="3" s="1"/>
  <c r="DC393" i="1"/>
  <c r="B393" i="3" s="1"/>
  <c r="DC394" i="1"/>
  <c r="B394" i="3" s="1"/>
  <c r="DC395" i="1"/>
  <c r="B395" i="3" s="1"/>
  <c r="DC396" i="1"/>
  <c r="B396" i="3" s="1"/>
  <c r="DC397" i="1"/>
  <c r="B397" i="3" s="1"/>
  <c r="DC398" i="1"/>
  <c r="B398" i="3" s="1"/>
  <c r="DC399" i="1"/>
  <c r="B399" i="3" s="1"/>
  <c r="DC400" i="1"/>
  <c r="B400" i="3" s="1"/>
  <c r="DC401" i="1"/>
  <c r="B401" i="3" s="1"/>
  <c r="DC402" i="1"/>
  <c r="B402" i="3" s="1"/>
  <c r="DC403" i="1"/>
  <c r="B403" i="3" s="1"/>
  <c r="DC404" i="1"/>
  <c r="B404" i="3" s="1"/>
  <c r="DC405" i="1"/>
  <c r="B405" i="3" s="1"/>
  <c r="DC406" i="1"/>
  <c r="B406" i="3" s="1"/>
  <c r="DC407" i="1"/>
  <c r="B407" i="3" s="1"/>
  <c r="DC408" i="1"/>
  <c r="B408" i="3" s="1"/>
  <c r="DC409" i="1"/>
  <c r="B409" i="3" s="1"/>
  <c r="DC410" i="1"/>
  <c r="B410" i="3" s="1"/>
  <c r="DC411" i="1"/>
  <c r="B411" i="3" s="1"/>
  <c r="DC412" i="1"/>
  <c r="B412" i="3" s="1"/>
  <c r="DC413" i="1"/>
  <c r="B413" i="3" s="1"/>
  <c r="DC414" i="1"/>
  <c r="B414" i="3" s="1"/>
  <c r="DC415" i="1"/>
  <c r="B415" i="3" s="1"/>
  <c r="DC416" i="1"/>
  <c r="B416" i="3" s="1"/>
  <c r="DC417" i="1"/>
  <c r="B417" i="3" s="1"/>
  <c r="DC418" i="1"/>
  <c r="B418" i="3" s="1"/>
  <c r="DC419" i="1"/>
  <c r="B419" i="3" s="1"/>
  <c r="DC420" i="1"/>
  <c r="B420" i="3" s="1"/>
  <c r="DC421" i="1"/>
  <c r="B421" i="3" s="1"/>
  <c r="DC422" i="1"/>
  <c r="B422" i="3" s="1"/>
  <c r="DC423" i="1"/>
  <c r="B423" i="3" s="1"/>
  <c r="DC424" i="1"/>
  <c r="B424" i="3" s="1"/>
  <c r="DC425" i="1"/>
  <c r="B425" i="3" s="1"/>
  <c r="DC426" i="1"/>
  <c r="B426" i="3" s="1"/>
  <c r="DC427" i="1"/>
  <c r="B427" i="3" s="1"/>
  <c r="DC428" i="1"/>
  <c r="B428" i="3" s="1"/>
  <c r="DC429" i="1"/>
  <c r="B429" i="3" s="1"/>
  <c r="DC430" i="1"/>
  <c r="B430" i="3" s="1"/>
  <c r="DC431" i="1"/>
  <c r="B431" i="3" s="1"/>
  <c r="DC432" i="1"/>
  <c r="B432" i="3" s="1"/>
  <c r="DC433" i="1"/>
  <c r="B433" i="3" s="1"/>
  <c r="DC434" i="1"/>
  <c r="B434" i="3" s="1"/>
  <c r="DC435" i="1"/>
  <c r="B435" i="3" s="1"/>
  <c r="DC436" i="1"/>
  <c r="B436" i="3" s="1"/>
  <c r="DC437" i="1"/>
  <c r="B437" i="3" s="1"/>
  <c r="DC438" i="1"/>
  <c r="B438" i="3" s="1"/>
  <c r="DC439" i="1"/>
  <c r="B439" i="3" s="1"/>
  <c r="DC440" i="1"/>
  <c r="B440" i="3" s="1"/>
  <c r="DC441" i="1"/>
  <c r="B441" i="3" s="1"/>
  <c r="DC442" i="1"/>
  <c r="B442" i="3" s="1"/>
  <c r="DC443" i="1"/>
  <c r="B443" i="3" s="1"/>
  <c r="DC444" i="1"/>
  <c r="B444" i="3" s="1"/>
  <c r="DC445" i="1"/>
  <c r="B445" i="3" s="1"/>
  <c r="DC446" i="1"/>
  <c r="B446" i="3" s="1"/>
  <c r="DC447" i="1"/>
  <c r="B447" i="3" s="1"/>
  <c r="DC448" i="1"/>
  <c r="B448" i="3" s="1"/>
  <c r="DC449" i="1"/>
  <c r="B449" i="3" s="1"/>
  <c r="DC450" i="1"/>
  <c r="B450" i="3" s="1"/>
  <c r="DC451" i="1"/>
  <c r="B451" i="3" s="1"/>
  <c r="DC452" i="1"/>
  <c r="B452" i="3" s="1"/>
  <c r="DC453" i="1"/>
  <c r="B453" i="3" s="1"/>
  <c r="DC454" i="1"/>
  <c r="B454" i="3" s="1"/>
  <c r="DC455" i="1"/>
  <c r="B455" i="3" s="1"/>
  <c r="DC456" i="1"/>
  <c r="B456" i="3" s="1"/>
  <c r="DC457" i="1"/>
  <c r="B457" i="3" s="1"/>
  <c r="DC458" i="1"/>
  <c r="B458" i="3" s="1"/>
  <c r="DC459" i="1"/>
  <c r="B459" i="3" s="1"/>
  <c r="DC460" i="1"/>
  <c r="B460" i="3" s="1"/>
  <c r="DC461" i="1"/>
  <c r="B461" i="3" s="1"/>
  <c r="DC462" i="1"/>
  <c r="B462" i="3" s="1"/>
  <c r="DC463" i="1"/>
  <c r="B463" i="3" s="1"/>
  <c r="DC464" i="1"/>
  <c r="B464" i="3" s="1"/>
  <c r="DC465" i="1"/>
  <c r="B465" i="3" s="1"/>
  <c r="DC466" i="1"/>
  <c r="B466" i="3" s="1"/>
  <c r="DC467" i="1"/>
  <c r="B467" i="3" s="1"/>
  <c r="DC468" i="1"/>
  <c r="B468" i="3" s="1"/>
  <c r="DC469" i="1"/>
  <c r="B469" i="3" s="1"/>
  <c r="DC470" i="1"/>
  <c r="B470" i="3" s="1"/>
  <c r="DC471" i="1"/>
  <c r="B471" i="3" s="1"/>
  <c r="DC472" i="1"/>
  <c r="B472" i="3" s="1"/>
  <c r="DC473" i="1"/>
  <c r="B473" i="3" s="1"/>
  <c r="DC474" i="1"/>
  <c r="B474" i="3" s="1"/>
  <c r="DC475" i="1"/>
  <c r="B475" i="3" s="1"/>
  <c r="DC476" i="1"/>
  <c r="B476" i="3" s="1"/>
  <c r="DC477" i="1"/>
  <c r="B477" i="3" s="1"/>
  <c r="DC478" i="1"/>
  <c r="B478" i="3" s="1"/>
  <c r="DC479" i="1"/>
  <c r="B479" i="3" s="1"/>
  <c r="DC480" i="1"/>
  <c r="B480" i="3" s="1"/>
  <c r="DC481" i="1"/>
  <c r="B481" i="3" s="1"/>
  <c r="DC482" i="1"/>
  <c r="B482" i="3" s="1"/>
  <c r="DC483" i="1"/>
  <c r="B483" i="3" s="1"/>
  <c r="DC484" i="1"/>
  <c r="B484" i="3" s="1"/>
  <c r="DC485" i="1"/>
  <c r="B485" i="3" s="1"/>
  <c r="DC486" i="1"/>
  <c r="B486" i="3" s="1"/>
  <c r="DC487" i="1"/>
  <c r="B487" i="3" s="1"/>
  <c r="DC488" i="1"/>
  <c r="B488" i="3" s="1"/>
  <c r="DC489" i="1"/>
  <c r="B489" i="3" s="1"/>
  <c r="DC490" i="1"/>
  <c r="B490" i="3" s="1"/>
  <c r="DC491" i="1"/>
  <c r="B491" i="3" s="1"/>
  <c r="DC492" i="1"/>
  <c r="B492" i="3" s="1"/>
  <c r="DC493" i="1"/>
  <c r="B493" i="3" s="1"/>
  <c r="DC494" i="1"/>
  <c r="B494" i="3" s="1"/>
  <c r="DC495" i="1"/>
  <c r="B495" i="3" s="1"/>
  <c r="DC496" i="1"/>
  <c r="B496" i="3" s="1"/>
  <c r="DC497" i="1"/>
  <c r="B497" i="3" s="1"/>
  <c r="DC498" i="1"/>
  <c r="B498" i="3" s="1"/>
  <c r="DC499" i="1"/>
  <c r="B499" i="3" s="1"/>
  <c r="DC500" i="1"/>
  <c r="B500" i="3" s="1"/>
  <c r="DC501" i="1"/>
  <c r="B501" i="3" s="1"/>
  <c r="DC502" i="1"/>
  <c r="B502" i="3" s="1"/>
  <c r="DC503" i="1"/>
  <c r="B503" i="3" s="1"/>
  <c r="DC504" i="1"/>
  <c r="B504" i="3" s="1"/>
  <c r="DC505" i="1"/>
  <c r="B505" i="3" s="1"/>
  <c r="DC506" i="1"/>
  <c r="B506" i="3" s="1"/>
  <c r="DC507" i="1"/>
  <c r="B507" i="3" s="1"/>
  <c r="DC508" i="1"/>
  <c r="B508" i="3" s="1"/>
  <c r="DC509" i="1"/>
  <c r="B509" i="3" s="1"/>
  <c r="DC510" i="1"/>
  <c r="B510" i="3" s="1"/>
  <c r="DC511" i="1"/>
  <c r="B511" i="3" s="1"/>
  <c r="DC512" i="1"/>
  <c r="B512" i="3" s="1"/>
  <c r="DC513" i="1"/>
  <c r="B513" i="3" s="1"/>
  <c r="DC514" i="1"/>
  <c r="B514" i="3" s="1"/>
  <c r="DC515" i="1"/>
  <c r="B515" i="3" s="1"/>
  <c r="DC516" i="1"/>
  <c r="B516" i="3" s="1"/>
  <c r="DC517" i="1"/>
  <c r="B517" i="3" s="1"/>
  <c r="DC518" i="1"/>
  <c r="B518" i="3" s="1"/>
  <c r="DC519" i="1"/>
  <c r="B519" i="3" s="1"/>
  <c r="DC520" i="1"/>
  <c r="B520" i="3" s="1"/>
  <c r="DC521" i="1"/>
  <c r="B521" i="3" s="1"/>
  <c r="DC522" i="1"/>
  <c r="B522" i="3" s="1"/>
  <c r="DC523" i="1"/>
  <c r="B523" i="3" s="1"/>
  <c r="DC524" i="1"/>
  <c r="B524" i="3" s="1"/>
  <c r="DC525" i="1"/>
  <c r="B525" i="3" s="1"/>
  <c r="DC526" i="1"/>
  <c r="B526" i="3" s="1"/>
  <c r="DC527" i="1"/>
  <c r="B527" i="3" s="1"/>
  <c r="DC528" i="1"/>
  <c r="B528" i="3" s="1"/>
  <c r="DC529" i="1"/>
  <c r="B529" i="3" s="1"/>
  <c r="DC530" i="1"/>
  <c r="B530" i="3" s="1"/>
  <c r="DC531" i="1"/>
  <c r="B531" i="3" s="1"/>
  <c r="DC532" i="1"/>
  <c r="B532" i="3" s="1"/>
  <c r="DC533" i="1"/>
  <c r="B533" i="3" s="1"/>
  <c r="DC534" i="1"/>
  <c r="B534" i="3" s="1"/>
  <c r="DC535" i="1"/>
  <c r="B535" i="3" s="1"/>
  <c r="DC536" i="1"/>
  <c r="B536" i="3" s="1"/>
  <c r="DC537" i="1"/>
  <c r="B537" i="3" s="1"/>
  <c r="DC538" i="1"/>
  <c r="B538" i="3" s="1"/>
  <c r="DC539" i="1"/>
  <c r="B539" i="3" s="1"/>
  <c r="DC540" i="1"/>
  <c r="B540" i="3" s="1"/>
  <c r="DC541" i="1"/>
  <c r="B541" i="3" s="1"/>
  <c r="DC542" i="1"/>
  <c r="B542" i="3" s="1"/>
  <c r="DC543" i="1"/>
  <c r="B543" i="3" s="1"/>
  <c r="DC544" i="1"/>
  <c r="B544" i="3" s="1"/>
  <c r="DC545" i="1"/>
  <c r="B545" i="3" s="1"/>
  <c r="DC546" i="1"/>
  <c r="B546" i="3" s="1"/>
  <c r="DC547" i="1"/>
  <c r="B547" i="3" s="1"/>
  <c r="DC548" i="1"/>
  <c r="B548" i="3" s="1"/>
  <c r="DC549" i="1"/>
  <c r="B549" i="3" s="1"/>
  <c r="DC550" i="1"/>
  <c r="B550" i="3" s="1"/>
  <c r="DC551" i="1"/>
  <c r="B551" i="3" s="1"/>
  <c r="DC552" i="1"/>
  <c r="B552" i="3" s="1"/>
  <c r="DC553" i="1"/>
  <c r="B553" i="3" s="1"/>
  <c r="DC554" i="1"/>
  <c r="B554" i="3" s="1"/>
  <c r="DC555" i="1"/>
  <c r="B555" i="3" s="1"/>
  <c r="DC556" i="1"/>
  <c r="B556" i="3" s="1"/>
  <c r="DC557" i="1"/>
  <c r="B557" i="3" s="1"/>
  <c r="DC558" i="1"/>
  <c r="B558" i="3" s="1"/>
  <c r="DC559" i="1"/>
  <c r="B559" i="3" s="1"/>
  <c r="DC560" i="1"/>
  <c r="B560" i="3" s="1"/>
  <c r="DC561" i="1"/>
  <c r="B561" i="3" s="1"/>
  <c r="DC562" i="1"/>
  <c r="B562" i="3" s="1"/>
  <c r="DC563" i="1"/>
  <c r="B563" i="3" s="1"/>
  <c r="DC564" i="1"/>
  <c r="B564" i="3" s="1"/>
  <c r="DC565" i="1"/>
  <c r="B565" i="3" s="1"/>
  <c r="DC566" i="1"/>
  <c r="B566" i="3" s="1"/>
  <c r="DC567" i="1"/>
  <c r="B567" i="3" s="1"/>
  <c r="DC568" i="1"/>
  <c r="B568" i="3" s="1"/>
  <c r="DC569" i="1"/>
  <c r="B569" i="3" s="1"/>
  <c r="DC570" i="1"/>
  <c r="B570" i="3" s="1"/>
  <c r="DC571" i="1"/>
  <c r="B571" i="3" s="1"/>
  <c r="DC572" i="1"/>
  <c r="B572" i="3" s="1"/>
  <c r="DC573" i="1"/>
  <c r="B573" i="3" s="1"/>
  <c r="DC574" i="1"/>
  <c r="B574" i="3" s="1"/>
  <c r="DC575" i="1"/>
  <c r="B575" i="3" s="1"/>
  <c r="DC576" i="1"/>
  <c r="B576" i="3" s="1"/>
  <c r="DC577" i="1"/>
  <c r="B577" i="3" s="1"/>
  <c r="DC578" i="1"/>
  <c r="B578" i="3" s="1"/>
  <c r="DC579" i="1"/>
  <c r="B579" i="3" s="1"/>
  <c r="DC580" i="1"/>
  <c r="B580" i="3" s="1"/>
  <c r="DC581" i="1"/>
  <c r="B581" i="3" s="1"/>
  <c r="DC582" i="1"/>
  <c r="B582" i="3" s="1"/>
  <c r="DC583" i="1"/>
  <c r="B583" i="3" s="1"/>
  <c r="DC584" i="1"/>
  <c r="B584" i="3" s="1"/>
  <c r="DC585" i="1"/>
  <c r="B585" i="3" s="1"/>
  <c r="DC586" i="1"/>
  <c r="B586" i="3" s="1"/>
  <c r="DC587" i="1"/>
  <c r="B587" i="3" s="1"/>
  <c r="DC588" i="1"/>
  <c r="B588" i="3" s="1"/>
  <c r="DC589" i="1"/>
  <c r="B589" i="3" s="1"/>
  <c r="DC590" i="1"/>
  <c r="B590" i="3" s="1"/>
  <c r="DC591" i="1"/>
  <c r="B591" i="3" s="1"/>
  <c r="DC592" i="1"/>
  <c r="B592" i="3" s="1"/>
  <c r="DC593" i="1"/>
  <c r="B593" i="3" s="1"/>
  <c r="DC594" i="1"/>
  <c r="B594" i="3" s="1"/>
  <c r="DC595" i="1"/>
  <c r="B595" i="3" s="1"/>
  <c r="DC596" i="1"/>
  <c r="B596" i="3" s="1"/>
  <c r="DC597" i="1"/>
  <c r="B597" i="3" s="1"/>
  <c r="DC598" i="1"/>
  <c r="B598" i="3" s="1"/>
  <c r="DC599" i="1"/>
  <c r="B599" i="3" s="1"/>
  <c r="DC600" i="1"/>
  <c r="B600" i="3" s="1"/>
  <c r="DC601" i="1"/>
  <c r="B601" i="3" s="1"/>
  <c r="DC602" i="1"/>
  <c r="B602" i="3" s="1"/>
  <c r="DC603" i="1"/>
  <c r="B603" i="3" s="1"/>
  <c r="DC604" i="1"/>
  <c r="B604" i="3" s="1"/>
  <c r="DC605" i="1"/>
  <c r="B605" i="3" s="1"/>
  <c r="DC606" i="1"/>
  <c r="B606" i="3" s="1"/>
  <c r="DC607" i="1"/>
  <c r="B607" i="3" s="1"/>
  <c r="DC608" i="1"/>
  <c r="B608" i="3" s="1"/>
  <c r="DC609" i="1"/>
  <c r="B609" i="3" s="1"/>
  <c r="DC610" i="1"/>
  <c r="B610" i="3" s="1"/>
  <c r="DC611" i="1"/>
  <c r="B611" i="3" s="1"/>
  <c r="DC612" i="1"/>
  <c r="B612" i="3" s="1"/>
  <c r="DC613" i="1"/>
  <c r="DC614" i="1"/>
  <c r="B613" i="3" s="1"/>
  <c r="DC615" i="1"/>
  <c r="B614" i="3" s="1"/>
  <c r="DC616" i="1"/>
  <c r="B615" i="3" s="1"/>
  <c r="DC617" i="1"/>
  <c r="B616" i="3" s="1"/>
  <c r="DC618" i="1"/>
  <c r="B617" i="3" s="1"/>
  <c r="DC619" i="1"/>
  <c r="B618" i="3" s="1"/>
  <c r="DC620" i="1"/>
  <c r="B619" i="3" s="1"/>
  <c r="DC621" i="1"/>
  <c r="B620" i="3" s="1"/>
  <c r="DC622" i="1"/>
  <c r="B621" i="3" s="1"/>
  <c r="DC623" i="1"/>
  <c r="B622" i="3" s="1"/>
  <c r="DC624" i="1"/>
  <c r="B623" i="3" s="1"/>
  <c r="DC625" i="1"/>
  <c r="B624" i="3" s="1"/>
  <c r="DC626" i="1"/>
  <c r="B625" i="3" s="1"/>
  <c r="DC627" i="1"/>
  <c r="B626" i="3" s="1"/>
  <c r="DC628" i="1"/>
  <c r="B627" i="3" s="1"/>
  <c r="DC629" i="1"/>
  <c r="DC630" i="1"/>
  <c r="B628" i="3" s="1"/>
  <c r="DC631" i="1"/>
  <c r="B629" i="3" s="1"/>
  <c r="DC632" i="1"/>
  <c r="B630" i="3" s="1"/>
  <c r="DC633" i="1"/>
  <c r="B631" i="3" s="1"/>
  <c r="DC634" i="1"/>
  <c r="B632" i="3" s="1"/>
  <c r="DC635" i="1"/>
  <c r="B633" i="3" s="1"/>
  <c r="DC636" i="1"/>
  <c r="B634" i="3" s="1"/>
  <c r="DC637" i="1"/>
  <c r="B635" i="3" s="1"/>
  <c r="DC638" i="1"/>
  <c r="B636" i="3" s="1"/>
  <c r="DC639" i="1"/>
  <c r="B637" i="3" s="1"/>
  <c r="DC640" i="1"/>
  <c r="B638" i="3" s="1"/>
  <c r="DC641" i="1"/>
  <c r="B639" i="3" s="1"/>
  <c r="DC642" i="1"/>
  <c r="B640" i="3" s="1"/>
  <c r="DC643" i="1"/>
  <c r="B641" i="3" s="1"/>
  <c r="DC644" i="1"/>
  <c r="B642" i="3" s="1"/>
  <c r="DC645" i="1"/>
  <c r="B643" i="3" s="1"/>
  <c r="DC646" i="1"/>
  <c r="B644" i="3" s="1"/>
  <c r="DC647" i="1"/>
  <c r="B645" i="3" s="1"/>
  <c r="DC648" i="1"/>
  <c r="B646" i="3" s="1"/>
  <c r="DC649" i="1"/>
  <c r="B647" i="3" s="1"/>
  <c r="DC650" i="1"/>
  <c r="B648" i="3" s="1"/>
  <c r="DC651" i="1"/>
  <c r="B649" i="3" s="1"/>
  <c r="DC652" i="1"/>
  <c r="B650" i="3" s="1"/>
  <c r="DC653" i="1"/>
  <c r="B651" i="3" s="1"/>
  <c r="DC654" i="1"/>
  <c r="B652" i="3" s="1"/>
  <c r="DC655" i="1"/>
  <c r="B653" i="3" s="1"/>
  <c r="DC656" i="1"/>
  <c r="B654" i="3" s="1"/>
  <c r="DC657" i="1"/>
  <c r="B655" i="3" s="1"/>
  <c r="DC658" i="1"/>
  <c r="B656" i="3" s="1"/>
  <c r="DC659" i="1"/>
  <c r="B657" i="3" s="1"/>
  <c r="DC660" i="1"/>
  <c r="B658" i="3" s="1"/>
  <c r="DC661" i="1"/>
  <c r="B659" i="3" s="1"/>
  <c r="DC662" i="1"/>
  <c r="B660" i="3" s="1"/>
  <c r="DC663" i="1"/>
  <c r="B661" i="3" s="1"/>
  <c r="DC664" i="1"/>
  <c r="B662" i="3" s="1"/>
  <c r="DC665" i="1"/>
  <c r="B663" i="3" s="1"/>
  <c r="DC666" i="1"/>
  <c r="B664" i="3" s="1"/>
  <c r="DC667" i="1"/>
  <c r="B665" i="3" s="1"/>
  <c r="DC668" i="1"/>
  <c r="B666" i="3" s="1"/>
  <c r="DC669" i="1"/>
  <c r="B667" i="3" s="1"/>
  <c r="DC670" i="1"/>
  <c r="B668" i="3" s="1"/>
  <c r="DC671" i="1"/>
  <c r="B669" i="3" s="1"/>
  <c r="DC672" i="1"/>
  <c r="B670" i="3" s="1"/>
  <c r="DC673" i="1"/>
  <c r="B671" i="3" s="1"/>
  <c r="DC674" i="1"/>
  <c r="B672" i="3" s="1"/>
  <c r="DC675" i="1"/>
  <c r="B673" i="3" s="1"/>
  <c r="DC676" i="1"/>
  <c r="B674" i="3" s="1"/>
  <c r="DC677" i="1"/>
  <c r="B675" i="3" s="1"/>
  <c r="DC678" i="1"/>
  <c r="B676" i="3" s="1"/>
  <c r="DC679" i="1"/>
  <c r="B677" i="3" s="1"/>
  <c r="DC680" i="1"/>
  <c r="B678" i="3" s="1"/>
  <c r="DC681" i="1"/>
  <c r="B679" i="3" s="1"/>
  <c r="DC682" i="1"/>
  <c r="B680" i="3" s="1"/>
  <c r="DC683" i="1"/>
  <c r="B681" i="3" s="1"/>
  <c r="DC684" i="1"/>
  <c r="B682" i="3" s="1"/>
  <c r="DC685" i="1"/>
  <c r="B683" i="3" s="1"/>
  <c r="DC686" i="1"/>
  <c r="B684" i="3" s="1"/>
  <c r="DC687" i="1"/>
  <c r="B685" i="3" s="1"/>
  <c r="DC688" i="1"/>
  <c r="B686" i="3" s="1"/>
  <c r="DC689" i="1"/>
  <c r="B687" i="3" s="1"/>
  <c r="DC690" i="1"/>
  <c r="B688" i="3" s="1"/>
  <c r="DC691" i="1"/>
  <c r="B689" i="3" s="1"/>
  <c r="DC692" i="1"/>
  <c r="B690" i="3" s="1"/>
  <c r="DC693" i="1"/>
  <c r="B691" i="3" s="1"/>
  <c r="DC694" i="1"/>
  <c r="B692" i="3" s="1"/>
  <c r="DC695" i="1"/>
  <c r="B693" i="3" s="1"/>
  <c r="DC696" i="1"/>
  <c r="B694" i="3" s="1"/>
  <c r="DC697" i="1"/>
  <c r="B695" i="3" s="1"/>
  <c r="DC698" i="1"/>
  <c r="B696" i="3" s="1"/>
  <c r="DC699" i="1"/>
  <c r="B697" i="3" s="1"/>
  <c r="DC700" i="1"/>
  <c r="B698" i="3" s="1"/>
  <c r="DC701" i="1"/>
  <c r="B699" i="3" s="1"/>
  <c r="DC702" i="1"/>
  <c r="B700" i="3" s="1"/>
  <c r="DC703" i="1"/>
  <c r="B701" i="3" s="1"/>
  <c r="DC704" i="1"/>
  <c r="B702" i="3" s="1"/>
  <c r="DC705" i="1"/>
  <c r="B703" i="3" s="1"/>
  <c r="DC706" i="1"/>
  <c r="B704" i="3" s="1"/>
  <c r="DC707" i="1"/>
  <c r="B705" i="3" s="1"/>
  <c r="DC708" i="1"/>
  <c r="B706" i="3" s="1"/>
  <c r="DC709" i="1"/>
  <c r="B707" i="3" s="1"/>
  <c r="DC710" i="1"/>
  <c r="B708" i="3" s="1"/>
  <c r="DC711" i="1"/>
  <c r="B709" i="3" s="1"/>
  <c r="DC712" i="1"/>
  <c r="B710" i="3" s="1"/>
  <c r="DC713" i="1"/>
  <c r="B711" i="3" s="1"/>
  <c r="DC714" i="1"/>
  <c r="B712" i="3" s="1"/>
  <c r="DC715" i="1"/>
  <c r="B713" i="3" s="1"/>
  <c r="DC716" i="1"/>
  <c r="B714" i="3" s="1"/>
  <c r="DC717" i="1"/>
  <c r="B715" i="3" s="1"/>
  <c r="DC718" i="1"/>
  <c r="B716" i="3" s="1"/>
  <c r="DC719" i="1"/>
  <c r="B717" i="3" s="1"/>
  <c r="DC720" i="1"/>
  <c r="B718" i="3" s="1"/>
  <c r="DC721" i="1"/>
  <c r="B719" i="3" s="1"/>
  <c r="DC722" i="1"/>
  <c r="B720" i="3" s="1"/>
  <c r="DC723" i="1"/>
  <c r="B721" i="3" s="1"/>
  <c r="DC724" i="1"/>
  <c r="B722" i="3" s="1"/>
  <c r="DC725" i="1"/>
  <c r="B723" i="3" s="1"/>
  <c r="DC726" i="1"/>
  <c r="B724" i="3" s="1"/>
  <c r="DC727" i="1"/>
  <c r="B725" i="3" s="1"/>
  <c r="DC728" i="1"/>
  <c r="B726" i="3" s="1"/>
  <c r="DC729" i="1"/>
  <c r="B727" i="3" s="1"/>
  <c r="DC730" i="1"/>
  <c r="B728" i="3" s="1"/>
  <c r="DC731" i="1"/>
  <c r="B729" i="3" s="1"/>
  <c r="DC732" i="1"/>
  <c r="B730" i="3" s="1"/>
  <c r="DC733" i="1"/>
  <c r="B731" i="3" s="1"/>
  <c r="DC734" i="1"/>
  <c r="B732" i="3" s="1"/>
  <c r="DC735" i="1"/>
  <c r="B733" i="3" s="1"/>
  <c r="DC736" i="1"/>
  <c r="B734" i="3" s="1"/>
  <c r="DC737" i="1"/>
  <c r="B735" i="3" s="1"/>
  <c r="DC738" i="1"/>
  <c r="B736" i="3" s="1"/>
  <c r="DC739" i="1"/>
  <c r="B737" i="3" s="1"/>
  <c r="DC740" i="1"/>
  <c r="B738" i="3" s="1"/>
  <c r="DC741" i="1"/>
  <c r="B739" i="3" s="1"/>
  <c r="DC742" i="1"/>
  <c r="B740" i="3" s="1"/>
  <c r="DC743" i="1"/>
  <c r="B741" i="3" s="1"/>
  <c r="DC744" i="1"/>
  <c r="B742" i="3" s="1"/>
  <c r="DC745" i="1"/>
  <c r="B743" i="3" s="1"/>
  <c r="DC746" i="1"/>
  <c r="B744" i="3" s="1"/>
  <c r="DC747" i="1"/>
  <c r="B745" i="3" s="1"/>
  <c r="DC748" i="1"/>
  <c r="B746" i="3" s="1"/>
  <c r="DC749" i="1"/>
  <c r="B747" i="3" s="1"/>
  <c r="DC750" i="1"/>
  <c r="B748" i="3" s="1"/>
  <c r="DC751" i="1"/>
  <c r="B749" i="3" s="1"/>
  <c r="DC752" i="1"/>
  <c r="B750" i="3" s="1"/>
  <c r="DC753" i="1"/>
  <c r="B751" i="3" s="1"/>
  <c r="DC754" i="1"/>
  <c r="B752" i="3" s="1"/>
  <c r="DC755" i="1"/>
  <c r="B753" i="3" s="1"/>
  <c r="DC756" i="1"/>
  <c r="B754" i="3" s="1"/>
  <c r="DC757" i="1"/>
  <c r="B755" i="3" s="1"/>
  <c r="DC758" i="1"/>
  <c r="B756" i="3" s="1"/>
  <c r="DC759" i="1"/>
  <c r="B757" i="3" s="1"/>
  <c r="DC760" i="1"/>
  <c r="B758" i="3" s="1"/>
  <c r="DC761" i="1"/>
  <c r="B759" i="3" s="1"/>
  <c r="DC762" i="1"/>
  <c r="B760" i="3" s="1"/>
  <c r="DC763" i="1"/>
  <c r="B761" i="3" s="1"/>
  <c r="DC764" i="1"/>
  <c r="B762" i="3" s="1"/>
  <c r="DC765" i="1"/>
  <c r="B763" i="3" s="1"/>
  <c r="DC766" i="1"/>
  <c r="B764" i="3" s="1"/>
  <c r="DC767" i="1"/>
  <c r="B765" i="3" s="1"/>
  <c r="DC768" i="1"/>
  <c r="B766" i="3" s="1"/>
  <c r="DC769" i="1"/>
  <c r="B767" i="3" s="1"/>
  <c r="DC770" i="1"/>
  <c r="B768" i="3" s="1"/>
  <c r="DC771" i="1"/>
  <c r="B769" i="3" s="1"/>
  <c r="DC772" i="1"/>
  <c r="B770" i="3" s="1"/>
  <c r="DC773" i="1"/>
  <c r="B771" i="3" s="1"/>
  <c r="DC774" i="1"/>
  <c r="B772" i="3" s="1"/>
  <c r="DC775" i="1"/>
  <c r="B773" i="3" s="1"/>
  <c r="DC776" i="1"/>
  <c r="B774" i="3" s="1"/>
  <c r="DC777" i="1"/>
  <c r="B775" i="3" s="1"/>
  <c r="DC778" i="1"/>
  <c r="B776" i="3" s="1"/>
  <c r="DC779" i="1"/>
  <c r="B777" i="3" s="1"/>
  <c r="DC780" i="1"/>
  <c r="B778" i="3" s="1"/>
  <c r="DC781" i="1"/>
  <c r="B779" i="3" s="1"/>
  <c r="DC782" i="1"/>
  <c r="B780" i="3" s="1"/>
  <c r="DC783" i="1"/>
  <c r="B781" i="3" s="1"/>
  <c r="DC784" i="1"/>
  <c r="B782" i="3" s="1"/>
  <c r="DC785" i="1"/>
  <c r="B783" i="3" s="1"/>
  <c r="DC786" i="1"/>
  <c r="B784" i="3" s="1"/>
  <c r="DC787" i="1"/>
  <c r="B785" i="3" s="1"/>
  <c r="DC788" i="1"/>
  <c r="B786" i="3" s="1"/>
  <c r="DC789" i="1"/>
  <c r="DC790" i="1"/>
  <c r="B787" i="3" s="1"/>
  <c r="DC791" i="1"/>
  <c r="B788" i="3" s="1"/>
  <c r="DC792" i="1"/>
  <c r="B789" i="3" s="1"/>
  <c r="DC793" i="1"/>
  <c r="B790" i="3" s="1"/>
  <c r="DC794" i="1"/>
  <c r="B791" i="3" s="1"/>
  <c r="DC795" i="1"/>
  <c r="B792" i="3" s="1"/>
  <c r="DC796" i="1"/>
  <c r="B793" i="3" s="1"/>
  <c r="DC797" i="1"/>
  <c r="B794" i="3" s="1"/>
  <c r="DC798" i="1"/>
  <c r="B795" i="3" s="1"/>
  <c r="DC799" i="1"/>
  <c r="B796" i="3" s="1"/>
  <c r="DC800" i="1"/>
  <c r="B797" i="3" s="1"/>
  <c r="DC801" i="1"/>
  <c r="B798" i="3" s="1"/>
  <c r="DC802" i="1"/>
  <c r="B799" i="3" s="1"/>
  <c r="DC803" i="1"/>
  <c r="B800" i="3" s="1"/>
  <c r="DC804" i="1"/>
  <c r="B801" i="3" s="1"/>
  <c r="DC805" i="1"/>
  <c r="B802" i="3" s="1"/>
  <c r="DC806" i="1"/>
  <c r="B803" i="3" s="1"/>
  <c r="DC807" i="1"/>
  <c r="B804" i="3" s="1"/>
  <c r="DC808" i="1"/>
  <c r="B805" i="3" s="1"/>
  <c r="DC809" i="1"/>
  <c r="B806" i="3" s="1"/>
  <c r="DC810" i="1"/>
  <c r="B807" i="3" s="1"/>
  <c r="DC811" i="1"/>
  <c r="B808" i="3" s="1"/>
  <c r="DC812" i="1"/>
  <c r="B809" i="3" s="1"/>
  <c r="DC813" i="1"/>
  <c r="B810" i="3" s="1"/>
  <c r="DC814" i="1"/>
  <c r="B811" i="3" s="1"/>
  <c r="DC815" i="1"/>
  <c r="B812" i="3" s="1"/>
  <c r="DC816" i="1"/>
  <c r="B813" i="3" s="1"/>
  <c r="DC817" i="1"/>
  <c r="B814" i="3" s="1"/>
  <c r="DC818" i="1"/>
  <c r="B815" i="3" s="1"/>
  <c r="DC819" i="1"/>
  <c r="B816" i="3" s="1"/>
  <c r="DC820" i="1"/>
  <c r="B817" i="3" s="1"/>
  <c r="DC821" i="1"/>
  <c r="B818" i="3" s="1"/>
  <c r="DC822" i="1"/>
  <c r="B819" i="3" s="1"/>
  <c r="DC823" i="1"/>
  <c r="B820" i="3" s="1"/>
  <c r="DC824" i="1"/>
  <c r="B821" i="3" s="1"/>
  <c r="DC825" i="1"/>
  <c r="B822" i="3" s="1"/>
  <c r="DC826" i="1"/>
  <c r="B823" i="3" s="1"/>
  <c r="DC827" i="1"/>
  <c r="B824" i="3" s="1"/>
  <c r="DC828" i="1"/>
  <c r="B825" i="3" s="1"/>
  <c r="DC829" i="1"/>
  <c r="B826" i="3" s="1"/>
  <c r="I828" i="3" l="1"/>
  <c r="K802" i="3"/>
  <c r="K706" i="3"/>
  <c r="H690" i="3"/>
  <c r="K674" i="3"/>
  <c r="K642" i="3"/>
  <c r="K82" i="3"/>
  <c r="K50" i="3"/>
  <c r="K18" i="3"/>
  <c r="K626" i="3"/>
  <c r="K603" i="3"/>
  <c r="K562" i="3"/>
  <c r="K290" i="3"/>
  <c r="K27" i="3"/>
  <c r="K401" i="3"/>
  <c r="H548" i="3"/>
  <c r="H259" i="5" s="1"/>
  <c r="K781" i="3"/>
  <c r="K733" i="3"/>
  <c r="K589" i="3"/>
  <c r="K525" i="3"/>
  <c r="K493" i="3"/>
  <c r="K365" i="3"/>
  <c r="K269" i="3"/>
  <c r="K109" i="3"/>
  <c r="K45" i="3"/>
  <c r="K13" i="3"/>
  <c r="K700" i="3"/>
  <c r="K105" i="3"/>
  <c r="K588" i="3"/>
  <c r="K757" i="3"/>
  <c r="H661" i="3"/>
  <c r="K581" i="3"/>
  <c r="K533" i="3"/>
  <c r="K261" i="3"/>
  <c r="K53" i="3"/>
  <c r="K800" i="3"/>
  <c r="K528" i="3"/>
  <c r="K368" i="3"/>
  <c r="K192" i="3"/>
  <c r="K144" i="3"/>
  <c r="K831" i="3"/>
  <c r="K114" i="3"/>
  <c r="K750" i="3"/>
  <c r="K80" i="3"/>
  <c r="K670" i="3"/>
  <c r="K46" i="3"/>
  <c r="K251" i="3"/>
  <c r="K106" i="3"/>
  <c r="K42" i="3"/>
  <c r="H600" i="3"/>
  <c r="H282" i="5" s="1"/>
  <c r="H812" i="3"/>
  <c r="H796" i="3"/>
  <c r="H780" i="3"/>
  <c r="H764" i="3"/>
  <c r="H748" i="3"/>
  <c r="H345" i="5" s="1"/>
  <c r="H716" i="3"/>
  <c r="H333" i="5" s="1"/>
  <c r="H700" i="3"/>
  <c r="H327" i="5" s="1"/>
  <c r="H684" i="3"/>
  <c r="H319" i="5" s="1"/>
  <c r="H652" i="3"/>
  <c r="H636" i="3"/>
  <c r="H297" i="5" s="1"/>
  <c r="H620" i="3"/>
  <c r="H604" i="3"/>
  <c r="H284" i="5" s="1"/>
  <c r="H572" i="3"/>
  <c r="H267" i="5" s="1"/>
  <c r="H556" i="3"/>
  <c r="H540" i="3"/>
  <c r="H524" i="3"/>
  <c r="H508" i="3"/>
  <c r="H239" i="5" s="1"/>
  <c r="H492" i="3"/>
  <c r="H476" i="3"/>
  <c r="H220" i="5" s="1"/>
  <c r="H460" i="3"/>
  <c r="H444" i="3"/>
  <c r="H428" i="3"/>
  <c r="H412" i="3"/>
  <c r="H199" i="5" s="1"/>
  <c r="H396" i="3"/>
  <c r="H380" i="3"/>
  <c r="K364" i="3"/>
  <c r="H316" i="3"/>
  <c r="H300" i="3"/>
  <c r="H151" i="5" s="1"/>
  <c r="H268" i="3"/>
  <c r="H252" i="3"/>
  <c r="H123" i="5" s="1"/>
  <c r="H220" i="3"/>
  <c r="H204" i="3"/>
  <c r="H188" i="3"/>
  <c r="H87" i="5" s="1"/>
  <c r="H172" i="3"/>
  <c r="H156" i="3"/>
  <c r="H72" i="5" s="1"/>
  <c r="H140" i="3"/>
  <c r="H124" i="3"/>
  <c r="H61" i="5" s="1"/>
  <c r="H108" i="3"/>
  <c r="H92" i="3"/>
  <c r="H76" i="3"/>
  <c r="H60" i="3"/>
  <c r="H28" i="3"/>
  <c r="K586" i="3"/>
  <c r="K538" i="3"/>
  <c r="K250" i="3"/>
  <c r="K760" i="3"/>
  <c r="K504" i="3"/>
  <c r="K440" i="3"/>
  <c r="K392" i="3"/>
  <c r="K344" i="3"/>
  <c r="K312" i="3"/>
  <c r="K280" i="3"/>
  <c r="K264" i="3"/>
  <c r="K232" i="3"/>
  <c r="K40" i="3"/>
  <c r="K334" i="3"/>
  <c r="H807" i="3"/>
  <c r="K711" i="3"/>
  <c r="H599" i="3"/>
  <c r="H281" i="5" s="1"/>
  <c r="K583" i="3"/>
  <c r="K503" i="3"/>
  <c r="K391" i="3"/>
  <c r="K279" i="3"/>
  <c r="K263" i="3"/>
  <c r="K231" i="3"/>
  <c r="K199" i="3"/>
  <c r="K103" i="3"/>
  <c r="K7" i="3"/>
  <c r="K598" i="3"/>
  <c r="I823" i="3"/>
  <c r="K708" i="3"/>
  <c r="K196" i="3"/>
  <c r="K100" i="3"/>
  <c r="K818" i="3"/>
  <c r="K66" i="3"/>
  <c r="I743" i="3"/>
  <c r="I631" i="3"/>
  <c r="K691" i="3"/>
  <c r="K129" i="3"/>
  <c r="K33" i="3"/>
  <c r="I789" i="3"/>
  <c r="I710" i="3"/>
  <c r="I600" i="3"/>
  <c r="I536" i="3"/>
  <c r="I440" i="3"/>
  <c r="I360" i="3"/>
  <c r="I280" i="3"/>
  <c r="I200" i="3"/>
  <c r="I136" i="3"/>
  <c r="I88" i="3"/>
  <c r="I56" i="3"/>
  <c r="I8" i="3"/>
  <c r="K512" i="3"/>
  <c r="K600" i="3"/>
  <c r="I820" i="3"/>
  <c r="I804" i="3"/>
  <c r="I788" i="3"/>
  <c r="K655" i="3"/>
  <c r="K511" i="3"/>
  <c r="K447" i="3"/>
  <c r="K319" i="3"/>
  <c r="K175" i="3"/>
  <c r="K111" i="3"/>
  <c r="K79" i="3"/>
  <c r="K830" i="3"/>
  <c r="K599" i="3"/>
  <c r="I727" i="3"/>
  <c r="I679" i="3"/>
  <c r="K371" i="3"/>
  <c r="K54" i="3"/>
  <c r="I805" i="3"/>
  <c r="I726" i="3"/>
  <c r="I662" i="3"/>
  <c r="I630" i="3"/>
  <c r="I584" i="3"/>
  <c r="I520" i="3"/>
  <c r="I472" i="3"/>
  <c r="I392" i="3"/>
  <c r="I312" i="3"/>
  <c r="I72" i="3"/>
  <c r="K288" i="3"/>
  <c r="I772" i="3"/>
  <c r="I724" i="3"/>
  <c r="I676" i="3"/>
  <c r="K686" i="3"/>
  <c r="K158" i="3"/>
  <c r="I755" i="3"/>
  <c r="I707" i="3"/>
  <c r="K429" i="3"/>
  <c r="K237" i="3"/>
  <c r="K828" i="3"/>
  <c r="K247" i="3"/>
  <c r="I627" i="3"/>
  <c r="I580" i="3"/>
  <c r="I532" i="3"/>
  <c r="I500" i="3"/>
  <c r="I4" i="3"/>
  <c r="K731" i="3"/>
  <c r="K651" i="3"/>
  <c r="K635" i="3"/>
  <c r="H603" i="3"/>
  <c r="H283" i="5" s="1"/>
  <c r="K427" i="3"/>
  <c r="K347" i="3"/>
  <c r="K267" i="3"/>
  <c r="K235" i="3"/>
  <c r="K123" i="3"/>
  <c r="I807" i="3"/>
  <c r="K772" i="3"/>
  <c r="K548" i="3"/>
  <c r="K484" i="3"/>
  <c r="H291" i="3"/>
  <c r="K770" i="3"/>
  <c r="K722" i="3"/>
  <c r="K610" i="3"/>
  <c r="K546" i="3"/>
  <c r="K354" i="3"/>
  <c r="K56" i="3"/>
  <c r="I775" i="3"/>
  <c r="I711" i="3"/>
  <c r="I663" i="3"/>
  <c r="K707" i="3"/>
  <c r="I821" i="3"/>
  <c r="I758" i="3"/>
  <c r="I678" i="3"/>
  <c r="I615" i="3"/>
  <c r="I552" i="3"/>
  <c r="I488" i="3"/>
  <c r="I424" i="3"/>
  <c r="I376" i="3"/>
  <c r="I328" i="3"/>
  <c r="I264" i="3"/>
  <c r="I232" i="3"/>
  <c r="I184" i="3"/>
  <c r="I152" i="3"/>
  <c r="I104" i="3"/>
  <c r="I40" i="3"/>
  <c r="K816" i="3"/>
  <c r="K688" i="3"/>
  <c r="K608" i="3"/>
  <c r="K87" i="3"/>
  <c r="I756" i="3"/>
  <c r="I708" i="3"/>
  <c r="I660" i="3"/>
  <c r="I628" i="3"/>
  <c r="K446" i="3"/>
  <c r="K206" i="3"/>
  <c r="I739" i="3"/>
  <c r="K205" i="3"/>
  <c r="K152" i="3"/>
  <c r="I612" i="3"/>
  <c r="I564" i="3"/>
  <c r="I516" i="3"/>
  <c r="I791" i="3"/>
  <c r="I695" i="3"/>
  <c r="I647" i="3"/>
  <c r="K467" i="3"/>
  <c r="K51" i="3"/>
  <c r="I774" i="3"/>
  <c r="I742" i="3"/>
  <c r="I694" i="3"/>
  <c r="I646" i="3"/>
  <c r="I568" i="3"/>
  <c r="I504" i="3"/>
  <c r="I456" i="3"/>
  <c r="I408" i="3"/>
  <c r="I344" i="3"/>
  <c r="I296" i="3"/>
  <c r="I248" i="3"/>
  <c r="I216" i="3"/>
  <c r="I168" i="3"/>
  <c r="I120" i="3"/>
  <c r="I24" i="3"/>
  <c r="K480" i="3"/>
  <c r="K32" i="3"/>
  <c r="I740" i="3"/>
  <c r="I692" i="3"/>
  <c r="I644" i="3"/>
  <c r="K654" i="3"/>
  <c r="K174" i="3"/>
  <c r="I771" i="3"/>
  <c r="I723" i="3"/>
  <c r="K477" i="3"/>
  <c r="K333" i="3"/>
  <c r="K457" i="3"/>
  <c r="K330" i="3"/>
  <c r="I596" i="3"/>
  <c r="I548" i="3"/>
  <c r="I484" i="3"/>
  <c r="K713" i="3"/>
  <c r="K249" i="3"/>
  <c r="K274" i="3"/>
  <c r="K752" i="3"/>
  <c r="K336" i="3"/>
  <c r="K607" i="3"/>
  <c r="K527" i="3"/>
  <c r="K479" i="3"/>
  <c r="K255" i="3"/>
  <c r="K159" i="3"/>
  <c r="K15" i="3"/>
  <c r="K718" i="3"/>
  <c r="K638" i="3"/>
  <c r="K526" i="3"/>
  <c r="K398" i="3"/>
  <c r="K254" i="3"/>
  <c r="K94" i="3"/>
  <c r="K156" i="3"/>
  <c r="K455" i="3"/>
  <c r="K194" i="3"/>
  <c r="K495" i="3"/>
  <c r="K383" i="3"/>
  <c r="K335" i="3"/>
  <c r="K271" i="3"/>
  <c r="K239" i="3"/>
  <c r="K207" i="3"/>
  <c r="K127" i="3"/>
  <c r="K494" i="3"/>
  <c r="K238" i="3"/>
  <c r="K604" i="3"/>
  <c r="K746" i="3"/>
  <c r="K696" i="3"/>
  <c r="K568" i="3"/>
  <c r="K505" i="3"/>
  <c r="K265" i="3"/>
  <c r="K775" i="3"/>
  <c r="K215" i="3"/>
  <c r="K677" i="3"/>
  <c r="K421" i="3"/>
  <c r="K309" i="3"/>
  <c r="K117" i="3"/>
  <c r="K85" i="3"/>
  <c r="K171" i="3"/>
  <c r="K716" i="3"/>
  <c r="K502" i="3"/>
  <c r="K470" i="3"/>
  <c r="K438" i="3"/>
  <c r="K310" i="3"/>
  <c r="K278" i="3"/>
  <c r="K198" i="3"/>
  <c r="K118" i="3"/>
  <c r="K22" i="3"/>
  <c r="K6" i="3"/>
  <c r="H805" i="3"/>
  <c r="H364" i="5" s="1"/>
  <c r="H420" i="3"/>
  <c r="K388" i="3"/>
  <c r="K276" i="3"/>
  <c r="K759" i="3"/>
  <c r="K683" i="3"/>
  <c r="K650" i="3"/>
  <c r="K311" i="3"/>
  <c r="K498" i="3"/>
  <c r="K576" i="3"/>
  <c r="K384" i="3"/>
  <c r="K639" i="3"/>
  <c r="K143" i="3"/>
  <c r="K95" i="3"/>
  <c r="K47" i="3"/>
  <c r="K31" i="3"/>
  <c r="K749" i="3"/>
  <c r="K413" i="3"/>
  <c r="K221" i="3"/>
  <c r="K157" i="3"/>
  <c r="K93" i="3"/>
  <c r="K478" i="3"/>
  <c r="K126" i="3"/>
  <c r="K829" i="3"/>
  <c r="K810" i="3"/>
  <c r="K570" i="3"/>
  <c r="K170" i="3"/>
  <c r="K74" i="3"/>
  <c r="K26" i="3"/>
  <c r="K120" i="3"/>
  <c r="K617" i="3"/>
  <c r="K569" i="3"/>
  <c r="K57" i="3"/>
  <c r="K727" i="3"/>
  <c r="K695" i="3"/>
  <c r="K615" i="3"/>
  <c r="K519" i="3"/>
  <c r="K359" i="3"/>
  <c r="K805" i="3"/>
  <c r="K517" i="3"/>
  <c r="K565" i="3"/>
  <c r="K277" i="3"/>
  <c r="K229" i="3"/>
  <c r="K197" i="3"/>
  <c r="K181" i="3"/>
  <c r="K133" i="3"/>
  <c r="K531" i="3"/>
  <c r="H801" i="3"/>
  <c r="H362" i="5" s="1"/>
  <c r="K801" i="3"/>
  <c r="H673" i="3"/>
  <c r="H312" i="5" s="1"/>
  <c r="K673" i="3"/>
  <c r="H625" i="3"/>
  <c r="H292" i="5" s="1"/>
  <c r="K625" i="3"/>
  <c r="H593" i="3"/>
  <c r="H277" i="5" s="1"/>
  <c r="K593" i="3"/>
  <c r="H577" i="3"/>
  <c r="H269" i="5" s="1"/>
  <c r="K577" i="3"/>
  <c r="H561" i="3"/>
  <c r="H261" i="5" s="1"/>
  <c r="K561" i="3"/>
  <c r="H497" i="3"/>
  <c r="H233" i="5" s="1"/>
  <c r="H465" i="3"/>
  <c r="H449" i="3"/>
  <c r="H417" i="3"/>
  <c r="H369" i="3"/>
  <c r="H185" i="5" s="1"/>
  <c r="K369" i="3"/>
  <c r="H321" i="3"/>
  <c r="H163" i="5" s="1"/>
  <c r="H305" i="3"/>
  <c r="H153" i="5" s="1"/>
  <c r="K305" i="3"/>
  <c r="H289" i="3"/>
  <c r="H273" i="3"/>
  <c r="H136" i="5" s="1"/>
  <c r="H257" i="3"/>
  <c r="H126" i="5" s="1"/>
  <c r="K257" i="3"/>
  <c r="H241" i="3"/>
  <c r="H116" i="5" s="1"/>
  <c r="K241" i="3"/>
  <c r="H225" i="3"/>
  <c r="H209" i="3"/>
  <c r="H193" i="3"/>
  <c r="H89" i="5" s="1"/>
  <c r="H177" i="3"/>
  <c r="H113" i="3"/>
  <c r="H97" i="3"/>
  <c r="H46" i="5" s="1"/>
  <c r="H81" i="3"/>
  <c r="H39" i="5" s="1"/>
  <c r="K81" i="3"/>
  <c r="H49" i="3"/>
  <c r="H17" i="3"/>
  <c r="H832" i="3"/>
  <c r="H374" i="5" s="1"/>
  <c r="K832" i="3"/>
  <c r="K321" i="3"/>
  <c r="K448" i="3"/>
  <c r="H720" i="3"/>
  <c r="H335" i="5" s="1"/>
  <c r="K720" i="3"/>
  <c r="H544" i="3"/>
  <c r="H257" i="5" s="1"/>
  <c r="K544" i="3"/>
  <c r="H352" i="3"/>
  <c r="H177" i="5" s="1"/>
  <c r="K352" i="3"/>
  <c r="H304" i="3"/>
  <c r="H152" i="5" s="1"/>
  <c r="K304" i="3"/>
  <c r="K273" i="3"/>
  <c r="K193" i="3"/>
  <c r="K474" i="3"/>
  <c r="K681" i="3"/>
  <c r="K649" i="3"/>
  <c r="K217" i="3"/>
  <c r="K121" i="3"/>
  <c r="K743" i="3"/>
  <c r="K471" i="3"/>
  <c r="K529" i="3"/>
  <c r="K497" i="3"/>
  <c r="K342" i="3"/>
  <c r="K70" i="3"/>
  <c r="K97" i="3"/>
  <c r="K597" i="3"/>
  <c r="H788" i="3"/>
  <c r="K692" i="3"/>
  <c r="K676" i="3"/>
  <c r="K660" i="3"/>
  <c r="H644" i="3"/>
  <c r="K628" i="3"/>
  <c r="K596" i="3"/>
  <c r="K532" i="3"/>
  <c r="K452" i="3"/>
  <c r="K404" i="3"/>
  <c r="H388" i="3"/>
  <c r="H189" i="5" s="1"/>
  <c r="K308" i="3"/>
  <c r="H244" i="3"/>
  <c r="K228" i="3"/>
  <c r="K212" i="3"/>
  <c r="K164" i="3"/>
  <c r="K132" i="3"/>
  <c r="K68" i="3"/>
  <c r="K656" i="3"/>
  <c r="H817" i="3"/>
  <c r="H367" i="5" s="1"/>
  <c r="K817" i="3"/>
  <c r="K723" i="3"/>
  <c r="K675" i="3"/>
  <c r="K627" i="3"/>
  <c r="K579" i="3"/>
  <c r="K515" i="3"/>
  <c r="K483" i="3"/>
  <c r="K435" i="3"/>
  <c r="K419" i="3"/>
  <c r="K339" i="3"/>
  <c r="K323" i="3"/>
  <c r="K307" i="3"/>
  <c r="K275" i="3"/>
  <c r="K227" i="3"/>
  <c r="K195" i="3"/>
  <c r="K179" i="3"/>
  <c r="K163" i="3"/>
  <c r="K67" i="3"/>
  <c r="K35" i="3"/>
  <c r="K657" i="3"/>
  <c r="K785" i="3"/>
  <c r="K482" i="3"/>
  <c r="K322" i="3"/>
  <c r="K242" i="3"/>
  <c r="K146" i="3"/>
  <c r="K34" i="3"/>
  <c r="K827" i="3"/>
  <c r="H732" i="3"/>
  <c r="H340" i="5" s="1"/>
  <c r="K732" i="3"/>
  <c r="H668" i="3"/>
  <c r="H310" i="5" s="1"/>
  <c r="K668" i="3"/>
  <c r="H348" i="3"/>
  <c r="H176" i="5" s="1"/>
  <c r="K348" i="3"/>
  <c r="H284" i="3"/>
  <c r="H145" i="5" s="1"/>
  <c r="K284" i="3"/>
  <c r="H236" i="3"/>
  <c r="H112" i="5" s="1"/>
  <c r="K236" i="3"/>
  <c r="H44" i="3"/>
  <c r="H20" i="5" s="1"/>
  <c r="K44" i="3"/>
  <c r="H12" i="3"/>
  <c r="H6" i="5" s="1"/>
  <c r="K12" i="3"/>
  <c r="K252" i="3"/>
  <c r="K779" i="3"/>
  <c r="K763" i="3"/>
  <c r="K699" i="3"/>
  <c r="K539" i="3"/>
  <c r="K523" i="3"/>
  <c r="K395" i="3"/>
  <c r="K299" i="3"/>
  <c r="K187" i="3"/>
  <c r="K508" i="3"/>
  <c r="I468" i="3"/>
  <c r="I388" i="3"/>
  <c r="I340" i="3"/>
  <c r="I292" i="3"/>
  <c r="I244" i="3"/>
  <c r="I196" i="3"/>
  <c r="I148" i="3"/>
  <c r="I100" i="3"/>
  <c r="I52" i="3"/>
  <c r="K778" i="3"/>
  <c r="K666" i="3"/>
  <c r="K522" i="3"/>
  <c r="K490" i="3"/>
  <c r="K362" i="3"/>
  <c r="K314" i="3"/>
  <c r="K298" i="3"/>
  <c r="K266" i="3"/>
  <c r="K186" i="3"/>
  <c r="K300" i="3"/>
  <c r="K777" i="3"/>
  <c r="K489" i="3"/>
  <c r="K393" i="3"/>
  <c r="K329" i="3"/>
  <c r="K313" i="3"/>
  <c r="K281" i="3"/>
  <c r="K9" i="3"/>
  <c r="K412" i="3"/>
  <c r="K476" i="3"/>
  <c r="K572" i="3"/>
  <c r="I808" i="3"/>
  <c r="K584" i="3"/>
  <c r="H536" i="3"/>
  <c r="K456" i="3"/>
  <c r="K408" i="3"/>
  <c r="H296" i="3"/>
  <c r="H264" i="3"/>
  <c r="H130" i="5" s="1"/>
  <c r="H216" i="3"/>
  <c r="K200" i="3"/>
  <c r="H168" i="3"/>
  <c r="H152" i="3"/>
  <c r="H71" i="5" s="1"/>
  <c r="H40" i="3"/>
  <c r="H18" i="5" s="1"/>
  <c r="K8" i="3"/>
  <c r="I452" i="3"/>
  <c r="I420" i="3"/>
  <c r="I372" i="3"/>
  <c r="I324" i="3"/>
  <c r="I276" i="3"/>
  <c r="I228" i="3"/>
  <c r="I180" i="3"/>
  <c r="I116" i="3"/>
  <c r="I84" i="3"/>
  <c r="I36" i="3"/>
  <c r="H806" i="3"/>
  <c r="H790" i="3"/>
  <c r="H774" i="3"/>
  <c r="H758" i="3"/>
  <c r="H742" i="3"/>
  <c r="H342" i="5" s="1"/>
  <c r="K742" i="3"/>
  <c r="H726" i="3"/>
  <c r="H710" i="3"/>
  <c r="H694" i="3"/>
  <c r="H678" i="3"/>
  <c r="H662" i="3"/>
  <c r="H646" i="3"/>
  <c r="H630" i="3"/>
  <c r="H614" i="3"/>
  <c r="H289" i="5" s="1"/>
  <c r="K614" i="3"/>
  <c r="H598" i="3"/>
  <c r="H280" i="5" s="1"/>
  <c r="H582" i="3"/>
  <c r="H566" i="3"/>
  <c r="H550" i="3"/>
  <c r="H260" i="5" s="1"/>
  <c r="K550" i="3"/>
  <c r="H534" i="3"/>
  <c r="H518" i="3"/>
  <c r="H502" i="3"/>
  <c r="H235" i="5" s="1"/>
  <c r="H486" i="3"/>
  <c r="H470" i="3"/>
  <c r="H217" i="5" s="1"/>
  <c r="H454" i="3"/>
  <c r="H438" i="3"/>
  <c r="H207" i="5" s="1"/>
  <c r="H422" i="3"/>
  <c r="H203" i="5" s="1"/>
  <c r="H406" i="3"/>
  <c r="H390" i="3"/>
  <c r="H374" i="3"/>
  <c r="H358" i="3"/>
  <c r="H342" i="3"/>
  <c r="H173" i="5" s="1"/>
  <c r="H326" i="3"/>
  <c r="H310" i="3"/>
  <c r="H157" i="5" s="1"/>
  <c r="H294" i="3"/>
  <c r="H148" i="5" s="1"/>
  <c r="K294" i="3"/>
  <c r="H278" i="3"/>
  <c r="H141" i="5" s="1"/>
  <c r="H262" i="3"/>
  <c r="H128" i="5" s="1"/>
  <c r="K262" i="3"/>
  <c r="H246" i="3"/>
  <c r="H230" i="3"/>
  <c r="H108" i="5" s="1"/>
  <c r="H214" i="3"/>
  <c r="H198" i="3"/>
  <c r="H94" i="5" s="1"/>
  <c r="H182" i="3"/>
  <c r="H84" i="5" s="1"/>
  <c r="K182" i="3"/>
  <c r="H166" i="3"/>
  <c r="H150" i="3"/>
  <c r="H70" i="5" s="1"/>
  <c r="K150" i="3"/>
  <c r="H134" i="3"/>
  <c r="H118" i="3"/>
  <c r="H57" i="5" s="1"/>
  <c r="H102" i="3"/>
  <c r="H86" i="3"/>
  <c r="H70" i="3"/>
  <c r="H34" i="5" s="1"/>
  <c r="H54" i="3"/>
  <c r="H27" i="5" s="1"/>
  <c r="H38" i="3"/>
  <c r="H22" i="3"/>
  <c r="H10" i="5" s="1"/>
  <c r="H6" i="3"/>
  <c r="H2" i="5" s="1"/>
  <c r="K124" i="3"/>
  <c r="K188" i="3"/>
  <c r="K230" i="3"/>
  <c r="K636" i="3"/>
  <c r="K748" i="3"/>
  <c r="I436" i="3"/>
  <c r="I404" i="3"/>
  <c r="I356" i="3"/>
  <c r="I308" i="3"/>
  <c r="I260" i="3"/>
  <c r="I212" i="3"/>
  <c r="I164" i="3"/>
  <c r="I132" i="3"/>
  <c r="I68" i="3"/>
  <c r="I20" i="3"/>
  <c r="K613" i="3"/>
  <c r="K405" i="3"/>
  <c r="K245" i="3"/>
  <c r="K213" i="3"/>
  <c r="K101" i="3"/>
  <c r="K69" i="3"/>
  <c r="K422" i="3"/>
  <c r="K684" i="3"/>
  <c r="H703" i="3"/>
  <c r="H271" i="3"/>
  <c r="H135" i="5" s="1"/>
  <c r="I611" i="3"/>
  <c r="I595" i="3"/>
  <c r="I579" i="3"/>
  <c r="I563" i="3"/>
  <c r="I547" i="3"/>
  <c r="I531" i="3"/>
  <c r="I515" i="3"/>
  <c r="I499" i="3"/>
  <c r="I483" i="3"/>
  <c r="I467" i="3"/>
  <c r="I451" i="3"/>
  <c r="I435" i="3"/>
  <c r="I419" i="3"/>
  <c r="I403" i="3"/>
  <c r="I387" i="3"/>
  <c r="I371" i="3"/>
  <c r="I355" i="3"/>
  <c r="I339" i="3"/>
  <c r="I323" i="3"/>
  <c r="I307" i="3"/>
  <c r="I291" i="3"/>
  <c r="I275" i="3"/>
  <c r="I259" i="3"/>
  <c r="I243" i="3"/>
  <c r="I227" i="3"/>
  <c r="I211" i="3"/>
  <c r="I195" i="3"/>
  <c r="I179" i="3"/>
  <c r="I163" i="3"/>
  <c r="I147" i="3"/>
  <c r="I131" i="3"/>
  <c r="I115" i="3"/>
  <c r="I99" i="3"/>
  <c r="I83" i="3"/>
  <c r="I67" i="3"/>
  <c r="I51" i="3"/>
  <c r="I35" i="3"/>
  <c r="I19" i="3"/>
  <c r="I3" i="3"/>
  <c r="H795" i="3"/>
  <c r="I747" i="3"/>
  <c r="I731" i="3"/>
  <c r="H715" i="3"/>
  <c r="I683" i="3"/>
  <c r="I651" i="3"/>
  <c r="H619" i="3"/>
  <c r="H555" i="3"/>
  <c r="H539" i="3"/>
  <c r="H256" i="5" s="1"/>
  <c r="I491" i="3"/>
  <c r="H411" i="3"/>
  <c r="H363" i="3"/>
  <c r="H181" i="5" s="1"/>
  <c r="H347" i="3"/>
  <c r="H175" i="5" s="1"/>
  <c r="I331" i="3"/>
  <c r="H315" i="3"/>
  <c r="H251" i="3"/>
  <c r="H122" i="5" s="1"/>
  <c r="H219" i="3"/>
  <c r="H203" i="3"/>
  <c r="H155" i="3"/>
  <c r="H107" i="3"/>
  <c r="H52" i="5" s="1"/>
  <c r="H75" i="3"/>
  <c r="H36" i="5" s="1"/>
  <c r="K75" i="3"/>
  <c r="K107" i="3"/>
  <c r="H442" i="3"/>
  <c r="H346" i="3"/>
  <c r="H250" i="3"/>
  <c r="H121" i="5" s="1"/>
  <c r="H154" i="3"/>
  <c r="H74" i="3"/>
  <c r="H35" i="5" s="1"/>
  <c r="K363" i="3"/>
  <c r="I809" i="3"/>
  <c r="H729" i="3"/>
  <c r="H441" i="3"/>
  <c r="H169" i="3"/>
  <c r="I574" i="3"/>
  <c r="I526" i="3"/>
  <c r="I414" i="3"/>
  <c r="H743" i="3"/>
  <c r="H343" i="5" s="1"/>
  <c r="H695" i="3"/>
  <c r="H324" i="5" s="1"/>
  <c r="H679" i="3"/>
  <c r="H663" i="3"/>
  <c r="H631" i="3"/>
  <c r="H615" i="3"/>
  <c r="H290" i="5" s="1"/>
  <c r="H551" i="3"/>
  <c r="H535" i="3"/>
  <c r="H503" i="3"/>
  <c r="H236" i="5" s="1"/>
  <c r="H439" i="3"/>
  <c r="H423" i="3"/>
  <c r="H391" i="3"/>
  <c r="H190" i="5" s="1"/>
  <c r="H343" i="3"/>
  <c r="H327" i="3"/>
  <c r="H311" i="3"/>
  <c r="H158" i="5" s="1"/>
  <c r="H295" i="3"/>
  <c r="H263" i="3"/>
  <c r="H129" i="5" s="1"/>
  <c r="H135" i="3"/>
  <c r="H119" i="3"/>
  <c r="H39" i="3"/>
  <c r="H23" i="3"/>
  <c r="I794" i="3"/>
  <c r="H821" i="3"/>
  <c r="H789" i="3"/>
  <c r="H773" i="3"/>
  <c r="H757" i="3"/>
  <c r="H349" i="5" s="1"/>
  <c r="H741" i="3"/>
  <c r="H725" i="3"/>
  <c r="H709" i="3"/>
  <c r="H693" i="3"/>
  <c r="H677" i="3"/>
  <c r="H316" i="5" s="1"/>
  <c r="H645" i="3"/>
  <c r="H629" i="3"/>
  <c r="H613" i="3"/>
  <c r="H288" i="5" s="1"/>
  <c r="H597" i="3"/>
  <c r="H279" i="5" s="1"/>
  <c r="H581" i="3"/>
  <c r="H271" i="5" s="1"/>
  <c r="H565" i="3"/>
  <c r="H263" i="5" s="1"/>
  <c r="H549" i="3"/>
  <c r="H533" i="3"/>
  <c r="H254" i="5" s="1"/>
  <c r="I769" i="3"/>
  <c r="I689" i="3"/>
  <c r="I671" i="3"/>
  <c r="I698" i="3"/>
  <c r="H804" i="3"/>
  <c r="H740" i="3"/>
  <c r="H724" i="3"/>
  <c r="H564" i="3"/>
  <c r="H516" i="3"/>
  <c r="H500" i="3"/>
  <c r="H484" i="3"/>
  <c r="H227" i="5" s="1"/>
  <c r="H468" i="3"/>
  <c r="H404" i="3"/>
  <c r="H196" i="5" s="1"/>
  <c r="H372" i="3"/>
  <c r="H340" i="3"/>
  <c r="H308" i="3"/>
  <c r="H155" i="5" s="1"/>
  <c r="H276" i="3"/>
  <c r="H139" i="5" s="1"/>
  <c r="H260" i="3"/>
  <c r="H228" i="3"/>
  <c r="H106" i="5" s="1"/>
  <c r="H212" i="3"/>
  <c r="H100" i="5" s="1"/>
  <c r="H164" i="3"/>
  <c r="H77" i="5" s="1"/>
  <c r="H132" i="3"/>
  <c r="H65" i="5" s="1"/>
  <c r="H116" i="3"/>
  <c r="H52" i="3"/>
  <c r="H36" i="3"/>
  <c r="H563" i="3"/>
  <c r="H243" i="3"/>
  <c r="H67" i="3"/>
  <c r="H31" i="5" s="1"/>
  <c r="H440" i="3"/>
  <c r="H208" i="5" s="1"/>
  <c r="H360" i="3"/>
  <c r="H200" i="3"/>
  <c r="H96" i="5" s="1"/>
  <c r="H791" i="3"/>
  <c r="I795" i="3"/>
  <c r="I668" i="3"/>
  <c r="I826" i="3"/>
  <c r="I556" i="3"/>
  <c r="I492" i="3"/>
  <c r="I139" i="3"/>
  <c r="I107" i="3"/>
  <c r="I522" i="3"/>
  <c r="I490" i="3"/>
  <c r="I442" i="3"/>
  <c r="I410" i="3"/>
  <c r="I346" i="3"/>
  <c r="I330" i="3"/>
  <c r="I314" i="3"/>
  <c r="I282" i="3"/>
  <c r="I250" i="3"/>
  <c r="I186" i="3"/>
  <c r="I122" i="3"/>
  <c r="I106" i="3"/>
  <c r="I58" i="3"/>
  <c r="I26" i="3"/>
  <c r="I10" i="3"/>
  <c r="H787" i="3"/>
  <c r="H755" i="3"/>
  <c r="H707" i="3"/>
  <c r="H329" i="5" s="1"/>
  <c r="H595" i="3"/>
  <c r="H579" i="3"/>
  <c r="H270" i="5" s="1"/>
  <c r="H547" i="3"/>
  <c r="H483" i="3"/>
  <c r="H226" i="5" s="1"/>
  <c r="H451" i="3"/>
  <c r="H371" i="3"/>
  <c r="H186" i="5" s="1"/>
  <c r="H195" i="3"/>
  <c r="H91" i="5" s="1"/>
  <c r="H99" i="3"/>
  <c r="H51" i="3"/>
  <c r="H25" i="5" s="1"/>
  <c r="H19" i="3"/>
  <c r="H818" i="3"/>
  <c r="H368" i="5" s="1"/>
  <c r="H802" i="3"/>
  <c r="H363" i="5" s="1"/>
  <c r="H786" i="3"/>
  <c r="H770" i="3"/>
  <c r="H353" i="5" s="1"/>
  <c r="H754" i="3"/>
  <c r="H738" i="3"/>
  <c r="H722" i="3"/>
  <c r="H336" i="5" s="1"/>
  <c r="H706" i="3"/>
  <c r="H328" i="5" s="1"/>
  <c r="H674" i="3"/>
  <c r="H313" i="5" s="1"/>
  <c r="H658" i="3"/>
  <c r="H642" i="3"/>
  <c r="H300" i="5" s="1"/>
  <c r="H626" i="3"/>
  <c r="H293" i="5" s="1"/>
  <c r="H610" i="3"/>
  <c r="H287" i="5" s="1"/>
  <c r="H594" i="3"/>
  <c r="H578" i="3"/>
  <c r="H562" i="3"/>
  <c r="H262" i="5" s="1"/>
  <c r="H546" i="3"/>
  <c r="H258" i="5" s="1"/>
  <c r="H530" i="3"/>
  <c r="H514" i="3"/>
  <c r="H498" i="3"/>
  <c r="H234" i="5" s="1"/>
  <c r="H482" i="3"/>
  <c r="H225" i="5" s="1"/>
  <c r="H466" i="3"/>
  <c r="H450" i="3"/>
  <c r="H434" i="3"/>
  <c r="H418" i="3"/>
  <c r="H402" i="3"/>
  <c r="H386" i="3"/>
  <c r="H370" i="3"/>
  <c r="H354" i="3"/>
  <c r="H178" i="5" s="1"/>
  <c r="H338" i="3"/>
  <c r="H322" i="3"/>
  <c r="H164" i="5" s="1"/>
  <c r="H306" i="3"/>
  <c r="H290" i="3"/>
  <c r="H147" i="5" s="1"/>
  <c r="H274" i="3"/>
  <c r="H137" i="5" s="1"/>
  <c r="H258" i="3"/>
  <c r="H242" i="3"/>
  <c r="H117" i="5" s="1"/>
  <c r="H226" i="3"/>
  <c r="H210" i="3"/>
  <c r="H194" i="3"/>
  <c r="H90" i="5" s="1"/>
  <c r="H178" i="3"/>
  <c r="H162" i="3"/>
  <c r="H146" i="3"/>
  <c r="H69" i="5" s="1"/>
  <c r="H130" i="3"/>
  <c r="H114" i="3"/>
  <c r="H55" i="5" s="1"/>
  <c r="H98" i="3"/>
  <c r="H82" i="3"/>
  <c r="H40" i="5" s="1"/>
  <c r="H66" i="3"/>
  <c r="H30" i="5" s="1"/>
  <c r="H50" i="3"/>
  <c r="H24" i="5" s="1"/>
  <c r="H34" i="3"/>
  <c r="H16" i="5" s="1"/>
  <c r="H18" i="3"/>
  <c r="H9" i="5" s="1"/>
  <c r="H827" i="3"/>
  <c r="H369" i="5" s="1"/>
  <c r="I811" i="3"/>
  <c r="I810" i="3"/>
  <c r="I667" i="3"/>
  <c r="I730" i="3"/>
  <c r="I284" i="3"/>
  <c r="I729" i="3"/>
  <c r="I555" i="3"/>
  <c r="I283" i="3"/>
  <c r="I728" i="3"/>
  <c r="I648" i="3"/>
  <c r="I506" i="3"/>
  <c r="I585" i="3"/>
  <c r="I393" i="3"/>
  <c r="I329" i="3"/>
  <c r="I249" i="3"/>
  <c r="H292" i="3"/>
  <c r="H68" i="3"/>
  <c r="H32" i="5" s="1"/>
  <c r="I576" i="3"/>
  <c r="I144" i="3"/>
  <c r="I773" i="3"/>
  <c r="I757" i="3"/>
  <c r="I741" i="3"/>
  <c r="I725" i="3"/>
  <c r="I709" i="3"/>
  <c r="I693" i="3"/>
  <c r="I677" i="3"/>
  <c r="I661" i="3"/>
  <c r="I645" i="3"/>
  <c r="I629" i="3"/>
  <c r="I614" i="3"/>
  <c r="I599" i="3"/>
  <c r="I583" i="3"/>
  <c r="I567" i="3"/>
  <c r="I551" i="3"/>
  <c r="I819" i="3"/>
  <c r="I803" i="3"/>
  <c r="I787" i="3"/>
  <c r="I613" i="3"/>
  <c r="I598" i="3"/>
  <c r="I582" i="3"/>
  <c r="I566" i="3"/>
  <c r="I550" i="3"/>
  <c r="I691" i="3"/>
  <c r="I675" i="3"/>
  <c r="I659" i="3"/>
  <c r="I643" i="3"/>
  <c r="I597" i="3"/>
  <c r="I581" i="3"/>
  <c r="I565" i="3"/>
  <c r="I549" i="3"/>
  <c r="I533" i="3"/>
  <c r="I517" i="3"/>
  <c r="I501" i="3"/>
  <c r="I485" i="3"/>
  <c r="I469" i="3"/>
  <c r="I453" i="3"/>
  <c r="I437" i="3"/>
  <c r="I421" i="3"/>
  <c r="I405" i="3"/>
  <c r="I389" i="3"/>
  <c r="I373" i="3"/>
  <c r="I357" i="3"/>
  <c r="I341" i="3"/>
  <c r="I325" i="3"/>
  <c r="I309" i="3"/>
  <c r="I293" i="3"/>
  <c r="I277" i="3"/>
  <c r="I261" i="3"/>
  <c r="I245" i="3"/>
  <c r="I229" i="3"/>
  <c r="I213" i="3"/>
  <c r="I197" i="3"/>
  <c r="I181" i="3"/>
  <c r="I165" i="3"/>
  <c r="I149" i="3"/>
  <c r="I133" i="3"/>
  <c r="I117" i="3"/>
  <c r="I101" i="3"/>
  <c r="I85" i="3"/>
  <c r="I69" i="3"/>
  <c r="I53" i="3"/>
  <c r="I37" i="3"/>
  <c r="I21" i="3"/>
  <c r="I5" i="3"/>
  <c r="H813" i="3"/>
  <c r="H797" i="3"/>
  <c r="H781" i="3"/>
  <c r="H359" i="5" s="1"/>
  <c r="H765" i="3"/>
  <c r="H749" i="3"/>
  <c r="H346" i="5" s="1"/>
  <c r="H733" i="3"/>
  <c r="H341" i="5" s="1"/>
  <c r="H717" i="3"/>
  <c r="H701" i="3"/>
  <c r="H685" i="3"/>
  <c r="H669" i="3"/>
  <c r="H653" i="3"/>
  <c r="H637" i="3"/>
  <c r="H621" i="3"/>
  <c r="H589" i="3"/>
  <c r="H276" i="5" s="1"/>
  <c r="I557" i="3"/>
  <c r="I541" i="3"/>
  <c r="I509" i="3"/>
  <c r="H461" i="3"/>
  <c r="H445" i="3"/>
  <c r="H413" i="3"/>
  <c r="H200" i="5" s="1"/>
  <c r="H381" i="3"/>
  <c r="H365" i="3"/>
  <c r="H183" i="5" s="1"/>
  <c r="H333" i="3"/>
  <c r="H168" i="5" s="1"/>
  <c r="I301" i="3"/>
  <c r="H285" i="3"/>
  <c r="H269" i="3"/>
  <c r="H134" i="5" s="1"/>
  <c r="I253" i="3"/>
  <c r="I237" i="3"/>
  <c r="H221" i="3"/>
  <c r="H104" i="5" s="1"/>
  <c r="H205" i="3"/>
  <c r="H97" i="5" s="1"/>
  <c r="H189" i="3"/>
  <c r="H173" i="3"/>
  <c r="H141" i="3"/>
  <c r="H125" i="3"/>
  <c r="H109" i="3"/>
  <c r="H53" i="5" s="1"/>
  <c r="I93" i="3"/>
  <c r="H77" i="3"/>
  <c r="H45" i="3"/>
  <c r="H21" i="5" s="1"/>
  <c r="H828" i="3"/>
  <c r="H370" i="5" s="1"/>
  <c r="H772" i="3"/>
  <c r="H354" i="5" s="1"/>
  <c r="H756" i="3"/>
  <c r="H708" i="3"/>
  <c r="H330" i="5" s="1"/>
  <c r="H100" i="3"/>
  <c r="H47" i="5" s="1"/>
  <c r="H20" i="3"/>
  <c r="I535" i="3"/>
  <c r="I519" i="3"/>
  <c r="I503" i="3"/>
  <c r="I487" i="3"/>
  <c r="I471" i="3"/>
  <c r="I455" i="3"/>
  <c r="I439" i="3"/>
  <c r="I423" i="3"/>
  <c r="I407" i="3"/>
  <c r="I391" i="3"/>
  <c r="I375" i="3"/>
  <c r="I359" i="3"/>
  <c r="I343" i="3"/>
  <c r="I327" i="3"/>
  <c r="I311" i="3"/>
  <c r="I295" i="3"/>
  <c r="I279" i="3"/>
  <c r="I263" i="3"/>
  <c r="I247" i="3"/>
  <c r="I231" i="3"/>
  <c r="I215" i="3"/>
  <c r="I199" i="3"/>
  <c r="I183" i="3"/>
  <c r="I167" i="3"/>
  <c r="I151" i="3"/>
  <c r="I135" i="3"/>
  <c r="I119" i="3"/>
  <c r="I103" i="3"/>
  <c r="I87" i="3"/>
  <c r="I71" i="3"/>
  <c r="I55" i="3"/>
  <c r="I39" i="3"/>
  <c r="I23" i="3"/>
  <c r="I7" i="3"/>
  <c r="H815" i="3"/>
  <c r="H799" i="3"/>
  <c r="H783" i="3"/>
  <c r="H767" i="3"/>
  <c r="H751" i="3"/>
  <c r="H719" i="3"/>
  <c r="H687" i="3"/>
  <c r="H671" i="3"/>
  <c r="H655" i="3"/>
  <c r="H305" i="5" s="1"/>
  <c r="H639" i="3"/>
  <c r="H299" i="5" s="1"/>
  <c r="H623" i="3"/>
  <c r="H607" i="3"/>
  <c r="H285" i="5" s="1"/>
  <c r="H591" i="3"/>
  <c r="H575" i="3"/>
  <c r="H559" i="3"/>
  <c r="H543" i="3"/>
  <c r="H527" i="3"/>
  <c r="H249" i="5" s="1"/>
  <c r="H511" i="3"/>
  <c r="H240" i="5" s="1"/>
  <c r="H495" i="3"/>
  <c r="H232" i="5" s="1"/>
  <c r="H479" i="3"/>
  <c r="H223" i="5" s="1"/>
  <c r="H463" i="3"/>
  <c r="H447" i="3"/>
  <c r="H210" i="5" s="1"/>
  <c r="H431" i="3"/>
  <c r="H415" i="3"/>
  <c r="H399" i="3"/>
  <c r="H383" i="3"/>
  <c r="H187" i="5" s="1"/>
  <c r="H367" i="3"/>
  <c r="H351" i="3"/>
  <c r="H335" i="3"/>
  <c r="H170" i="5" s="1"/>
  <c r="H319" i="3"/>
  <c r="H162" i="5" s="1"/>
  <c r="H303" i="3"/>
  <c r="H287" i="3"/>
  <c r="I271" i="3"/>
  <c r="H255" i="3"/>
  <c r="H125" i="5" s="1"/>
  <c r="H223" i="3"/>
  <c r="H207" i="3"/>
  <c r="H99" i="5" s="1"/>
  <c r="H175" i="3"/>
  <c r="H81" i="5" s="1"/>
  <c r="H159" i="3"/>
  <c r="H75" i="5" s="1"/>
  <c r="H143" i="3"/>
  <c r="H67" i="5" s="1"/>
  <c r="I127" i="3"/>
  <c r="H111" i="3"/>
  <c r="H54" i="5" s="1"/>
  <c r="H95" i="3"/>
  <c r="H45" i="5" s="1"/>
  <c r="H63" i="3"/>
  <c r="H47" i="3"/>
  <c r="H23" i="5" s="1"/>
  <c r="I31" i="3"/>
  <c r="H830" i="3"/>
  <c r="H372" i="5" s="1"/>
  <c r="I534" i="3"/>
  <c r="I518" i="3"/>
  <c r="I502" i="3"/>
  <c r="I486" i="3"/>
  <c r="I470" i="3"/>
  <c r="I454" i="3"/>
  <c r="I438" i="3"/>
  <c r="I422" i="3"/>
  <c r="I406" i="3"/>
  <c r="I390" i="3"/>
  <c r="I374" i="3"/>
  <c r="I358" i="3"/>
  <c r="I342" i="3"/>
  <c r="I326" i="3"/>
  <c r="I310" i="3"/>
  <c r="I294" i="3"/>
  <c r="I278" i="3"/>
  <c r="I262" i="3"/>
  <c r="I246" i="3"/>
  <c r="I230" i="3"/>
  <c r="I214" i="3"/>
  <c r="I198" i="3"/>
  <c r="I182" i="3"/>
  <c r="I166" i="3"/>
  <c r="I150" i="3"/>
  <c r="I134" i="3"/>
  <c r="I118" i="3"/>
  <c r="I102" i="3"/>
  <c r="I86" i="3"/>
  <c r="I70" i="3"/>
  <c r="I54" i="3"/>
  <c r="I38" i="3"/>
  <c r="I22" i="3"/>
  <c r="I6" i="3"/>
  <c r="H766" i="3"/>
  <c r="H734" i="3"/>
  <c r="I670" i="3"/>
  <c r="H638" i="3"/>
  <c r="H298" i="5" s="1"/>
  <c r="H622" i="3"/>
  <c r="H526" i="3"/>
  <c r="H248" i="5" s="1"/>
  <c r="H478" i="3"/>
  <c r="H222" i="5" s="1"/>
  <c r="H446" i="3"/>
  <c r="H209" i="5" s="1"/>
  <c r="H430" i="3"/>
  <c r="H382" i="3"/>
  <c r="H286" i="3"/>
  <c r="H270" i="3"/>
  <c r="H254" i="3"/>
  <c r="H124" i="5" s="1"/>
  <c r="H222" i="3"/>
  <c r="H206" i="3"/>
  <c r="H98" i="5" s="1"/>
  <c r="H190" i="3"/>
  <c r="H174" i="3"/>
  <c r="H80" i="5" s="1"/>
  <c r="H353" i="3"/>
  <c r="I353" i="3"/>
  <c r="I496" i="3"/>
  <c r="H784" i="3"/>
  <c r="H736" i="3"/>
  <c r="H704" i="3"/>
  <c r="H640" i="3"/>
  <c r="H592" i="3"/>
  <c r="H560" i="3"/>
  <c r="H528" i="3"/>
  <c r="H250" i="5" s="1"/>
  <c r="H480" i="3"/>
  <c r="H224" i="5" s="1"/>
  <c r="H416" i="3"/>
  <c r="H336" i="3"/>
  <c r="H171" i="5" s="1"/>
  <c r="H224" i="3"/>
  <c r="H176" i="3"/>
  <c r="H96" i="3"/>
  <c r="H32" i="3"/>
  <c r="H14" i="5" s="1"/>
  <c r="H735" i="3"/>
  <c r="H750" i="3"/>
  <c r="H347" i="5" s="1"/>
  <c r="H574" i="3"/>
  <c r="H398" i="3"/>
  <c r="H194" i="5" s="1"/>
  <c r="H126" i="3"/>
  <c r="H62" i="5" s="1"/>
  <c r="I573" i="3"/>
  <c r="H573" i="3"/>
  <c r="I157" i="3"/>
  <c r="H157" i="3"/>
  <c r="H73" i="5" s="1"/>
  <c r="I817" i="3"/>
  <c r="I770" i="3"/>
  <c r="I706" i="3"/>
  <c r="I642" i="3"/>
  <c r="H588" i="3"/>
  <c r="H275" i="5" s="1"/>
  <c r="I588" i="3"/>
  <c r="H364" i="3"/>
  <c r="H182" i="5" s="1"/>
  <c r="I364" i="3"/>
  <c r="H332" i="3"/>
  <c r="I332" i="3"/>
  <c r="I832" i="3"/>
  <c r="H800" i="3"/>
  <c r="H361" i="5" s="1"/>
  <c r="H688" i="3"/>
  <c r="H321" i="5" s="1"/>
  <c r="H608" i="3"/>
  <c r="H286" i="5" s="1"/>
  <c r="H288" i="3"/>
  <c r="H146" i="5" s="1"/>
  <c r="H192" i="3"/>
  <c r="H88" i="5" s="1"/>
  <c r="I802" i="3"/>
  <c r="H798" i="3"/>
  <c r="H654" i="3"/>
  <c r="H304" i="5" s="1"/>
  <c r="H542" i="3"/>
  <c r="H366" i="3"/>
  <c r="H302" i="3"/>
  <c r="H238" i="3"/>
  <c r="H114" i="5" s="1"/>
  <c r="H829" i="3"/>
  <c r="H371" i="5" s="1"/>
  <c r="I429" i="3"/>
  <c r="H429" i="3"/>
  <c r="H205" i="5" s="1"/>
  <c r="I801" i="3"/>
  <c r="I754" i="3"/>
  <c r="I722" i="3"/>
  <c r="I674" i="3"/>
  <c r="I816" i="3"/>
  <c r="I800" i="3"/>
  <c r="I785" i="3"/>
  <c r="I753" i="3"/>
  <c r="I737" i="3"/>
  <c r="I721" i="3"/>
  <c r="I705" i="3"/>
  <c r="I673" i="3"/>
  <c r="I657" i="3"/>
  <c r="I641" i="3"/>
  <c r="I626" i="3"/>
  <c r="I338" i="3"/>
  <c r="I162" i="3"/>
  <c r="H816" i="3"/>
  <c r="H366" i="5" s="1"/>
  <c r="H768" i="3"/>
  <c r="H672" i="3"/>
  <c r="H464" i="3"/>
  <c r="H320" i="3"/>
  <c r="H144" i="3"/>
  <c r="H68" i="5" s="1"/>
  <c r="H80" i="3"/>
  <c r="H38" i="5" s="1"/>
  <c r="H48" i="3"/>
  <c r="H16" i="3"/>
  <c r="I818" i="3"/>
  <c r="H670" i="3"/>
  <c r="H311" i="5" s="1"/>
  <c r="H510" i="3"/>
  <c r="H30" i="3"/>
  <c r="I786" i="3"/>
  <c r="I738" i="3"/>
  <c r="I690" i="3"/>
  <c r="I658" i="3"/>
  <c r="I138" i="3"/>
  <c r="H683" i="3"/>
  <c r="H318" i="5" s="1"/>
  <c r="I814" i="3"/>
  <c r="I798" i="3"/>
  <c r="I433" i="3"/>
  <c r="I812" i="3"/>
  <c r="I796" i="3"/>
  <c r="I749" i="3"/>
  <c r="I622" i="3"/>
  <c r="I367" i="3"/>
  <c r="H647" i="3"/>
  <c r="H583" i="3"/>
  <c r="H272" i="5" s="1"/>
  <c r="H359" i="3"/>
  <c r="H179" i="5" s="1"/>
  <c r="H199" i="3"/>
  <c r="H95" i="5" s="1"/>
  <c r="H747" i="3"/>
  <c r="I827" i="3"/>
  <c r="I768" i="3"/>
  <c r="I736" i="3"/>
  <c r="I704" i="3"/>
  <c r="I672" i="3"/>
  <c r="I640" i="3"/>
  <c r="I594" i="3"/>
  <c r="I562" i="3"/>
  <c r="I530" i="3"/>
  <c r="I498" i="3"/>
  <c r="I466" i="3"/>
  <c r="I434" i="3"/>
  <c r="I402" i="3"/>
  <c r="I370" i="3"/>
  <c r="I306" i="3"/>
  <c r="I274" i="3"/>
  <c r="I242" i="3"/>
  <c r="I210" i="3"/>
  <c r="I178" i="3"/>
  <c r="I146" i="3"/>
  <c r="I114" i="3"/>
  <c r="I82" i="3"/>
  <c r="I50" i="3"/>
  <c r="I18" i="3"/>
  <c r="I304" i="3"/>
  <c r="I602" i="3"/>
  <c r="I586" i="3"/>
  <c r="I458" i="3"/>
  <c r="I394" i="3"/>
  <c r="I780" i="3"/>
  <c r="I764" i="3"/>
  <c r="I748" i="3"/>
  <c r="I732" i="3"/>
  <c r="I716" i="3"/>
  <c r="I700" i="3"/>
  <c r="I684" i="3"/>
  <c r="I652" i="3"/>
  <c r="I636" i="3"/>
  <c r="I606" i="3"/>
  <c r="I590" i="3"/>
  <c r="I558" i="3"/>
  <c r="I542" i="3"/>
  <c r="I510" i="3"/>
  <c r="I494" i="3"/>
  <c r="I478" i="3"/>
  <c r="I462" i="3"/>
  <c r="I446" i="3"/>
  <c r="I430" i="3"/>
  <c r="I398" i="3"/>
  <c r="I382" i="3"/>
  <c r="I366" i="3"/>
  <c r="I350" i="3"/>
  <c r="I334" i="3"/>
  <c r="I318" i="3"/>
  <c r="I302" i="3"/>
  <c r="I286" i="3"/>
  <c r="I270" i="3"/>
  <c r="I254" i="3"/>
  <c r="I238" i="3"/>
  <c r="I222" i="3"/>
  <c r="I206" i="3"/>
  <c r="I190" i="3"/>
  <c r="I174" i="3"/>
  <c r="I158" i="3"/>
  <c r="I142" i="3"/>
  <c r="I126" i="3"/>
  <c r="I110" i="3"/>
  <c r="I94" i="3"/>
  <c r="I78" i="3"/>
  <c r="I62" i="3"/>
  <c r="I46" i="3"/>
  <c r="I30" i="3"/>
  <c r="I14" i="3"/>
  <c r="H491" i="3"/>
  <c r="I784" i="3"/>
  <c r="I752" i="3"/>
  <c r="I720" i="3"/>
  <c r="I688" i="3"/>
  <c r="I656" i="3"/>
  <c r="I625" i="3"/>
  <c r="I610" i="3"/>
  <c r="I578" i="3"/>
  <c r="I546" i="3"/>
  <c r="I514" i="3"/>
  <c r="I482" i="3"/>
  <c r="I450" i="3"/>
  <c r="I418" i="3"/>
  <c r="I386" i="3"/>
  <c r="I354" i="3"/>
  <c r="I322" i="3"/>
  <c r="I290" i="3"/>
  <c r="I258" i="3"/>
  <c r="I226" i="3"/>
  <c r="I194" i="3"/>
  <c r="I130" i="3"/>
  <c r="I98" i="3"/>
  <c r="I66" i="3"/>
  <c r="I34" i="3"/>
  <c r="I2" i="3"/>
  <c r="I779" i="3"/>
  <c r="I715" i="3"/>
  <c r="I620" i="3"/>
  <c r="I269" i="3"/>
  <c r="I44" i="3"/>
  <c r="I618" i="3"/>
  <c r="I603" i="3"/>
  <c r="I587" i="3"/>
  <c r="I571" i="3"/>
  <c r="I539" i="3"/>
  <c r="I523" i="3"/>
  <c r="I507" i="3"/>
  <c r="I475" i="3"/>
  <c r="I459" i="3"/>
  <c r="I443" i="3"/>
  <c r="I427" i="3"/>
  <c r="I411" i="3"/>
  <c r="I395" i="3"/>
  <c r="I379" i="3"/>
  <c r="I363" i="3"/>
  <c r="I347" i="3"/>
  <c r="I315" i="3"/>
  <c r="I299" i="3"/>
  <c r="I267" i="3"/>
  <c r="I251" i="3"/>
  <c r="I235" i="3"/>
  <c r="I219" i="3"/>
  <c r="I203" i="3"/>
  <c r="I187" i="3"/>
  <c r="I171" i="3"/>
  <c r="I155" i="3"/>
  <c r="I123" i="3"/>
  <c r="I91" i="3"/>
  <c r="I75" i="3"/>
  <c r="I59" i="3"/>
  <c r="I43" i="3"/>
  <c r="I27" i="3"/>
  <c r="I11" i="3"/>
  <c r="I831" i="3"/>
  <c r="I829" i="3"/>
  <c r="H819" i="3"/>
  <c r="H803" i="3"/>
  <c r="H771" i="3"/>
  <c r="H739" i="3"/>
  <c r="H723" i="3"/>
  <c r="H337" i="5" s="1"/>
  <c r="H691" i="3"/>
  <c r="H322" i="5" s="1"/>
  <c r="H675" i="3"/>
  <c r="H314" i="5" s="1"/>
  <c r="H659" i="3"/>
  <c r="H643" i="3"/>
  <c r="H627" i="3"/>
  <c r="H294" i="5" s="1"/>
  <c r="H611" i="3"/>
  <c r="H531" i="3"/>
  <c r="H252" i="5" s="1"/>
  <c r="H515" i="3"/>
  <c r="H242" i="5" s="1"/>
  <c r="H499" i="3"/>
  <c r="H467" i="3"/>
  <c r="H216" i="5" s="1"/>
  <c r="H435" i="3"/>
  <c r="H206" i="5" s="1"/>
  <c r="H419" i="3"/>
  <c r="H201" i="5" s="1"/>
  <c r="H403" i="3"/>
  <c r="H387" i="3"/>
  <c r="H355" i="3"/>
  <c r="H339" i="3"/>
  <c r="H172" i="5" s="1"/>
  <c r="H323" i="3"/>
  <c r="H165" i="5" s="1"/>
  <c r="H307" i="3"/>
  <c r="H154" i="5" s="1"/>
  <c r="H275" i="3"/>
  <c r="H138" i="5" s="1"/>
  <c r="H259" i="3"/>
  <c r="H227" i="3"/>
  <c r="H105" i="5" s="1"/>
  <c r="H211" i="3"/>
  <c r="H179" i="3"/>
  <c r="H82" i="5" s="1"/>
  <c r="H163" i="3"/>
  <c r="H76" i="5" s="1"/>
  <c r="H147" i="3"/>
  <c r="H131" i="3"/>
  <c r="H115" i="3"/>
  <c r="H83" i="3"/>
  <c r="H35" i="3"/>
  <c r="H17" i="5" s="1"/>
  <c r="H3" i="3"/>
  <c r="I751" i="3"/>
  <c r="I624" i="3"/>
  <c r="I609" i="3"/>
  <c r="I593" i="3"/>
  <c r="I577" i="3"/>
  <c r="I561" i="3"/>
  <c r="I545" i="3"/>
  <c r="I529" i="3"/>
  <c r="I513" i="3"/>
  <c r="I497" i="3"/>
  <c r="I481" i="3"/>
  <c r="I465" i="3"/>
  <c r="I449" i="3"/>
  <c r="I417" i="3"/>
  <c r="I401" i="3"/>
  <c r="I385" i="3"/>
  <c r="I369" i="3"/>
  <c r="I337" i="3"/>
  <c r="I321" i="3"/>
  <c r="I305" i="3"/>
  <c r="I289" i="3"/>
  <c r="I273" i="3"/>
  <c r="I257" i="3"/>
  <c r="I241" i="3"/>
  <c r="I225" i="3"/>
  <c r="I209" i="3"/>
  <c r="I193" i="3"/>
  <c r="I177" i="3"/>
  <c r="I161" i="3"/>
  <c r="I145" i="3"/>
  <c r="I129" i="3"/>
  <c r="I113" i="3"/>
  <c r="I97" i="3"/>
  <c r="I81" i="3"/>
  <c r="I65" i="3"/>
  <c r="I49" i="3"/>
  <c r="I33" i="3"/>
  <c r="I17" i="3"/>
  <c r="I782" i="3"/>
  <c r="I766" i="3"/>
  <c r="I750" i="3"/>
  <c r="I734" i="3"/>
  <c r="I718" i="3"/>
  <c r="I702" i="3"/>
  <c r="I686" i="3"/>
  <c r="I654" i="3"/>
  <c r="I638" i="3"/>
  <c r="I608" i="3"/>
  <c r="I592" i="3"/>
  <c r="I560" i="3"/>
  <c r="I544" i="3"/>
  <c r="I528" i="3"/>
  <c r="I512" i="3"/>
  <c r="I480" i="3"/>
  <c r="H56" i="3"/>
  <c r="H28" i="5" s="1"/>
  <c r="H823" i="3"/>
  <c r="H775" i="3"/>
  <c r="H355" i="5" s="1"/>
  <c r="H759" i="3"/>
  <c r="H350" i="5" s="1"/>
  <c r="H519" i="3"/>
  <c r="H244" i="5" s="1"/>
  <c r="H407" i="3"/>
  <c r="H375" i="3"/>
  <c r="H167" i="3"/>
  <c r="H87" i="3"/>
  <c r="H42" i="5" s="1"/>
  <c r="H71" i="3"/>
  <c r="H55" i="3"/>
  <c r="I778" i="3"/>
  <c r="I762" i="3"/>
  <c r="I746" i="3"/>
  <c r="I714" i="3"/>
  <c r="I682" i="3"/>
  <c r="I666" i="3"/>
  <c r="I650" i="3"/>
  <c r="I634" i="3"/>
  <c r="I619" i="3"/>
  <c r="I604" i="3"/>
  <c r="I572" i="3"/>
  <c r="I540" i="3"/>
  <c r="I524" i="3"/>
  <c r="I508" i="3"/>
  <c r="I476" i="3"/>
  <c r="I460" i="3"/>
  <c r="I444" i="3"/>
  <c r="I428" i="3"/>
  <c r="I412" i="3"/>
  <c r="I396" i="3"/>
  <c r="I380" i="3"/>
  <c r="I348" i="3"/>
  <c r="I316" i="3"/>
  <c r="I300" i="3"/>
  <c r="I268" i="3"/>
  <c r="I252" i="3"/>
  <c r="I236" i="3"/>
  <c r="I220" i="3"/>
  <c r="I204" i="3"/>
  <c r="I188" i="3"/>
  <c r="I172" i="3"/>
  <c r="I156" i="3"/>
  <c r="I140" i="3"/>
  <c r="I124" i="3"/>
  <c r="I108" i="3"/>
  <c r="I92" i="3"/>
  <c r="I76" i="3"/>
  <c r="I60" i="3"/>
  <c r="I28" i="3"/>
  <c r="I12" i="3"/>
  <c r="H820" i="3"/>
  <c r="H692" i="3"/>
  <c r="H323" i="5" s="1"/>
  <c r="H676" i="3"/>
  <c r="H315" i="5" s="1"/>
  <c r="H660" i="3"/>
  <c r="H308" i="5" s="1"/>
  <c r="H628" i="3"/>
  <c r="H295" i="5" s="1"/>
  <c r="H612" i="3"/>
  <c r="H596" i="3"/>
  <c r="H278" i="5" s="1"/>
  <c r="H580" i="3"/>
  <c r="H532" i="3"/>
  <c r="H253" i="5" s="1"/>
  <c r="H356" i="3"/>
  <c r="H324" i="3"/>
  <c r="H148" i="3"/>
  <c r="H84" i="3"/>
  <c r="H4" i="3"/>
  <c r="H506" i="3"/>
  <c r="H490" i="3"/>
  <c r="H229" i="5" s="1"/>
  <c r="H458" i="3"/>
  <c r="H314" i="3"/>
  <c r="H161" i="5" s="1"/>
  <c r="H106" i="3"/>
  <c r="H51" i="5" s="1"/>
  <c r="H825" i="3"/>
  <c r="H809" i="3"/>
  <c r="H793" i="3"/>
  <c r="H777" i="3"/>
  <c r="H356" i="5" s="1"/>
  <c r="H761" i="3"/>
  <c r="H745" i="3"/>
  <c r="H713" i="3"/>
  <c r="H332" i="5" s="1"/>
  <c r="H697" i="3"/>
  <c r="H681" i="3"/>
  <c r="H317" i="5" s="1"/>
  <c r="H665" i="3"/>
  <c r="H649" i="3"/>
  <c r="H301" i="5" s="1"/>
  <c r="H633" i="3"/>
  <c r="H617" i="3"/>
  <c r="H291" i="5" s="1"/>
  <c r="H585" i="3"/>
  <c r="H569" i="3"/>
  <c r="H265" i="5" s="1"/>
  <c r="H553" i="3"/>
  <c r="H489" i="3"/>
  <c r="H228" i="5" s="1"/>
  <c r="H473" i="3"/>
  <c r="I441" i="3"/>
  <c r="H425" i="3"/>
  <c r="I409" i="3"/>
  <c r="H393" i="3"/>
  <c r="H192" i="5" s="1"/>
  <c r="H377" i="3"/>
  <c r="H361" i="3"/>
  <c r="H345" i="3"/>
  <c r="H329" i="3"/>
  <c r="H166" i="5" s="1"/>
  <c r="H313" i="3"/>
  <c r="H160" i="5" s="1"/>
  <c r="H297" i="3"/>
  <c r="H281" i="3"/>
  <c r="H144" i="5" s="1"/>
  <c r="H249" i="3"/>
  <c r="H120" i="5" s="1"/>
  <c r="H217" i="3"/>
  <c r="H103" i="5" s="1"/>
  <c r="H201" i="3"/>
  <c r="H153" i="3"/>
  <c r="H121" i="3"/>
  <c r="H59" i="5" s="1"/>
  <c r="H89" i="3"/>
  <c r="I73" i="3"/>
  <c r="I57" i="3"/>
  <c r="H41" i="3"/>
  <c r="H25" i="3"/>
  <c r="H9" i="3"/>
  <c r="H5" i="5" s="1"/>
  <c r="I464" i="3"/>
  <c r="I448" i="3"/>
  <c r="I432" i="3"/>
  <c r="I416" i="3"/>
  <c r="I400" i="3"/>
  <c r="I384" i="3"/>
  <c r="I368" i="3"/>
  <c r="I352" i="3"/>
  <c r="I336" i="3"/>
  <c r="I320" i="3"/>
  <c r="I288" i="3"/>
  <c r="I272" i="3"/>
  <c r="I256" i="3"/>
  <c r="I240" i="3"/>
  <c r="I224" i="3"/>
  <c r="I208" i="3"/>
  <c r="I192" i="3"/>
  <c r="I176" i="3"/>
  <c r="I160" i="3"/>
  <c r="I128" i="3"/>
  <c r="I112" i="3"/>
  <c r="I96" i="3"/>
  <c r="I80" i="3"/>
  <c r="I64" i="3"/>
  <c r="I48" i="3"/>
  <c r="I32" i="3"/>
  <c r="I16" i="3"/>
  <c r="H824" i="3"/>
  <c r="H808" i="3"/>
  <c r="H792" i="3"/>
  <c r="H776" i="3"/>
  <c r="H760" i="3"/>
  <c r="H351" i="5" s="1"/>
  <c r="H728" i="3"/>
  <c r="H696" i="3"/>
  <c r="H325" i="5" s="1"/>
  <c r="H680" i="3"/>
  <c r="H664" i="3"/>
  <c r="H648" i="3"/>
  <c r="H632" i="3"/>
  <c r="I616" i="3"/>
  <c r="H584" i="3"/>
  <c r="H273" i="5" s="1"/>
  <c r="H568" i="3"/>
  <c r="H264" i="5" s="1"/>
  <c r="H552" i="3"/>
  <c r="H520" i="3"/>
  <c r="H504" i="3"/>
  <c r="H237" i="5" s="1"/>
  <c r="H488" i="3"/>
  <c r="H472" i="3"/>
  <c r="H456" i="3"/>
  <c r="H214" i="5" s="1"/>
  <c r="H424" i="3"/>
  <c r="H408" i="3"/>
  <c r="H198" i="5" s="1"/>
  <c r="H392" i="3"/>
  <c r="H191" i="5" s="1"/>
  <c r="H376" i="3"/>
  <c r="H344" i="3"/>
  <c r="H174" i="5" s="1"/>
  <c r="H328" i="3"/>
  <c r="H312" i="3"/>
  <c r="H159" i="5" s="1"/>
  <c r="H280" i="3"/>
  <c r="H143" i="5" s="1"/>
  <c r="H248" i="3"/>
  <c r="H232" i="3"/>
  <c r="H110" i="5" s="1"/>
  <c r="H184" i="3"/>
  <c r="H136" i="3"/>
  <c r="H120" i="3"/>
  <c r="H58" i="5" s="1"/>
  <c r="H104" i="3"/>
  <c r="H88" i="3"/>
  <c r="H72" i="3"/>
  <c r="H24" i="3"/>
  <c r="H8" i="3"/>
  <c r="H4" i="5" s="1"/>
  <c r="I15" i="3"/>
  <c r="H15" i="3"/>
  <c r="H8" i="5" s="1"/>
  <c r="I397" i="3"/>
  <c r="H397" i="3"/>
  <c r="I349" i="3"/>
  <c r="H349" i="3"/>
  <c r="I29" i="3"/>
  <c r="H29" i="3"/>
  <c r="H537" i="3"/>
  <c r="I537" i="3"/>
  <c r="H185" i="3"/>
  <c r="I185" i="3"/>
  <c r="H137" i="3"/>
  <c r="I137" i="3"/>
  <c r="I221" i="3"/>
  <c r="I712" i="3"/>
  <c r="H712" i="3"/>
  <c r="H616" i="3"/>
  <c r="H73" i="3"/>
  <c r="I776" i="3"/>
  <c r="I285" i="3"/>
  <c r="H601" i="3"/>
  <c r="I601" i="3"/>
  <c r="H521" i="3"/>
  <c r="I521" i="3"/>
  <c r="I457" i="3"/>
  <c r="H457" i="3"/>
  <c r="H215" i="5" s="1"/>
  <c r="H233" i="3"/>
  <c r="I233" i="3"/>
  <c r="I351" i="3"/>
  <c r="I381" i="3"/>
  <c r="I173" i="3"/>
  <c r="I109" i="3"/>
  <c r="H237" i="3"/>
  <c r="H113" i="5" s="1"/>
  <c r="H127" i="3"/>
  <c r="H63" i="5" s="1"/>
  <c r="I201" i="3"/>
  <c r="I125" i="3"/>
  <c r="H239" i="3"/>
  <c r="H115" i="5" s="1"/>
  <c r="I239" i="3"/>
  <c r="I191" i="3"/>
  <c r="H191" i="3"/>
  <c r="H79" i="3"/>
  <c r="H37" i="5" s="1"/>
  <c r="I79" i="3"/>
  <c r="H605" i="3"/>
  <c r="I605" i="3"/>
  <c r="H493" i="3"/>
  <c r="H230" i="5" s="1"/>
  <c r="I493" i="3"/>
  <c r="H317" i="3"/>
  <c r="I317" i="3"/>
  <c r="I143" i="3"/>
  <c r="I815" i="3"/>
  <c r="I141" i="3"/>
  <c r="I767" i="3"/>
  <c r="I735" i="3"/>
  <c r="I703" i="3"/>
  <c r="I687" i="3"/>
  <c r="I655" i="3"/>
  <c r="H505" i="3"/>
  <c r="H238" i="5" s="1"/>
  <c r="I505" i="3"/>
  <c r="I813" i="3"/>
  <c r="I781" i="3"/>
  <c r="I765" i="3"/>
  <c r="I733" i="3"/>
  <c r="I717" i="3"/>
  <c r="I685" i="3"/>
  <c r="I669" i="3"/>
  <c r="I591" i="3"/>
  <c r="I543" i="3"/>
  <c r="I527" i="3"/>
  <c r="I479" i="3"/>
  <c r="I335" i="3"/>
  <c r="I822" i="3"/>
  <c r="H822" i="3"/>
  <c r="I445" i="3"/>
  <c r="I793" i="3"/>
  <c r="H541" i="3"/>
  <c r="I617" i="3"/>
  <c r="I365" i="3"/>
  <c r="I25" i="3"/>
  <c r="I415" i="3"/>
  <c r="H525" i="3"/>
  <c r="H247" i="5" s="1"/>
  <c r="I525" i="3"/>
  <c r="H477" i="3"/>
  <c r="H221" i="5" s="1"/>
  <c r="I477" i="3"/>
  <c r="H61" i="3"/>
  <c r="I61" i="3"/>
  <c r="I13" i="3"/>
  <c r="H13" i="3"/>
  <c r="H7" i="5" s="1"/>
  <c r="I495" i="3"/>
  <c r="H557" i="3"/>
  <c r="H301" i="3"/>
  <c r="H253" i="3"/>
  <c r="H93" i="3"/>
  <c r="H43" i="5" s="1"/>
  <c r="I413" i="3"/>
  <c r="I799" i="3"/>
  <c r="H31" i="3"/>
  <c r="H13" i="5" s="1"/>
  <c r="I575" i="3"/>
  <c r="I783" i="3"/>
  <c r="I719" i="3"/>
  <c r="I639" i="3"/>
  <c r="H265" i="3"/>
  <c r="H131" i="5" s="1"/>
  <c r="I265" i="3"/>
  <c r="H105" i="3"/>
  <c r="H50" i="5" s="1"/>
  <c r="I105" i="3"/>
  <c r="H409" i="3"/>
  <c r="I473" i="3"/>
  <c r="I797" i="3"/>
  <c r="I623" i="3"/>
  <c r="H744" i="3"/>
  <c r="I744" i="3"/>
  <c r="I713" i="3"/>
  <c r="I637" i="3"/>
  <c r="I45" i="3"/>
  <c r="I701" i="3"/>
  <c r="I653" i="3"/>
  <c r="I607" i="3"/>
  <c r="I559" i="3"/>
  <c r="I511" i="3"/>
  <c r="I463" i="3"/>
  <c r="I447" i="3"/>
  <c r="I431" i="3"/>
  <c r="I399" i="3"/>
  <c r="I383" i="3"/>
  <c r="I319" i="3"/>
  <c r="I303" i="3"/>
  <c r="I287" i="3"/>
  <c r="I207" i="3"/>
  <c r="I159" i="3"/>
  <c r="I63" i="3"/>
  <c r="H509" i="3"/>
  <c r="I777" i="3"/>
  <c r="I377" i="3"/>
  <c r="I621" i="3"/>
  <c r="I665" i="3"/>
  <c r="H57" i="3"/>
  <c r="H29" i="5" s="1"/>
  <c r="I189" i="3"/>
  <c r="I825" i="3"/>
  <c r="I824" i="3"/>
  <c r="I792" i="3"/>
  <c r="I761" i="3"/>
  <c r="I745" i="3"/>
  <c r="I697" i="3"/>
  <c r="I681" i="3"/>
  <c r="I649" i="3"/>
  <c r="I633" i="3"/>
  <c r="I680" i="3"/>
  <c r="I632" i="3"/>
  <c r="H394" i="3"/>
  <c r="I74" i="3"/>
  <c r="I345" i="3"/>
  <c r="I313" i="3"/>
  <c r="I121" i="3"/>
  <c r="H651" i="3"/>
  <c r="H303" i="5" s="1"/>
  <c r="H814" i="3"/>
  <c r="H782" i="3"/>
  <c r="H718" i="3"/>
  <c r="H334" i="5" s="1"/>
  <c r="H702" i="3"/>
  <c r="H686" i="3"/>
  <c r="H320" i="5" s="1"/>
  <c r="H606" i="3"/>
  <c r="H590" i="3"/>
  <c r="H558" i="3"/>
  <c r="H494" i="3"/>
  <c r="H231" i="5" s="1"/>
  <c r="H462" i="3"/>
  <c r="H414" i="3"/>
  <c r="H350" i="3"/>
  <c r="H334" i="3"/>
  <c r="H169" i="5" s="1"/>
  <c r="H318" i="3"/>
  <c r="H158" i="3"/>
  <c r="H74" i="5" s="1"/>
  <c r="H142" i="3"/>
  <c r="H110" i="3"/>
  <c r="H94" i="3"/>
  <c r="H44" i="5" s="1"/>
  <c r="H78" i="3"/>
  <c r="H62" i="3"/>
  <c r="H46" i="3"/>
  <c r="H22" i="5" s="1"/>
  <c r="H14" i="3"/>
  <c r="H731" i="3"/>
  <c r="H339" i="5" s="1"/>
  <c r="H2" i="3"/>
  <c r="H811" i="3"/>
  <c r="H779" i="3"/>
  <c r="H358" i="5" s="1"/>
  <c r="H763" i="3"/>
  <c r="H352" i="5" s="1"/>
  <c r="I763" i="3"/>
  <c r="H699" i="3"/>
  <c r="H326" i="5" s="1"/>
  <c r="H667" i="3"/>
  <c r="I635" i="3"/>
  <c r="H635" i="3"/>
  <c r="H296" i="5" s="1"/>
  <c r="H587" i="3"/>
  <c r="H571" i="3"/>
  <c r="H523" i="3"/>
  <c r="H246" i="5" s="1"/>
  <c r="H507" i="3"/>
  <c r="H475" i="3"/>
  <c r="H459" i="3"/>
  <c r="H443" i="3"/>
  <c r="H427" i="3"/>
  <c r="H204" i="5" s="1"/>
  <c r="H395" i="3"/>
  <c r="H193" i="5" s="1"/>
  <c r="H379" i="3"/>
  <c r="H331" i="3"/>
  <c r="H299" i="3"/>
  <c r="H150" i="5" s="1"/>
  <c r="H283" i="3"/>
  <c r="H267" i="3"/>
  <c r="H133" i="5" s="1"/>
  <c r="H235" i="3"/>
  <c r="H111" i="5" s="1"/>
  <c r="H187" i="3"/>
  <c r="H86" i="5" s="1"/>
  <c r="H171" i="3"/>
  <c r="H79" i="5" s="1"/>
  <c r="H139" i="3"/>
  <c r="H123" i="3"/>
  <c r="H60" i="5" s="1"/>
  <c r="H91" i="3"/>
  <c r="H59" i="3"/>
  <c r="H43" i="3"/>
  <c r="H27" i="3"/>
  <c r="H12" i="5" s="1"/>
  <c r="H11" i="3"/>
  <c r="H826" i="3"/>
  <c r="H810" i="3"/>
  <c r="H365" i="5" s="1"/>
  <c r="H794" i="3"/>
  <c r="H778" i="3"/>
  <c r="H357" i="5" s="1"/>
  <c r="H762" i="3"/>
  <c r="H746" i="3"/>
  <c r="H344" i="5" s="1"/>
  <c r="H730" i="3"/>
  <c r="H714" i="3"/>
  <c r="H698" i="3"/>
  <c r="H682" i="3"/>
  <c r="H666" i="3"/>
  <c r="H309" i="5" s="1"/>
  <c r="H650" i="3"/>
  <c r="H302" i="5" s="1"/>
  <c r="H634" i="3"/>
  <c r="H618" i="3"/>
  <c r="H602" i="3"/>
  <c r="H586" i="3"/>
  <c r="H274" i="5" s="1"/>
  <c r="H570" i="3"/>
  <c r="H266" i="5" s="1"/>
  <c r="H554" i="3"/>
  <c r="H538" i="3"/>
  <c r="H255" i="5" s="1"/>
  <c r="H522" i="3"/>
  <c r="H245" i="5" s="1"/>
  <c r="H474" i="3"/>
  <c r="H219" i="5" s="1"/>
  <c r="H426" i="3"/>
  <c r="H410" i="3"/>
  <c r="H378" i="3"/>
  <c r="H362" i="3"/>
  <c r="H180" i="5" s="1"/>
  <c r="H330" i="3"/>
  <c r="H167" i="5" s="1"/>
  <c r="H298" i="3"/>
  <c r="H149" i="5" s="1"/>
  <c r="H282" i="3"/>
  <c r="H266" i="3"/>
  <c r="H132" i="5" s="1"/>
  <c r="H234" i="3"/>
  <c r="I234" i="3"/>
  <c r="H218" i="3"/>
  <c r="H202" i="3"/>
  <c r="H186" i="3"/>
  <c r="H85" i="5" s="1"/>
  <c r="H170" i="3"/>
  <c r="H78" i="5" s="1"/>
  <c r="H138" i="3"/>
  <c r="H122" i="3"/>
  <c r="H90" i="3"/>
  <c r="H58" i="3"/>
  <c r="H42" i="3"/>
  <c r="H19" i="5" s="1"/>
  <c r="H26" i="3"/>
  <c r="H11" i="5" s="1"/>
  <c r="H10" i="3"/>
  <c r="I378" i="3"/>
  <c r="I218" i="3"/>
  <c r="I255" i="3"/>
  <c r="I223" i="3"/>
  <c r="I175" i="3"/>
  <c r="I111" i="3"/>
  <c r="I95" i="3"/>
  <c r="I47" i="3"/>
  <c r="H727" i="3"/>
  <c r="H338" i="5" s="1"/>
  <c r="H711" i="3"/>
  <c r="H331" i="5" s="1"/>
  <c r="H567" i="3"/>
  <c r="H487" i="3"/>
  <c r="H471" i="3"/>
  <c r="H218" i="5" s="1"/>
  <c r="H455" i="3"/>
  <c r="H213" i="5" s="1"/>
  <c r="H279" i="3"/>
  <c r="H142" i="5" s="1"/>
  <c r="H247" i="3"/>
  <c r="H119" i="5" s="1"/>
  <c r="H231" i="3"/>
  <c r="H109" i="5" s="1"/>
  <c r="H215" i="3"/>
  <c r="H102" i="5" s="1"/>
  <c r="H183" i="3"/>
  <c r="H151" i="3"/>
  <c r="H103" i="3"/>
  <c r="H49" i="5" s="1"/>
  <c r="H7" i="3"/>
  <c r="H3" i="5" s="1"/>
  <c r="I760" i="3"/>
  <c r="I696" i="3"/>
  <c r="I664" i="3"/>
  <c r="I570" i="3"/>
  <c r="I554" i="3"/>
  <c r="I538" i="3"/>
  <c r="I474" i="3"/>
  <c r="I426" i="3"/>
  <c r="I362" i="3"/>
  <c r="I298" i="3"/>
  <c r="I266" i="3"/>
  <c r="I202" i="3"/>
  <c r="I170" i="3"/>
  <c r="I154" i="3"/>
  <c r="I90" i="3"/>
  <c r="I42" i="3"/>
  <c r="I806" i="3"/>
  <c r="I790" i="3"/>
  <c r="I759" i="3"/>
  <c r="I569" i="3"/>
  <c r="I553" i="3"/>
  <c r="I489" i="3"/>
  <c r="I425" i="3"/>
  <c r="I361" i="3"/>
  <c r="I297" i="3"/>
  <c r="I281" i="3"/>
  <c r="I217" i="3"/>
  <c r="I169" i="3"/>
  <c r="I153" i="3"/>
  <c r="I89" i="3"/>
  <c r="I41" i="3"/>
  <c r="I9" i="3"/>
  <c r="H769" i="3"/>
  <c r="H641" i="3"/>
  <c r="H513" i="3"/>
  <c r="H481" i="3"/>
  <c r="H433" i="3"/>
  <c r="H401" i="3"/>
  <c r="H195" i="5" s="1"/>
  <c r="H385" i="3"/>
  <c r="H337" i="3"/>
  <c r="H161" i="3"/>
  <c r="H145" i="3"/>
  <c r="H129" i="3"/>
  <c r="H64" i="5" s="1"/>
  <c r="H65" i="3"/>
  <c r="H33" i="3"/>
  <c r="H15" i="5" s="1"/>
  <c r="H752" i="3"/>
  <c r="H348" i="5" s="1"/>
  <c r="H624" i="3"/>
  <c r="H576" i="3"/>
  <c r="H268" i="5" s="1"/>
  <c r="H512" i="3"/>
  <c r="H241" i="5" s="1"/>
  <c r="H384" i="3"/>
  <c r="H188" i="5" s="1"/>
  <c r="H368" i="3"/>
  <c r="H184" i="5" s="1"/>
  <c r="H240" i="3"/>
  <c r="H208" i="3"/>
  <c r="H160" i="3"/>
  <c r="H128" i="3"/>
  <c r="H112" i="3"/>
  <c r="H64" i="3"/>
  <c r="H831" i="3"/>
  <c r="H373" i="5" s="1"/>
  <c r="I699" i="3"/>
  <c r="I589" i="3"/>
  <c r="I461" i="3"/>
  <c r="I333" i="3"/>
  <c r="I205" i="3"/>
  <c r="I77" i="3"/>
  <c r="H517" i="3"/>
  <c r="H243" i="5" s="1"/>
  <c r="H501" i="3"/>
  <c r="H485" i="3"/>
  <c r="H469" i="3"/>
  <c r="H453" i="3"/>
  <c r="H437" i="3"/>
  <c r="H421" i="3"/>
  <c r="H202" i="5" s="1"/>
  <c r="H405" i="3"/>
  <c r="H197" i="5" s="1"/>
  <c r="H389" i="3"/>
  <c r="H373" i="3"/>
  <c r="H357" i="3"/>
  <c r="H341" i="3"/>
  <c r="H325" i="3"/>
  <c r="H309" i="3"/>
  <c r="H156" i="5" s="1"/>
  <c r="H293" i="3"/>
  <c r="H277" i="3"/>
  <c r="H140" i="5" s="1"/>
  <c r="H261" i="3"/>
  <c r="H127" i="5" s="1"/>
  <c r="H245" i="3"/>
  <c r="H118" i="5" s="1"/>
  <c r="H229" i="3"/>
  <c r="H107" i="5" s="1"/>
  <c r="H213" i="3"/>
  <c r="H101" i="5" s="1"/>
  <c r="H197" i="3"/>
  <c r="H93" i="5" s="1"/>
  <c r="H181" i="3"/>
  <c r="H83" i="5" s="1"/>
  <c r="H165" i="3"/>
  <c r="H149" i="3"/>
  <c r="H133" i="3"/>
  <c r="H66" i="5" s="1"/>
  <c r="H117" i="3"/>
  <c r="H56" i="5" s="1"/>
  <c r="H101" i="3"/>
  <c r="H48" i="5" s="1"/>
  <c r="H85" i="3"/>
  <c r="H41" i="5" s="1"/>
  <c r="H69" i="3"/>
  <c r="H33" i="5" s="1"/>
  <c r="H53" i="3"/>
  <c r="H26" i="5" s="1"/>
  <c r="H37" i="3"/>
  <c r="H21" i="3"/>
  <c r="H5" i="3"/>
  <c r="H452" i="3"/>
  <c r="H212" i="5" s="1"/>
  <c r="H436" i="3"/>
  <c r="H196" i="3"/>
  <c r="H92" i="5" s="1"/>
  <c r="H180" i="3"/>
  <c r="CV328" i="2"/>
  <c r="CV145" i="2"/>
  <c r="CV173" i="2"/>
  <c r="CV325" i="2"/>
  <c r="D25" i="6" l="1"/>
  <c r="F2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A26794-6C49-4E22-9E4F-64CD12B6F7DE}" keepAlive="1" name="Query - PG FORWARD SETTLED (1)" description="Connection to the 'PG FORWARD SETTLED (1)' query in the workbook." type="5" refreshedVersion="8" background="1" saveData="1">
    <dbPr connection="Provider=Microsoft.Mashup.OleDb.1;Data Source=$Workbook$;Location=&quot;PG FORWARD SETTLED (1)&quot;;Extended Properties=&quot;&quot;" command="SELECT * FROM [PG FORWARD SETTLED (1)]"/>
  </connection>
  <connection id="2" xr16:uid="{FCF58E7C-1B37-4DAA-8711-F5360CCC774F}" keepAlive="1" name="Query - PG FORWARD SETTLED (2)" description="Connection to the 'PG FORWARD SETTLED (2)' query in the workbook." type="5" refreshedVersion="8" background="1" saveData="1">
    <dbPr connection="Provider=Microsoft.Mashup.OleDb.1;Data Source=$Workbook$;Location=&quot;PG FORWARD SETTLED (2)&quot;;Extended Properties=&quot;&quot;" command="SELECT * FROM [PG FORWARD SETTLED (2)]"/>
  </connection>
  <connection id="3" xr16:uid="{C470C69F-13A6-4EF0-8DD7-FC01CCFF5853}" keepAlive="1" name="Query - PG FORWARD SETTLED (3)" description="Connection to the 'PG FORWARD SETTLED (3)' query in the workbook." type="5" refreshedVersion="8" background="1" saveData="1">
    <dbPr connection="Provider=Microsoft.Mashup.OleDb.1;Data Source=$Workbook$;Location=&quot;PG FORWARD SETTLED (3)&quot;;Extended Properties=&quot;&quot;" command="SELECT * FROM [PG FORWARD SETTLED (3)]"/>
  </connection>
  <connection id="4" xr16:uid="{1D6C7A47-2D48-4CE1-A642-DEA46A80423C}" keepAlive="1" name="Query - PG Reverse Settled (1)" description="Connection to the 'PG Reverse Settled (1)' query in the workbook." type="5" refreshedVersion="8" background="1" saveData="1">
    <dbPr connection="Provider=Microsoft.Mashup.OleDb.1;Data Source=$Workbook$;Location=&quot;PG Reverse Settled (1)&quot;;Extended Properties=&quot;&quot;" command="SELECT * FROM [PG Reverse Settled (1)]"/>
  </connection>
</connections>
</file>

<file path=xl/sharedStrings.xml><?xml version="1.0" encoding="utf-8"?>
<sst xmlns="http://schemas.openxmlformats.org/spreadsheetml/2006/main" count="9978" uniqueCount="1614">
  <si>
    <t>order_id</t>
  </si>
  <si>
    <t>order_line_id</t>
  </si>
  <si>
    <t>return_type</t>
  </si>
  <si>
    <t>return_date</t>
  </si>
  <si>
    <t>packing_date</t>
  </si>
  <si>
    <t>delivery_date</t>
  </si>
  <si>
    <t>sku_code</t>
  </si>
  <si>
    <t>seller_product_amount</t>
  </si>
  <si>
    <t>postpaid_amount</t>
  </si>
  <si>
    <t>prepaid_amount</t>
  </si>
  <si>
    <t>mrp</t>
  </si>
  <si>
    <t>total_discount_amount</t>
  </si>
  <si>
    <t>shipping_case</t>
  </si>
  <si>
    <t>total_tax_rate</t>
  </si>
  <si>
    <t>igst_amount</t>
  </si>
  <si>
    <t>cgst_amount</t>
  </si>
  <si>
    <t>sgst_amount</t>
  </si>
  <si>
    <t>tcs_amount</t>
  </si>
  <si>
    <t>tds_amount</t>
  </si>
  <si>
    <t>commission_percentage</t>
  </si>
  <si>
    <t>platform_fees</t>
  </si>
  <si>
    <t>total_commission</t>
  </si>
  <si>
    <t>total_commission_plus_tcs_tds_deduction</t>
  </si>
  <si>
    <t>total_logistics_deduction</t>
  </si>
  <si>
    <t>shipping_fee</t>
  </si>
  <si>
    <t>fixed_fee</t>
  </si>
  <si>
    <t>payment_gateway_fee</t>
  </si>
  <si>
    <t>total_tax_on_logistics</t>
  </si>
  <si>
    <t>article_level</t>
  </si>
  <si>
    <t>shipment_zone_classification</t>
  </si>
  <si>
    <t>customer_paid_amt</t>
  </si>
  <si>
    <t>total_expected_settlement</t>
  </si>
  <si>
    <t>total_actual_settlement</t>
  </si>
  <si>
    <t>amount_pending_settlement</t>
  </si>
  <si>
    <t>prepaid_commission_deduction</t>
  </si>
  <si>
    <t>prepaid_logistics_deduction</t>
  </si>
  <si>
    <t>prepaid_payment</t>
  </si>
  <si>
    <t>postpaid_commission_deduction</t>
  </si>
  <si>
    <t>postpaid_logistics_deduction</t>
  </si>
  <si>
    <t>postpaid_payment</t>
  </si>
  <si>
    <t>settlement_date_prepaid_comm_deduction</t>
  </si>
  <si>
    <t>settlement_date_prepaid_logistics_deduction</t>
  </si>
  <si>
    <t>settlement_date_prepaid_payment</t>
  </si>
  <si>
    <t>Settlement_on_2025_10_03</t>
  </si>
  <si>
    <t>Settlement_on_2025_10_06</t>
  </si>
  <si>
    <t>Settlement_on_2025_10_08</t>
  </si>
  <si>
    <t>Settlement_on_2025_10_09</t>
  </si>
  <si>
    <t>Settlement_on_2025_10_10</t>
  </si>
  <si>
    <t>Settlement_on_2025_10_13</t>
  </si>
  <si>
    <t>Settlement_on_2025_10_14</t>
  </si>
  <si>
    <t>Settlement_on_2025_10_15</t>
  </si>
  <si>
    <t>Settlement_on_2025_10_16</t>
  </si>
  <si>
    <t>Settlement_on_2025_10_17</t>
  </si>
  <si>
    <t>Settlement_on_2025_10_23</t>
  </si>
  <si>
    <t>Settlement_on_2025_10_24</t>
  </si>
  <si>
    <t>Settlement_on_2025_10_27</t>
  </si>
  <si>
    <t>Settlement_on_2025_10_28</t>
  </si>
  <si>
    <t>Settlement_on_2025_10_29</t>
  </si>
  <si>
    <t>Settlement_on_2025_10_30</t>
  </si>
  <si>
    <t>SettlementOn16_</t>
  </si>
  <si>
    <t>SettlementOn17_</t>
  </si>
  <si>
    <t>SettlementOn18_</t>
  </si>
  <si>
    <t>SettlementOn19_</t>
  </si>
  <si>
    <t>SettlementOn20_</t>
  </si>
  <si>
    <t>SettlementOn21_</t>
  </si>
  <si>
    <t>SettlementOn22_</t>
  </si>
  <si>
    <t>SettlementOn23_</t>
  </si>
  <si>
    <t>SettlementOn24_</t>
  </si>
  <si>
    <t>SettlementOn25_</t>
  </si>
  <si>
    <t>SettlementOn26_</t>
  </si>
  <si>
    <t>SettlementOn27_</t>
  </si>
  <si>
    <t>SettlementOn28_</t>
  </si>
  <si>
    <t>SettlementOn29_</t>
  </si>
  <si>
    <t>SettlementOn30_</t>
  </si>
  <si>
    <t>additional_amount</t>
  </si>
  <si>
    <t>taxable_amount</t>
  </si>
  <si>
    <t>igst_rate</t>
  </si>
  <si>
    <t>cgst_rate</t>
  </si>
  <si>
    <t>sgst_rate</t>
  </si>
  <si>
    <t>tcs_igst_rate</t>
  </si>
  <si>
    <t>tcs_sgst_rate</t>
  </si>
  <si>
    <t>tcs_cgst_rate</t>
  </si>
  <si>
    <t>tds_rate</t>
  </si>
  <si>
    <t>brand</t>
  </si>
  <si>
    <t>article_type</t>
  </si>
  <si>
    <t>prepaid_commission_percentage</t>
  </si>
  <si>
    <t>prepaid_minimum_commission</t>
  </si>
  <si>
    <t>prepaid_platform_fees</t>
  </si>
  <si>
    <t>prepaid_total_commission</t>
  </si>
  <si>
    <t>prepaid_ship_commission_charge</t>
  </si>
  <si>
    <t>prepaid_gift_commission_charge</t>
  </si>
  <si>
    <t>prepaid_cod_commission_charge</t>
  </si>
  <si>
    <t>prepaid_cart_discount</t>
  </si>
  <si>
    <t>prepaid_coupon_discount</t>
  </si>
  <si>
    <t>postpaid_commission_percentage</t>
  </si>
  <si>
    <t>postpaid_minimum_commission</t>
  </si>
  <si>
    <t>postpaid_platform_fees</t>
  </si>
  <si>
    <t>postpaid_total_commission</t>
  </si>
  <si>
    <t>postpaid_ship_commission_charge</t>
  </si>
  <si>
    <t>postpaid_gift_commission_charge</t>
  </si>
  <si>
    <t>postpaid_cod_commission_charge</t>
  </si>
  <si>
    <t>postpaid_cart_discount</t>
  </si>
  <si>
    <t>postpaid_coupon_discount</t>
  </si>
  <si>
    <t>seller_order_id</t>
  </si>
  <si>
    <t>tcs_amount_prepaid</t>
  </si>
  <si>
    <t>tcs_amount_postpaid</t>
  </si>
  <si>
    <t>tds_amount_prepaid</t>
  </si>
  <si>
    <t>tds_amount_postpaid</t>
  </si>
  <si>
    <t>TIKICLST113026317</t>
  </si>
  <si>
    <t>Inter-State</t>
  </si>
  <si>
    <t>ZONAL</t>
  </si>
  <si>
    <t/>
  </si>
  <si>
    <t>Tiny Kingdom</t>
  </si>
  <si>
    <t>Clothing Set</t>
  </si>
  <si>
    <t>aa6d8459-4827-4236-b8a7-a81eef5aaf11</t>
  </si>
  <si>
    <t>TIKILHNC118421496</t>
  </si>
  <si>
    <t>NATIONAL</t>
  </si>
  <si>
    <t>Sarees</t>
  </si>
  <si>
    <t>498b0126-4b67-44e1-9f5c-40372d11a4b3</t>
  </si>
  <si>
    <t>TNBYCLST101412227</t>
  </si>
  <si>
    <t>Intra-State</t>
  </si>
  <si>
    <t>Tiny Baby</t>
  </si>
  <si>
    <t>a7ad35a9-eb5c-41c7-8007-586d66487e24</t>
  </si>
  <si>
    <t>TIKILHNC115963260</t>
  </si>
  <si>
    <t>Lehenga Choli</t>
  </si>
  <si>
    <t>3136d9a9-9225-499d-8a5e-3fb44a352e77</t>
  </si>
  <si>
    <t>BETYDRSS77160920</t>
  </si>
  <si>
    <t>BETTY</t>
  </si>
  <si>
    <t>Dresses</t>
  </si>
  <si>
    <t>345d8774-a51e-42c7-b137-0272cd9ee960</t>
  </si>
  <si>
    <t>TIKIDRSS113553908</t>
  </si>
  <si>
    <t>LOCAL</t>
  </si>
  <si>
    <t>4fb2c573-ee87-49ef-a5e5-dc738d4bf435</t>
  </si>
  <si>
    <t>TIKIDRSS97455131</t>
  </si>
  <si>
    <t>020eb887-9733-4981-833d-54a0cda5413d</t>
  </si>
  <si>
    <t>TIKICLST112314232</t>
  </si>
  <si>
    <t>ef20eac0-eb9e-4fa8-9c55-50cc8c975f8d</t>
  </si>
  <si>
    <t>TIKIDRSS101406984</t>
  </si>
  <si>
    <t>8104d6da-dfc6-471e-9550-5e477814e850</t>
  </si>
  <si>
    <t>TIKICLST113026327</t>
  </si>
  <si>
    <t>768f2142-4660-434c-94b3-30311bd81658</t>
  </si>
  <si>
    <t>TIKIDRSS103325542</t>
  </si>
  <si>
    <t>15c4a032-8fd2-4971-aa2f-d5d0a02f3f28</t>
  </si>
  <si>
    <t>TIKIDRSS106641723</t>
  </si>
  <si>
    <t>4c3bf5af-4258-40fa-bbbf-029941cc4ade</t>
  </si>
  <si>
    <t>TIKIDRSS101150929</t>
  </si>
  <si>
    <t>80f9d3f0-c04f-4328-aa94-90b539e7b635</t>
  </si>
  <si>
    <t>TNBYCLST96884745</t>
  </si>
  <si>
    <t>3302034f-f15d-4331-b7e5-a128b83e4254</t>
  </si>
  <si>
    <t>TIKILHNC103613408</t>
  </si>
  <si>
    <t>ba6710b6-1db2-40c5-898c-0e75736adc14</t>
  </si>
  <si>
    <t>TNBYDRSS60563528</t>
  </si>
  <si>
    <t>d591f506-0e15-4a76-a50a-5e05cc4f7e7b</t>
  </si>
  <si>
    <t>BETYDRSS67133154</t>
  </si>
  <si>
    <t>63c321aa-b3a4-4801-8fdf-df8a1e196647</t>
  </si>
  <si>
    <t>BETYDRSS100320371</t>
  </si>
  <si>
    <t>de0e3b21-d9fd-4455-877e-a1b99f2775bd</t>
  </si>
  <si>
    <t>TIKIDRSS113039558</t>
  </si>
  <si>
    <t>88ea3330-ee26-44ae-bbd4-56ef53849b2c</t>
  </si>
  <si>
    <t>TIKICLST103607739</t>
  </si>
  <si>
    <t>Kurta Sets</t>
  </si>
  <si>
    <t>eead6aa5-deb4-43c9-8fc8-99958e3480a9</t>
  </si>
  <si>
    <t>BETYDRSS81635448</t>
  </si>
  <si>
    <t>23383067-8dba-40c1-a010-f4bd43daabf1</t>
  </si>
  <si>
    <t>TNBYCLST106795158</t>
  </si>
  <si>
    <t>f2dce908-898d-4405-9bd8-3b51ef3ee483</t>
  </si>
  <si>
    <t>BETYLHNC96459192</t>
  </si>
  <si>
    <t>ed104123-a92e-42f9-9f20-ee6a6406ea0d</t>
  </si>
  <si>
    <t>TIKILHNC115963256</t>
  </si>
  <si>
    <t>70eae005-72af-4558-b677-ff3604b0322e</t>
  </si>
  <si>
    <t>BETYDRSS74936962</t>
  </si>
  <si>
    <t>4d6c19b3-e810-4b37-acec-4ec133be471d</t>
  </si>
  <si>
    <t>TIKILHNC106661968</t>
  </si>
  <si>
    <t>9eefd143-11dc-4cde-8651-e07aad739bc9</t>
  </si>
  <si>
    <t>TIKILHNC115963235</t>
  </si>
  <si>
    <t>b5836731-4725-4be0-981d-cc011944ecce</t>
  </si>
  <si>
    <t>TIKILHNC112303900</t>
  </si>
  <si>
    <t>d2796cf4-07b6-4a5a-b022-7cf9338a29b1</t>
  </si>
  <si>
    <t>TIKILHNC99304399</t>
  </si>
  <si>
    <t>f904280d-7fc3-4611-9396-855af41a3fe7</t>
  </si>
  <si>
    <t>TNBYCLST116455372</t>
  </si>
  <si>
    <t>9db4bc3d-779d-419c-9e0b-9fca42469f0b</t>
  </si>
  <si>
    <t>TIKILHNC113049608</t>
  </si>
  <si>
    <t>15894860-f24f-4ec8-b4a5-016708217bcc</t>
  </si>
  <si>
    <t>BETYDRSS67468522</t>
  </si>
  <si>
    <t>1ac17d49-ac26-47ec-9b63-d58b111dad1d</t>
  </si>
  <si>
    <t>TIKILHNC115963237</t>
  </si>
  <si>
    <t>bd29d170-44c4-4a5a-999e-3c5583be8674</t>
  </si>
  <si>
    <t>TIKICLST113026329</t>
  </si>
  <si>
    <t>9463124e-fb61-4e91-9e67-3b928c14486b</t>
  </si>
  <si>
    <t>BETYDRSS51730850</t>
  </si>
  <si>
    <t>Ethnic Dresses</t>
  </si>
  <si>
    <t>af4528c0-1ab2-4623-a251-5a3b5fdb202a</t>
  </si>
  <si>
    <t>TIKIDRSS106641770</t>
  </si>
  <si>
    <t>6749a4da-1024-4e5b-b0d1-a406db8a17a8</t>
  </si>
  <si>
    <t>TIKICLST98837547</t>
  </si>
  <si>
    <t>0c5bf0f2-507f-470d-858a-0222f525feb5</t>
  </si>
  <si>
    <t>700c0553-2296-4d34-8f2a-e0cf0593659c</t>
  </si>
  <si>
    <t>TIKICLST116340919</t>
  </si>
  <si>
    <t>7686f9d4-421a-4f4d-b72e-8be2bbe982cd</t>
  </si>
  <si>
    <t>BETYDRSS63786092</t>
  </si>
  <si>
    <t>313fb93b-dd20-4ddf-8db9-ad81fb348b96</t>
  </si>
  <si>
    <t>TNBYCLST106795162</t>
  </si>
  <si>
    <t>2e5a5599-0327-46b2-942d-634e7edf3534</t>
  </si>
  <si>
    <t>TIKIDRSS112925102</t>
  </si>
  <si>
    <t>2b9fac36-7605-4535-8f2e-dd58338ef099</t>
  </si>
  <si>
    <t>BETYDRSS67133042</t>
  </si>
  <si>
    <t>7d239310-09b8-4446-bd35-802722d6def0</t>
  </si>
  <si>
    <t>TIKIDRSS113553895</t>
  </si>
  <si>
    <t>de44f70f-6853-4073-8c20-f5d3922a46ec</t>
  </si>
  <si>
    <t>TIKIDRSS106641774</t>
  </si>
  <si>
    <t>TNBYCLST90488948</t>
  </si>
  <si>
    <t>63c671fa-00c3-4177-9307-bdcc0459c1dc</t>
  </si>
  <si>
    <t>TIKICLST103607743</t>
  </si>
  <si>
    <t>1aa0507a-edd9-4086-a30f-60ba68a7568e</t>
  </si>
  <si>
    <t>TNBYDRSS112709048</t>
  </si>
  <si>
    <t>2edf0875-4250-4b18-a5e0-56e3c2334a12</t>
  </si>
  <si>
    <t>TIKICLST103607778</t>
  </si>
  <si>
    <t>97d3377e-f48f-4085-b65a-8a54cbc97858</t>
  </si>
  <si>
    <t>BETYDRSS112339715</t>
  </si>
  <si>
    <t>51133a83-1f5e-476d-a465-fe950a2200c6</t>
  </si>
  <si>
    <t>TIKIDRSS113491284</t>
  </si>
  <si>
    <t>16f92cb4-e2f3-4842-90e6-c0401e2c6bce</t>
  </si>
  <si>
    <t>BETYDRSS85575444</t>
  </si>
  <si>
    <t>8a44c65f-68a6-4bd5-95be-72dfc2e11523</t>
  </si>
  <si>
    <t>TIKICLST112314152</t>
  </si>
  <si>
    <t>ac96149e-7bfa-44a0-8b0a-54e7f554d9ab</t>
  </si>
  <si>
    <t>TIKILHNC106661942</t>
  </si>
  <si>
    <t>18d85bc5-bb14-4977-baae-98d9fe5e5b44</t>
  </si>
  <si>
    <t>TIKICLST103607759</t>
  </si>
  <si>
    <t>d74487ed-253f-440b-8c9b-475b72951539</t>
  </si>
  <si>
    <t>TIKILHNC115963211</t>
  </si>
  <si>
    <t>24a6849a-a746-4df0-a017-b8396c85e6fc</t>
  </si>
  <si>
    <t>TIKICLST113026319</t>
  </si>
  <si>
    <t>afe0176e-4109-464c-9945-010744b55acb</t>
  </si>
  <si>
    <t>BETYDRSS74936946</t>
  </si>
  <si>
    <t>4eecf3df-71fd-4af2-a494-8ff649206afb</t>
  </si>
  <si>
    <t>BETYDRSS67133058</t>
  </si>
  <si>
    <t>9f98fc48-bc35-4aae-b12c-74b92bd2514b</t>
  </si>
  <si>
    <t>TIKIDRSS116452710</t>
  </si>
  <si>
    <t>f1865d7a-c767-41ba-9f71-75f1def1bddf</t>
  </si>
  <si>
    <t>TIKICLST113026340</t>
  </si>
  <si>
    <t>f57393c0-2ca0-4b9f-be1b-592abd1bdab8</t>
  </si>
  <si>
    <t>TNBYDRSS79060638</t>
  </si>
  <si>
    <t>a5f78186-8500-4616-b52b-16db67d92e34</t>
  </si>
  <si>
    <t>7f4c55f5-2ef2-46b4-a3c1-6ed397f15375</t>
  </si>
  <si>
    <t>TIKITOPS58784564</t>
  </si>
  <si>
    <t>Tops</t>
  </si>
  <si>
    <t>4231f75b-7655-43a4-91aa-07b1a301bd9e</t>
  </si>
  <si>
    <t>TNBYDRSS63052850</t>
  </si>
  <si>
    <t>91fed8ac-d147-4a8b-99d4-e93aa2304cc1</t>
  </si>
  <si>
    <t>BETYLHNC82606732</t>
  </si>
  <si>
    <t>1c2f7348-5b79-423f-99ab-5d4d19f86c55</t>
  </si>
  <si>
    <t>TNBYDRSS112709047</t>
  </si>
  <si>
    <t>c270bbe8-8dbe-44e6-a129-c44fb7e0864a</t>
  </si>
  <si>
    <t>TNBYCLST96143590</t>
  </si>
  <si>
    <t>4ef0e60d-675f-4aab-af4d-b379e96f377b</t>
  </si>
  <si>
    <t>TIKICLST103607750</t>
  </si>
  <si>
    <t>ff87481d-59a5-4baf-a94a-3269c471d9c2</t>
  </si>
  <si>
    <t>TIKILHNC116454178</t>
  </si>
  <si>
    <t>64ed14f8-e923-4676-8103-49ff2784d9a7</t>
  </si>
  <si>
    <t>TIKICLST100048545</t>
  </si>
  <si>
    <t>e056339c-e872-4fa1-9570-917888bb4b9a</t>
  </si>
  <si>
    <t>fe5e2309-6ffb-413f-afb4-da079ec6d7da</t>
  </si>
  <si>
    <t>BETYCLST55835622</t>
  </si>
  <si>
    <t>504b83a4-3bfa-4cde-8d39-4a8360f07c05</t>
  </si>
  <si>
    <t>BETYDRSS101248982</t>
  </si>
  <si>
    <t>400dbd19-1c66-4f08-9d61-b7ef417d2c0c</t>
  </si>
  <si>
    <t>BETYDRSS93852544</t>
  </si>
  <si>
    <t>a275f0fe-38e3-4bb3-8496-95d1b7a731da</t>
  </si>
  <si>
    <t>BETYDRSS67133044</t>
  </si>
  <si>
    <t>923f6247-aa6b-4950-ac93-d58a5d3f6b8d</t>
  </si>
  <si>
    <t>TNBYCLST101412242</t>
  </si>
  <si>
    <t>7309452e-3b72-42b8-ba4a-416c4156eee6</t>
  </si>
  <si>
    <t>TIKICLST113026325</t>
  </si>
  <si>
    <t>28a691f3-a3f0-46a9-aac3-58f4b67e647d</t>
  </si>
  <si>
    <t>BETYLHNC115587694</t>
  </si>
  <si>
    <t>29755282-9eb2-4036-b763-f61b1f7c8fc3</t>
  </si>
  <si>
    <t>TIKICLST103607741</t>
  </si>
  <si>
    <t>adf75b7a-d763-4f20-910d-f4d8a338f5b9</t>
  </si>
  <si>
    <t>TIKIDRSS113491283</t>
  </si>
  <si>
    <t>cf054e59-fb81-4fce-90c1-9745327d5d48</t>
  </si>
  <si>
    <t>BETYDRSS67133056</t>
  </si>
  <si>
    <t>d23f1451-f604-43b8-a9e2-9e134f4a0186</t>
  </si>
  <si>
    <t>TNBYTSHT49476507</t>
  </si>
  <si>
    <t>Tshirts</t>
  </si>
  <si>
    <t>0749e851-1fda-471b-991c-e94133e0f8f1</t>
  </si>
  <si>
    <t>BETYDRSS93852556</t>
  </si>
  <si>
    <t>a1a5995d-ff4f-4674-9a02-d98b5cd020ff</t>
  </si>
  <si>
    <t>BETYDRSS74936920</t>
  </si>
  <si>
    <t>e5af4908-85ad-40c8-9d56-ca223bc0df6e</t>
  </si>
  <si>
    <t>TNBYCLST112440786</t>
  </si>
  <si>
    <t>ddebef14-1ae4-4319-ad0f-b9ebee1238b3</t>
  </si>
  <si>
    <t>TIKICLST112314130</t>
  </si>
  <si>
    <t>86acdbc2-9183-42e6-93a9-a73ab4869a44</t>
  </si>
  <si>
    <t>0275f1a2-7527-4aee-b1df-ce17e37e3741</t>
  </si>
  <si>
    <t>TIKICLST106786475</t>
  </si>
  <si>
    <t>55566ff2-131f-4eba-9a43-059bf997c088</t>
  </si>
  <si>
    <t>TIKILHNC101907528</t>
  </si>
  <si>
    <t>8f92733b-0eaf-4e8d-98a6-24b606397f7a</t>
  </si>
  <si>
    <t>33852e32-406d-4dbd-80e3-5af8f4fbacfd</t>
  </si>
  <si>
    <t>f325081f-8190-46df-bd6d-c7c06fe3bd1d</t>
  </si>
  <si>
    <t>TIKICLST116340916</t>
  </si>
  <si>
    <t>64ddf8cd-38ff-4769-b158-ba30850889cf</t>
  </si>
  <si>
    <t>TNBYCLST113088278</t>
  </si>
  <si>
    <t>Jumpsuit</t>
  </si>
  <si>
    <t>513fcb6a-783a-4289-bafb-94c1c645664c</t>
  </si>
  <si>
    <t>TIKICLST113026321</t>
  </si>
  <si>
    <t>82aeee50-e1a2-420e-8d10-4d8891acd58f</t>
  </si>
  <si>
    <t>BETYCLST59437934</t>
  </si>
  <si>
    <t>ede8f615-34b1-483c-ad2d-d609932b8e7a</t>
  </si>
  <si>
    <t>TNBYCLST103346298</t>
  </si>
  <si>
    <t>7b039990-40e1-4b95-a4ef-5fbf311cf2d7</t>
  </si>
  <si>
    <t>TIKICLST113026323</t>
  </si>
  <si>
    <t>1647244c-d6e5-430c-9b1c-66c10a1dede0</t>
  </si>
  <si>
    <t>TIKIDRSS113553896</t>
  </si>
  <si>
    <t>7beb17db-a498-4d01-ac50-c581b9ac6cc1</t>
  </si>
  <si>
    <t>TIKICLST113026339</t>
  </si>
  <si>
    <t>16aa3fd8-04ce-4e50-8393-15294aef397e</t>
  </si>
  <si>
    <t>BETYDRSS67133152</t>
  </si>
  <si>
    <t>8764fff6-b28a-48e1-a8a7-b4351340a41e</t>
  </si>
  <si>
    <t>1c3c8a44-d99e-4be7-9a7f-b4d662b7a141</t>
  </si>
  <si>
    <t>BETYDRSS51730793</t>
  </si>
  <si>
    <t>118f54c8-09a9-4434-aed4-4fbdd129fa68</t>
  </si>
  <si>
    <t>TIKICLST115567988</t>
  </si>
  <si>
    <t>1dab0cb4-e81e-4670-a481-a3ab883f9f4c</t>
  </si>
  <si>
    <t>BETYDRSS85575400</t>
  </si>
  <si>
    <t>ddf89cea-831e-4c37-9c79-eeeed853c448</t>
  </si>
  <si>
    <t>TIKILHNC118421481</t>
  </si>
  <si>
    <t>a4520c6f-44d9-40bb-bd9a-c09b4e49e820</t>
  </si>
  <si>
    <t>TNBYCLST106795164</t>
  </si>
  <si>
    <t>6dee60b3-fd8a-4b1d-98e2-f2d7c85bce55</t>
  </si>
  <si>
    <t>e1a66c6d-a60f-410d-aa0d-5160fb5c1aca</t>
  </si>
  <si>
    <t>BETYDRSS100320415</t>
  </si>
  <si>
    <t>e40bf1e7-3b17-448b-8905-d8efe1055886</t>
  </si>
  <si>
    <t>BETYDRSS69877876</t>
  </si>
  <si>
    <t>9f747780-1f43-4e53-8e69-b7a4b5ab4642</t>
  </si>
  <si>
    <t>TIKIDRSS103606029</t>
  </si>
  <si>
    <t>7113e897-2775-4511-a697-600f3652a4c1</t>
  </si>
  <si>
    <t>TIKICLST106810663</t>
  </si>
  <si>
    <t>eb40ab86-d81b-46d7-9125-4ab11936fb21</t>
  </si>
  <si>
    <t>BETYDRSS100320436</t>
  </si>
  <si>
    <t>77719e91-067c-41ce-9b6e-f9ab05df7063</t>
  </si>
  <si>
    <t>BETYDRSS67133148</t>
  </si>
  <si>
    <t>6313a0fe-1658-4bce-9371-3e7a97edfe47</t>
  </si>
  <si>
    <t>5f8d1f75-0b69-4e65-bcf2-32598d215630</t>
  </si>
  <si>
    <t>TIKICLST113026331</t>
  </si>
  <si>
    <t>29094772-52f7-43cc-a754-0c08e9d1f8bd</t>
  </si>
  <si>
    <t>TIKICLST112314129</t>
  </si>
  <si>
    <t>74a51840-2c6e-42f5-a274-fc2c63ce34ae</t>
  </si>
  <si>
    <t>TIKIDRSS108364144</t>
  </si>
  <si>
    <t>db38ea00-051e-4bd2-ae60-fe918b445dde</t>
  </si>
  <si>
    <t>BETYDRSS67133040</t>
  </si>
  <si>
    <t>bbc4b87d-0a9d-4f5f-892d-b11c09171aec</t>
  </si>
  <si>
    <t>TNBYCLST112438292</t>
  </si>
  <si>
    <t>2dd10d75-0886-4ed9-8ab8-2b01f4fba5c7</t>
  </si>
  <si>
    <t>TIKIDRSS97455148</t>
  </si>
  <si>
    <t>ee7df371-a68c-4c97-ba49-8945d65a0059</t>
  </si>
  <si>
    <t>TNBYCLST96884700</t>
  </si>
  <si>
    <t>bd0cfbc5-0e83-4b0e-ab2b-12eecd8b389a</t>
  </si>
  <si>
    <t>TIKIDRSS75236950</t>
  </si>
  <si>
    <t>bcc63345-6f23-4cf8-bd7f-c29b99712b8b</t>
  </si>
  <si>
    <t>TIKICLST113026294</t>
  </si>
  <si>
    <t>3e94a51f-92a0-4455-aeeb-dda23312a972</t>
  </si>
  <si>
    <t>TIKICLST103607748</t>
  </si>
  <si>
    <t>cdb7838c-6fb0-450e-9073-1df3e6e8f1e5</t>
  </si>
  <si>
    <t>d8485ed5-a2fb-4ea8-873e-cc1587ad1f01</t>
  </si>
  <si>
    <t>TNBYCLST112438273</t>
  </si>
  <si>
    <t>4a3f5b00-5554-4510-9b07-c4a9a97ad7c9</t>
  </si>
  <si>
    <t>TIKICLST115567721</t>
  </si>
  <si>
    <t>9a836422-75ff-484f-baed-c6ee4d2ba37e</t>
  </si>
  <si>
    <t>TIKIDRSS106641709</t>
  </si>
  <si>
    <t>5e6f9273-c1ac-4b3c-8188-efeb1e02ffad</t>
  </si>
  <si>
    <t>TNBYCLST90489046</t>
  </si>
  <si>
    <t>99de7ff3-9929-4fd4-9117-9f56f39088cb</t>
  </si>
  <si>
    <t>0fbae9aa-c15f-4328-a738-205ead5b416b</t>
  </si>
  <si>
    <t>TIKIDRSS106641724</t>
  </si>
  <si>
    <t>d4fe62ea-93f0-4bdb-b7e9-a1cfd8b2a762</t>
  </si>
  <si>
    <t>TNBYTSHT49476475</t>
  </si>
  <si>
    <t>d008676d-82f8-49f3-b9fb-dad51ca57825</t>
  </si>
  <si>
    <t>TIKICLST103607737</t>
  </si>
  <si>
    <t>f007a9ef-0537-4d99-b58e-9a654fe99ebd</t>
  </si>
  <si>
    <t>TIKITOPS79643156</t>
  </si>
  <si>
    <t>1eb5dd9a-55d1-4537-97a6-622d5d853d9f</t>
  </si>
  <si>
    <t>TNBYCLST112438356</t>
  </si>
  <si>
    <t>715e59aa-0a61-485b-a263-5ef9a0e530a0</t>
  </si>
  <si>
    <t>BETYDRSS94305156</t>
  </si>
  <si>
    <t>d3ecfaeb-87f4-4593-82e4-25fa313a2ecd</t>
  </si>
  <si>
    <t>TNBYCLST106795163</t>
  </si>
  <si>
    <t>93198ce7-1bbd-42db-b981-b98cb546707d</t>
  </si>
  <si>
    <t>TIKIDRSS101406982</t>
  </si>
  <si>
    <t>040fc87e-1db4-450e-9873-139ff842ea7c</t>
  </si>
  <si>
    <t>TIKILHNC115963217</t>
  </si>
  <si>
    <t>a8a149be-6545-4e72-85da-45e71d91f71a</t>
  </si>
  <si>
    <t>BETYDRSS93852542</t>
  </si>
  <si>
    <t>a0eb7b89-355b-44b5-a7e7-f3c5898e6bbb</t>
  </si>
  <si>
    <t>2baee45b-99c5-4b08-ae24-6db15ac43308</t>
  </si>
  <si>
    <t>BETYDRSS69877938</t>
  </si>
  <si>
    <t>ea0fc20f-9557-4b53-9edd-414cbb0eb317</t>
  </si>
  <si>
    <t>TNBYCLST90488988</t>
  </si>
  <si>
    <t>d7dd0da3-149e-49a5-aa59-50ddef4291d2</t>
  </si>
  <si>
    <t>TIKILHNC106661952</t>
  </si>
  <si>
    <t>17f71361-0d9d-4f5a-a6d4-78d511061136</t>
  </si>
  <si>
    <t>TIKILHNC118421491</t>
  </si>
  <si>
    <t>217a6fdd-5b8f-415a-bc72-8d59a79d1700</t>
  </si>
  <si>
    <t>BETYDRSS79060520</t>
  </si>
  <si>
    <t>6b75a636-038a-45d0-9478-8f70dc75778c</t>
  </si>
  <si>
    <t>TIKIDRSS113491276</t>
  </si>
  <si>
    <t>4805e4c9-c3d7-4937-81bb-620f46e17594</t>
  </si>
  <si>
    <t>TIKIDRSS106660333</t>
  </si>
  <si>
    <t>75f5d852-31ca-4220-ab9c-3a690b42dc2d</t>
  </si>
  <si>
    <t>TIKITOPS93503872</t>
  </si>
  <si>
    <t>55dc951d-0c18-41f7-bd89-b5f9409ecfe4</t>
  </si>
  <si>
    <t>TIKILHNC96961079</t>
  </si>
  <si>
    <t>eeb0b94a-6144-4512-8532-6b366f87a7d0</t>
  </si>
  <si>
    <t>BETYDRSS55831752</t>
  </si>
  <si>
    <t>d8b14e8b-2672-4f2b-8738-c536d6588c0b</t>
  </si>
  <si>
    <t>TIKILHNC101907529</t>
  </si>
  <si>
    <t>35c14e94-0de6-464e-882a-c24f253c6b05</t>
  </si>
  <si>
    <t>TNBYCLST94340298</t>
  </si>
  <si>
    <t>3ab6ff35-c4f9-4d39-865d-50c34979670d</t>
  </si>
  <si>
    <t>TIKICLST112314236</t>
  </si>
  <si>
    <t>4c37374a-c02e-42d3-8dd0-7e693559c5d4</t>
  </si>
  <si>
    <t>TIKILHNC98226104</t>
  </si>
  <si>
    <t>a5b13a92-e44a-4013-9e0e-cd3a11f19e0e</t>
  </si>
  <si>
    <t>TIKILHNC106661944</t>
  </si>
  <si>
    <t>4af52190-c18d-4335-9f9a-393436050fff</t>
  </si>
  <si>
    <t>b4fe53c7-b418-4b72-a298-accfc4b7a521</t>
  </si>
  <si>
    <t>TIKICLST118417825</t>
  </si>
  <si>
    <t>79c717a8-3612-4c14-8e2c-349c26d5a22e</t>
  </si>
  <si>
    <t>BETYDRSS112339707</t>
  </si>
  <si>
    <t>db8c01ea-d78f-4b56-8d2c-0c6fb2773bb9</t>
  </si>
  <si>
    <t>TIKICLST103607746</t>
  </si>
  <si>
    <t>56c7462b-940c-4abb-b08a-ca595d9b1ef7</t>
  </si>
  <si>
    <t>c9bb0e84-bec2-4c97-8d65-e30e67059925</t>
  </si>
  <si>
    <t>TIKILHNC115963206</t>
  </si>
  <si>
    <t>f71b619b-c9b1-4095-92a0-da58b1977caf</t>
  </si>
  <si>
    <t>TIKILHNC115963203</t>
  </si>
  <si>
    <t>TIKICLST90224440</t>
  </si>
  <si>
    <t>3dd3e1fc-be59-4a7c-aee4-ce558f2ff276</t>
  </si>
  <si>
    <t>TIKILHNC60547872</t>
  </si>
  <si>
    <t>158ea613-edfb-4716-9756-0d567501f216</t>
  </si>
  <si>
    <t>BETYDRSS67133134</t>
  </si>
  <si>
    <t>9c4a7706-e447-406d-a07d-effd62f8e270</t>
  </si>
  <si>
    <t>BETYLHNC82606736</t>
  </si>
  <si>
    <t>BETYDRSS101248981</t>
  </si>
  <si>
    <t>87516492-cf93-45a3-a456-718fc312b5a6</t>
  </si>
  <si>
    <t>TIKITOPS93568902</t>
  </si>
  <si>
    <t>79b29841-1403-4191-9702-dd1823584a4e</t>
  </si>
  <si>
    <t>BETYDRSS85575244</t>
  </si>
  <si>
    <t>5a3e492a-415f-4f26-89f0-c3575555477c</t>
  </si>
  <si>
    <t>TIKILHNC101907525</t>
  </si>
  <si>
    <t>1b7fae89-1787-4809-8efa-b87234501944</t>
  </si>
  <si>
    <t>TIKICLST100048547</t>
  </si>
  <si>
    <t>BETYDRSS81635456</t>
  </si>
  <si>
    <t>4ceb17bd-7719-4793-8290-7c6d6f72666f</t>
  </si>
  <si>
    <t>BETYDRSS67133110</t>
  </si>
  <si>
    <t>BETYDRSS89528556</t>
  </si>
  <si>
    <t>BETYCLST66795352</t>
  </si>
  <si>
    <t>7a8d8efb-8daf-409d-8aef-1f05742fc39e</t>
  </si>
  <si>
    <t>TIKICLST115567678</t>
  </si>
  <si>
    <t>9a4389cc-f1d2-40fc-a70f-efe9641fe6ff</t>
  </si>
  <si>
    <t>TIKICLST87107558</t>
  </si>
  <si>
    <t>38dcd993-ca52-4278-9236-c937c8fda699</t>
  </si>
  <si>
    <t>BETYDRSS55831754</t>
  </si>
  <si>
    <t>TNBYDRSS100915691</t>
  </si>
  <si>
    <t>6b274e7f-1e64-4949-88db-6dbd3090e41a</t>
  </si>
  <si>
    <t>TIKICLST112314233</t>
  </si>
  <si>
    <t>46494010-22a0-43d3-959d-19f78661a3ba</t>
  </si>
  <si>
    <t>BETYDRSS67124570</t>
  </si>
  <si>
    <t>e941db32-7305-4126-bd88-5ec0c5d8aaf7</t>
  </si>
  <si>
    <t>BETYDRSS100320366</t>
  </si>
  <si>
    <t>2190a16e-1c9e-4791-aa36-9f37b1e13c37</t>
  </si>
  <si>
    <t>TNBYCLST72953066</t>
  </si>
  <si>
    <t>b68063c5-2f02-4ba1-aafb-b29531c2ad87</t>
  </si>
  <si>
    <t>cb1251a5-0f24-48b4-a612-bf7457f16444</t>
  </si>
  <si>
    <t>BETYDRSS85575546</t>
  </si>
  <si>
    <t>36b8cb5f-0382-4793-982e-cc5db15748b5</t>
  </si>
  <si>
    <t>BETYDRSS112339722</t>
  </si>
  <si>
    <t>ca3e73f1-9766-49d1-a935-da2b5486348a</t>
  </si>
  <si>
    <t>TIKICLST103607745</t>
  </si>
  <si>
    <t>93f3c634-2286-433e-b114-b24c3785b832</t>
  </si>
  <si>
    <t>TNBYCLST112438272</t>
  </si>
  <si>
    <t>1e4a8413-b36c-4af3-a05e-4bdebef9191c</t>
  </si>
  <si>
    <t>TIKICLST112314235</t>
  </si>
  <si>
    <t>6f813c13-5ec4-4761-ae52-d2a198a817f1</t>
  </si>
  <si>
    <t>TIKIDRSS113553906</t>
  </si>
  <si>
    <t>6e1f0624-f289-44fc-967c-2680d4823627</t>
  </si>
  <si>
    <t>TIKITOPS93449860</t>
  </si>
  <si>
    <t>91ef778e-1e0a-4b3d-a74f-22345ae5ccec</t>
  </si>
  <si>
    <t>TIKIDRSS106715612</t>
  </si>
  <si>
    <t>TIKICLST112288676</t>
  </si>
  <si>
    <t>b9ea24e9-df86-4ba3-9b88-5e50f96f2b20</t>
  </si>
  <si>
    <t>TIKICLST118417818</t>
  </si>
  <si>
    <t>ccce8d49-cf76-4285-8516-b84443243b76</t>
  </si>
  <si>
    <t>TIKIDRSS113491285</t>
  </si>
  <si>
    <t>fed56220-36ce-4765-8a2a-bffac551c53f</t>
  </si>
  <si>
    <t>TIKILHNC98845676</t>
  </si>
  <si>
    <t>c961e15f-7961-4a13-84b7-78bca9b6c4ea</t>
  </si>
  <si>
    <t>TIKILHNC115963205</t>
  </si>
  <si>
    <t>acaa9b51-f146-4706-a630-bbbdad718570</t>
  </si>
  <si>
    <t>BETYDRSS67133038</t>
  </si>
  <si>
    <t>0190f397-7662-433b-a4b6-befaacb75fa3</t>
  </si>
  <si>
    <t>TIKIDRSS113039557</t>
  </si>
  <si>
    <t>e06273ea-b766-4b99-8776-eef1ef044784</t>
  </si>
  <si>
    <t>TIKICLST113026298</t>
  </si>
  <si>
    <t>531b2f10-bedc-4875-9578-1932a82d4d3a</t>
  </si>
  <si>
    <t>BETYDRSS94305226</t>
  </si>
  <si>
    <t>ed06eb9e-e5df-4987-a8e8-bdfc29708c2c</t>
  </si>
  <si>
    <t>TIKILHNC112315272</t>
  </si>
  <si>
    <t>0674ee7e-f8b9-4f75-9535-fa62ec87777b</t>
  </si>
  <si>
    <t>BETYDRSS93852538</t>
  </si>
  <si>
    <t>3772c959-a2e8-4fd8-94d0-129c935a9749</t>
  </si>
  <si>
    <t>94f514f9-d99e-449d-ada5-3aa3ea6eceab</t>
  </si>
  <si>
    <t>0d6f69fa-850a-47d6-bef1-a5c287bbfba3</t>
  </si>
  <si>
    <t>BETYDRSS85575408</t>
  </si>
  <si>
    <t>a0fd409f-4761-4098-b9fd-6f89b43c53cd</t>
  </si>
  <si>
    <t>TNBYDRSS100915684</t>
  </si>
  <si>
    <t>d9fdb921-13d8-4b0a-add0-f7683ccdb567</t>
  </si>
  <si>
    <t>TIKIDRSS106715615</t>
  </si>
  <si>
    <t>8575d902-4309-4127-97ab-488407ab4ba1</t>
  </si>
  <si>
    <t>TNBYCLST116455350</t>
  </si>
  <si>
    <t>70036b32-581a-42a2-b108-97e9e4b5fb63</t>
  </si>
  <si>
    <t>TIKICLST113026345</t>
  </si>
  <si>
    <t>375a7d8f-081f-4c36-aee4-6128d042ae3a</t>
  </si>
  <si>
    <t>TIKICLST103607758</t>
  </si>
  <si>
    <t>8baed283-788d-408c-b5d2-0989a4562ab9</t>
  </si>
  <si>
    <t>BETYDRSS74936784</t>
  </si>
  <si>
    <t>20ed38b2-eb4d-45f2-867b-b174be55bdeb</t>
  </si>
  <si>
    <t>TIKILHNC103613413</t>
  </si>
  <si>
    <t>482eb31e-cfb5-4c33-b9f0-79b8dd8c2274</t>
  </si>
  <si>
    <t>TIKICLST98837549</t>
  </si>
  <si>
    <t>4b260b5a-d1a7-42f2-ba2a-7ade997293c9</t>
  </si>
  <si>
    <t>BETYLHNC106823505</t>
  </si>
  <si>
    <t>9cba5fc6-2c0d-4483-be16-36702d74388f</t>
  </si>
  <si>
    <t>TIKILHNC115963224</t>
  </si>
  <si>
    <t>TIKICLST115567696</t>
  </si>
  <si>
    <t>9a28d001-fbfc-4e43-a5c7-6b5ebbb44e56</t>
  </si>
  <si>
    <t>TIKICLST106786473</t>
  </si>
  <si>
    <t>46da6dc5-778b-4085-a903-981aee1c02ec</t>
  </si>
  <si>
    <t>TIKIDRSS113491274</t>
  </si>
  <si>
    <t>cefbf448-79ca-44e7-b3c6-a820b5f7e129</t>
  </si>
  <si>
    <t>BETYDRSS85575622</t>
  </si>
  <si>
    <t>072eeeb2-5496-49ad-a4c5-5e3f18f4e074</t>
  </si>
  <si>
    <t>TIKIDRSS118412438</t>
  </si>
  <si>
    <t>bea5abc0-68bf-47cf-8fce-cf65ec0bd379</t>
  </si>
  <si>
    <t>TIKILHNC103613416</t>
  </si>
  <si>
    <t>0f6ed799-126a-4fda-939e-1ce46018346c</t>
  </si>
  <si>
    <t>TIKIDRSS118412460</t>
  </si>
  <si>
    <t>c7eb0b84-5601-49fb-8745-d6dda69dce59</t>
  </si>
  <si>
    <t>TIKIDRSS101406986</t>
  </si>
  <si>
    <t>72618885-fc0d-4479-92e3-257302bd631d</t>
  </si>
  <si>
    <t>TIKILHNC106661965</t>
  </si>
  <si>
    <t>95657142-2c68-4851-9dd9-aa297dc77e56</t>
  </si>
  <si>
    <t>TNBYCLST90488958</t>
  </si>
  <si>
    <t>c0322d5b-c535-4cb1-9375-f756aaafef10</t>
  </si>
  <si>
    <t>838f8d9d-be65-4fcc-95df-dad5d793aee9</t>
  </si>
  <si>
    <t>BETYDRSS85575226</t>
  </si>
  <si>
    <t>1875f498-e30e-4f1f-afaf-5118006026d6</t>
  </si>
  <si>
    <t>TIKIDRSS101406983</t>
  </si>
  <si>
    <t>6448e2e7-3928-411d-aae8-cf44698ce7e9</t>
  </si>
  <si>
    <t>BETYDRSS85575272</t>
  </si>
  <si>
    <t>a48de8ab-e8a2-4e3c-be7b-a03539a6185e</t>
  </si>
  <si>
    <t>TIKILHNC106661946</t>
  </si>
  <si>
    <t>f35ee7d8-0d4e-4f6a-8214-d6fe3a28b89f</t>
  </si>
  <si>
    <t>BETYDRSS67133072</t>
  </si>
  <si>
    <t>TNBYDRSS112709046</t>
  </si>
  <si>
    <t>9c88eed6-b44f-4f86-832a-07b51acf5dca</t>
  </si>
  <si>
    <t>BETYDRSS93852454</t>
  </si>
  <si>
    <t>3522e5c8-7814-4a20-8dba-9001c38ded19</t>
  </si>
  <si>
    <t>TIKILHNC115963248</t>
  </si>
  <si>
    <t>8e19adf0-e648-4385-b0a3-96f51b30f0fb</t>
  </si>
  <si>
    <t>TIKILHNC118421485</t>
  </si>
  <si>
    <t>b230be3d-43bb-4354-bdec-e4e87f9e1dd9</t>
  </si>
  <si>
    <t>7b2fddd4-c1f6-4393-b233-c04187d5e6b5</t>
  </si>
  <si>
    <t>TIKILHNC118421490</t>
  </si>
  <si>
    <t>078759e7-a0bc-424a-a391-5877815ca8ea</t>
  </si>
  <si>
    <t>BETYDRSS85575502</t>
  </si>
  <si>
    <t>bf553fe6-5a00-4827-be89-b07015f77b63</t>
  </si>
  <si>
    <t>TIKICLST112314153</t>
  </si>
  <si>
    <t>61077e59-29bc-49a7-af8f-7ac9d3e9c45b</t>
  </si>
  <si>
    <t>1de09ea3-8b24-43b4-9a6a-be172c145193</t>
  </si>
  <si>
    <t>TIKICLST112314234</t>
  </si>
  <si>
    <t>ae1376b9-9812-414c-b921-33294d1aa7a7</t>
  </si>
  <si>
    <t>TNBYDRSS71666564</t>
  </si>
  <si>
    <t>98e0d372-0441-4665-a77a-f2536f9c6092</t>
  </si>
  <si>
    <t>29658300-9be8-4746-9167-73d6fda2f9d6</t>
  </si>
  <si>
    <t>TIKILHNC115963213</t>
  </si>
  <si>
    <t>e168baa9-de48-41a9-9165-a8a939800dd6</t>
  </si>
  <si>
    <t>TIKIDRSS106715654</t>
  </si>
  <si>
    <t>b1974c7f-e3b1-48c8-8614-598f7330b15e</t>
  </si>
  <si>
    <t>TIKICLST116340932</t>
  </si>
  <si>
    <t>c978929b-0957-481d-bbc5-3338dcee6fcb</t>
  </si>
  <si>
    <t>BETYDRSS93852562</t>
  </si>
  <si>
    <t>5d3c55e9-a1c1-4948-ad09-3cd148877aed</t>
  </si>
  <si>
    <t>TIKICLST98837546</t>
  </si>
  <si>
    <t>1fb62774-d350-4ded-bc00-c667d5d07d7e</t>
  </si>
  <si>
    <t>6a154c87-0c54-42df-b4f1-90425ef61a0c</t>
  </si>
  <si>
    <t>BETYDRSS85575268</t>
  </si>
  <si>
    <t>22eae5c7-53e6-40f2-aa3b-725ebc27519e</t>
  </si>
  <si>
    <t>BETYDRSS45964773</t>
  </si>
  <si>
    <t>0bd80938-0b83-45c8-aa82-f6022a3d8c26</t>
  </si>
  <si>
    <t>TIKILHNC115963218</t>
  </si>
  <si>
    <t>d9d7a5f6-d619-4c63-876d-d83a93ca0e23</t>
  </si>
  <si>
    <t>TIKICLST116340922</t>
  </si>
  <si>
    <t>3639ccca-b2a4-4981-9239-71e6d22c9d68</t>
  </si>
  <si>
    <t>TIKILHNC96926305</t>
  </si>
  <si>
    <t>d59b4eb9-2956-4431-b2b4-1d3812c722dc</t>
  </si>
  <si>
    <t>BETYCLST95180944</t>
  </si>
  <si>
    <t>9083f729-e293-4475-aa09-189a4c108582</t>
  </si>
  <si>
    <t>TNBYDRSS113070588</t>
  </si>
  <si>
    <t>767f1b09-b0f0-43ae-948b-01f741aa9d4e</t>
  </si>
  <si>
    <t>TIKIDRSS113553910</t>
  </si>
  <si>
    <t>3fc8b6ed-9ac3-40a8-aa91-88f3a76900c2</t>
  </si>
  <si>
    <t>TIKICLST115567930</t>
  </si>
  <si>
    <t>af5da8e7-f7c8-4ae1-a3b8-777fa942fe07</t>
  </si>
  <si>
    <t>TIKICLST103607751</t>
  </si>
  <si>
    <t>85171ca6-82cc-41b0-a9d4-b14131e4f4b0</t>
  </si>
  <si>
    <t>TIKIDRSS112925101</t>
  </si>
  <si>
    <t>97b7126b-74e4-4e07-a420-c669e986d99b</t>
  </si>
  <si>
    <t>TIKICLST112288680</t>
  </si>
  <si>
    <t>ff6b6f49-3b5c-4a2b-a3ee-59f93b45fa25</t>
  </si>
  <si>
    <t>f58bc77a-2522-4d2e-b2da-f8a2b6d166bd</t>
  </si>
  <si>
    <t>488d19bd-08a8-4882-a153-a3fc5e6ab131</t>
  </si>
  <si>
    <t>TIKILHNC99925438</t>
  </si>
  <si>
    <t>db054aa6-5601-4ecd-9732-4c06853a492d</t>
  </si>
  <si>
    <t>BETYDRSS67133128</t>
  </si>
  <si>
    <t>890ddc80-92a2-4d47-93f5-e0c92ac152f2</t>
  </si>
  <si>
    <t>TIKICLST113026308</t>
  </si>
  <si>
    <t>cc9b08fa-ef84-47b6-887b-90c9872d80f2</t>
  </si>
  <si>
    <t>TIKIDRSS103325546</t>
  </si>
  <si>
    <t>TIKILHNC115963231</t>
  </si>
  <si>
    <t>ee5be359-0084-4490-b754-6dfd4dd7a4d9</t>
  </si>
  <si>
    <t>f3da9a05-4f00-4daa-bb36-b132638ab0e4</t>
  </si>
  <si>
    <t>TIKILHNC116454175</t>
  </si>
  <si>
    <t>794f23f2-62e4-4eca-bf07-96c1fb6f60d9</t>
  </si>
  <si>
    <t>TNBYDRSS82571534</t>
  </si>
  <si>
    <t>33538ead-9155-4d27-80ae-f3f4e48c8218</t>
  </si>
  <si>
    <t>TIKICLST113026342</t>
  </si>
  <si>
    <t>589b5d7f-cc49-4455-a115-6eb67a12c3d3</t>
  </si>
  <si>
    <t>TNBYCLST82759312</t>
  </si>
  <si>
    <t>015dabbe-c036-46de-9d56-7836d71212a7</t>
  </si>
  <si>
    <t>18186855-10a9-4e4c-9ba0-f408d912fe21</t>
  </si>
  <si>
    <t>BETYDRSS104118195</t>
  </si>
  <si>
    <t>8b39e4bf-bdc5-4ce3-9f30-28451370edf9</t>
  </si>
  <si>
    <t>e621b7be-c6dc-4cfc-bc07-577546693bd9</t>
  </si>
  <si>
    <t>TNBYCLST103346326</t>
  </si>
  <si>
    <t>6a7e3fed-4ca3-47a3-857a-39337e12b979</t>
  </si>
  <si>
    <t>TIKITOPS63026656</t>
  </si>
  <si>
    <t>219c7760-b612-46d2-91f4-4d23dd2a3d25</t>
  </si>
  <si>
    <t>TIKILHNC96961097</t>
  </si>
  <si>
    <t>998f04ec-11d5-4099-a61b-68cec8ac60ae</t>
  </si>
  <si>
    <t>18a1335b-f52d-46bf-af01-e86ecdc6503b</t>
  </si>
  <si>
    <t>TIKILHNC103613415</t>
  </si>
  <si>
    <t>36c4058f-bf3d-44d9-8b88-a7710384dff7</t>
  </si>
  <si>
    <t>TIKILHNC106661972</t>
  </si>
  <si>
    <t>b02ab89c-0dc1-4615-93d4-3d783c9ccc29</t>
  </si>
  <si>
    <t>da708b16-b3e6-4f36-92a8-5adcd4ce5e6b</t>
  </si>
  <si>
    <t>62cd6caf-ce03-4337-9d0a-0432ea14a3fe</t>
  </si>
  <si>
    <t>BETYDRSS103350209</t>
  </si>
  <si>
    <t>2d2c4385-afdb-4284-886a-d917beb70671</t>
  </si>
  <si>
    <t>a39e3ec5-2d44-468f-afe6-4a427afc3c2d</t>
  </si>
  <si>
    <t>BETYDRSS100320403</t>
  </si>
  <si>
    <t>d17fc283-5fca-4de9-9c0e-0d469b3885ef</t>
  </si>
  <si>
    <t>TIKICLST112314125</t>
  </si>
  <si>
    <t>cccb6019-844b-47bb-9fe4-8b77705a5698</t>
  </si>
  <si>
    <t>TIKILHNC106661951</t>
  </si>
  <si>
    <t>a556069a-de5c-4c8e-9cc8-e0a68c2254fb</t>
  </si>
  <si>
    <t>TIKILHNC103613436</t>
  </si>
  <si>
    <t>8065046c-85df-400d-8a53-9dbf8841a0ac</t>
  </si>
  <si>
    <t>TNBYDRSS96885035</t>
  </si>
  <si>
    <t>7442e281-6416-4558-9553-9b46ae38601c</t>
  </si>
  <si>
    <t>33aca40b-893a-4720-8e52-e33d4b0cb497</t>
  </si>
  <si>
    <t>TIKILHNC112303895</t>
  </si>
  <si>
    <t>110b2594-4df6-4a10-8eee-38bb1b3e8ece</t>
  </si>
  <si>
    <t>BETYDRSS112339706</t>
  </si>
  <si>
    <t>76e35196-699f-4512-afdd-4e2a9922c120</t>
  </si>
  <si>
    <t>TIKILHNC115963222</t>
  </si>
  <si>
    <t>4670f301-aa7a-4cbd-ba58-562d3eda0d43</t>
  </si>
  <si>
    <t>898a57a0-a9a8-42ac-a6fa-5c70cf4ad345</t>
  </si>
  <si>
    <t>TIKICLST115567695</t>
  </si>
  <si>
    <t>TIKIDRSS106641766</t>
  </si>
  <si>
    <t>94b4c9cf-3236-4a60-978f-3fc8fb5a6c4c</t>
  </si>
  <si>
    <t>TIKIDRSS103328799</t>
  </si>
  <si>
    <t>30a52005-100f-4823-a7df-213da373458f</t>
  </si>
  <si>
    <t>TIKILHNC115963233</t>
  </si>
  <si>
    <t>011d472c-21e1-4569-a556-9ad93f03ad40</t>
  </si>
  <si>
    <t>TIKIDRSS116452706</t>
  </si>
  <si>
    <t>829f280f-e562-4611-8d43-3d2d198ce292</t>
  </si>
  <si>
    <t>TNBYCLST76700186</t>
  </si>
  <si>
    <t>18a24ae4-9a09-4685-895e-51486aac43a8</t>
  </si>
  <si>
    <t>TIKICLST116340948</t>
  </si>
  <si>
    <t>172cc2bf-99fe-4635-b775-020954f79719</t>
  </si>
  <si>
    <t>TIKICLST118417816</t>
  </si>
  <si>
    <t>167b5e20-24a6-45f6-998f-1b71d01f5d08</t>
  </si>
  <si>
    <t>ce83ccf1-99a1-4b43-ba43-a820601e274c</t>
  </si>
  <si>
    <t>BETYDRSS93852560</t>
  </si>
  <si>
    <t>b7cdbab7-2440-4c6a-b254-fbb9842e8ac1</t>
  </si>
  <si>
    <t>BETYDRSS103593651</t>
  </si>
  <si>
    <t>d32206b4-8d67-4ee8-a2eb-f8cc2ca35230</t>
  </si>
  <si>
    <t>TIKIDRSS112995321</t>
  </si>
  <si>
    <t>287b6360-401c-4849-83a1-6d785a441d67</t>
  </si>
  <si>
    <t>TNBYCLST90489028</t>
  </si>
  <si>
    <t>03ac7a5a-bee0-4ade-9d4a-37a0b5fa5d84</t>
  </si>
  <si>
    <t>TIKIDRSS108364134</t>
  </si>
  <si>
    <t>TIKICLST98837569</t>
  </si>
  <si>
    <t>7d227022-ef51-4201-b96f-71b62ad979e9</t>
  </si>
  <si>
    <t>TIKICLST116340908</t>
  </si>
  <si>
    <t>46f786b3-6e43-40c3-93d6-9342030e6ab3</t>
  </si>
  <si>
    <t>TIKIDRSS115603472</t>
  </si>
  <si>
    <t>a5a2a95e-8ad8-40c3-a725-88b8b8094628</t>
  </si>
  <si>
    <t>TNBYDRSS100915683</t>
  </si>
  <si>
    <t>faaed9d2-29b8-43e8-909a-e1e593adc52f</t>
  </si>
  <si>
    <t>0902e936-5f3c-4ef0-a2e3-46bbaaa4fa6d</t>
  </si>
  <si>
    <t>TIKICLST112288678</t>
  </si>
  <si>
    <t>bbeb9838-d578-401d-a823-d19093bb1613</t>
  </si>
  <si>
    <t>BETYDRSS85575180</t>
  </si>
  <si>
    <t>40c7049e-505f-4d5a-9e9b-7b60799bab70</t>
  </si>
  <si>
    <t>TIKICLST100254533</t>
  </si>
  <si>
    <t>3f95bd9a-4dd6-459b-92ee-c2cbaab7e89a</t>
  </si>
  <si>
    <t>TIKILHNC115963254</t>
  </si>
  <si>
    <t>01ee3875-54b2-4762-b6e3-0e884cf29e96</t>
  </si>
  <si>
    <t>TNBYDRSS113070583</t>
  </si>
  <si>
    <t>dadd3bc7-05c7-40de-ab66-19495debe83a</t>
  </si>
  <si>
    <t>TIKICLST113026302</t>
  </si>
  <si>
    <t>cfb8439c-fcd5-4692-88a2-da94385ba77a</t>
  </si>
  <si>
    <t>TIKIDRSS103324820</t>
  </si>
  <si>
    <t>06aae6a5-678c-4625-9d71-086416872891</t>
  </si>
  <si>
    <t>TIKIDRSS101406981</t>
  </si>
  <si>
    <t>a68298c4-d97c-4a25-bc26-c7e6cbacb2a9</t>
  </si>
  <si>
    <t>TIKILHNC115963214</t>
  </si>
  <si>
    <t>fce4f85b-097b-4f96-81d3-b74d2332ea08</t>
  </si>
  <si>
    <t>TIKITOPS79643224</t>
  </si>
  <si>
    <t>9a12b3df-ca62-4152-82d6-3ef26a5082b4</t>
  </si>
  <si>
    <t>64ecd388-3929-4876-9ec2-c0b01d13e6ca</t>
  </si>
  <si>
    <t>TIKICLST103607719</t>
  </si>
  <si>
    <t>ada86915-fe4f-4a94-a961-3939ca7fc088</t>
  </si>
  <si>
    <t>TIKICLST106962920</t>
  </si>
  <si>
    <t>2e35b87e-2fd4-4e82-974e-f43b97c00bae</t>
  </si>
  <si>
    <t>TIKILHNC96926306</t>
  </si>
  <si>
    <t>f8441d98-955b-49a6-8161-1136262aa397</t>
  </si>
  <si>
    <t>03e0e9f4-b92b-440c-9cdc-930681f30efe</t>
  </si>
  <si>
    <t>8827782a-6f10-4588-b429-937e5c5f54f6</t>
  </si>
  <si>
    <t>TIKILHNC115963229</t>
  </si>
  <si>
    <t>e945bf23-9aa3-4f29-94ba-270811b1e91e</t>
  </si>
  <si>
    <t>BETYDRSS74936968</t>
  </si>
  <si>
    <t>c47cdc80-5a48-4269-9ce9-8336c9518b04</t>
  </si>
  <si>
    <t>TIKIDRSS113491275</t>
  </si>
  <si>
    <t>2ac92f14-9b15-4520-a864-ec4f2547730e</t>
  </si>
  <si>
    <t>24eb0dd4-5edb-4f4d-b3b2-faa8a65f13f2</t>
  </si>
  <si>
    <t>TNBYCLST94340076</t>
  </si>
  <si>
    <t>794dccbf-598d-4c49-ab41-9fa3d3efbd6a</t>
  </si>
  <si>
    <t>adda8cae-c490-47c5-90e7-6d1f923deac8</t>
  </si>
  <si>
    <t>TIKIDRSS101406985</t>
  </si>
  <si>
    <t>98e4654b-b67c-43b3-8a0f-1ff2338977fe</t>
  </si>
  <si>
    <t>TIKIDRSS113491287</t>
  </si>
  <si>
    <t>7a65c7fa-0df4-4a10-af6f-7d10b88cf7e7</t>
  </si>
  <si>
    <t>TNBYCLST97661402</t>
  </si>
  <si>
    <t>b4495cda-6658-454b-be63-4a799945868f</t>
  </si>
  <si>
    <t>TNBYDRSS112709049</t>
  </si>
  <si>
    <t>28edf865-c696-49a4-9bdc-d525d1292c30</t>
  </si>
  <si>
    <t>TNBYCLST101412237</t>
  </si>
  <si>
    <t>3934e0f6-99af-44bb-974b-47f110f71798</t>
  </si>
  <si>
    <t>TIKILHNC112303898</t>
  </si>
  <si>
    <t>47422a5a-574d-4b87-adbe-68b02619d4e6</t>
  </si>
  <si>
    <t>TIKICLST103607742</t>
  </si>
  <si>
    <t>4d55889f-c2de-4c24-9d60-14df058e09ce</t>
  </si>
  <si>
    <t>TIKICLST115567693</t>
  </si>
  <si>
    <t>68ee94a4-3343-417e-b5df-b21bb829750e</t>
  </si>
  <si>
    <t>33c92265-cd8d-4139-ba6f-85c255b01110</t>
  </si>
  <si>
    <t>TIKILHNC96961081</t>
  </si>
  <si>
    <t>1315e589-ae44-4884-8cb7-3efebfc1ddd1</t>
  </si>
  <si>
    <t>TIKILHNC103613428</t>
  </si>
  <si>
    <t>548539e1-b4d7-40d1-bebf-6f3bf4a15041</t>
  </si>
  <si>
    <t>BETYDRSS94305212</t>
  </si>
  <si>
    <t>b52d51cd-9826-4e43-969d-c17fd8dc3b29</t>
  </si>
  <si>
    <t>TIKILHNC118421487</t>
  </si>
  <si>
    <t>81bb5ce6-a327-43b9-a986-ebcaace9be44</t>
  </si>
  <si>
    <t>TIKICLST115567698</t>
  </si>
  <si>
    <t>TIKICLST115567719</t>
  </si>
  <si>
    <t>4b02adb8-a8ae-40fa-8a74-7c2e7daeee92</t>
  </si>
  <si>
    <t>TIKILHNC115963220</t>
  </si>
  <si>
    <t>f8bbe3c6-7812-40eb-a430-a87c705dc8f0</t>
  </si>
  <si>
    <t>TIKIDRSS113491288</t>
  </si>
  <si>
    <t>7f74541a-d212-483b-a348-0d744d57be48</t>
  </si>
  <si>
    <t>26c6cd5a-3097-4cd7-a893-514618ebcc93</t>
  </si>
  <si>
    <t>TIKILHNC118421477</t>
  </si>
  <si>
    <t>de0435a1-156f-4f48-bcfa-46afc6585848</t>
  </si>
  <si>
    <t>bca249fd-6b64-4fbd-9b61-e46d4b9092b7</t>
  </si>
  <si>
    <t>BETYDRSS85575236</t>
  </si>
  <si>
    <t>b321b62d-b6ae-46b6-a3e0-ea7b056db4e8</t>
  </si>
  <si>
    <t>TIKIDRSS106641737</t>
  </si>
  <si>
    <t>b2b36b6b-0118-490f-accf-83d682f03450</t>
  </si>
  <si>
    <t>BETYCLST112352465</t>
  </si>
  <si>
    <t>f8379c03-6a23-41a0-a898-027094e093e4</t>
  </si>
  <si>
    <t>38ec2190-e27b-4ddc-a7f2-0676a715ee75</t>
  </si>
  <si>
    <t>TIKICLST112314126</t>
  </si>
  <si>
    <t>0f6e68df-2427-422b-8402-e57f9ff5de4a</t>
  </si>
  <si>
    <t>5190817b-cd02-4c96-9e74-fb971ee1b24b</t>
  </si>
  <si>
    <t>TNBYCLST113088291</t>
  </si>
  <si>
    <t>24f920d2-81bb-4808-9ef2-312f32c6a68e</t>
  </si>
  <si>
    <t>TIKICLST113026301</t>
  </si>
  <si>
    <t>7acdb9d1-63e5-4420-9026-ca56cf5dfea2</t>
  </si>
  <si>
    <t>TIKITOPS93568856</t>
  </si>
  <si>
    <t>59c0026f-a207-416c-a552-05ee00503f46</t>
  </si>
  <si>
    <t>TIKIDRSS101406987</t>
  </si>
  <si>
    <t>6275d9e5-7834-4af4-9f48-08b64ed1cfb4</t>
  </si>
  <si>
    <t>TIKIDRSS113491281</t>
  </si>
  <si>
    <t>f4b76c99-f060-4a4c-95aa-0c0663c4b3b3</t>
  </si>
  <si>
    <t>BETYDRSS79205946</t>
  </si>
  <si>
    <t>b68cc209-7a6b-4960-953c-62561aaf60ec</t>
  </si>
  <si>
    <t>TNBYCLST94340228</t>
  </si>
  <si>
    <t>d7b757d0-97f5-4644-9de7-18602febd412</t>
  </si>
  <si>
    <t>88b3e941-99a5-46c0-9c13-74fd5875dfd3</t>
  </si>
  <si>
    <t>TIKITOPS75167194</t>
  </si>
  <si>
    <t>eea96635-b223-459c-ab7c-dadb085e3d3c</t>
  </si>
  <si>
    <t>cb84a925-4dc5-4182-bc57-13e932c66778</t>
  </si>
  <si>
    <t>TIKIDRSS118412428</t>
  </si>
  <si>
    <t>8dc75933-b22a-4475-ab00-44ac0b6f93c4</t>
  </si>
  <si>
    <t>02f1628d-12e3-4b80-b1ca-d74d636e21fd</t>
  </si>
  <si>
    <t>BETYCLST112352480</t>
  </si>
  <si>
    <t>666b5a74-9bbd-4eab-bd9d-86d5c1ee780c</t>
  </si>
  <si>
    <t>TIKIDRSS94856440</t>
  </si>
  <si>
    <t>15eff577-3654-43ec-b04d-9ec9cc50c1c3</t>
  </si>
  <si>
    <t>da67f4a0-d4e7-420a-b169-a5084ba5b361</t>
  </si>
  <si>
    <t>496c9061-35ac-4e40-b25d-d8bece517e8b</t>
  </si>
  <si>
    <t>TIKIDRSS103324815</t>
  </si>
  <si>
    <t>4974dcfd-20d8-45c5-aa17-1f9e74362639</t>
  </si>
  <si>
    <t>TIKIDRSS112995316</t>
  </si>
  <si>
    <t>0234fbc9-fc01-47f2-834c-db4e476f47ba</t>
  </si>
  <si>
    <t>BETYDRSS43027364</t>
  </si>
  <si>
    <t>77355a6a-4206-47f7-956b-80e589f68c53</t>
  </si>
  <si>
    <t>TIKICLST112314132</t>
  </si>
  <si>
    <t>TIKIDRSS103606041</t>
  </si>
  <si>
    <t>53b7c824-3170-4252-8b6a-c3d185d1e7f5</t>
  </si>
  <si>
    <t>TIKICLST103607731</t>
  </si>
  <si>
    <t>0c48e1bd-448d-4bae-b786-799a5c51b828</t>
  </si>
  <si>
    <t>BETYLHNC115587696</t>
  </si>
  <si>
    <t>25b2fc16-d0dc-4cba-914d-b9f6bd5180c2</t>
  </si>
  <si>
    <t>TIKILHNC115963208</t>
  </si>
  <si>
    <t>99d5524b-14ad-4555-a4db-1f127717347b</t>
  </si>
  <si>
    <t>c091501b-c32b-47fc-a359-7ecf4f40d91f</t>
  </si>
  <si>
    <t>3dfdb018-279b-4418-9a9b-1ffcd870a378</t>
  </si>
  <si>
    <t>BETYDRSS103350211</t>
  </si>
  <si>
    <t>dfb07e6b-c698-4074-9a93-96ec94aeb8f3</t>
  </si>
  <si>
    <t>6053b48c-c007-4494-9db9-0969c68c08af</t>
  </si>
  <si>
    <t>BETYDRSS67133150</t>
  </si>
  <si>
    <t>TIKICLST90750884</t>
  </si>
  <si>
    <t>294c0b94-7488-4eb9-b591-0eae081cd480</t>
  </si>
  <si>
    <t>BETYDRSS85575322</t>
  </si>
  <si>
    <t>538beb9c-7eac-402d-9a13-2cf0228242b3</t>
  </si>
  <si>
    <t>TIKICLST103607753</t>
  </si>
  <si>
    <t>ee60aaf0-146b-4427-acb3-19ac784ddc87</t>
  </si>
  <si>
    <t>BETYDRSS93852552</t>
  </si>
  <si>
    <t>0cc1e5df-6df9-474e-bdb9-7ecc43c002c8</t>
  </si>
  <si>
    <t>TIKIDRSS108364096</t>
  </si>
  <si>
    <t>51c88e9e-8696-4833-9d72-4a059445a315</t>
  </si>
  <si>
    <t>BETYDRSS85575232</t>
  </si>
  <si>
    <t>1ff7e3e7-f70c-4a3c-9b47-b66513e42124</t>
  </si>
  <si>
    <t>TIKILHNC112303896</t>
  </si>
  <si>
    <t>47d5be4b-32fa-47e4-981b-c4e2cc221f81</t>
  </si>
  <si>
    <t>523cfb5b-61e2-4045-9df9-1c47a83378ec</t>
  </si>
  <si>
    <t>BETYCLST59643778</t>
  </si>
  <si>
    <t>7f8de9ea-5a94-447f-9d3a-dc9f35eff602</t>
  </si>
  <si>
    <t>TNBYCLST101412240</t>
  </si>
  <si>
    <t>24c6d07b-c37c-4ba8-a936-27eb3c8e5db2</t>
  </si>
  <si>
    <t>TIKILHNC115963210</t>
  </si>
  <si>
    <t>5ab96833-04d6-4d4a-8e6f-27f49926fb15</t>
  </si>
  <si>
    <t>TIKICLST106786469</t>
  </si>
  <si>
    <t>8b0e95ad-c24d-4b9e-b04e-77099db214a7</t>
  </si>
  <si>
    <t>TIKIDRSS113036838</t>
  </si>
  <si>
    <t>020cd159-7fb7-4542-9660-d2c2af546114</t>
  </si>
  <si>
    <t>TIKICLST115567974</t>
  </si>
  <si>
    <t>8f1e532e-bfa0-44f1-96a8-e884f5451f65</t>
  </si>
  <si>
    <t>dd080845-4d3b-4b88-8408-af0b901ebc07</t>
  </si>
  <si>
    <t>6f42a5e2-b3cf-41b3-b4d7-d08636368c9e</t>
  </si>
  <si>
    <t>BETYDRSS54578460</t>
  </si>
  <si>
    <t>5214a32f-8993-461a-8435-bba0790af61f</t>
  </si>
  <si>
    <t>58e03a44-8db2-4549-a6e7-7896127ae823</t>
  </si>
  <si>
    <t>BETYDRSS112339752</t>
  </si>
  <si>
    <t>TIKIDRSS106641720</t>
  </si>
  <si>
    <t>61a7fc8a-8024-487c-9489-bbc9c93a4aab</t>
  </si>
  <si>
    <t>95d0d2d2-3e3b-4a96-8383-679dd1fe3df8</t>
  </si>
  <si>
    <t>TNBYCLST97578684</t>
  </si>
  <si>
    <t>639b90e6-de75-41f2-9a65-2382ca7404f4</t>
  </si>
  <si>
    <t>fdcbda18-96dc-4dad-b6a0-0eed6696dae0</t>
  </si>
  <si>
    <t>BETYDRSS67133054</t>
  </si>
  <si>
    <t>dae5ef7e-13b4-4354-a49a-cb59aae83ff8</t>
  </si>
  <si>
    <t>884a93c8-7dee-4cf7-baa3-4eeb895e17f2</t>
  </si>
  <si>
    <t>40c3ccd2-2f32-4e6a-bf3d-f95e8ce5208b</t>
  </si>
  <si>
    <t>BETYDRSS74936942</t>
  </si>
  <si>
    <t>TIKITOPS63026652</t>
  </si>
  <si>
    <t>85625e09-f1f3-41f6-8ade-34219970c3e2</t>
  </si>
  <si>
    <t>BETYDRSS55831756</t>
  </si>
  <si>
    <t>c0c60ab3-b7fa-474f-92bc-7f6c603e2d62</t>
  </si>
  <si>
    <t>TIKILHNC118421480</t>
  </si>
  <si>
    <t>TIKILHNC106661937</t>
  </si>
  <si>
    <t>041e0735-ec24-4eaf-a14a-c821e16bdb37</t>
  </si>
  <si>
    <t>TIKICLST116340951</t>
  </si>
  <si>
    <t>TIKICLST99868626</t>
  </si>
  <si>
    <t>70eb6a23-63ca-47a5-9b72-1e26c90222f7</t>
  </si>
  <si>
    <t>TIKILHNC115963238</t>
  </si>
  <si>
    <t>1dac3fb4-724a-4746-900e-04450e1e9153</t>
  </si>
  <si>
    <t>TIKIDRSS106641722</t>
  </si>
  <si>
    <t>78cbd906-4038-459c-97df-8af7891db625</t>
  </si>
  <si>
    <t>BETYDRSS79205860</t>
  </si>
  <si>
    <t>3bf6fdae-2272-4839-88c4-bbdb0d3d5dad</t>
  </si>
  <si>
    <t>26d74228-c289-4546-bf12-ccfc5f15f102</t>
  </si>
  <si>
    <t>TIKIDRSS113039573</t>
  </si>
  <si>
    <t>29107c1a-38d6-4c0b-9bc2-1468b3023ea6</t>
  </si>
  <si>
    <t>1238e043-5573-4ce3-a3ea-4612d5e87d0e</t>
  </si>
  <si>
    <t>cf5de5f4-5a8b-4ea2-8913-01fc1b6885e2</t>
  </si>
  <si>
    <t>TIKICLST112314158</t>
  </si>
  <si>
    <t>53cfad78-9745-4306-b083-c818a1d560b0</t>
  </si>
  <si>
    <t>69078a44-7512-422a-920f-03d590ac6bbf</t>
  </si>
  <si>
    <t>905fea76-f82b-4512-b2d6-01432cb61e7f</t>
  </si>
  <si>
    <t>TIKICLST113026344</t>
  </si>
  <si>
    <t>f1e58116-0c31-4ac7-893c-7ee3ccc174ee</t>
  </si>
  <si>
    <t>TIKILHNC101415391</t>
  </si>
  <si>
    <t>294bfbb4-8908-4ae8-8c94-ff5504469ae9</t>
  </si>
  <si>
    <t>6ca2344e-017b-4021-b71f-f7f1fc213426</t>
  </si>
  <si>
    <t>TIKIDRSS115603471</t>
  </si>
  <si>
    <t>b8670c1b-b369-4a09-bdc9-90cb7bdc58ba</t>
  </si>
  <si>
    <t>TIKILHNC101907526</t>
  </si>
  <si>
    <t>0c18af9b-96d1-4096-b97a-9f6a39a24707</t>
  </si>
  <si>
    <t>BETYDRSS89528544</t>
  </si>
  <si>
    <t>722ddc88-298c-44b7-b178-23aebb894903</t>
  </si>
  <si>
    <t>BETYDRSS103350218</t>
  </si>
  <si>
    <t>TIKICLST113026341</t>
  </si>
  <si>
    <t>920d4f3f-d355-475d-b0ec-127b05f300b7</t>
  </si>
  <si>
    <t>BETYDRSS52582948</t>
  </si>
  <si>
    <t>TNBYCLST103346320</t>
  </si>
  <si>
    <t>6d6e2c39-ea66-4627-aa35-e201c245d489</t>
  </si>
  <si>
    <t>718b802d-6dc7-4f96-89c9-40bf241ca563</t>
  </si>
  <si>
    <t>TNBYCLST112438338</t>
  </si>
  <si>
    <t>9ed47890-74af-4f14-a636-e7d92b97ee09</t>
  </si>
  <si>
    <t>TIKICLST112314148</t>
  </si>
  <si>
    <t>1e463cba-7c35-4818-9c09-b5128c170aaa</t>
  </si>
  <si>
    <t>TIKICLST112288679</t>
  </si>
  <si>
    <t>ee791c91-3b9e-4508-b289-13f7803653f0</t>
  </si>
  <si>
    <t>1a1020b0-eec8-494b-ad1b-ecfc2d796bb9</t>
  </si>
  <si>
    <t>ba0d03fa-4dd0-4ca7-b4ec-cfa6a2198d85</t>
  </si>
  <si>
    <t>87179511-18ac-4e70-a0e0-669db73bc7a7</t>
  </si>
  <si>
    <t>BETYDRSS79239840</t>
  </si>
  <si>
    <t>634a1916-b2bd-4042-9073-056092d34e92</t>
  </si>
  <si>
    <t>BETYDRSS103350167</t>
  </si>
  <si>
    <t>0fde708d-8a0e-4c0b-a574-a80a01f43761</t>
  </si>
  <si>
    <t>TIKICLST115567978</t>
  </si>
  <si>
    <t>b664d503-1f43-4617-8c86-a8a627a2f7f1</t>
  </si>
  <si>
    <t>TIKIDRSS106660332</t>
  </si>
  <si>
    <t>a8831ba9-02da-47bc-a7da-1cc680b83ed9</t>
  </si>
  <si>
    <t>7b57dec6-d90e-4f72-a2a8-ea4c518e8fe7</t>
  </si>
  <si>
    <t>TIKIDRSS115603473</t>
  </si>
  <si>
    <t>bb887935-e071-4f11-a25b-5dc24a817a56</t>
  </si>
  <si>
    <t>39807030-239c-4bc9-8820-926c752deaff</t>
  </si>
  <si>
    <t>BETYDRSS85575270</t>
  </si>
  <si>
    <t>b6adc3ce-d893-460e-8bb4-b4e72e4916ab</t>
  </si>
  <si>
    <t>TIKILHNC118421486</t>
  </si>
  <si>
    <t>d4f09cc3-3f01-47db-ad68-181b55ec7ee4</t>
  </si>
  <si>
    <t>TNBYCLST85482526</t>
  </si>
  <si>
    <t>9d4f5f9b-49e8-4755-b6a0-b56c7382ef38</t>
  </si>
  <si>
    <t>TIKILHNC118421488</t>
  </si>
  <si>
    <t>483853e0-a528-4fe6-9191-c33f3217cd13</t>
  </si>
  <si>
    <t>TIKICLST115569029</t>
  </si>
  <si>
    <t>45a160c5-f61b-4de9-8070-2aa4860661a1</t>
  </si>
  <si>
    <t>TIKICLST75238478</t>
  </si>
  <si>
    <t>4cc7be48-fd5f-431e-93b3-37cd87a8492b</t>
  </si>
  <si>
    <t>TIKICLST101415788</t>
  </si>
  <si>
    <t>1f14148e-5951-4257-944c-a47a0e2b3a9c</t>
  </si>
  <si>
    <t>TNBYCLST85482492</t>
  </si>
  <si>
    <t>81d1ca1c-253f-4dde-b0a2-b435146a2433</t>
  </si>
  <si>
    <t>TIKIDRSS97455151</t>
  </si>
  <si>
    <t>fad33f4f-71db-4981-9496-57ea05fac8d9</t>
  </si>
  <si>
    <t>TNBYCLST94340136</t>
  </si>
  <si>
    <t>15d52099-1982-4afe-ae81-7e3e42e8ec89</t>
  </si>
  <si>
    <t>TIKILHNC112315265</t>
  </si>
  <si>
    <t>5abfd480-fd29-4faf-91d9-56860f0f36e1</t>
  </si>
  <si>
    <t>TIKIDRSS103606053</t>
  </si>
  <si>
    <t>TIKICLST103607738</t>
  </si>
  <si>
    <t>d65bcddd-2ed7-4b7f-ad39-1cdd5caba114</t>
  </si>
  <si>
    <t>7399e1c5-d907-4279-84b0-88fc8ec4f067</t>
  </si>
  <si>
    <t>3abc9289-6bdd-4333-8b59-3afe33504289</t>
  </si>
  <si>
    <t>BETYDRSS55831582</t>
  </si>
  <si>
    <t>bcc55ec9-9ab7-49e4-9c18-c2f3364d76c4</t>
  </si>
  <si>
    <t>746e65c8-ec77-41c0-a871-fefe8478636b</t>
  </si>
  <si>
    <t>TIKICLST112288675</t>
  </si>
  <si>
    <t>548f6f84-e5dd-4320-9000-ad3807bf39b8</t>
  </si>
  <si>
    <t>fb654645-b654-413f-93d4-56ef48c3e757</t>
  </si>
  <si>
    <t>TIKICLST113026307</t>
  </si>
  <si>
    <t>3bba54cd-5069-4086-b1eb-3d44ce9bf264</t>
  </si>
  <si>
    <t>TIKILHNC103598137</t>
  </si>
  <si>
    <t>7ff29c35-e4c7-4b55-99f3-bade960077f9</t>
  </si>
  <si>
    <t>BETYDRSS60770622</t>
  </si>
  <si>
    <t>4a8554e9-c3f2-4709-86d4-bea59f100f59</t>
  </si>
  <si>
    <t>TNBYCLST116455366</t>
  </si>
  <si>
    <t>01200298-e5b6-49af-8dd1-cea7689d48de</t>
  </si>
  <si>
    <t>TIKIDRSS97455150</t>
  </si>
  <si>
    <t>8ac36ad7-3af5-431e-bc3e-eeaaec3ad3eb</t>
  </si>
  <si>
    <t>TIKILHNC118421495</t>
  </si>
  <si>
    <t>TIKIDRSS103324813</t>
  </si>
  <si>
    <t>52325f17-27c2-427c-a0e6-85d72c2401c1</t>
  </si>
  <si>
    <t>e90e48b5-517d-4d7f-a3ee-9a242099f216</t>
  </si>
  <si>
    <t>TIKIDRSS108364101</t>
  </si>
  <si>
    <t>TIKIDRSS108364098</t>
  </si>
  <si>
    <t>67809985-0ca7-4ea1-8580-33ec7f097a34</t>
  </si>
  <si>
    <t>TIKIDRSS108364141</t>
  </si>
  <si>
    <t>TIKICLST113026343</t>
  </si>
  <si>
    <t>f6e35893-195c-4a5d-ad47-666feb97c8fa</t>
  </si>
  <si>
    <t>478aa9c5-0c32-44f4-93e5-8431c84e152b</t>
  </si>
  <si>
    <t>TNBYCLST79241168</t>
  </si>
  <si>
    <t>a15fc004-47c4-4ea7-8484-5f0010c45264</t>
  </si>
  <si>
    <t>TNBYCLST113075390</t>
  </si>
  <si>
    <t>TIKILHNC96961101</t>
  </si>
  <si>
    <t>60e0430b-81c2-4f7b-83ce-8713e4c1ddd9</t>
  </si>
  <si>
    <t>BETYCLST95180948</t>
  </si>
  <si>
    <t>59e0e098-7c50-42e7-bcb9-0b8823c8fc0a</t>
  </si>
  <si>
    <t>TIKICLST113026293</t>
  </si>
  <si>
    <t>ced51e95-27da-4347-851d-a61e30bc8a8b</t>
  </si>
  <si>
    <t>TIKILHNC103598142</t>
  </si>
  <si>
    <t>339bf1c5-5dc3-4fae-93e2-b1537d5ae4da</t>
  </si>
  <si>
    <t>080e0344-1ed7-4074-aad4-43922678c6bf</t>
  </si>
  <si>
    <t>TIKIDRSS106641705</t>
  </si>
  <si>
    <t>3275d831-0fc3-4f2d-be94-8e69198981c1</t>
  </si>
  <si>
    <t>BETYDRSS37043330</t>
  </si>
  <si>
    <t>59ed1f63-0426-4426-9be6-d41f6de38fb8</t>
  </si>
  <si>
    <t>45fef12d-f875-428d-a0e3-49c03615cb20</t>
  </si>
  <si>
    <t>fa59cd35-931d-4f28-aacb-96a7cbb431d7</t>
  </si>
  <si>
    <t>TIKICLST103607736</t>
  </si>
  <si>
    <t>TIKILHNC96926308</t>
  </si>
  <si>
    <t>8e6060cd-a600-41b1-93a6-f6613fe10318</t>
  </si>
  <si>
    <t>9fedc525-7d34-4006-9e91-c878dcba4d98</t>
  </si>
  <si>
    <t>8efb1379-7dfe-4fb7-b09f-de317844f779</t>
  </si>
  <si>
    <t>TIKIDRSS106641706</t>
  </si>
  <si>
    <t>07853cb1-2985-4aa9-aaaa-79a53134bbfd</t>
  </si>
  <si>
    <t>TIKILHNC101907530</t>
  </si>
  <si>
    <t>895d6df0-b553-49a5-8722-d4ac0d53cc75</t>
  </si>
  <si>
    <t>0d028115-d898-4d63-8079-ec0e6d7c5667</t>
  </si>
  <si>
    <t>79fc33fe-f923-4caa-ac6b-9805aa423a65</t>
  </si>
  <si>
    <t>409fd6bc-23fb-4f24-bb84-dab3a86dce5b</t>
  </si>
  <si>
    <t>4d69b2dd-1b3e-4cbe-a683-96dd655b8927</t>
  </si>
  <si>
    <t>2e799920-c1d3-48bd-ab5c-83f9222496ad</t>
  </si>
  <si>
    <t>76b8b61a-3f25-4f68-ab57-cf11b0afc826</t>
  </si>
  <si>
    <t>TIKILHNC113044968</t>
  </si>
  <si>
    <t>031e446f-892e-4ede-9677-00a742ec71f3</t>
  </si>
  <si>
    <t>5003a5b6-fbc9-42bc-a2d0-c67b15da13c5</t>
  </si>
  <si>
    <t>7d8b86de-002d-4148-a46a-46c59381b876</t>
  </si>
  <si>
    <t>TIKIDRSS97455143</t>
  </si>
  <si>
    <t>abb0019b-f6b2-4c54-8521-6343d46a2f5b</t>
  </si>
  <si>
    <t>BETYDRSS85575298</t>
  </si>
  <si>
    <t>dfedff40-25c5-4d87-9b94-82eefc6674b7</t>
  </si>
  <si>
    <t>468f3ec7-9acc-4517-9626-126d8d01cf66</t>
  </si>
  <si>
    <t>TIKICLST112314154</t>
  </si>
  <si>
    <t>3ec76ab3-ab7d-4b74-a186-71be69080498</t>
  </si>
  <si>
    <t>042e1a97-00e3-4790-b0fe-744cee94d5f4</t>
  </si>
  <si>
    <t>b6412c62-6986-4c4d-a4eb-f257cf250580</t>
  </si>
  <si>
    <t>TNBYCLST103346534</t>
  </si>
  <si>
    <t>d30e0b33-b02b-4a4f-8869-d6e414708406</t>
  </si>
  <si>
    <t>38c049d1-51e5-41b4-9477-478ee7d24b99</t>
  </si>
  <si>
    <t>3a25aea3-0fb0-4f28-b7a7-9cd184686388</t>
  </si>
  <si>
    <t>6b28928e-9052-4f08-a92b-db66715bcd11</t>
  </si>
  <si>
    <t>TIKIDRSS103324816</t>
  </si>
  <si>
    <t>626de967-7b78-4e41-bb9f-2f991452483b</t>
  </si>
  <si>
    <t>TIKIDRSS103325544</t>
  </si>
  <si>
    <t>e0faffa1-8578-4f42-b272-9405a6585113</t>
  </si>
  <si>
    <t>TIKIDRSS108364154</t>
  </si>
  <si>
    <t>922952fb-5a73-4a3f-bc99-74f4001663ae</t>
  </si>
  <si>
    <t>TIKILHNC98845677</t>
  </si>
  <si>
    <t>82df0ad7-c692-40b4-b255-2cab25fb4433</t>
  </si>
  <si>
    <t>TIKITOPS93503750</t>
  </si>
  <si>
    <t>4194c658-fec2-4011-874c-38dfead8043f</t>
  </si>
  <si>
    <t>BETYDRSS67133060</t>
  </si>
  <si>
    <t>TIKILHNC115963216</t>
  </si>
  <si>
    <t>883b1626-9d30-42cd-b751-7f7eee09300f</t>
  </si>
  <si>
    <t>26838b3b-a54f-4f67-ae4f-496e10033508</t>
  </si>
  <si>
    <t>c7e1e515-31ef-489c-82db-0f06f9623cdd</t>
  </si>
  <si>
    <t>BETYDRSS82554686</t>
  </si>
  <si>
    <t>83e21302-a2b9-406f-8e3c-cb6fb1143d19</t>
  </si>
  <si>
    <t>161d8386-0ea4-4a68-8652-572b17ad2cc9</t>
  </si>
  <si>
    <t>BETYDRSS59437730</t>
  </si>
  <si>
    <t>BETYDRSS115577290</t>
  </si>
  <si>
    <t>fadedc5a-9aaa-4a78-b0c0-834328790bfb</t>
  </si>
  <si>
    <t>TIKILHNC96961100</t>
  </si>
  <si>
    <t>1ac9bb83-7237-49dd-9a7d-a23efbea87ad</t>
  </si>
  <si>
    <t>6ec4dcc5-b0d3-45d5-950f-43b68b0e62bc</t>
  </si>
  <si>
    <t>TIKIDRSS113491282</t>
  </si>
  <si>
    <t>fd9d8052-3d09-4d8d-89c1-f938848e89cb</t>
  </si>
  <si>
    <t>b0b178aa-3d9e-435a-84f9-bd3145457aff</t>
  </si>
  <si>
    <t>24a08f28-7739-4e1e-a188-c79c7d05f2f5</t>
  </si>
  <si>
    <t>a69f987d-236a-408a-987c-4f40b853fc18</t>
  </si>
  <si>
    <t>TIKIDRSS103606043</t>
  </si>
  <si>
    <t>e8848328-8f01-46ce-883d-ed592aafb0f9</t>
  </si>
  <si>
    <t>84c1237f-18a3-4bfc-84cc-47f04ddcdf54</t>
  </si>
  <si>
    <t>TIKIDRSS75236960</t>
  </si>
  <si>
    <t>1c33edf0-776d-4945-af9d-656a770f35cd</t>
  </si>
  <si>
    <t>1e9ccb09-32b2-4306-a910-7e7a5ed6ddaa</t>
  </si>
  <si>
    <t>BETYDRSS85575466</t>
  </si>
  <si>
    <t>08ff4387-bb51-46ce-b8d8-6aec4f90180c</t>
  </si>
  <si>
    <t>TNBYTSHT49476478</t>
  </si>
  <si>
    <t>1d3dc1ba-123a-420d-8124-a85e0b4b8a93</t>
  </si>
  <si>
    <t>TIKIDRSS106660331</t>
  </si>
  <si>
    <t>69181100-8e86-462a-be74-e8780be9ae35</t>
  </si>
  <si>
    <t>bdc4e4e5-f819-44f7-87f9-6b20e15ae010</t>
  </si>
  <si>
    <t>f11fc2e6-8d00-44a8-aa98-649c61b0a73d</t>
  </si>
  <si>
    <t>TIKIDRSS99866347</t>
  </si>
  <si>
    <t>2b95a477-b392-4737-b3fd-ee763fa2d7e3</t>
  </si>
  <si>
    <t>21c41616-dc24-4784-aa8e-b9bf0c190b75</t>
  </si>
  <si>
    <t>BETYDRSS112339710</t>
  </si>
  <si>
    <t>43a674c1-cc9c-4638-aa0b-32371e8c3884</t>
  </si>
  <si>
    <t>TIKITOPS93503870</t>
  </si>
  <si>
    <t>cb0433b1-5381-4ed5-8b64-68218feb1ffb</t>
  </si>
  <si>
    <t>76ad3763-2c02-4d22-8817-2bf62eade4eb</t>
  </si>
  <si>
    <t>8e6c4622-6c84-4e03-a7c6-ac7c4420d7aa</t>
  </si>
  <si>
    <t>TIKILHNC106661943</t>
  </si>
  <si>
    <t>a3a665f5-de77-4fcd-b428-7ccb8bcb2846</t>
  </si>
  <si>
    <t>BETYDRSS103350212</t>
  </si>
  <si>
    <t>3cbb78b2-6eaa-4527-a022-5168394f45d7</t>
  </si>
  <si>
    <t>TIKIDRSS113491278</t>
  </si>
  <si>
    <t>5b8636c0-47ad-41ee-a39c-7b58bb41135e</t>
  </si>
  <si>
    <t>TIKICLST103607749</t>
  </si>
  <si>
    <t>4855a004-6994-42e7-8814-6df8eea3a63d</t>
  </si>
  <si>
    <t>BETYDRSS85575330</t>
  </si>
  <si>
    <t>order_release_id</t>
  </si>
  <si>
    <t>17f72a8e-a77f-4f32-a79f-ce1b5825a4ee</t>
  </si>
  <si>
    <t>TIKICLST100048551</t>
  </si>
  <si>
    <t>19b1da34-beac-4aa2-8334-c03ef3de3d0f</t>
  </si>
  <si>
    <t>fc4e2d67-ac5b-4c37-8f49-9afc5781eb2a</t>
  </si>
  <si>
    <t>TIKIDRSS113553898</t>
  </si>
  <si>
    <t>917d5279-2b52-4e8d-b98e-b79831b5abe2</t>
  </si>
  <si>
    <t>88aeee01-3777-49cb-b5ea-6a775bd6e917</t>
  </si>
  <si>
    <t>TIKIDRSS113491279</t>
  </si>
  <si>
    <t>9a75ea85-bc41-4f89-b7ae-2497e0b776c6</t>
  </si>
  <si>
    <t>194ad080-47c1-4e96-b7ff-1fc0cfae4f8c</t>
  </si>
  <si>
    <t>TIKIDRSS113553900</t>
  </si>
  <si>
    <t>1dfaaf88-87f9-4c48-9d8f-86cb43101fab</t>
  </si>
  <si>
    <t>940679b3-d58e-421d-8d48-057506e31ca8</t>
  </si>
  <si>
    <t>BETYDRSS100320422</t>
  </si>
  <si>
    <t>3f9848f7-801b-4197-bf67-757e0f869b74</t>
  </si>
  <si>
    <t>c03267da-2b4b-4f20-bc0a-d03ecc25f460</t>
  </si>
  <si>
    <t>TIKICLST118417823</t>
  </si>
  <si>
    <t>33de9d53-825b-4676-839b-a9c4fd2facca</t>
  </si>
  <si>
    <t>6a980bd8-c2a7-453d-840e-268b5ef74e82</t>
  </si>
  <si>
    <t>TIKIDRSS106641761</t>
  </si>
  <si>
    <t>9794862e-ec4a-495b-aaf5-703d2e42b583</t>
  </si>
  <si>
    <t>68e51ab0-2612-4c85-bbe9-57c95138b85b</t>
  </si>
  <si>
    <t>df59b81e-158a-4571-b35b-fca85e586f23</t>
  </si>
  <si>
    <t>BETYDRSS112339705</t>
  </si>
  <si>
    <t>07ea7e3f-0fd1-4d88-aa46-995da4b91422</t>
  </si>
  <si>
    <t>b3cb69d6-5dd5-4fa6-97e9-c97966591dc5</t>
  </si>
  <si>
    <t>42059d52-0d85-435c-9205-984da2ec698d</t>
  </si>
  <si>
    <t>BETYDRSS100320419</t>
  </si>
  <si>
    <t>6f6d4d58-a551-413f-baf9-ffdf9b3994ee</t>
  </si>
  <si>
    <t>TNBYCLST101412243</t>
  </si>
  <si>
    <t>8f2c4204-7072-4dd1-b271-5904e2a9665e</t>
  </si>
  <si>
    <t>BETYDRSS85575266</t>
  </si>
  <si>
    <t>b64869d5-0de3-4e47-8349-c2d520c6d5e3</t>
  </si>
  <si>
    <t>TNBYCLST106795159</t>
  </si>
  <si>
    <t>0b05cc51-a0cf-42da-80c6-f1fe742656ae</t>
  </si>
  <si>
    <t>995e6b22-86f5-49d5-b460-1211eb823ee1</t>
  </si>
  <si>
    <t>TIKILHNC112303901</t>
  </si>
  <si>
    <t>93504c21-9edd-4d72-9cf3-414b5c92b3e3</t>
  </si>
  <si>
    <t>TNBYCLST116455371</t>
  </si>
  <si>
    <t>0cbe98d9-c6e9-447c-abe8-006d4af2a4e8</t>
  </si>
  <si>
    <t>b5fe8084-acc9-448f-9fef-2f573d0fad34</t>
  </si>
  <si>
    <t>333fa4d6-82dc-4e8b-ab2e-f282594b7cc2</t>
  </si>
  <si>
    <t>6f1bf165-d3e1-40d2-9861-59d0583ebe68</t>
  </si>
  <si>
    <t>e29b863f-6d60-43d2-92e6-cf2c19e34a4a</t>
  </si>
  <si>
    <t>71c21b7f-d55b-46ba-b9ff-e0489f943628</t>
  </si>
  <si>
    <t>920c33a4-4fbd-4a02-a378-39609ed56ac2</t>
  </si>
  <si>
    <t>TIKILHNC115963230</t>
  </si>
  <si>
    <t>53e90324-fef5-4982-861c-6f7524147a1a</t>
  </si>
  <si>
    <t>TIKICLST115567986</t>
  </si>
  <si>
    <t>eb799af1-fced-4a7e-94c8-328a1e7345c0</t>
  </si>
  <si>
    <t>BETYDRSS74936808</t>
  </si>
  <si>
    <t>a48c1b61-110f-4a7f-b1ed-3c87d509ea63</t>
  </si>
  <si>
    <t>BETYDRSS112339704</t>
  </si>
  <si>
    <t>7f7c7820-eed3-4f13-8612-4aa878767561</t>
  </si>
  <si>
    <t>bda87075-76e7-423f-aa1c-0457559077d5</t>
  </si>
  <si>
    <t>44e79542-764c-4161-916b-c704d7c66563</t>
  </si>
  <si>
    <t>BETYDRSS89528562</t>
  </si>
  <si>
    <t>b8a940ce-19ef-4ad1-88b2-a2f21c1614bb</t>
  </si>
  <si>
    <t>3f4bcb9d-134b-4941-bb4d-948797fd6a4a</t>
  </si>
  <si>
    <t>TIKIDRSS108364155</t>
  </si>
  <si>
    <t>9eb3b0c1-99a7-4d9f-abe2-60d4c4eb09b5</t>
  </si>
  <si>
    <t>c53d44ff-dbff-4da1-8875-efeb46dbd9c2</t>
  </si>
  <si>
    <t>faf08970-e2ea-4adf-8b1f-760d0e61ebed</t>
  </si>
  <si>
    <t>TIKIDRSS113036837</t>
  </si>
  <si>
    <t>150843ad-8cc1-4bca-ae12-1a856ab42a68</t>
  </si>
  <si>
    <t>1b96db48-a26a-4ae5-9c1a-ddeb6477b943</t>
  </si>
  <si>
    <t>4c9495d1-dd25-4032-91ac-00a9af3f2142</t>
  </si>
  <si>
    <t>TIKICLST112314131</t>
  </si>
  <si>
    <t>5c8b3273-6795-4706-b5ba-f226f2ac567f</t>
  </si>
  <si>
    <t>TIKILHNC118421482</t>
  </si>
  <si>
    <t>7260f0b2-f51a-45c8-a064-fba9d30b855d</t>
  </si>
  <si>
    <t>TIKICLST103607734</t>
  </si>
  <si>
    <t>bb0e6c20-299a-41e4-9d40-d48fe252bc3c</t>
  </si>
  <si>
    <t>TIKIDRSS113553905</t>
  </si>
  <si>
    <t>1b6c4901-e29d-467e-bfe7-6ecf1c666395</t>
  </si>
  <si>
    <t>TIKICLST115567932</t>
  </si>
  <si>
    <t>f039346c-30c3-4ba5-8c23-df8a941e9039</t>
  </si>
  <si>
    <t>TNBYDRSS75495430</t>
  </si>
  <si>
    <t>c61bd628-3ad5-42fc-99bc-cfe1b171d869</t>
  </si>
  <si>
    <t>TNBYCLST76700144</t>
  </si>
  <si>
    <t>af533348-84f4-49c5-a424-a524146a33a9</t>
  </si>
  <si>
    <t>a33ce07a-740d-499c-8a44-02ce1c4c12cd</t>
  </si>
  <si>
    <t>TNBYDRSS103335622</t>
  </si>
  <si>
    <t>a6d9e1c2-3258-420d-96f4-142ff4ddb343</t>
  </si>
  <si>
    <t>TIKICLST115567697</t>
  </si>
  <si>
    <t>817cdcad-23c9-4e4d-a0eb-ed8cc7468e37</t>
  </si>
  <si>
    <t>TIKICLST118417815</t>
  </si>
  <si>
    <t>ff257e13-84b2-4458-a4ad-ac46e1b78e43</t>
  </si>
  <si>
    <t>b92890e0-d2f7-4241-a951-26f572a8d17a</t>
  </si>
  <si>
    <t>a2629fd7-7bc1-4097-b84b-e3dc23a9943d</t>
  </si>
  <si>
    <t>TIKICLST116454606</t>
  </si>
  <si>
    <t>0dd58368-c77a-4452-93b0-f17fe7b2e803</t>
  </si>
  <si>
    <t>TIKILHNC112303886</t>
  </si>
  <si>
    <t>0c47e97d-4635-4d82-99e2-f0805b8bfd89</t>
  </si>
  <si>
    <t>BETYDRSS60140250</t>
  </si>
  <si>
    <t>aa357957-8cde-4349-9b0a-62bbbd908c3a</t>
  </si>
  <si>
    <t>7fe74aa4-aaea-4455-b722-152608cd5264</t>
  </si>
  <si>
    <t>TIKICLST116208867</t>
  </si>
  <si>
    <t>eafdb804-ce05-46d2-84a6-67c01346b4e7</t>
  </si>
  <si>
    <t>TIKILHNC112303894</t>
  </si>
  <si>
    <t>9c7e93fb-376d-4bec-850a-b601500e403d</t>
  </si>
  <si>
    <t>c44e9f2e-1ac8-4a8f-acaa-15e5809f4602</t>
  </si>
  <si>
    <t>BETYCLST89590606</t>
  </si>
  <si>
    <t>26425022-e900-4ed4-b56a-22abb3624b09</t>
  </si>
  <si>
    <t>TIKILHNC113049610</t>
  </si>
  <si>
    <t>bc02f6a8-9c36-42bd-b454-b20c06c7b007</t>
  </si>
  <si>
    <t>TIKILHNC118421484</t>
  </si>
  <si>
    <t>63d7d3f9-16b9-40be-9775-a524240cdcde</t>
  </si>
  <si>
    <t>TIKIDRSS118412445</t>
  </si>
  <si>
    <t>66ca6ef4-de36-4c7d-aa8d-0e66005a4065</t>
  </si>
  <si>
    <t>7a5952ba-3975-46d4-8638-960d754b41e7</t>
  </si>
  <si>
    <t>c4c67de3-d911-4db5-9b52-a0f9c77a180d</t>
  </si>
  <si>
    <t>08b0d7be-f8a8-4ed1-81cf-dee3ecab2278</t>
  </si>
  <si>
    <t>bd52905f-b39c-49f9-a094-2e871f5baf6a</t>
  </si>
  <si>
    <t>cf78c6f6-ec7c-4f17-840c-5964c6d35b91</t>
  </si>
  <si>
    <t>919f1e4c-f522-47fc-822d-1bf0038ac8bb</t>
  </si>
  <si>
    <t>TIKIDRSS94856462</t>
  </si>
  <si>
    <t>c0e7ce6e-e9a9-49c3-b01f-c2a9cfd08715</t>
  </si>
  <si>
    <t>9c48e380-cb23-49fc-851e-eb1f7419f54d</t>
  </si>
  <si>
    <t>TNBYCLST96143594</t>
  </si>
  <si>
    <t>8fbc78b5-6f54-4a31-9d3e-3d6cba5b962e</t>
  </si>
  <si>
    <t>BETYLHNC106823506</t>
  </si>
  <si>
    <t>c8c5be26-5283-4861-a393-c3e49c1f23e3</t>
  </si>
  <si>
    <t>6ca3e7ef-fe7b-4202-a455-3144d4e1d91a</t>
  </si>
  <si>
    <t>BETYCLST80032652</t>
  </si>
  <si>
    <t>c22ca186-af2e-45eb-ae9a-6c46e8b2f441</t>
  </si>
  <si>
    <t>TIKIDRSS113491286</t>
  </si>
  <si>
    <t>6112a4c1-5365-40c5-ad23-8c55cf5bbe59</t>
  </si>
  <si>
    <t>TIKILHNC101907527</t>
  </si>
  <si>
    <t>037222a8-74aa-4479-8942-fb7e9d79ef12</t>
  </si>
  <si>
    <t>3de3a817-d82a-4453-983c-1fed5717547c</t>
  </si>
  <si>
    <t>bd2ee4c3-8777-4dd0-98d2-12c998dafe3d</t>
  </si>
  <si>
    <t>5b1fe6dc-2373-4b5a-abfc-f56e985a6792</t>
  </si>
  <si>
    <t>TIKIDRSS103324821</t>
  </si>
  <si>
    <t>93889249-440c-4d9f-a208-aac781f112c0</t>
  </si>
  <si>
    <t>2ec59a99-7d37-4c5f-b592-a48b3e7751f9</t>
  </si>
  <si>
    <t>45b76077-f55d-41d9-aadd-31aa149eee83</t>
  </si>
  <si>
    <t>TIKIDRSS113553902</t>
  </si>
  <si>
    <t>BETYDRSS79205914</t>
  </si>
  <si>
    <t>7913d792-3112-4d96-b2c5-a3a2670d81a3</t>
  </si>
  <si>
    <t>84440621-4d37-4045-959c-137e344dbd24</t>
  </si>
  <si>
    <t>TIKIDRSS108364093</t>
  </si>
  <si>
    <t>03cf48d0-01b3-4055-9333-7a9cb88d9a72</t>
  </si>
  <si>
    <t>18b92508-3eb6-465c-af52-0e5b518e3c43</t>
  </si>
  <si>
    <t>TIKILHNC116454176</t>
  </si>
  <si>
    <t>2556e43d-c530-4c6f-9e09-737c3dde0661</t>
  </si>
  <si>
    <t>TNBYCLST101412244</t>
  </si>
  <si>
    <t>e1511f9d-e8aa-463f-8806-53cf7f659b7d</t>
  </si>
  <si>
    <t>TNBYDRSS101341973</t>
  </si>
  <si>
    <t>13d553b6-833c-423f-b6b7-8bcf02a84120</t>
  </si>
  <si>
    <t>db1f1200-c2b6-4370-9c4c-4400c01dfb5e</t>
  </si>
  <si>
    <t>TIKICLST113026305</t>
  </si>
  <si>
    <t>2eac00c4-febd-4f62-aa47-071c74f37a48</t>
  </si>
  <si>
    <t>TIKICLST106786468</t>
  </si>
  <si>
    <t>TIKICLST115567982</t>
  </si>
  <si>
    <t>7dbf049b-0b1d-4044-85f1-f1fc5eaa2c40</t>
  </si>
  <si>
    <t>TIKICLST103607744</t>
  </si>
  <si>
    <t>0825d268-0683-4f3f-a8fe-f53abe9b2b00</t>
  </si>
  <si>
    <t>TIKILHNC118421489</t>
  </si>
  <si>
    <t>TIKICLST106810655</t>
  </si>
  <si>
    <t>26c9b91b-095b-4692-a7ba-54a7ae5988b5</t>
  </si>
  <si>
    <t>TIKICLST116340933</t>
  </si>
  <si>
    <t>TIKIDRSS106641721</t>
  </si>
  <si>
    <t>154b2718-6dd0-47a6-9fcf-ba2a6eaa6cbf</t>
  </si>
  <si>
    <t>TNBYDRSS86127048</t>
  </si>
  <si>
    <t>d0f6f294-e4d4-4757-9d8f-01f965dfe54b</t>
  </si>
  <si>
    <t>TIKIDRSS103325539</t>
  </si>
  <si>
    <t>21be7725-5638-4ff8-9edf-3f286efb8338</t>
  </si>
  <si>
    <t>BETYDRSS85575240</t>
  </si>
  <si>
    <t>ee1c254e-be11-43b9-925e-a3001ca5df30</t>
  </si>
  <si>
    <t>TNBYCLST96884721</t>
  </si>
  <si>
    <t>76412c58-a943-4b71-89fe-3bd99ed610b9</t>
  </si>
  <si>
    <t>116443e8-0af9-44f4-bc8b-a94dcd58db20</t>
  </si>
  <si>
    <t>TIKIDRSS112925114</t>
  </si>
  <si>
    <t>8d6fe3b1-adea-4e02-82bf-3d2782f4c0e1</t>
  </si>
  <si>
    <t>TIKIDRSS113039574</t>
  </si>
  <si>
    <t>8c7d7b9f-d485-42ff-9f23-a8785bef2265</t>
  </si>
  <si>
    <t>a16bdac8-83a7-4824-b935-c72aaf1d343f</t>
  </si>
  <si>
    <t>3b4b0e58-9552-488a-a3e3-9b93c014ea97</t>
  </si>
  <si>
    <t>TNBYCLST72953072</t>
  </si>
  <si>
    <t>9539330e-79f5-4648-baa0-6e4223ff0ae0</t>
  </si>
  <si>
    <t>a9650197-462e-4d80-9f9d-78be10343973</t>
  </si>
  <si>
    <t>BETYCLST89590600</t>
  </si>
  <si>
    <t>fe5b1b88-539d-4e3f-a5e5-151d14bd3f2b</t>
  </si>
  <si>
    <t>TIKIDRSS115603469</t>
  </si>
  <si>
    <t>773f0103-0e24-4822-8637-8a34e1500c4c</t>
  </si>
  <si>
    <t>TIKIDRSS118412444</t>
  </si>
  <si>
    <t>8824cb3f-75a7-49fa-ab2f-3e0215ce516c</t>
  </si>
  <si>
    <t>2a238a4a-3a9e-4d29-907a-d6f107d183dd</t>
  </si>
  <si>
    <t>259c3d78-2b5a-446e-857d-15886c1225fb</t>
  </si>
  <si>
    <t>62ab75d2-e98e-40b7-ac08-c05147fa5ca0</t>
  </si>
  <si>
    <t>3b518b03-5bdc-489d-98c7-c457e4836b41</t>
  </si>
  <si>
    <t>TIKIDRSS103325302</t>
  </si>
  <si>
    <t>6fe4931b-e533-4c7a-ae43-3e056c24fa24</t>
  </si>
  <si>
    <t>e065e505-32c7-4059-a35b-6d432ce3965a</t>
  </si>
  <si>
    <t>TIKICLST116208876</t>
  </si>
  <si>
    <t>a8eeb533-5796-4f86-84dd-5d20567a1125</t>
  </si>
  <si>
    <t>BETYCLST80032626</t>
  </si>
  <si>
    <t>BETYDRSS112339703</t>
  </si>
  <si>
    <t>c930050d-dcfb-4df8-90fe-24a3198ca0d5</t>
  </si>
  <si>
    <t>e6530a4f-b478-4c5b-a331-5d411586ef22</t>
  </si>
  <si>
    <t>3bef70e0-2365-46da-888a-860ca2ffa38a</t>
  </si>
  <si>
    <t>f3658fec-96da-4019-a98e-bd890ae9fd2e</t>
  </si>
  <si>
    <t>TIKIDRSS112995317</t>
  </si>
  <si>
    <t>3c63ce36-bc03-4be6-81fe-6cf11bea00b6</t>
  </si>
  <si>
    <t>BETYCLST89530378</t>
  </si>
  <si>
    <t>a045c852-de20-4516-b565-d5396d589dca</t>
  </si>
  <si>
    <t>a7de8aeb-02ab-4bc0-80df-b2b9da949955</t>
  </si>
  <si>
    <t>128bb662-7bb7-4f0a-a2af-33410ac26398</t>
  </si>
  <si>
    <t>50daf88b-eac7-4fc1-af7a-ec74a57f60ab</t>
  </si>
  <si>
    <t>TNBYDRSS71666568</t>
  </si>
  <si>
    <t>f0efc084-4fb3-4e3f-9944-844d5715ec41</t>
  </si>
  <si>
    <t>TIKIDRSS116453906</t>
  </si>
  <si>
    <t>7c9ee01a-9e28-4827-b97c-877ca017f7e8</t>
  </si>
  <si>
    <t>472adce0-7832-4725-be93-ea586762d208</t>
  </si>
  <si>
    <t>6a49d65d-8480-4c3f-b0ce-0621d76f24c3</t>
  </si>
  <si>
    <t>db8b6bb5-f184-461c-a855-7f8ce77ea103</t>
  </si>
  <si>
    <t>TNBYCLST90489000</t>
  </si>
  <si>
    <t>85dc02d2-9886-4265-888c-ed58a4c6eb7f</t>
  </si>
  <si>
    <t>ae5a820b-9f76-46c1-883d-833612d3aebd</t>
  </si>
  <si>
    <t>TIKIDRSS116453908</t>
  </si>
  <si>
    <t>24691b4d-48e2-45a8-83a5-4ac2774dcf0a</t>
  </si>
  <si>
    <t>c5bc1e8f-5188-4f45-acfb-5ce0bfbf6af5</t>
  </si>
  <si>
    <t>0b08f902-b381-4090-93eb-f58af5efd6ee</t>
  </si>
  <si>
    <t>7cfd1051-c278-4d00-88eb-cb66926f614a</t>
  </si>
  <si>
    <t>TIKICLST112314156</t>
  </si>
  <si>
    <t>32c3fbbc-ce55-410c-93dd-aeb8b4339722</t>
  </si>
  <si>
    <t>TIKIDRSS116453895</t>
  </si>
  <si>
    <t>a11526ef-e426-4bea-a707-4c5b6168a307</t>
  </si>
  <si>
    <t>TNBYTOPS43568586</t>
  </si>
  <si>
    <t>5140458e-fd70-45c1-b60d-9bfffac467bc</t>
  </si>
  <si>
    <t>6134a9a0-1ae5-4d5a-90e1-60b638faf493</t>
  </si>
  <si>
    <t>1bd35aa8-d35f-4d36-9f68-117d8bce6ee0</t>
  </si>
  <si>
    <t>BETYDRSS85575274</t>
  </si>
  <si>
    <t>8e90db93-57f8-4b03-9c7f-a3e6368987fa</t>
  </si>
  <si>
    <t>TIKILHNC79594730</t>
  </si>
  <si>
    <t>9df79f8b-735d-4d69-80f1-e65395ea731b</t>
  </si>
  <si>
    <t>d76160c1-6733-4c6e-966d-02c60d60adcb</t>
  </si>
  <si>
    <t>TIKILHNC116454172</t>
  </si>
  <si>
    <t>c9c81f45-61c5-4a43-8ef7-04c06a9d3f8a</t>
  </si>
  <si>
    <t>3bf42ab2-5186-4a6a-9fab-278fde638032</t>
  </si>
  <si>
    <t>TIKILHNC116454177</t>
  </si>
  <si>
    <t>a59eb261-4fea-40c3-a16e-025cc8222d33</t>
  </si>
  <si>
    <t>TIKICLST116340910</t>
  </si>
  <si>
    <t>02061e7e-392a-49b6-8e3c-abb9acc888a6</t>
  </si>
  <si>
    <t>4d1f6df1-ced4-4eb8-9aa7-8663d5b53a53</t>
  </si>
  <si>
    <t>a21f2f79-7efb-421f-a7cc-6bb576e45b14</t>
  </si>
  <si>
    <t>BETYDRSS85575312</t>
  </si>
  <si>
    <t>5a2c1121-f726-4ce7-94f0-fcfd566ecdf8</t>
  </si>
  <si>
    <t>TNBYCLST112438336</t>
  </si>
  <si>
    <t>d80e5f9d-4b9c-44e5-b52d-fc405d3d86f6</t>
  </si>
  <si>
    <t>1113f813-2027-4274-8ae0-948f1073edc3</t>
  </si>
  <si>
    <t>BETYDRSS67133092</t>
  </si>
  <si>
    <t>badb1a42-aaf6-4910-8947-22d752df36b7</t>
  </si>
  <si>
    <t>BETYDRSS103350170</t>
  </si>
  <si>
    <t>f7bb6be0-a1c1-4d14-a655-7fc6ac74cb05</t>
  </si>
  <si>
    <t>TIKIDRSS106641742</t>
  </si>
  <si>
    <t>d85fda2d-8a69-4889-86b5-08fd187d208d</t>
  </si>
  <si>
    <t>TIKICLST106786470</t>
  </si>
  <si>
    <t>4bde5b5f-83ab-4bef-ac49-7b50d60da896</t>
  </si>
  <si>
    <t>TNBYCLST85482532</t>
  </si>
  <si>
    <t>2023a802-18a3-4259-bed0-a0da26d95472</t>
  </si>
  <si>
    <t>TIKICLST115567718</t>
  </si>
  <si>
    <t>1a4d379c-0cdf-45ad-9ec8-18b599ebc25e</t>
  </si>
  <si>
    <t>a963a02f-23ad-43d4-929d-f0e99cdf5eaa</t>
  </si>
  <si>
    <t>TNBYCLST103346344</t>
  </si>
  <si>
    <t>562fd233-be42-47a6-b287-6f8334fac1ce</t>
  </si>
  <si>
    <t>TIKICLST115567716</t>
  </si>
  <si>
    <t>520196e5-1610-4b24-8d7d-5fe93caf851f</t>
  </si>
  <si>
    <t>BETYDRSS103350169</t>
  </si>
  <si>
    <t>7cad7268-ef77-41a5-91b3-d82ee92379f1</t>
  </si>
  <si>
    <t>BETYDRSS100320423</t>
  </si>
  <si>
    <t>a203671d-fb92-40bc-b023-4ebfd9cb6301</t>
  </si>
  <si>
    <t>BETYDRSS85575478</t>
  </si>
  <si>
    <t>44fae459-96e2-46db-a7ad-499dce7efccf</t>
  </si>
  <si>
    <t>4481c35d-3133-4a70-b8e1-6970eb691d0c</t>
  </si>
  <si>
    <t>6c762e3b-a5d7-4d4c-8de2-95752dd82425</t>
  </si>
  <si>
    <t>TNBYCLST85482418</t>
  </si>
  <si>
    <t>5ac88c0c-a5af-4c80-9f5f-f05e627853a2</t>
  </si>
  <si>
    <t>8720bb46-d9ef-4ccf-9084-db15c64a3b6a</t>
  </si>
  <si>
    <t>34ed3985-f0cb-418b-9269-decc5b298cab</t>
  </si>
  <si>
    <t>TIKICLST118417813</t>
  </si>
  <si>
    <t>c0e4d268-0db5-439c-97ed-431084ee2ee3</t>
  </si>
  <si>
    <t>f9e31a37-1329-40be-9524-443426b62180</t>
  </si>
  <si>
    <t>7493399b-1789-4367-88d3-6db85094abaf</t>
  </si>
  <si>
    <t>BETYDRSS118424469</t>
  </si>
  <si>
    <t>87f7a1b3-8f46-46e2-aef7-3f2f46d5db51</t>
  </si>
  <si>
    <t>TIKICLST106810661</t>
  </si>
  <si>
    <t>11ed4ee4-a462-449b-a2b2-64c872aeed59</t>
  </si>
  <si>
    <t>dd4c59ec-4638-4508-8762-caeb3ed6650f</t>
  </si>
  <si>
    <t>19e4e0c2-aa57-430a-b0e4-0934b199ad9a</t>
  </si>
  <si>
    <t>399f0a7e-3394-4403-829f-57bc6fd79cb5</t>
  </si>
  <si>
    <t>45d8c599-5e11-4b17-b079-5221cc7aa0bb</t>
  </si>
  <si>
    <t>1aeb4c43-607f-4ed6-8693-9f61587aa590</t>
  </si>
  <si>
    <t>TNBYCLST103346301</t>
  </si>
  <si>
    <t>9e08641c-934a-4b9a-b21f-a37e4326a81a</t>
  </si>
  <si>
    <t>TIKIDRSS106715619</t>
  </si>
  <si>
    <t>117e7d00-43f5-4ce8-b6d8-1f197144e030</t>
  </si>
  <si>
    <t>TIKIDRSS93483366</t>
  </si>
  <si>
    <t>4d0b9ad4-6f49-4c7e-97d1-bd75d16060c4</t>
  </si>
  <si>
    <t>TIKICLST112314230</t>
  </si>
  <si>
    <t>e381ae88-29e2-4902-ae4b-ad9ab832e2e4</t>
  </si>
  <si>
    <t>TIKICLST115567672</t>
  </si>
  <si>
    <t>d388e5f7-01f9-427a-a0df-10be9039a2be</t>
  </si>
  <si>
    <t>d86e5214-1fad-4e7f-b3e4-cf186b583b65</t>
  </si>
  <si>
    <t>c35a83ac-d3f3-44a9-97b3-5f9f4ac53263</t>
  </si>
  <si>
    <t>546476c3-bdc6-4aaa-a2da-0adb3a918d73</t>
  </si>
  <si>
    <t>32c11fe9-6e3f-4d5f-a95b-701c063624ee</t>
  </si>
  <si>
    <t>TIKICLST116208878</t>
  </si>
  <si>
    <t>BETYDRSS93852468</t>
  </si>
  <si>
    <t>7191b457-255d-407b-9e45-9adfab20e2cd</t>
  </si>
  <si>
    <t>TNBYCLST103346338</t>
  </si>
  <si>
    <t>c25efc84-bc46-41db-ac05-8c3df0c3afb1</t>
  </si>
  <si>
    <t>19ea6637-b547-4e2b-8dff-165f7236885d</t>
  </si>
  <si>
    <t>e734b07d-ef7f-405e-b583-177bdf477463</t>
  </si>
  <si>
    <t>4b8be631-ac1b-4ad1-b5e5-77690f0e7d62</t>
  </si>
  <si>
    <t>69b7c430-ae99-4643-9685-700722d77048</t>
  </si>
  <si>
    <t>TIKILHNC115963227</t>
  </si>
  <si>
    <t>0952a04f-f8da-40e0-96bc-c1a554855a9f</t>
  </si>
  <si>
    <t>c9279d45-801d-442b-8421-d2d4ccbdb065</t>
  </si>
  <si>
    <t>TIKICLST115567676</t>
  </si>
  <si>
    <t>d003ee17-98af-42d4-bd3b-fe99b41f78ce</t>
  </si>
  <si>
    <t>TIKIDRSS118412480</t>
  </si>
  <si>
    <t>34117abc-6f24-4550-9aa4-a27313615d7f</t>
  </si>
  <si>
    <t>BETYDRSS81634136</t>
  </si>
  <si>
    <t>412a5546-eeab-4f60-8a48-5109a769f9c0</t>
  </si>
  <si>
    <t>c4b08742-f270-4faf-b9db-e5acde49247f</t>
  </si>
  <si>
    <t>TIKILHNC118421478</t>
  </si>
  <si>
    <t>82457aee-9bfc-4a57-b30d-96ee8113529b</t>
  </si>
  <si>
    <t>cf5ed937-c1c8-4033-ba14-659c2f678df0</t>
  </si>
  <si>
    <t>35b7e304-c370-49b0-9cf0-a14142d22371</t>
  </si>
  <si>
    <t>f9b068a8-1bb7-46e8-ba81-6d80abfcbe27</t>
  </si>
  <si>
    <t>TIKILHNC112303899</t>
  </si>
  <si>
    <t>d0dcc918-193e-4018-8f6c-ab4fd4e65a96</t>
  </si>
  <si>
    <t>74f83aa1-1594-4dcd-9cd9-b0d1f35ec534</t>
  </si>
  <si>
    <t>ea12532e-5728-4d4f-bf29-e2f01f6011e5</t>
  </si>
  <si>
    <t>shipping_case_s</t>
  </si>
  <si>
    <t>total_settlement</t>
  </si>
  <si>
    <t>return_id</t>
  </si>
  <si>
    <t>return_refund</t>
  </si>
  <si>
    <t>exchange</t>
  </si>
  <si>
    <t>TIKILHNC91174052</t>
  </si>
  <si>
    <t>aba70ac5-5229-43f4-a675-36eaea144a2c</t>
  </si>
  <si>
    <t>Customer_Paid</t>
  </si>
  <si>
    <t>Commission</t>
  </si>
  <si>
    <t>Logistics</t>
  </si>
  <si>
    <t>GST_taxes</t>
  </si>
  <si>
    <t>Myntra_Settlement</t>
  </si>
  <si>
    <t>Tax_On_Commission</t>
  </si>
  <si>
    <t>Return_logistics</t>
  </si>
  <si>
    <t>Final_Settlement</t>
  </si>
  <si>
    <t>Difference (what Myntra kept per order)</t>
  </si>
  <si>
    <t>Charges while Return</t>
  </si>
  <si>
    <t>Reverse Settlement</t>
  </si>
  <si>
    <t>Net Settlement</t>
  </si>
  <si>
    <t>Order_status</t>
  </si>
  <si>
    <t>Completed</t>
  </si>
  <si>
    <t>Return</t>
  </si>
  <si>
    <t>-</t>
  </si>
  <si>
    <t>Return Reason</t>
  </si>
  <si>
    <t>Order_id</t>
  </si>
  <si>
    <t>BUSINESS INSIGHTS</t>
  </si>
  <si>
    <t>Summary</t>
  </si>
  <si>
    <t>KPI</t>
  </si>
  <si>
    <t>Value</t>
  </si>
  <si>
    <t>Description</t>
  </si>
  <si>
    <t xml:space="preserve">Total value customers paid </t>
  </si>
  <si>
    <t>Total Sales (Completed Orders)</t>
  </si>
  <si>
    <t>Total value customers paid for completed orders</t>
  </si>
  <si>
    <t>Value of returned orders</t>
  </si>
  <si>
    <t>🧾Total Commission</t>
  </si>
  <si>
    <t>Total Myntra commission on completed orders</t>
  </si>
  <si>
    <t>Total Shipping cost</t>
  </si>
  <si>
    <t>Total Logistics (Forward)</t>
  </si>
  <si>
    <t>Delivery cost</t>
  </si>
  <si>
    <t>Total Logistics (Return)</t>
  </si>
  <si>
    <t>Reverse shipping cost</t>
  </si>
  <si>
    <t>Total GST Taxes</t>
  </si>
  <si>
    <t>Tax deduction amount</t>
  </si>
  <si>
    <t>Total Settlement (Completed Orders)</t>
  </si>
  <si>
    <t>What Myntra paid you for completed orders</t>
  </si>
  <si>
    <t>Amount Myntra took back (includes return &amp; forward logistics)</t>
  </si>
  <si>
    <t>Actual amount credited or debited overall</t>
  </si>
  <si>
    <t>Return Rate (%)</t>
  </si>
  <si>
    <t>How much of your sale value got returned</t>
  </si>
  <si>
    <t>Profit % (Approx.)</t>
  </si>
  <si>
    <t>Overall business efficiency (real take-home %)</t>
  </si>
  <si>
    <t>Cost Breakdown Table</t>
  </si>
  <si>
    <t>Metric</t>
  </si>
  <si>
    <t>Total</t>
  </si>
  <si>
    <t>Net Effect</t>
  </si>
  <si>
    <t>Customer Paid</t>
  </si>
  <si>
    <t>GST</t>
  </si>
  <si>
    <t>Myntra Settlement</t>
  </si>
  <si>
    <t>Net Business Impact</t>
  </si>
  <si>
    <t>🧾 Business Summary</t>
  </si>
  <si>
    <t>In simple words:
Every return means you lose the order’s earnings plus you pay both-way logistics.</t>
  </si>
  <si>
    <r>
      <rPr>
        <b/>
        <sz val="16"/>
        <color theme="7" tint="-0.499984740745262"/>
        <rFont val="Calibri"/>
        <family val="2"/>
        <scheme val="minor"/>
      </rPr>
      <t>💰</t>
    </r>
    <r>
      <rPr>
        <b/>
        <sz val="16"/>
        <color theme="1"/>
        <rFont val="Calibri"/>
        <family val="2"/>
        <scheme val="minor"/>
      </rPr>
      <t xml:space="preserve"> Total Sales (Overall)</t>
    </r>
  </si>
  <si>
    <r>
      <rPr>
        <b/>
        <sz val="16"/>
        <color theme="7" tint="-0.499984740745262"/>
        <rFont val="Calibri"/>
        <family val="2"/>
        <scheme val="minor"/>
      </rPr>
      <t>📦</t>
    </r>
    <r>
      <rPr>
        <b/>
        <sz val="16"/>
        <color theme="1"/>
        <rFont val="Calibri"/>
        <family val="2"/>
        <scheme val="minor"/>
      </rPr>
      <t>Total Returns (Returned Orders)</t>
    </r>
  </si>
  <si>
    <r>
      <rPr>
        <b/>
        <sz val="16"/>
        <color theme="7" tint="-0.499984740745262"/>
        <rFont val="Calibri"/>
        <family val="2"/>
        <scheme val="minor"/>
      </rPr>
      <t>🚚</t>
    </r>
    <r>
      <rPr>
        <b/>
        <sz val="16"/>
        <color theme="1"/>
        <rFont val="Calibri"/>
        <family val="2"/>
        <scheme val="minor"/>
      </rPr>
      <t>Total Logistics</t>
    </r>
  </si>
  <si>
    <r>
      <rPr>
        <b/>
        <sz val="16"/>
        <color rgb="FFC00000"/>
        <rFont val="Calibri"/>
        <family val="2"/>
        <scheme val="minor"/>
      </rPr>
      <t>📉</t>
    </r>
    <r>
      <rPr>
        <b/>
        <sz val="16"/>
        <color theme="1"/>
        <rFont val="Calibri"/>
        <family val="2"/>
        <scheme val="minor"/>
      </rPr>
      <t>Reverse Settlement (Returned Orders)</t>
    </r>
  </si>
  <si>
    <r>
      <rPr>
        <b/>
        <sz val="16"/>
        <color rgb="FF00B050"/>
        <rFont val="Calibri"/>
        <family val="2"/>
        <scheme val="minor"/>
      </rPr>
      <t>📈</t>
    </r>
    <r>
      <rPr>
        <b/>
        <sz val="16"/>
        <color theme="1"/>
        <rFont val="Calibri"/>
        <family val="2"/>
        <scheme val="minor"/>
      </rPr>
      <t>Net Settlement (All Orders)</t>
    </r>
  </si>
  <si>
    <r>
      <rPr>
        <b/>
        <sz val="16"/>
        <color rgb="FFFF0000"/>
        <rFont val="Calibri"/>
        <family val="2"/>
        <scheme val="minor"/>
      </rPr>
      <t>⚠️</t>
    </r>
    <r>
      <rPr>
        <b/>
        <sz val="16"/>
        <color theme="1"/>
        <rFont val="Calibri"/>
        <family val="2"/>
        <scheme val="minor"/>
      </rPr>
      <t xml:space="preserve"> Since reverse settlement already includes both forward and return logistics, returns directly reduce your profit.</t>
    </r>
  </si>
  <si>
    <t>Total Sales = ₹22.99 Lakh</t>
  </si>
  <si>
    <t>Return Value = ₹10.68 Lakh</t>
  </si>
  <si>
    <t>Reverse Settlement = ₹8.54 Lakh</t>
  </si>
  <si>
    <t>Final Net Settlement = ₹8 Lakh</t>
  </si>
  <si>
    <t>Item</t>
  </si>
  <si>
    <t>Amount</t>
  </si>
  <si>
    <t>Mynta Settlement</t>
  </si>
  <si>
    <t>Row Labels</t>
  </si>
  <si>
    <t>Grand Total</t>
  </si>
  <si>
    <t>Date</t>
  </si>
  <si>
    <t>Mar</t>
  </si>
  <si>
    <t>Aug</t>
  </si>
  <si>
    <t>Sep</t>
  </si>
  <si>
    <t>Oct</t>
  </si>
  <si>
    <t>Sum of Net Settlement</t>
  </si>
  <si>
    <t>Section</t>
  </si>
  <si>
    <t>Detail</t>
  </si>
  <si>
    <t>Explanation (Simple Terms)</t>
  </si>
  <si>
    <r>
      <t xml:space="preserve">💰 </t>
    </r>
    <r>
      <rPr>
        <b/>
        <sz val="11"/>
        <color theme="1"/>
        <rFont val="Calibri"/>
        <family val="2"/>
        <scheme val="minor"/>
      </rPr>
      <t>Total Customer Payments (Overall Sales)</t>
    </r>
  </si>
  <si>
    <t>Total amount paid by all customers.</t>
  </si>
  <si>
    <r>
      <t xml:space="preserve">📦 </t>
    </r>
    <r>
      <rPr>
        <b/>
        <sz val="11"/>
        <color theme="1"/>
        <rFont val="Calibri"/>
        <family val="2"/>
        <scheme val="minor"/>
      </rPr>
      <t>Returned Orders (Refunded)</t>
    </r>
  </si>
  <si>
    <t>Value of products returned or refunded to customers.</t>
  </si>
  <si>
    <r>
      <t xml:space="preserve">✅ </t>
    </r>
    <r>
      <rPr>
        <b/>
        <sz val="11"/>
        <color theme="1"/>
        <rFont val="Calibri"/>
        <family val="2"/>
        <scheme val="minor"/>
      </rPr>
      <t>Completed Orders (Delivered)</t>
    </r>
  </si>
  <si>
    <t>Actual sales that stayed with the customer.</t>
  </si>
  <si>
    <r>
      <t xml:space="preserve">🧾 </t>
    </r>
    <r>
      <rPr>
        <b/>
        <sz val="11"/>
        <color theme="1"/>
        <rFont val="Calibri"/>
        <family val="2"/>
        <scheme val="minor"/>
      </rPr>
      <t>Total Commission (Platform Fee)</t>
    </r>
  </si>
  <si>
    <t>Myntra’s commission deduction on total sales.</t>
  </si>
  <si>
    <r>
      <t xml:space="preserve">🚚 </t>
    </r>
    <r>
      <rPr>
        <b/>
        <sz val="11"/>
        <color theme="1"/>
        <rFont val="Calibri"/>
        <family val="2"/>
        <scheme val="minor"/>
      </rPr>
      <t>Total Logistics (Forward + Return)</t>
    </r>
  </si>
  <si>
    <t>Combined forward and reverse logistics charges.</t>
  </si>
  <si>
    <r>
      <t xml:space="preserve">💸 </t>
    </r>
    <r>
      <rPr>
        <b/>
        <sz val="11"/>
        <color theme="1"/>
        <rFont val="Calibri"/>
        <family val="2"/>
        <scheme val="minor"/>
      </rPr>
      <t>Effective Business Retention Rate</t>
    </r>
  </si>
  <si>
    <r>
      <t xml:space="preserve">⚠️ </t>
    </r>
    <r>
      <rPr>
        <b/>
        <sz val="11"/>
        <color theme="1"/>
        <rFont val="Calibri"/>
        <family val="2"/>
        <scheme val="minor"/>
      </rPr>
      <t>High Return Rate</t>
    </r>
  </si>
  <si>
    <r>
      <t xml:space="preserve">🧮 </t>
    </r>
    <r>
      <rPr>
        <b/>
        <sz val="11"/>
        <color theme="1"/>
        <rFont val="Calibri"/>
        <family val="2"/>
        <scheme val="minor"/>
      </rPr>
      <t>Key Loss Factors</t>
    </r>
  </si>
  <si>
    <t>Returns + Reverse Logistics + Commission</t>
  </si>
  <si>
    <t>These three account for most of the deductions and margin loss.</t>
  </si>
  <si>
    <r>
      <t xml:space="preserve">🟢 </t>
    </r>
    <r>
      <rPr>
        <b/>
        <sz val="11"/>
        <color theme="1"/>
        <rFont val="Calibri"/>
        <family val="2"/>
        <scheme val="minor"/>
      </rPr>
      <t>Current Situation Summary</t>
    </r>
  </si>
  <si>
    <t>Sales volume is strong, but profitability is limited due to high returns and logistics costs.</t>
  </si>
  <si>
    <t>≈ 46 %</t>
  </si>
  <si>
    <t>≈ 54 %</t>
  </si>
  <si>
    <t>Around 46% of total sales were returned/refunded — impacts profit significantly.</t>
  </si>
  <si>
    <t>Seller keeps ₹54 out of every ₹100 sold after deductions.</t>
  </si>
  <si>
    <r>
      <rPr>
        <sz val="20"/>
        <color theme="0" tint="-0.14999847407452621"/>
        <rFont val="Calibri"/>
        <family val="2"/>
        <scheme val="minor"/>
      </rPr>
      <t>📊</t>
    </r>
    <r>
      <rPr>
        <sz val="20"/>
        <color theme="0"/>
        <rFont val="Calibri"/>
        <family val="2"/>
        <scheme val="minor"/>
      </rPr>
      <t xml:space="preserve"> BUSINESS OUTCOME &amp; RECOMMENDATIONS</t>
    </r>
  </si>
  <si>
    <t>🧭 WHAT THE BUSINESS SHOULD DO NEXT</t>
  </si>
  <si>
    <t>Focus Area</t>
  </si>
  <si>
    <t>Issue / Reason</t>
  </si>
  <si>
    <t>Action to Take</t>
  </si>
  <si>
    <t>Expected Impact</t>
  </si>
  <si>
    <r>
      <t xml:space="preserve">🔁 </t>
    </r>
    <r>
      <rPr>
        <b/>
        <sz val="11"/>
        <color theme="1"/>
        <rFont val="Calibri"/>
        <family val="2"/>
        <scheme val="minor"/>
      </rPr>
      <t>Reduce Returns</t>
    </r>
  </si>
  <si>
    <t>High refunds and double logistics loss</t>
  </si>
  <si>
    <t>Improve product info, sizing, QC; restrict free returns on low-margin items</t>
  </si>
  <si>
    <t>+5–10% profit if returns fall by 10%</t>
  </si>
  <si>
    <r>
      <t xml:space="preserve">🚚 </t>
    </r>
    <r>
      <rPr>
        <b/>
        <sz val="11"/>
        <color theme="1"/>
        <rFont val="Calibri"/>
        <family val="2"/>
        <scheme val="minor"/>
      </rPr>
      <t>Control Logistics Cost</t>
    </r>
  </si>
  <si>
    <t>Paying for both forward &amp; reverse freight</t>
  </si>
  <si>
    <t>Negotiate lower reverse rates or optimize packaging</t>
  </si>
  <si>
    <t>3–5% cost reduction</t>
  </si>
  <si>
    <r>
      <t xml:space="preserve">💼 </t>
    </r>
    <r>
      <rPr>
        <b/>
        <sz val="11"/>
        <color theme="1"/>
        <rFont val="Calibri"/>
        <family val="2"/>
        <scheme val="minor"/>
      </rPr>
      <t>Optimize Commission</t>
    </r>
  </si>
  <si>
    <t>14–15% fee + GST adds up</t>
  </si>
  <si>
    <t>Shift to lower-commission categories or reclaim GST credits</t>
  </si>
  <si>
    <t>2–3% higher margin</t>
  </si>
  <si>
    <r>
      <t xml:space="preserve">📊 </t>
    </r>
    <r>
      <rPr>
        <b/>
        <sz val="11"/>
        <color theme="1"/>
        <rFont val="Calibri"/>
        <family val="2"/>
        <scheme val="minor"/>
      </rPr>
      <t>Track Settlement Efficiency</t>
    </r>
  </si>
  <si>
    <t>Set KPI: (Net Settlement ÷ Total Sales) × 100</t>
  </si>
  <si>
    <t>Target ≥ 70%</t>
  </si>
  <si>
    <r>
      <t xml:space="preserve">💰 </t>
    </r>
    <r>
      <rPr>
        <b/>
        <sz val="11"/>
        <color theme="1"/>
        <rFont val="Calibri"/>
        <family val="2"/>
        <scheme val="minor"/>
      </rPr>
      <t>Cash-Flow Buffer</t>
    </r>
  </si>
  <si>
    <t>Reverse settlements deducted later</t>
  </si>
  <si>
    <t>Keep a reserve for delayed refunds or claw-backs</t>
  </si>
  <si>
    <t>Smoother monthly cash flow</t>
  </si>
  <si>
    <t>Only ~54% revenue retained</t>
  </si>
  <si>
    <t>Color is different</t>
  </si>
  <si>
    <t>Defective product was delivered</t>
  </si>
  <si>
    <t>Delivery was delayed</t>
  </si>
  <si>
    <t>Found a better price elsewhere</t>
  </si>
  <si>
    <t>Found a better price on Myntra</t>
  </si>
  <si>
    <t>Generic Return Reason</t>
  </si>
  <si>
    <t>I did not like the fit</t>
  </si>
  <si>
    <t>I do not need it anymore</t>
  </si>
  <si>
    <t>Primary packaging damaged</t>
  </si>
  <si>
    <t>Product image was better than the actual product</t>
  </si>
  <si>
    <t>Product looked old</t>
  </si>
  <si>
    <t>Product was damaged</t>
  </si>
  <si>
    <t>Product was dirty and had stains</t>
  </si>
  <si>
    <t>Received a completely different product</t>
  </si>
  <si>
    <t>Received a poor quality product</t>
  </si>
  <si>
    <t>Size is different</t>
  </si>
  <si>
    <t>Size is too Large</t>
  </si>
  <si>
    <t>Size too big</t>
  </si>
  <si>
    <t>Size too small</t>
  </si>
  <si>
    <t>Count of Return Reason</t>
  </si>
  <si>
    <t>Fit Dislike</t>
  </si>
  <si>
    <t>Size Too Big</t>
  </si>
  <si>
    <t>Size Too Small</t>
  </si>
  <si>
    <t>Product Image &gt; Actual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</si>
</sst>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4" formatCode="_ [$₹-4009]\ * #,##0.00_ ;_ [$₹-4009]\ * \-#,##0.00_ ;_ [$₹-4009]\ * &quot;-&quot;??_ ;_ @_ "/>
    <numFmt numFmtId="165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7" tint="-0.499984740745262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0" tint="-0.14999847407452621"/>
      <name val="Calibri"/>
      <family val="2"/>
      <scheme val="minor"/>
    </font>
    <font>
      <sz val="18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2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/>
    <xf numFmtId="0" fontId="8" fillId="2" borderId="0" xfId="0" applyFont="1" applyFill="1"/>
    <xf numFmtId="0" fontId="8" fillId="2" borderId="7" xfId="0" applyFont="1" applyFill="1" applyBorder="1"/>
    <xf numFmtId="0" fontId="8" fillId="2" borderId="8" xfId="0" applyFont="1" applyFill="1" applyBorder="1"/>
    <xf numFmtId="0" fontId="9" fillId="6" borderId="10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right" vertical="center"/>
    </xf>
    <xf numFmtId="0" fontId="8" fillId="6" borderId="15" xfId="0" applyFont="1" applyFill="1" applyBorder="1"/>
    <xf numFmtId="0" fontId="9" fillId="6" borderId="15" xfId="0" applyFont="1" applyFill="1" applyBorder="1" applyAlignment="1">
      <alignment wrapText="1"/>
    </xf>
    <xf numFmtId="0" fontId="8" fillId="6" borderId="16" xfId="0" applyFont="1" applyFill="1" applyBorder="1"/>
    <xf numFmtId="0" fontId="9" fillId="2" borderId="10" xfId="0" applyFont="1" applyFill="1" applyBorder="1"/>
    <xf numFmtId="164" fontId="9" fillId="2" borderId="1" xfId="0" applyNumberFormat="1" applyFont="1" applyFill="1" applyBorder="1" applyAlignment="1">
      <alignment horizontal="right"/>
    </xf>
    <xf numFmtId="0" fontId="9" fillId="2" borderId="10" xfId="0" applyFont="1" applyFill="1" applyBorder="1" applyAlignment="1">
      <alignment vertical="center"/>
    </xf>
    <xf numFmtId="9" fontId="9" fillId="2" borderId="1" xfId="1" applyFont="1" applyFill="1" applyBorder="1" applyAlignment="1">
      <alignment horizontal="center"/>
    </xf>
    <xf numFmtId="0" fontId="8" fillId="2" borderId="7" xfId="0" applyFont="1" applyFill="1" applyBorder="1" applyAlignment="1">
      <alignment vertical="center" wrapText="1"/>
    </xf>
    <xf numFmtId="0" fontId="9" fillId="6" borderId="10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9" fillId="2" borderId="10" xfId="0" applyFont="1" applyFill="1" applyBorder="1" applyAlignment="1">
      <alignment vertical="center" wrapText="1"/>
    </xf>
    <xf numFmtId="164" fontId="9" fillId="2" borderId="3" xfId="0" applyNumberFormat="1" applyFont="1" applyFill="1" applyBorder="1"/>
    <xf numFmtId="164" fontId="9" fillId="2" borderId="1" xfId="0" applyNumberFormat="1" applyFont="1" applyFill="1" applyBorder="1"/>
    <xf numFmtId="164" fontId="9" fillId="2" borderId="1" xfId="0" applyNumberFormat="1" applyFont="1" applyFill="1" applyBorder="1" applyAlignment="1">
      <alignment horizontal="center" vertical="center"/>
    </xf>
    <xf numFmtId="0" fontId="9" fillId="5" borderId="10" xfId="0" applyFont="1" applyFill="1" applyBorder="1"/>
    <xf numFmtId="0" fontId="9" fillId="2" borderId="18" xfId="0" applyFont="1" applyFill="1" applyBorder="1" applyAlignment="1">
      <alignment wrapText="1"/>
    </xf>
    <xf numFmtId="0" fontId="9" fillId="2" borderId="7" xfId="0" applyFont="1" applyFill="1" applyBorder="1" applyAlignment="1">
      <alignment horizontal="left" vertical="center" wrapText="1"/>
    </xf>
    <xf numFmtId="0" fontId="8" fillId="2" borderId="11" xfId="0" applyFont="1" applyFill="1" applyBorder="1"/>
    <xf numFmtId="0" fontId="8" fillId="2" borderId="12" xfId="0" applyFont="1" applyFill="1" applyBorder="1"/>
    <xf numFmtId="0" fontId="8" fillId="2" borderId="13" xfId="0" applyFont="1" applyFill="1" applyBorder="1"/>
    <xf numFmtId="2" fontId="0" fillId="0" borderId="0" xfId="0" applyNumberFormat="1"/>
    <xf numFmtId="0" fontId="5" fillId="2" borderId="1" xfId="0" applyFont="1" applyFill="1" applyBorder="1" applyAlignment="1">
      <alignment vertical="center"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right"/>
    </xf>
    <xf numFmtId="0" fontId="3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8" fontId="0" fillId="9" borderId="1" xfId="0" applyNumberForma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2" borderId="14" xfId="0" applyNumberFormat="1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7" borderId="1" xfId="0" applyFont="1" applyFill="1" applyBorder="1" applyAlignment="1">
      <alignment horizontal="center"/>
    </xf>
    <xf numFmtId="0" fontId="17" fillId="7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</a:t>
            </a:r>
            <a:r>
              <a:rPr lang="en-US" baseline="0"/>
              <a:t> Distribution (Overall)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Insights!$C$1048560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CE-4951-9788-C842DA47AA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ECE-4951-9788-C842DA47AA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35-458B-BFC4-0A1F59C371A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9D35-458B-BFC4-0A1F59C371A6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35-458B-BFC4-0A1F59C371A6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35-458B-BFC4-0A1F59C371A6}"/>
              </c:ext>
            </c:extLst>
          </c:dPt>
          <c:dPt>
            <c:idx val="6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9D35-458B-BFC4-0A1F59C371A6}"/>
              </c:ext>
            </c:extLst>
          </c:dPt>
          <c:dLbls>
            <c:dLbl>
              <c:idx val="2"/>
              <c:layout>
                <c:manualLayout>
                  <c:x val="-3.5877161450884806E-2"/>
                  <c:y val="-0.17760599571633598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35-458B-BFC4-0A1F59C371A6}"/>
                </c:ext>
              </c:extLst>
            </c:dLbl>
            <c:dLbl>
              <c:idx val="3"/>
              <c:layout>
                <c:manualLayout>
                  <c:x val="-7.5792793377482907E-3"/>
                  <c:y val="-0.2564615936520933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D35-458B-BFC4-0A1F59C371A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Insights!$B$1048561:$B$1048567</c:f>
              <c:strCache>
                <c:ptCount val="7"/>
                <c:pt idx="0">
                  <c:v>Customer Paid</c:v>
                </c:pt>
                <c:pt idx="1">
                  <c:v>Commission</c:v>
                </c:pt>
                <c:pt idx="2">
                  <c:v>Logistics</c:v>
                </c:pt>
                <c:pt idx="3">
                  <c:v>GST</c:v>
                </c:pt>
                <c:pt idx="4">
                  <c:v>Mynta Settlement</c:v>
                </c:pt>
                <c:pt idx="5">
                  <c:v>Reverse Settlement</c:v>
                </c:pt>
                <c:pt idx="6">
                  <c:v>Net Business Impact</c:v>
                </c:pt>
              </c:strCache>
            </c:strRef>
          </c:cat>
          <c:val>
            <c:numRef>
              <c:f>Insights!$C$1048561:$C$1048567</c:f>
              <c:numCache>
                <c:formatCode>General</c:formatCode>
                <c:ptCount val="7"/>
                <c:pt idx="0">
                  <c:v>2299762.2699999996</c:v>
                </c:pt>
                <c:pt idx="1">
                  <c:v>575795.28299999994</c:v>
                </c:pt>
                <c:pt idx="2">
                  <c:v>118707.91319999969</c:v>
                </c:pt>
                <c:pt idx="3">
                  <c:v>289636.89900000015</c:v>
                </c:pt>
                <c:pt idx="4">
                  <c:v>1365663.3478000001</c:v>
                </c:pt>
                <c:pt idx="5">
                  <c:v>854640.42799999996</c:v>
                </c:pt>
                <c:pt idx="6">
                  <c:v>800659.81879999954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5-458B-BFC4-0A1F59C371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624693461673324"/>
          <c:y val="0.2189594948095922"/>
          <c:w val="0.29174088563109646"/>
          <c:h val="0.54959222151017184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Completed</a:t>
            </a:r>
            <a:r>
              <a:rPr lang="en-IN" baseline="0"/>
              <a:t> vs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010290483586859"/>
          <c:y val="8.594800544687474E-2"/>
          <c:w val="0.84830896523588639"/>
          <c:h val="0.858319706014662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Insights!$C$20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Insights!$B$21:$B$27</c:f>
              <c:strCache>
                <c:ptCount val="7"/>
                <c:pt idx="0">
                  <c:v>Customer Paid</c:v>
                </c:pt>
                <c:pt idx="1">
                  <c:v>Commission</c:v>
                </c:pt>
                <c:pt idx="2">
                  <c:v>Logistics</c:v>
                </c:pt>
                <c:pt idx="3">
                  <c:v>GST</c:v>
                </c:pt>
                <c:pt idx="4">
                  <c:v>Myntra Settlement</c:v>
                </c:pt>
                <c:pt idx="5">
                  <c:v>Reverse Settlement</c:v>
                </c:pt>
                <c:pt idx="6">
                  <c:v>Net Business Impact</c:v>
                </c:pt>
              </c:strCache>
            </c:strRef>
          </c:cat>
          <c:val>
            <c:numRef>
              <c:f>Insights!$C$21:$C$27</c:f>
              <c:numCache>
                <c:formatCode>_ [$₹-4009]\ * #,##0.00_ ;_ [$₹-4009]\ * \-#,##0.00_ ;_ [$₹-4009]\ * "-"??_ ;_ @_ </c:formatCode>
                <c:ptCount val="7"/>
                <c:pt idx="0">
                  <c:v>1231073.5799999996</c:v>
                </c:pt>
                <c:pt idx="1">
                  <c:v>305231.00199999992</c:v>
                </c:pt>
                <c:pt idx="2">
                  <c:v>30766.953199999891</c:v>
                </c:pt>
                <c:pt idx="3">
                  <c:v>157329.81600000011</c:v>
                </c:pt>
                <c:pt idx="4">
                  <c:v>731270.96280000033</c:v>
                </c:pt>
                <c:pt idx="5">
                  <c:v>0</c:v>
                </c:pt>
                <c:pt idx="6">
                  <c:v>888600.77879999927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9-4BE5-85DA-70A58BE1AD58}"/>
            </c:ext>
          </c:extLst>
        </c:ser>
        <c:ser>
          <c:idx val="1"/>
          <c:order val="1"/>
          <c:tx>
            <c:strRef>
              <c:f>Insights!$D$20</c:f>
              <c:strCache>
                <c:ptCount val="1"/>
                <c:pt idx="0">
                  <c:v>Return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Insights!$B$21:$B$27</c:f>
              <c:strCache>
                <c:ptCount val="7"/>
                <c:pt idx="0">
                  <c:v>Customer Paid</c:v>
                </c:pt>
                <c:pt idx="1">
                  <c:v>Commission</c:v>
                </c:pt>
                <c:pt idx="2">
                  <c:v>Logistics</c:v>
                </c:pt>
                <c:pt idx="3">
                  <c:v>GST</c:v>
                </c:pt>
                <c:pt idx="4">
                  <c:v>Myntra Settlement</c:v>
                </c:pt>
                <c:pt idx="5">
                  <c:v>Reverse Settlement</c:v>
                </c:pt>
                <c:pt idx="6">
                  <c:v>Net Business Impact</c:v>
                </c:pt>
              </c:strCache>
            </c:strRef>
          </c:cat>
          <c:val>
            <c:numRef>
              <c:f>Insights!$D$21:$D$27</c:f>
              <c:numCache>
                <c:formatCode>_ [$₹-4009]\ * #,##0.00_ ;_ [$₹-4009]\ * \-#,##0.00_ ;_ [$₹-4009]\ * "-"??_ ;_ @_ </c:formatCode>
                <c:ptCount val="7"/>
                <c:pt idx="0">
                  <c:v>1068688.6899999997</c:v>
                </c:pt>
                <c:pt idx="1">
                  <c:v>270564.28100000002</c:v>
                </c:pt>
                <c:pt idx="2">
                  <c:v>87940.959999999803</c:v>
                </c:pt>
                <c:pt idx="3">
                  <c:v>132307.08300000004</c:v>
                </c:pt>
                <c:pt idx="4">
                  <c:v>634392.38499999978</c:v>
                </c:pt>
                <c:pt idx="5">
                  <c:v>854640.42799999996</c:v>
                </c:pt>
                <c:pt idx="6">
                  <c:v>-87940.959999999774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49-4BE5-85DA-70A58BE1A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42311968"/>
        <c:axId val="266563840"/>
      </c:barChart>
      <c:catAx>
        <c:axId val="124231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63840"/>
        <c:crosses val="autoZero"/>
        <c:auto val="1"/>
        <c:lblAlgn val="ctr"/>
        <c:lblOffset val="100"/>
        <c:noMultiLvlLbl val="0"/>
      </c:catAx>
      <c:valAx>
        <c:axId val="2665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1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[Samplee.xlsx]Sheet9!PivotTable5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Settlement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Sheet9!$A$4:$A$8</c:f>
              <c:strCache>
                <c:ptCount val="4"/>
                <c:pt idx="0">
                  <c:v>Mar</c:v>
                </c:pt>
                <c:pt idx="1">
                  <c:v>Aug</c:v>
                </c:pt>
                <c:pt idx="2">
                  <c:v>Sep</c:v>
                </c:pt>
                <c:pt idx="3">
                  <c:v>Oct</c:v>
                </c:pt>
              </c:strCache>
            </c:strRef>
          </c:cat>
          <c:val>
            <c:numRef>
              <c:f>Sheet9!$B$4:$B$8</c:f>
              <c:numCache>
                <c:formatCode>0.00</c:formatCode>
                <c:ptCount val="4"/>
                <c:pt idx="0">
                  <c:v>2211.2008000000001</c:v>
                </c:pt>
                <c:pt idx="1">
                  <c:v>827.428</c:v>
                </c:pt>
                <c:pt idx="2">
                  <c:v>288163.44400000019</c:v>
                </c:pt>
                <c:pt idx="3">
                  <c:v>509457.74600000033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5-43A2-91A7-509DF295F9C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90592528"/>
        <c:axId val="1390592048"/>
      </c:lineChart>
      <c:catAx>
        <c:axId val="139059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92048"/>
        <c:crosses val="autoZero"/>
        <c:auto val="1"/>
        <c:lblAlgn val="ctr"/>
        <c:lblOffset val="100"/>
        <c:noMultiLvlLbl val="0"/>
      </c:catAx>
      <c:valAx>
        <c:axId val="139059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59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Top 5 Return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161469945769834E-2"/>
          <c:y val="0.17106385823944695"/>
          <c:w val="0.93888888888888888"/>
          <c:h val="0.62029297408662498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RTO_OR_CANCEL!$A$1048570:$A$1048574</c:f>
              <c:strCache>
                <c:ptCount val="5"/>
                <c:pt idx="0">
                  <c:v>Fit Dislike</c:v>
                </c:pt>
                <c:pt idx="1">
                  <c:v>Size Too Big</c:v>
                </c:pt>
                <c:pt idx="2">
                  <c:v>Size Too Small</c:v>
                </c:pt>
                <c:pt idx="3">
                  <c:v>Received a poor quality product</c:v>
                </c:pt>
                <c:pt idx="4">
                  <c:v>Product Image &gt; Actual Product</c:v>
                </c:pt>
              </c:strCache>
            </c:strRef>
          </c:cat>
          <c:val>
            <c:numRef>
              <c:f>RTO_OR_CANCEL!$B$1048570:$B$1048574</c:f>
              <c:numCache>
                <c:formatCode>General</c:formatCode>
                <c:ptCount val="5"/>
                <c:pt idx="0">
                  <c:v>84</c:v>
                </c:pt>
                <c:pt idx="1">
                  <c:v>39</c:v>
                </c:pt>
                <c:pt idx="2">
                  <c:v>33</c:v>
                </c:pt>
                <c:pt idx="3">
                  <c:v>18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5-4C1C-8928-92B519E451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49340432"/>
        <c:axId val="1163731072"/>
      </c:barChart>
      <c:catAx>
        <c:axId val="204934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731072"/>
        <c:crosses val="autoZero"/>
        <c:auto val="1"/>
        <c:lblAlgn val="ctr"/>
        <c:lblOffset val="100"/>
        <c:noMultiLvlLbl val="0"/>
      </c:catAx>
      <c:valAx>
        <c:axId val="1163731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4934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783769</xdr:colOff>
      <xdr:row>29</xdr:row>
      <xdr:rowOff>21768</xdr:rowOff>
    </xdr:from>
    <xdr:to>
      <xdr:col>5</xdr:col>
      <xdr:colOff>206830</xdr:colOff>
      <xdr:row>42</xdr:row>
      <xdr:rowOff>43542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7325AB-4C93-B198-B2C4-83A0A48EF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783771</xdr:colOff>
      <xdr:row>27</xdr:row>
      <xdr:rowOff>76199</xdr:rowOff>
    </xdr:from>
    <xdr:to>
      <xdr:col>5</xdr:col>
      <xdr:colOff>195943</xdr:colOff>
      <xdr:row>29</xdr:row>
      <xdr:rowOff>43541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7A4834-2E1E-064E-3D2E-1BD2A2627F8B}"/>
            </a:ext>
          </a:extLst>
        </xdr:cNvPr>
        <xdr:cNvSpPr txBox="1"/>
      </xdr:nvSpPr>
      <xdr:spPr>
        <a:xfrm>
          <a:off x="5257800" y="7511142"/>
          <a:ext cx="7130143" cy="511628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800">
              <a:solidFill>
                <a:schemeClr val="bg1"/>
              </a:solidFill>
            </a:rPr>
            <a:t>Where Does The Money Go?</a:t>
          </a:r>
        </a:p>
      </xdr:txBody>
    </xdr:sp>
    <xdr:clientData/>
  </xdr:twoCellAnchor>
  <xdr:twoCellAnchor>
    <xdr:from>
      <xdr:col>1</xdr:col>
      <xdr:colOff>79417</xdr:colOff>
      <xdr:row>43</xdr:row>
      <xdr:rowOff>98465</xdr:rowOff>
    </xdr:from>
    <xdr:to>
      <xdr:col>3</xdr:col>
      <xdr:colOff>1066800</xdr:colOff>
      <xdr:row>72</xdr:row>
      <xdr:rowOff>130629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217447-E26C-492D-39E9-A5BB07F50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1132114</xdr:colOff>
      <xdr:row>43</xdr:row>
      <xdr:rowOff>130628</xdr:rowOff>
    </xdr:from>
    <xdr:to>
      <xdr:col>6</xdr:col>
      <xdr:colOff>566056</xdr:colOff>
      <xdr:row>56</xdr:row>
      <xdr:rowOff>32657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A756A1-0FDE-4981-BE83-78427F677B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1099459</xdr:colOff>
      <xdr:row>56</xdr:row>
      <xdr:rowOff>76200</xdr:rowOff>
    </xdr:from>
    <xdr:to>
      <xdr:col>6</xdr:col>
      <xdr:colOff>533400</xdr:colOff>
      <xdr:row>72</xdr:row>
      <xdr:rowOff>87086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59D80-6C28-4F71-9BC8-818585838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-commerce\Insights\PG_Reconsile_2.xlsx" TargetMode="External"/><Relationship Id="rId1" Type="http://schemas.openxmlformats.org/officeDocument/2006/relationships/externalLinkPath" Target="Insights/PG_Reconsile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lhivery Report"/>
      <sheetName val="PG Reverse Unsettled"/>
      <sheetName val="PG Reverse Settled"/>
      <sheetName val="PG Forward Unsettled"/>
      <sheetName val="PG FORWARD SETTLED"/>
      <sheetName val="Non-Order Settlement"/>
      <sheetName val="Sales Revenue"/>
      <sheetName val="Order Flow"/>
      <sheetName val="PG_Reconsile_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74.800192824077" createdVersion="8" refreshedVersion="8" minRefreshableVersion="3" recordCount="831" xr:uid="{211685C5-2CF1-4B52-A4BB-A6C8FA726179}">
  <cacheSource type="worksheet">
    <worksheetSource ref="A1:O832" sheet="PGReconsile"/>
  </cacheSource>
  <cacheFields count="16">
    <cacheField name="order_id" numFmtId="0">
      <sharedItems containsSemiMixedTypes="0" containsString="0" containsNumber="1" containsInteger="1" minValue="6982985963" maxValue="8773170123"/>
    </cacheField>
    <cacheField name="Customer_Paid" numFmtId="0">
      <sharedItems containsSemiMixedTypes="0" containsString="0" containsNumber="1" minValue="140" maxValue="6341"/>
    </cacheField>
    <cacheField name="Commission" numFmtId="0">
      <sharedItems containsSemiMixedTypes="0" containsString="0" containsNumber="1" minValue="8.6850000000000005" maxValue="1945.4190000000001"/>
    </cacheField>
    <cacheField name="Tax_On_Commission" numFmtId="0">
      <sharedItems containsSemiMixedTypes="0" containsString="0" containsNumber="1" minValue="0.8" maxValue="66.427999999999997"/>
    </cacheField>
    <cacheField name="Logistics" numFmtId="0">
      <sharedItems containsSemiMixedTypes="0" containsString="0" containsNumber="1" minValue="31.86" maxValue="319.41319999999996"/>
    </cacheField>
    <cacheField name="GST_taxes" numFmtId="0">
      <sharedItems containsSemiMixedTypes="0" containsString="0" containsNumber="1" minValue="7.3369999999999997" maxValue="994.13900000000001"/>
    </cacheField>
    <cacheField name="Myntra_Settlement" numFmtId="0">
      <sharedItems containsSemiMixedTypes="0" containsString="0" containsNumber="1" minValue="90.820000000000007" maxValue="4291.3580000000002"/>
    </cacheField>
    <cacheField name="Final_Settlement" numFmtId="0">
      <sharedItems containsSemiMixedTypes="0" containsString="0" containsNumber="1" minValue="83.483000000000004" maxValue="3297.2290000000003"/>
    </cacheField>
    <cacheField name="Difference (what Myntra kept per order)" numFmtId="0">
      <sharedItems containsSemiMixedTypes="0" containsString="0" containsNumber="1" minValue="42.646999999999991" maxValue="2049.6419999999998"/>
    </cacheField>
    <cacheField name="Charges while Return" numFmtId="0">
      <sharedItems containsSemiMixedTypes="0" containsString="0" containsNumber="1" minValue="0" maxValue="257.24"/>
    </cacheField>
    <cacheField name="Reverse Settlement" numFmtId="0">
      <sharedItems containsMixedTypes="1" containsNumber="1" minValue="319.74" maxValue="4560.3980000000001"/>
    </cacheField>
    <cacheField name="Net Settlement" numFmtId="0">
      <sharedItems containsSemiMixedTypes="0" containsString="0" containsNumber="1" minValue="-329.2199999999998" maxValue="3849.4119999999998"/>
    </cacheField>
    <cacheField name="Order_status" numFmtId="0">
      <sharedItems/>
    </cacheField>
    <cacheField name="Date" numFmtId="165">
      <sharedItems containsSemiMixedTypes="0" containsNonDate="0" containsDate="1" containsString="0" minDate="2025-03-21T18:23:00" maxDate="2025-10-27T18:13:00" count="136">
        <d v="2025-10-09T10:46:00"/>
        <d v="2025-10-10T19:24:00"/>
        <d v="2025-10-01T19:12:00"/>
        <d v="2025-09-30T14:46:00"/>
        <d v="2025-10-13T10:47:00"/>
        <d v="2025-10-03T11:32:00"/>
        <d v="2025-09-12T19:17:00"/>
        <d v="2025-09-22T10:38:00"/>
        <d v="2025-09-15T11:19:00"/>
        <d v="2025-10-08T10:09:00"/>
        <d v="2025-09-09T10:57:00"/>
        <d v="2025-10-06T10:55:00"/>
        <d v="2025-09-29T10:47:00"/>
        <d v="2025-09-22T18:43:00"/>
        <d v="2025-10-01T11:07:00"/>
        <d v="2025-10-08T12:27:00"/>
        <d v="2025-09-19T12:36:00"/>
        <d v="2025-10-11T10:33:00"/>
        <d v="2025-10-07T11:14:00"/>
        <d v="2025-10-05T11:04:00"/>
        <d v="2025-09-16T13:27:00"/>
        <d v="2025-08-04T15:02:00"/>
        <d v="2025-10-09T13:50:00"/>
        <d v="2025-09-20T11:22:00"/>
        <d v="2025-10-10T10:41:00"/>
        <d v="2025-09-19T10:25:00"/>
        <d v="2025-09-25T18:37:00"/>
        <d v="2025-10-11T13:13:00"/>
        <d v="2025-10-08T19:07:00"/>
        <d v="2025-09-13T10:49:00"/>
        <d v="2025-10-07T19:08:00"/>
        <d v="2025-09-23T10:43:00"/>
        <d v="2025-09-16T11:02:00"/>
        <d v="2025-10-08T10:10:00"/>
        <d v="2025-10-12T11:12:00"/>
        <d v="2025-10-03T19:21:00"/>
        <d v="2025-10-05T17:33:00"/>
        <d v="2025-09-18T13:04:00"/>
        <d v="2025-10-04T20:04:00"/>
        <d v="2025-10-06T13:45:00"/>
        <d v="2025-10-04T10:29:00"/>
        <d v="2025-10-04T13:27:00"/>
        <d v="2025-09-24T18:54:00"/>
        <d v="2025-09-20T12:56:00"/>
        <d v="2025-09-18T19:13:00"/>
        <d v="2025-09-19T19:09:00"/>
        <d v="2025-09-12T11:25:00"/>
        <d v="2025-09-25T10:50:00"/>
        <d v="2025-10-06T19:24:00"/>
        <d v="2025-09-30T18:54:00"/>
        <d v="2025-09-27T10:57:00"/>
        <d v="2025-09-26T18:44:00"/>
        <d v="2025-09-27T13:25:00"/>
        <d v="2025-10-01T13:39:00"/>
        <d v="2025-09-17T10:25:00"/>
        <d v="2025-10-07T12:55:00"/>
        <d v="2025-09-13T13:42:00"/>
        <d v="2025-09-13T18:31:00"/>
        <d v="2025-10-04T13:53:00"/>
        <d v="2025-10-11T18:08:00"/>
        <d v="2025-10-10T13:03:00"/>
        <d v="2025-09-15T18:59:00"/>
        <d v="2025-09-26T19:22:00"/>
        <d v="2025-09-18T10:41:00"/>
        <d v="2025-09-26T10:41:00"/>
        <d v="2025-09-17T12:54:00"/>
        <d v="2025-09-22T10:40:00"/>
        <d v="2025-09-16T19:38:00"/>
        <d v="2025-09-15T18:57:00"/>
        <d v="2025-10-09T18:34:00"/>
        <d v="2025-09-27T10:58:00"/>
        <d v="2025-09-10T11:02:00"/>
        <d v="2025-09-26T18:43:00"/>
        <d v="2025-09-17T19:01:00"/>
        <d v="2025-10-07T12:57:00"/>
        <d v="2025-09-11T11:01:00"/>
        <d v="2025-09-08T11:36:00"/>
        <d v="2025-10-14T10:45:00"/>
        <d v="2025-09-11T18:48:00"/>
        <d v="2025-09-26T10:43:00"/>
        <d v="2025-09-24T13:12:00"/>
        <d v="2025-10-08T13:30:00"/>
        <d v="2025-09-24T10:36:00"/>
        <d v="2025-09-05T10:49:00"/>
        <d v="2025-09-15T13:12:00"/>
        <d v="2025-10-05T13:25:00"/>
        <d v="2025-09-23T13:08:00"/>
        <d v="2025-09-22T12:47:00"/>
        <d v="2025-10-13T13:26:00"/>
        <d v="2025-10-10T19:26:00"/>
        <d v="2025-09-13T13:44:00"/>
        <d v="2025-10-05T17:34:00"/>
        <d v="2025-03-21T18:23:00"/>
        <d v="2025-09-06T11:25:00"/>
        <d v="2025-09-18T19:15:00"/>
        <d v="2025-09-20T13:49:00"/>
        <d v="2025-09-25T12:52:00"/>
        <d v="2025-10-03T12:50:00"/>
        <d v="2025-09-18T19:42:00"/>
        <d v="2025-09-23T19:22:00"/>
        <d v="2025-09-10T18:35:00"/>
        <d v="2025-10-12T15:50:00"/>
        <d v="2025-10-18T18:18:00"/>
        <d v="2025-10-23T12:43:00"/>
        <d v="2025-10-17T18:59:00"/>
        <d v="2025-10-18T10:54:00"/>
        <d v="2025-10-19T11:28:00"/>
        <d v="2025-10-14T19:31:00"/>
        <d v="2025-10-15T10:54:00"/>
        <d v="2025-10-27T11:33:00"/>
        <d v="2025-10-24T10:33:00"/>
        <d v="2025-10-12T12:01:00"/>
        <d v="2025-10-25T10:41:00"/>
        <d v="2025-10-27T11:30:00"/>
        <d v="2025-10-25T10:40:00"/>
        <d v="2025-10-16T10:58:00"/>
        <d v="2025-10-23T12:46:00"/>
        <d v="2025-10-24T18:35:00"/>
        <d v="2025-10-17T13:05:00"/>
        <d v="2025-10-14T13:11:00"/>
        <d v="2025-10-19T13:09:00"/>
        <d v="2025-10-17T10:59:00"/>
        <d v="2025-10-16T10:59:00"/>
        <d v="2025-10-16T18:44:00"/>
        <d v="2025-10-13T19:25:00"/>
        <d v="2025-10-16T19:18:00"/>
        <d v="2025-10-12T12:03:00"/>
        <d v="2025-10-15T19:05:00"/>
        <d v="2025-10-17T11:01:00"/>
        <d v="2025-10-25T17:23:00"/>
        <d v="2025-10-13T19:28:00"/>
        <d v="2025-10-18T13:23:00"/>
        <d v="2025-10-15T13:01:00"/>
        <d v="2025-10-27T18:13:00"/>
        <d v="2025-10-24T10:34:00"/>
        <d v="2025-09-01T00:00:00"/>
      </sharedItems>
      <fieldGroup par="15"/>
    </cacheField>
    <cacheField name="Days (Date)" numFmtId="0" databaseField="0">
      <fieldGroup base="13">
        <rangePr groupBy="days" startDate="2025-03-21T18:23:00" endDate="2025-10-27T18:13:00"/>
        <groupItems count="368">
          <s v="&lt;21-03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7-10-2025"/>
        </groupItems>
      </fieldGroup>
    </cacheField>
    <cacheField name="Months (Date)" numFmtId="0" databaseField="0">
      <fieldGroup base="13">
        <rangePr groupBy="months" startDate="2025-03-21T18:23:00" endDate="2025-10-27T18:13:00"/>
        <groupItems count="14">
          <s v="&lt;21-03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Sufiyan Mujawar" refreshedDate="45974.967020023149" createdVersion="8" refreshedVersion="8" minRefreshableVersion="3" recordCount="373" xr:uid="{3C94B2C3-D808-4B6A-AB95-7D238FFC6501}">
  <cacheSource type="worksheet">
    <worksheetSource ref="A1:L374" sheet="Return"/>
  </cacheSource>
  <cacheFields count="12">
    <cacheField name="order_id" numFmtId="0">
      <sharedItems containsSemiMixedTypes="0" containsString="0" containsNumber="1" containsInteger="1" minValue="6982985963" maxValue="8769408604"/>
    </cacheField>
    <cacheField name="Customer_Paid" numFmtId="0">
      <sharedItems containsSemiMixedTypes="0" containsString="0" containsNumber="1" minValue="140" maxValue="6341"/>
    </cacheField>
    <cacheField name="Commission" numFmtId="0">
      <sharedItems containsSemiMixedTypes="0" containsString="0" containsNumber="1" minValue="9.2279999999999998" maxValue="1945.4190000000001"/>
    </cacheField>
    <cacheField name="Tax_On_Commission" numFmtId="0">
      <sharedItems containsSemiMixedTypes="0" containsString="0" containsNumber="1" minValue="0.8" maxValue="66.427999999999997"/>
    </cacheField>
    <cacheField name="Logistics" numFmtId="0">
      <sharedItems containsSemiMixedTypes="0" containsString="0" containsNumber="1" minValue="31.86" maxValue="76.7"/>
    </cacheField>
    <cacheField name="GST_taxes" numFmtId="0">
      <sharedItems containsSemiMixedTypes="0" containsString="0" containsNumber="1" minValue="7.3369999999999997" maxValue="994.13900000000001"/>
    </cacheField>
    <cacheField name="Myntra_Settlement" numFmtId="0">
      <sharedItems containsSemiMixedTypes="0" containsString="0" containsNumber="1" minValue="90.820000000000007" maxValue="4291.3580000000002"/>
    </cacheField>
    <cacheField name="Final_Settlement" numFmtId="0">
      <sharedItems containsSemiMixedTypes="0" containsString="0" containsNumber="1" minValue="83.483000000000004" maxValue="3297.2290000000003"/>
    </cacheField>
    <cacheField name="Charges while Return" numFmtId="0">
      <sharedItems containsSemiMixedTypes="0" containsString="0" containsNumber="1" minValue="107.38" maxValue="257.24"/>
    </cacheField>
    <cacheField name="Reverse Settlement" numFmtId="0">
      <sharedItems containsSemiMixedTypes="0" containsString="0" containsNumber="1" minValue="319.74" maxValue="4560.3980000000001"/>
    </cacheField>
    <cacheField name="Net Settlement" numFmtId="0">
      <sharedItems containsSemiMixedTypes="0" containsString="0" containsNumber="1" minValue="-329.2199999999998" maxValue="-139.24"/>
    </cacheField>
    <cacheField name="Return Reason" numFmtId="0">
      <sharedItems count="20">
        <s v="I did not like the fit"/>
        <s v="Size too small"/>
        <s v="-"/>
        <s v="Received a poor quality product"/>
        <s v="Product image was better than the actual product"/>
        <s v="Generic Return Reason"/>
        <s v="Size too big"/>
        <s v="Delivery was delayed"/>
        <s v="Color is different"/>
        <s v="Product was dirty and had stains"/>
        <s v="Product was damaged"/>
        <s v="Size is too Large"/>
        <s v="Received a completely different product"/>
        <s v="Defective product was delivered"/>
        <s v="Size is different"/>
        <s v="Found a better price elsewhere"/>
        <s v="Primary packaging damaged"/>
        <s v="Found a better price on Myntra"/>
        <s v="I do not need it anymore"/>
        <s v="Product looked 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1">
  <r>
    <n v="8743896489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0"/>
  </r>
  <r>
    <n v="8746383853"/>
    <n v="2385"/>
    <n v="422.14499999999998"/>
    <n v="13.628"/>
    <n v="71.98"/>
    <n v="124.92699999999999"/>
    <n v="1877.2470000000001"/>
    <n v="1752.3200000000002"/>
    <n v="507.75299999999993"/>
    <n v="0"/>
    <s v="-"/>
    <n v="1877.2470000000001"/>
    <s v="Completed"/>
    <x v="1"/>
  </r>
  <r>
    <n v="8725799225"/>
    <n v="2556"/>
    <n v="663.53800000000001"/>
    <n v="14.605"/>
    <n v="71.98"/>
    <n v="133.89099999999999"/>
    <n v="1805.877"/>
    <n v="1671.9859999999999"/>
    <n v="750.12300000000005"/>
    <n v="0"/>
    <s v="-"/>
    <n v="1805.877"/>
    <s v="Completed"/>
    <x v="2"/>
  </r>
  <r>
    <n v="8718239977"/>
    <n v="3788.99"/>
    <n v="938.91200000000003"/>
    <n v="19.265999999999998"/>
    <n v="71.98"/>
    <n v="594.03499999999997"/>
    <n v="2758.8319999999994"/>
    <n v="2164.7969999999996"/>
    <n v="1030.1580000000004"/>
    <n v="0"/>
    <s v="-"/>
    <n v="2758.8319999999994"/>
    <s v="Completed"/>
    <x v="3"/>
  </r>
  <r>
    <n v="8752499712"/>
    <n v="2150"/>
    <n v="684.99"/>
    <n v="12.286"/>
    <n v="71.98"/>
    <n v="112.61799999999999"/>
    <n v="1380.7439999999999"/>
    <n v="1268.126"/>
    <n v="769.25600000000009"/>
    <n v="132.16"/>
    <n v="1584.884"/>
    <n v="-204.1400000000001"/>
    <s v="Return"/>
    <x v="4"/>
  </r>
  <r>
    <n v="8727502935"/>
    <n v="3119"/>
    <n v="662.476"/>
    <n v="15.858999999999998"/>
    <n v="71.98"/>
    <n v="488.99599999999998"/>
    <n v="2368.6849999999999"/>
    <n v="1879.6889999999999"/>
    <n v="750.31500000000005"/>
    <n v="107.38"/>
    <n v="2548.0450000000001"/>
    <n v="-179.36000000000013"/>
    <s v="Return"/>
    <x v="5"/>
  </r>
  <r>
    <n v="8663926203"/>
    <n v="1454"/>
    <n v="325.98700000000002"/>
    <n v="7.7889999999999997"/>
    <n v="53.1"/>
    <n v="162.28100000000001"/>
    <n v="1067.124"/>
    <n v="904.84300000000007"/>
    <n v="386.87599999999998"/>
    <n v="197.06"/>
    <n v="1317.2839999999999"/>
    <n v="-250.15999999999985"/>
    <s v="Return"/>
    <x v="6"/>
  </r>
  <r>
    <n v="8689247485"/>
    <n v="3564"/>
    <n v="883.15899999999999"/>
    <n v="18.122"/>
    <n v="71.98"/>
    <n v="558.76199999999994"/>
    <n v="2590.739"/>
    <n v="2031.9770000000001"/>
    <n v="973.26099999999997"/>
    <n v="197.06"/>
    <n v="2859.779"/>
    <n v="-269.03999999999996"/>
    <s v="Return"/>
    <x v="7"/>
  </r>
  <r>
    <n v="8694687361"/>
    <n v="3142.99"/>
    <n v="667.57100000000003"/>
    <n v="15.981999999999999"/>
    <n v="71.98"/>
    <n v="492.75799999999998"/>
    <n v="2387.4569999999999"/>
    <n v="1894.6989999999998"/>
    <n v="755.5329999999999"/>
    <n v="0"/>
    <s v="-"/>
    <n v="2387.4569999999999"/>
    <s v="Completed"/>
    <x v="7"/>
  </r>
  <r>
    <n v="8687587807"/>
    <n v="3104"/>
    <n v="769.17100000000005"/>
    <n v="15.784000000000001"/>
    <n v="71.98"/>
    <n v="486.64300000000003"/>
    <n v="2247.0649999999996"/>
    <n v="1760.4219999999996"/>
    <n v="856.9350000000004"/>
    <n v="0"/>
    <s v="-"/>
    <n v="2247.0649999999996"/>
    <s v="Completed"/>
    <x v="7"/>
  </r>
  <r>
    <n v="8688316765"/>
    <n v="2594"/>
    <n v="550.96600000000001"/>
    <n v="14.822000000000001"/>
    <n v="71.98"/>
    <n v="135.87199999999999"/>
    <n v="1956.2320000000002"/>
    <n v="1820.3600000000001"/>
    <n v="637.7679999999998"/>
    <n v="197.06"/>
    <n v="2225.2720000000004"/>
    <n v="-269.04000000000019"/>
    <s v="Return"/>
    <x v="7"/>
  </r>
  <r>
    <n v="8717002058"/>
    <n v="3118.99"/>
    <n v="662.47299999999996"/>
    <n v="15.858999999999998"/>
    <n v="71.98"/>
    <n v="488.99599999999998"/>
    <n v="2368.6779999999999"/>
    <n v="1879.6819999999998"/>
    <n v="750.3119999999999"/>
    <n v="132.16"/>
    <n v="2572.8179999999998"/>
    <n v="-204.13999999999987"/>
    <s v="Return"/>
    <x v="3"/>
  </r>
  <r>
    <n v="8670163180"/>
    <n v="1610"/>
    <n v="360.96199999999999"/>
    <n v="8.6259999999999994"/>
    <n v="53.1"/>
    <n v="179.68799999999999"/>
    <n v="1187.3120000000001"/>
    <n v="1007.6240000000001"/>
    <n v="422.68799999999987"/>
    <n v="0"/>
    <s v="-"/>
    <n v="1187.3120000000001"/>
    <s v="Completed"/>
    <x v="8"/>
  </r>
  <r>
    <n v="8741339872"/>
    <n v="1421"/>
    <n v="385.65899999999999"/>
    <n v="8.120000000000001"/>
    <n v="53.1"/>
    <n v="74.436999999999998"/>
    <n v="974.12099999999998"/>
    <n v="899.68399999999997"/>
    <n v="446.87900000000002"/>
    <n v="197.06"/>
    <n v="1224.2809999999999"/>
    <n v="-250.15999999999997"/>
    <s v="Return"/>
    <x v="9"/>
  </r>
  <r>
    <n v="8720752290"/>
    <n v="2944"/>
    <n v="729.52300000000002"/>
    <n v="14.969999999999999"/>
    <n v="71.98"/>
    <n v="461.565"/>
    <n v="2127.527"/>
    <n v="1665.962"/>
    <n v="816.47299999999996"/>
    <n v="0"/>
    <s v="-"/>
    <n v="2127.527"/>
    <s v="Completed"/>
    <x v="3"/>
  </r>
  <r>
    <n v="8657021789"/>
    <n v="706"/>
    <n v="208.27"/>
    <n v="4.0339999999999998"/>
    <n v="31.86"/>
    <n v="36.981999999999999"/>
    <n v="461.83600000000001"/>
    <n v="424.85400000000004"/>
    <n v="244.16399999999999"/>
    <n v="0"/>
    <s v="-"/>
    <n v="461.83600000000001"/>
    <s v="Completed"/>
    <x v="10"/>
  </r>
  <r>
    <n v="8737192003"/>
    <n v="391"/>
    <n v="9.2279999999999998"/>
    <n v="2.234"/>
    <n v="31.86"/>
    <n v="20.481999999999999"/>
    <n v="347.678"/>
    <n v="327.19600000000003"/>
    <n v="43.322000000000003"/>
    <n v="197.06"/>
    <n v="576.59799999999996"/>
    <n v="-228.91999999999996"/>
    <s v="Return"/>
    <x v="11"/>
  </r>
  <r>
    <n v="8715339734"/>
    <n v="3470"/>
    <n v="1105.5419999999999"/>
    <n v="17.643999999999998"/>
    <n v="71.98"/>
    <n v="544.02300000000002"/>
    <n v="2274.8340000000003"/>
    <n v="1730.8110000000001"/>
    <n v="1195.1659999999997"/>
    <n v="0"/>
    <s v="-"/>
    <n v="2274.8340000000003"/>
    <s v="Completed"/>
    <x v="12"/>
  </r>
  <r>
    <n v="8697412249"/>
    <n v="3109"/>
    <n v="660.35199999999998"/>
    <n v="15.808999999999999"/>
    <n v="71.98"/>
    <n v="487.43399999999997"/>
    <n v="2360.8589999999999"/>
    <n v="1873.425"/>
    <n v="748.14100000000008"/>
    <n v="0"/>
    <s v="-"/>
    <n v="2360.8589999999999"/>
    <s v="Completed"/>
    <x v="13"/>
  </r>
  <r>
    <n v="8723563426"/>
    <n v="3734"/>
    <n v="969.346"/>
    <n v="18.986000000000001"/>
    <n v="71.98"/>
    <n v="585.41200000000003"/>
    <n v="2673.6880000000001"/>
    <n v="2088.2759999999998"/>
    <n v="1060.3119999999999"/>
    <n v="0"/>
    <s v="-"/>
    <n v="2673.6880000000001"/>
    <s v="Completed"/>
    <x v="14"/>
  </r>
  <r>
    <n v="8715259067"/>
    <n v="2150"/>
    <n v="684.99"/>
    <n v="12.286"/>
    <n v="71.98"/>
    <n v="112.61799999999999"/>
    <n v="1380.7439999999999"/>
    <n v="1268.126"/>
    <n v="769.25600000000009"/>
    <n v="197.06"/>
    <n v="1649.7839999999999"/>
    <n v="-269.03999999999996"/>
    <s v="Return"/>
    <x v="12"/>
  </r>
  <r>
    <n v="8742176123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15"/>
  </r>
  <r>
    <n v="8682082418"/>
    <n v="1694"/>
    <n v="499.73"/>
    <n v="9.0739999999999998"/>
    <n v="53.1"/>
    <n v="189.06200000000001"/>
    <n v="1132.096"/>
    <n v="943.03399999999999"/>
    <n v="561.904"/>
    <n v="0"/>
    <s v="-"/>
    <n v="1132.096"/>
    <s v="Completed"/>
    <x v="16"/>
  </r>
  <r>
    <n v="8747034027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17"/>
  </r>
  <r>
    <n v="8737583490"/>
    <n v="1644"/>
    <n v="543.178"/>
    <n v="9.3949999999999996"/>
    <n v="53.1"/>
    <n v="86.119"/>
    <n v="1038.3270000000002"/>
    <n v="952.2080000000002"/>
    <n v="605.67299999999977"/>
    <n v="197.06"/>
    <n v="1288.4870000000001"/>
    <n v="-250.15999999999985"/>
    <s v="Return"/>
    <x v="11"/>
  </r>
  <r>
    <n v="8739466534"/>
    <n v="4445"/>
    <n v="1101.471"/>
    <n v="22.602"/>
    <n v="71.98"/>
    <n v="696.88499999999999"/>
    <n v="3248.9470000000001"/>
    <n v="2552.0619999999999"/>
    <n v="1196.0529999999999"/>
    <n v="197.06"/>
    <n v="3517.9870000000001"/>
    <n v="-269.03999999999996"/>
    <s v="Return"/>
    <x v="18"/>
  </r>
  <r>
    <n v="8735054496"/>
    <n v="3169"/>
    <n v="785.27800000000002"/>
    <n v="16.114000000000001"/>
    <n v="71.98"/>
    <n v="496.83800000000002"/>
    <n v="2295.6279999999997"/>
    <n v="1798.7899999999997"/>
    <n v="873.3720000000003"/>
    <n v="0"/>
    <s v="-"/>
    <n v="2295.6279999999997"/>
    <s v="Completed"/>
    <x v="19"/>
  </r>
  <r>
    <n v="8675097215"/>
    <n v="2794"/>
    <n v="692.35299999999995"/>
    <n v="14.968"/>
    <n v="71.98"/>
    <n v="311.83300000000003"/>
    <n v="2014.6990000000001"/>
    <n v="1702.866"/>
    <n v="779.30099999999993"/>
    <n v="0"/>
    <s v="-"/>
    <n v="2014.6990000000001"/>
    <s v="Completed"/>
    <x v="20"/>
  </r>
  <r>
    <n v="8599978899"/>
    <n v="1179"/>
    <n v="292.15600000000001"/>
    <n v="6.3159999999999998"/>
    <n v="53.1"/>
    <n v="131.583"/>
    <n v="827.428"/>
    <n v="695.84500000000003"/>
    <n v="351.572"/>
    <n v="0"/>
    <s v="-"/>
    <n v="827.428"/>
    <s v="Completed"/>
    <x v="21"/>
  </r>
  <r>
    <n v="8744260042"/>
    <n v="3102"/>
    <n v="805.279"/>
    <n v="15.773"/>
    <n v="71.98"/>
    <n v="486.334"/>
    <n v="2208.9679999999998"/>
    <n v="1722.6339999999998"/>
    <n v="893.03200000000015"/>
    <n v="197.06"/>
    <n v="2478.0079999999998"/>
    <n v="-269.03999999999996"/>
    <s v="Return"/>
    <x v="22"/>
  </r>
  <r>
    <n v="8691422928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"/>
  </r>
  <r>
    <n v="8694664241"/>
    <n v="2293"/>
    <n v="730.55"/>
    <n v="13.103000000000002"/>
    <n v="71.97999999999999"/>
    <n v="120.119"/>
    <n v="1477.367"/>
    <n v="1357.248"/>
    <n v="815.63300000000004"/>
    <n v="107.38"/>
    <n v="1656.7269999999999"/>
    <n v="-179.3599999999999"/>
    <s v="Return"/>
    <x v="7"/>
  </r>
  <r>
    <n v="8686235629"/>
    <n v="4219"/>
    <n v="1045.4680000000001"/>
    <n v="22.602"/>
    <n v="71.98"/>
    <n v="470.875"/>
    <n v="3078.9500000000003"/>
    <n v="2608.0750000000003"/>
    <n v="1140.0499999999997"/>
    <n v="197.06"/>
    <n v="3347.9900000000002"/>
    <n v="-269.03999999999996"/>
    <s v="Return"/>
    <x v="23"/>
  </r>
  <r>
    <n v="8743152600"/>
    <n v="2409.9899999999998"/>
    <n v="597.19600000000003"/>
    <n v="13.771000000000001"/>
    <n v="71.98"/>
    <n v="126.236"/>
    <n v="1727.0429999999999"/>
    <n v="1600.8069999999998"/>
    <n v="682.94699999999989"/>
    <n v="132.16"/>
    <n v="1931.183"/>
    <n v="-204.1400000000001"/>
    <s v="Return"/>
    <x v="0"/>
  </r>
  <r>
    <n v="8745416575"/>
    <n v="416"/>
    <n v="34.362000000000002"/>
    <n v="2.3770000000000002"/>
    <n v="31.86"/>
    <n v="21.791"/>
    <n v="347.40099999999995"/>
    <n v="325.60999999999996"/>
    <n v="68.599000000000046"/>
    <n v="0"/>
    <s v="-"/>
    <n v="347.40099999999995"/>
    <s v="Completed"/>
    <x v="24"/>
  </r>
  <r>
    <n v="8717347916"/>
    <n v="3119"/>
    <n v="662.476"/>
    <n v="15.858999999999998"/>
    <n v="71.98"/>
    <n v="488.99599999999998"/>
    <n v="2368.6849999999999"/>
    <n v="1879.6889999999999"/>
    <n v="750.31500000000005"/>
    <n v="0"/>
    <s v="-"/>
    <n v="2368.6849999999999"/>
    <s v="Completed"/>
    <x v="3"/>
  </r>
  <r>
    <n v="8681243759"/>
    <n v="2275"/>
    <n v="563.745"/>
    <n v="12.187000000000001"/>
    <n v="71.98"/>
    <n v="253.90600000000001"/>
    <n v="1627.0880000000002"/>
    <n v="1373.1820000000002"/>
    <n v="647.91199999999981"/>
    <n v="0"/>
    <s v="-"/>
    <n v="1627.0880000000002"/>
    <s v="Completed"/>
    <x v="25"/>
  </r>
  <r>
    <n v="8707877371"/>
    <n v="3104"/>
    <n v="769.17100000000005"/>
    <n v="15.783000000000001"/>
    <n v="71.98"/>
    <n v="486.64300000000003"/>
    <n v="2247.0659999999998"/>
    <n v="1760.4229999999998"/>
    <n v="856.9340000000002"/>
    <n v="0"/>
    <s v="-"/>
    <n v="2247.0659999999998"/>
    <s v="Completed"/>
    <x v="26"/>
  </r>
  <r>
    <n v="8748140593"/>
    <n v="3743"/>
    <n v="927.51499999999999"/>
    <n v="19.032"/>
    <n v="71.98"/>
    <n v="586.83000000000004"/>
    <n v="2724.473"/>
    <n v="2137.643"/>
    <n v="1018.527"/>
    <n v="132.16"/>
    <n v="2928.6129999999998"/>
    <n v="-204.13999999999987"/>
    <s v="Return"/>
    <x v="27"/>
  </r>
  <r>
    <n v="8742706323"/>
    <n v="368"/>
    <n v="8.6850000000000005"/>
    <n v="2.1019999999999999"/>
    <n v="31.86"/>
    <n v="19.271999999999998"/>
    <n v="325.35300000000001"/>
    <n v="306.08100000000002"/>
    <n v="42.646999999999991"/>
    <n v="0"/>
    <s v="-"/>
    <n v="325.35300000000001"/>
    <s v="Completed"/>
    <x v="28"/>
  </r>
  <r>
    <n v="8725349158"/>
    <n v="2198"/>
    <n v="570.601"/>
    <n v="12.56"/>
    <n v="71.98"/>
    <n v="115.137"/>
    <n v="1542.8589999999999"/>
    <n v="1427.722"/>
    <n v="655.14100000000008"/>
    <n v="197.06"/>
    <n v="1811.8989999999999"/>
    <n v="-269.03999999999996"/>
    <s v="Return"/>
    <x v="2"/>
  </r>
  <r>
    <n v="8664301435"/>
    <n v="1108.99"/>
    <n v="248.636"/>
    <n v="5.9409999999999998"/>
    <n v="53.1"/>
    <n v="123.77099999999999"/>
    <n v="801.31299999999999"/>
    <n v="677.54200000000003"/>
    <n v="307.67700000000002"/>
    <n v="0"/>
    <s v="-"/>
    <n v="801.31299999999999"/>
    <s v="Completed"/>
    <x v="29"/>
  </r>
  <r>
    <n v="8740468522"/>
    <n v="391"/>
    <n v="9.2279999999999998"/>
    <n v="2.234"/>
    <n v="31.86"/>
    <n v="20.481999999999999"/>
    <n v="347.678"/>
    <n v="327.19600000000003"/>
    <n v="43.322000000000003"/>
    <n v="197.06"/>
    <n v="576.59799999999996"/>
    <n v="-228.91999999999996"/>
    <s v="Return"/>
    <x v="30"/>
  </r>
  <r>
    <n v="8700420125"/>
    <n v="3119"/>
    <n v="662.476"/>
    <n v="15.858999999999998"/>
    <n v="71.98"/>
    <n v="488.99599999999998"/>
    <n v="2368.6849999999999"/>
    <n v="1879.6889999999999"/>
    <n v="750.31500000000005"/>
    <n v="132.16"/>
    <n v="2572.8249999999998"/>
    <n v="-204.13999999999987"/>
    <s v="Return"/>
    <x v="31"/>
  </r>
  <r>
    <n v="8717347910"/>
    <n v="3119"/>
    <n v="662.476"/>
    <n v="15.858999999999998"/>
    <n v="71.98"/>
    <n v="488.99599999999998"/>
    <n v="2368.6849999999999"/>
    <n v="1879.6889999999999"/>
    <n v="750.31500000000005"/>
    <n v="197.06"/>
    <n v="2637.7249999999999"/>
    <n v="-269.03999999999996"/>
    <s v="Return"/>
    <x v="3"/>
  </r>
  <r>
    <n v="8695924416"/>
    <n v="2244"/>
    <n v="582.54200000000003"/>
    <n v="12.823"/>
    <n v="71.98"/>
    <n v="117.54599999999999"/>
    <n v="1576.655"/>
    <n v="1459.1089999999999"/>
    <n v="667.34500000000003"/>
    <n v="197.06"/>
    <n v="1845.6949999999999"/>
    <n v="-269.03999999999996"/>
    <s v="Return"/>
    <x v="7"/>
  </r>
  <r>
    <n v="8672940065"/>
    <n v="3544"/>
    <n v="920.02200000000005"/>
    <n v="18.984999999999999"/>
    <n v="71.98"/>
    <n v="395.53100000000001"/>
    <n v="2533.0129999999999"/>
    <n v="2137.482"/>
    <n v="1010.9870000000001"/>
    <n v="0"/>
    <s v="-"/>
    <n v="2533.0129999999999"/>
    <s v="Completed"/>
    <x v="32"/>
  </r>
  <r>
    <n v="8690064005"/>
    <n v="2719"/>
    <n v="705.85199999999998"/>
    <n v="13.825000000000001"/>
    <n v="71.98"/>
    <n v="426.28100000000001"/>
    <n v="1927.3430000000001"/>
    <n v="1501.0620000000001"/>
    <n v="791.65699999999993"/>
    <n v="0"/>
    <s v="-"/>
    <n v="1927.3430000000001"/>
    <s v="Completed"/>
    <x v="7"/>
  </r>
  <r>
    <n v="8681830415"/>
    <n v="3544"/>
    <n v="920.02200000000005"/>
    <n v="18.984999999999999"/>
    <n v="71.98"/>
    <n v="395.53100000000001"/>
    <n v="2533.0129999999999"/>
    <n v="2137.482"/>
    <n v="1010.9870000000001"/>
    <n v="197.06"/>
    <n v="2802.0529999999999"/>
    <n v="-269.03999999999996"/>
    <s v="Return"/>
    <x v="25"/>
  </r>
  <r>
    <n v="8663980354"/>
    <n v="4193.99"/>
    <n v="1336.2049999999999"/>
    <n v="22.468"/>
    <n v="71.98"/>
    <n v="468.08300000000003"/>
    <n v="2763.337"/>
    <n v="2295.2539999999999"/>
    <n v="1430.6529999999998"/>
    <n v="197.06"/>
    <n v="3032.377"/>
    <n v="-269.03999999999996"/>
    <s v="Return"/>
    <x v="6"/>
  </r>
  <r>
    <n v="8737492325"/>
    <n v="3013"/>
    <n v="639.96100000000001"/>
    <n v="15.32"/>
    <n v="71.98"/>
    <n v="472.37700000000001"/>
    <n v="2285.7389999999996"/>
    <n v="1813.3619999999996"/>
    <n v="727.26100000000042"/>
    <n v="0"/>
    <s v="-"/>
    <n v="2285.7389999999996"/>
    <s v="Completed"/>
    <x v="11"/>
  </r>
  <r>
    <n v="8683798730"/>
    <n v="2293"/>
    <n v="730.55"/>
    <n v="12.283000000000001"/>
    <n v="71.97999999999999"/>
    <n v="255.916"/>
    <n v="1478.1870000000001"/>
    <n v="1222.2710000000002"/>
    <n v="814.81299999999987"/>
    <n v="197.06"/>
    <n v="1747.2270000000001"/>
    <n v="-269.03999999999996"/>
    <s v="Return"/>
    <x v="23"/>
  </r>
  <r>
    <n v="8741406110"/>
    <n v="3593.99"/>
    <n v="933"/>
    <n v="18.274999999999999"/>
    <n v="71.98"/>
    <n v="563.46900000000005"/>
    <n v="2570.7349999999997"/>
    <n v="2007.2659999999996"/>
    <n v="1023.2550000000001"/>
    <n v="197.06"/>
    <n v="2839.7749999999996"/>
    <n v="-269.03999999999996"/>
    <s v="Return"/>
    <x v="33"/>
  </r>
  <r>
    <n v="8714990694"/>
    <n v="2150"/>
    <n v="532.77"/>
    <n v="12.286"/>
    <n v="71.98"/>
    <n v="112.61799999999999"/>
    <n v="1532.9639999999999"/>
    <n v="1420.346"/>
    <n v="617.03600000000006"/>
    <n v="0"/>
    <s v="-"/>
    <n v="1532.9639999999999"/>
    <s v="Completed"/>
    <x v="12"/>
  </r>
  <r>
    <n v="8670260084"/>
    <n v="3544"/>
    <n v="920.02200000000005"/>
    <n v="18.984999999999999"/>
    <n v="71.98"/>
    <n v="395.53100000000001"/>
    <n v="2533.0129999999999"/>
    <n v="2137.482"/>
    <n v="1010.9870000000001"/>
    <n v="197.06"/>
    <n v="2802.0529999999999"/>
    <n v="-269.03999999999996"/>
    <s v="Return"/>
    <x v="8"/>
  </r>
  <r>
    <n v="8695941287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"/>
  </r>
  <r>
    <n v="8739963006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18"/>
  </r>
  <r>
    <n v="8728913393"/>
    <n v="1644"/>
    <n v="543.178"/>
    <n v="9.3949999999999996"/>
    <n v="53.1"/>
    <n v="86.108999999999995"/>
    <n v="1038.3270000000002"/>
    <n v="952.21800000000019"/>
    <n v="605.67299999999977"/>
    <n v="0"/>
    <s v="-"/>
    <n v="1038.3270000000002"/>
    <s v="Completed"/>
    <x v="5"/>
  </r>
  <r>
    <n v="8746617713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1"/>
  </r>
  <r>
    <n v="8749897675"/>
    <n v="2610"/>
    <n v="554.36400000000003"/>
    <n v="14.915000000000001"/>
    <n v="71.98"/>
    <n v="136.709"/>
    <n v="1968.741"/>
    <n v="1832.0319999999999"/>
    <n v="641.25900000000001"/>
    <n v="0"/>
    <s v="-"/>
    <n v="1968.741"/>
    <s v="Completed"/>
    <x v="34"/>
  </r>
  <r>
    <n v="8730440748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35"/>
  </r>
  <r>
    <n v="8735756275"/>
    <n v="1064"/>
    <n v="288.77"/>
    <n v="6.08"/>
    <n v="53.099999999999994"/>
    <n v="55.737000000000002"/>
    <n v="716.05"/>
    <n v="660.31299999999999"/>
    <n v="347.95000000000005"/>
    <n v="0"/>
    <s v="-"/>
    <n v="716.05"/>
    <s v="Completed"/>
    <x v="36"/>
  </r>
  <r>
    <n v="8727960588"/>
    <n v="2432"/>
    <n v="516.55700000000002"/>
    <n v="13.896999999999998"/>
    <n v="71.98"/>
    <n v="127.39100000000001"/>
    <n v="1829.566"/>
    <n v="1702.175"/>
    <n v="602.43399999999997"/>
    <n v="0"/>
    <s v="-"/>
    <n v="1829.566"/>
    <s v="Completed"/>
    <x v="5"/>
  </r>
  <r>
    <n v="8670314920"/>
    <n v="499"/>
    <n v="47.106000000000002"/>
    <n v="2.851"/>
    <n v="31.86"/>
    <n v="26.136000000000003"/>
    <n v="417.18299999999999"/>
    <n v="391.04699999999997"/>
    <n v="81.817000000000007"/>
    <n v="0"/>
    <s v="-"/>
    <n v="417.18299999999999"/>
    <s v="Completed"/>
    <x v="8"/>
  </r>
  <r>
    <n v="8673166572"/>
    <n v="1204"/>
    <n v="326.76600000000002"/>
    <n v="6.45"/>
    <n v="53.1"/>
    <n v="134.375"/>
    <n v="817.68399999999986"/>
    <n v="683.30899999999986"/>
    <n v="386.31600000000014"/>
    <n v="197.06"/>
    <n v="1067.8439999999998"/>
    <n v="-250.15999999999997"/>
    <s v="Return"/>
    <x v="32"/>
  </r>
  <r>
    <n v="8746509434"/>
    <n v="2619"/>
    <n v="803.50900000000001"/>
    <n v="14.965"/>
    <n v="71.98"/>
    <n v="137.18099999999998"/>
    <n v="1728.546"/>
    <n v="1591.365"/>
    <n v="890.45399999999995"/>
    <n v="132.16"/>
    <n v="1932.6860000000001"/>
    <n v="-204.1400000000001"/>
    <s v="Return"/>
    <x v="1"/>
  </r>
  <r>
    <n v="8728105852"/>
    <n v="2549"/>
    <n v="661.72"/>
    <n v="14.565999999999999"/>
    <n v="71.98"/>
    <n v="133.518"/>
    <n v="1800.7339999999999"/>
    <n v="1667.2159999999999"/>
    <n v="748.26600000000008"/>
    <n v="107.38"/>
    <n v="1980.0940000000001"/>
    <n v="-179.36000000000013"/>
    <s v="Return"/>
    <x v="5"/>
  </r>
  <r>
    <n v="8680270452"/>
    <n v="1994"/>
    <n v="541.17100000000005"/>
    <n v="10.681999999999999"/>
    <n v="53.1"/>
    <n v="222.54199999999997"/>
    <n v="1389.047"/>
    <n v="1166.5050000000001"/>
    <n v="604.95299999999997"/>
    <n v="197.06"/>
    <n v="1639.2069999999999"/>
    <n v="-250.15999999999985"/>
    <s v="Return"/>
    <x v="37"/>
  </r>
  <r>
    <n v="8673241096"/>
    <n v="3169"/>
    <n v="822.67200000000003"/>
    <n v="16.975999999999999"/>
    <n v="71.98"/>
    <n v="353.68700000000001"/>
    <n v="2257.3719999999998"/>
    <n v="1903.6849999999999"/>
    <n v="911.62800000000016"/>
    <n v="107.38"/>
    <n v="2436.732"/>
    <n v="-179.36000000000013"/>
    <s v="Return"/>
    <x v="32"/>
  </r>
  <r>
    <n v="8667562183"/>
    <n v="2994"/>
    <n v="741.91300000000001"/>
    <n v="16.039000000000001"/>
    <n v="71.98"/>
    <n v="334.14599999999996"/>
    <n v="2164.0679999999998"/>
    <n v="1829.9219999999998"/>
    <n v="829.93200000000024"/>
    <n v="0"/>
    <s v="-"/>
    <n v="2164.0679999999998"/>
    <s v="Completed"/>
    <x v="8"/>
  </r>
  <r>
    <n v="8674661455"/>
    <n v="1079"/>
    <n v="280.108"/>
    <n v="5.78"/>
    <n v="53.1"/>
    <n v="120.42699999999999"/>
    <n v="740.01200000000006"/>
    <n v="619.58500000000004"/>
    <n v="338.98799999999994"/>
    <n v="0"/>
    <s v="-"/>
    <n v="740.01200000000006"/>
    <s v="Completed"/>
    <x v="32"/>
  </r>
  <r>
    <n v="8729589626"/>
    <n v="3742.99"/>
    <n v="927.51300000000003"/>
    <n v="19.032"/>
    <n v="71.98"/>
    <n v="586.83000000000004"/>
    <n v="2724.4649999999997"/>
    <n v="2137.6349999999998"/>
    <n v="1018.5250000000001"/>
    <n v="0"/>
    <s v="-"/>
    <n v="2724.4649999999997"/>
    <s v="Completed"/>
    <x v="5"/>
  </r>
  <r>
    <n v="8733552059"/>
    <n v="2150"/>
    <n v="659.62"/>
    <n v="12.286"/>
    <n v="71.98"/>
    <n v="112.61799999999999"/>
    <n v="1406.114"/>
    <n v="1293.4960000000001"/>
    <n v="743.88599999999997"/>
    <n v="107.38"/>
    <n v="1585.4740000000002"/>
    <n v="-179.36000000000013"/>
    <s v="Return"/>
    <x v="38"/>
  </r>
  <r>
    <n v="8738500127"/>
    <n v="3839"/>
    <n v="1223.105"/>
    <n v="19.52"/>
    <n v="71.98"/>
    <n v="601.87700000000007"/>
    <n v="2524.395"/>
    <n v="1922.518"/>
    <n v="1314.605"/>
    <n v="197.06"/>
    <n v="2793.4349999999999"/>
    <n v="-269.03999999999996"/>
    <s v="Return"/>
    <x v="39"/>
  </r>
  <r>
    <n v="8664041077"/>
    <n v="3119"/>
    <n v="993.71299999999997"/>
    <n v="16.709"/>
    <n v="71.98"/>
    <n v="348.10399999999998"/>
    <n v="2036.5980000000004"/>
    <n v="1688.4940000000004"/>
    <n v="1082.4019999999996"/>
    <n v="0"/>
    <s v="-"/>
    <n v="2036.5980000000004"/>
    <s v="Completed"/>
    <x v="29"/>
  </r>
  <r>
    <n v="8741667042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33"/>
  </r>
  <r>
    <n v="8731459709"/>
    <n v="2396"/>
    <n v="622.00199999999995"/>
    <n v="13.692"/>
    <n v="71.98"/>
    <n v="125.50999999999999"/>
    <n v="1688.326"/>
    <n v="1562.816"/>
    <n v="707.67399999999998"/>
    <n v="0"/>
    <s v="-"/>
    <n v="1688.326"/>
    <s v="Completed"/>
    <x v="40"/>
  </r>
  <r>
    <n v="8732429950"/>
    <n v="3104"/>
    <n v="769.17100000000005"/>
    <n v="15.784000000000001"/>
    <n v="71.98"/>
    <n v="486.65300000000002"/>
    <n v="2247.0649999999996"/>
    <n v="1760.4119999999996"/>
    <n v="856.9350000000004"/>
    <n v="107.38"/>
    <n v="2426.4249999999997"/>
    <n v="-179.36000000000013"/>
    <s v="Return"/>
    <x v="41"/>
  </r>
  <r>
    <n v="8705332926"/>
    <n v="6341"/>
    <n v="1945.4190000000001"/>
    <n v="32.243000000000002"/>
    <n v="71.98"/>
    <n v="994.12900000000002"/>
    <n v="4291.3580000000002"/>
    <n v="3297.2290000000003"/>
    <n v="2049.6419999999998"/>
    <n v="107.38"/>
    <n v="4470.7179999999998"/>
    <n v="-179.35999999999967"/>
    <s v="Return"/>
    <x v="42"/>
  </r>
  <r>
    <n v="8686759194"/>
    <n v="3544"/>
    <n v="920.02200000000005"/>
    <n v="18.984999999999999"/>
    <n v="71.98"/>
    <n v="395.53100000000001"/>
    <n v="2533.0129999999999"/>
    <n v="2137.482"/>
    <n v="1010.9870000000001"/>
    <n v="197.06"/>
    <n v="2802.0529999999999"/>
    <n v="-269.03999999999996"/>
    <s v="Return"/>
    <x v="43"/>
  </r>
  <r>
    <n v="8680967376"/>
    <n v="2794"/>
    <n v="593.44600000000003"/>
    <n v="14.968"/>
    <n v="71.98"/>
    <n v="311.83300000000003"/>
    <n v="2113.6060000000002"/>
    <n v="1801.7730000000001"/>
    <n v="680.39399999999978"/>
    <n v="197.06"/>
    <n v="2382.6460000000002"/>
    <n v="-269.03999999999996"/>
    <s v="Return"/>
    <x v="44"/>
  </r>
  <r>
    <n v="8738277768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11"/>
  </r>
  <r>
    <n v="8714558795"/>
    <n v="140"/>
    <n v="16.52"/>
    <n v="0.8"/>
    <n v="31.86"/>
    <n v="7.3369999999999997"/>
    <n v="90.820000000000007"/>
    <n v="83.483000000000004"/>
    <n v="49.179999999999993"/>
    <n v="0"/>
    <s v="-"/>
    <n v="90.820000000000007"/>
    <s v="Completed"/>
    <x v="12"/>
  </r>
  <r>
    <n v="8682570667"/>
    <n v="3629"/>
    <n v="1156.1990000000001"/>
    <n v="19.441000000000003"/>
    <n v="71.98"/>
    <n v="405.02100000000002"/>
    <n v="2381.38"/>
    <n v="1976.3590000000002"/>
    <n v="1247.6199999999999"/>
    <n v="197.06"/>
    <n v="2650.42"/>
    <n v="-269.03999999999996"/>
    <s v="Return"/>
    <x v="45"/>
  </r>
  <r>
    <n v="8662341758"/>
    <n v="1931"/>
    <n v="638.00300000000004"/>
    <n v="10.343999999999999"/>
    <n v="53.1"/>
    <n v="215.51"/>
    <n v="1229.5529999999999"/>
    <n v="1014.0429999999999"/>
    <n v="701.44700000000012"/>
    <n v="0"/>
    <s v="-"/>
    <n v="1229.5529999999999"/>
    <s v="Completed"/>
    <x v="46"/>
  </r>
  <r>
    <n v="8724483694"/>
    <n v="2338"/>
    <n v="606.94500000000005"/>
    <n v="13.36"/>
    <n v="71.98"/>
    <n v="122.46299999999999"/>
    <n v="1645.7149999999999"/>
    <n v="1523.252"/>
    <n v="692.28500000000008"/>
    <n v="197.06"/>
    <n v="1914.7549999999999"/>
    <n v="-269.03999999999996"/>
    <s v="Return"/>
    <x v="14"/>
  </r>
  <r>
    <n v="8740345353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30"/>
  </r>
  <r>
    <n v="8706210922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47"/>
  </r>
  <r>
    <n v="8738896129"/>
    <n v="3955"/>
    <n v="980.04899999999998"/>
    <n v="20.11"/>
    <n v="71.98"/>
    <n v="620.05799999999999"/>
    <n v="2882.8609999999999"/>
    <n v="2262.8029999999999"/>
    <n v="1072.1390000000001"/>
    <n v="0"/>
    <s v="-"/>
    <n v="2882.8609999999999"/>
    <s v="Completed"/>
    <x v="48"/>
  </r>
  <r>
    <n v="8721028699"/>
    <n v="1012"/>
    <n v="250.774"/>
    <n v="5.7829999999999995"/>
    <n v="53.1"/>
    <n v="53.009"/>
    <n v="702.34299999999996"/>
    <n v="649.33399999999995"/>
    <n v="309.65700000000004"/>
    <n v="0"/>
    <s v="-"/>
    <n v="702.34299999999996"/>
    <s v="Completed"/>
    <x v="3"/>
  </r>
  <r>
    <n v="8691260646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7"/>
  </r>
  <r>
    <n v="8722877791"/>
    <n v="3118.99"/>
    <n v="662.47299999999996"/>
    <n v="15.858999999999998"/>
    <n v="71.98"/>
    <n v="488.99599999999998"/>
    <n v="2368.6779999999999"/>
    <n v="1879.6819999999998"/>
    <n v="750.3119999999999"/>
    <n v="197.06"/>
    <n v="2637.7179999999998"/>
    <n v="-269.03999999999996"/>
    <s v="Return"/>
    <x v="49"/>
  </r>
  <r>
    <n v="8663313597"/>
    <n v="2994"/>
    <n v="741.91300000000001"/>
    <n v="16.039000000000001"/>
    <n v="71.98"/>
    <n v="334.15600000000001"/>
    <n v="2164.0679999999998"/>
    <n v="1829.9119999999998"/>
    <n v="829.93200000000024"/>
    <n v="197.06"/>
    <n v="2433.1079999999997"/>
    <n v="-269.03999999999996"/>
    <s v="Return"/>
    <x v="6"/>
  </r>
  <r>
    <n v="8705353325"/>
    <n v="2338"/>
    <n v="579.35599999999999"/>
    <n v="13.36"/>
    <n v="71.98"/>
    <n v="122.46299999999999"/>
    <n v="1673.3040000000001"/>
    <n v="1550.8410000000001"/>
    <n v="664.69599999999991"/>
    <n v="197.06"/>
    <n v="1942.3440000000001"/>
    <n v="-269.03999999999996"/>
    <s v="Return"/>
    <x v="42"/>
  </r>
  <r>
    <n v="8730594942"/>
    <n v="3103.99"/>
    <n v="769.16899999999998"/>
    <n v="15.782999999999999"/>
    <n v="71.97999999999999"/>
    <n v="486.65199999999999"/>
    <n v="2247.058"/>
    <n v="1760.4059999999999"/>
    <n v="856.93199999999979"/>
    <n v="0"/>
    <s v="-"/>
    <n v="2247.058"/>
    <s v="Completed"/>
    <x v="35"/>
  </r>
  <r>
    <n v="8729326570"/>
    <n v="1963.01"/>
    <n v="625.41499999999996"/>
    <n v="11.218"/>
    <n v="53.1"/>
    <n v="102.828"/>
    <n v="1273.277"/>
    <n v="1170.4490000000001"/>
    <n v="689.73299999999995"/>
    <n v="197.06"/>
    <n v="1523.4369999999999"/>
    <n v="-250.15999999999985"/>
    <s v="Return"/>
    <x v="5"/>
  </r>
  <r>
    <n v="8682097274"/>
    <n v="2769"/>
    <n v="718.83199999999999"/>
    <n v="14.834"/>
    <n v="71.98"/>
    <n v="309.04200000000003"/>
    <n v="1963.354"/>
    <n v="1654.3119999999999"/>
    <n v="805.64599999999996"/>
    <n v="0"/>
    <s v="-"/>
    <n v="1963.354"/>
    <s v="Completed"/>
    <x v="16"/>
  </r>
  <r>
    <n v="8745960959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24"/>
  </r>
  <r>
    <n v="8680835728"/>
    <n v="2594"/>
    <n v="550.96600000000001"/>
    <n v="13.896000000000001"/>
    <n v="71.98"/>
    <n v="289.51"/>
    <n v="1957.1580000000001"/>
    <n v="1667.6480000000001"/>
    <n v="636.84199999999987"/>
    <n v="197.06"/>
    <n v="2226.1980000000003"/>
    <n v="-269.04000000000019"/>
    <s v="Return"/>
    <x v="44"/>
  </r>
  <r>
    <n v="8730282759"/>
    <n v="3594"/>
    <n v="933.00199999999995"/>
    <n v="18.274999999999999"/>
    <n v="71.98"/>
    <n v="563.46900000000005"/>
    <n v="2570.7429999999999"/>
    <n v="2007.2739999999999"/>
    <n v="1023.2570000000001"/>
    <n v="197.06"/>
    <n v="2839.7829999999999"/>
    <n v="-269.03999999999996"/>
    <s v="Return"/>
    <x v="35"/>
  </r>
  <r>
    <n v="8712008052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50"/>
  </r>
  <r>
    <n v="8733307124"/>
    <n v="3103.99"/>
    <n v="769.16899999999998"/>
    <n v="15.784000000000001"/>
    <n v="71.98"/>
    <n v="486.65300000000002"/>
    <n v="2247.0569999999998"/>
    <n v="1760.4039999999998"/>
    <n v="856.93299999999999"/>
    <n v="107.38"/>
    <n v="2426.4169999999999"/>
    <n v="-179.36000000000013"/>
    <s v="Return"/>
    <x v="38"/>
  </r>
  <r>
    <n v="8706216343"/>
    <n v="391"/>
    <n v="32.296999999999997"/>
    <n v="2.234"/>
    <n v="31.86"/>
    <n v="20.481999999999999"/>
    <n v="324.60899999999998"/>
    <n v="304.12699999999995"/>
    <n v="66.39100000000002"/>
    <n v="0"/>
    <s v="-"/>
    <n v="324.60899999999998"/>
    <s v="Completed"/>
    <x v="47"/>
  </r>
  <r>
    <n v="8752289308"/>
    <n v="3743"/>
    <n v="927.51499999999999"/>
    <n v="19.032"/>
    <n v="71.98"/>
    <n v="586.83000000000004"/>
    <n v="2724.473"/>
    <n v="2137.643"/>
    <n v="1018.527"/>
    <n v="132.16"/>
    <n v="2928.6129999999998"/>
    <n v="-204.13999999999987"/>
    <s v="Return"/>
    <x v="4"/>
  </r>
  <r>
    <n v="8731408678"/>
    <n v="3629"/>
    <n v="1156.1990000000001"/>
    <n v="18.452999999999999"/>
    <n v="71.98"/>
    <n v="568.95699999999999"/>
    <n v="2382.3679999999999"/>
    <n v="1813.4110000000001"/>
    <n v="1246.6320000000001"/>
    <n v="197.06"/>
    <n v="2651.4079999999999"/>
    <n v="-269.03999999999996"/>
    <s v="Return"/>
    <x v="40"/>
  </r>
  <r>
    <n v="8711080795"/>
    <n v="2770"/>
    <n v="490.29"/>
    <n v="14.084"/>
    <n v="71.98"/>
    <n v="434.27700000000004"/>
    <n v="2193.6460000000002"/>
    <n v="1759.3690000000001"/>
    <n v="576.35399999999981"/>
    <n v="257.24"/>
    <n v="2522.866"/>
    <n v="-329.2199999999998"/>
    <s v="Return"/>
    <x v="51"/>
  </r>
  <r>
    <n v="8662109200"/>
    <n v="2344"/>
    <n v="608.50199999999995"/>
    <n v="12.557"/>
    <n v="71.98"/>
    <n v="261.60399999999998"/>
    <n v="1650.961"/>
    <n v="1389.357"/>
    <n v="693.03899999999999"/>
    <n v="0"/>
    <s v="-"/>
    <n v="1650.961"/>
    <s v="Completed"/>
    <x v="46"/>
  </r>
  <r>
    <n v="8690582232"/>
    <n v="3104"/>
    <n v="769.17100000000005"/>
    <n v="15.784000000000001"/>
    <n v="71.98"/>
    <n v="486.65300000000002"/>
    <n v="2247.0649999999996"/>
    <n v="1760.4119999999996"/>
    <n v="856.9350000000004"/>
    <n v="107.38"/>
    <n v="2426.4249999999997"/>
    <n v="-179.36000000000013"/>
    <s v="Return"/>
    <x v="7"/>
  </r>
  <r>
    <n v="8713552887"/>
    <n v="4751"/>
    <n v="1513.6690000000001"/>
    <n v="24.157"/>
    <n v="71.98"/>
    <n v="744.86099999999999"/>
    <n v="3141.194"/>
    <n v="2396.3330000000001"/>
    <n v="1609.806"/>
    <n v="0"/>
    <s v="-"/>
    <n v="3141.194"/>
    <s v="Completed"/>
    <x v="52"/>
  </r>
  <r>
    <n v="8698964259"/>
    <n v="2150"/>
    <n v="684.99"/>
    <n v="12.286"/>
    <n v="71.98"/>
    <n v="112.61799999999999"/>
    <n v="1380.7439999999999"/>
    <n v="1268.126"/>
    <n v="769.25600000000009"/>
    <n v="107.38"/>
    <n v="1560.1039999999998"/>
    <n v="-179.3599999999999"/>
    <s v="Return"/>
    <x v="31"/>
  </r>
  <r>
    <n v="8724905175"/>
    <n v="2300"/>
    <n v="488.52"/>
    <n v="13.141999999999999"/>
    <n v="71.98"/>
    <n v="120.47199999999999"/>
    <n v="1726.3579999999999"/>
    <n v="1605.886"/>
    <n v="573.64200000000005"/>
    <n v="0"/>
    <s v="-"/>
    <n v="1726.3579999999999"/>
    <s v="Completed"/>
    <x v="53"/>
  </r>
  <r>
    <n v="8746652612"/>
    <n v="3754"/>
    <n v="930.24099999999999"/>
    <n v="19.088000000000001"/>
    <n v="71.98"/>
    <n v="588.54700000000003"/>
    <n v="2732.6909999999998"/>
    <n v="2144.1439999999998"/>
    <n v="1021.3090000000002"/>
    <n v="0"/>
    <s v="-"/>
    <n v="2732.6909999999998"/>
    <s v="Completed"/>
    <x v="1"/>
  </r>
  <r>
    <n v="8720801859"/>
    <n v="1797"/>
    <n v="593.72900000000004"/>
    <n v="10.268000000000001"/>
    <n v="53.1"/>
    <n v="94.126999999999995"/>
    <n v="1139.903"/>
    <n v="1045.7760000000001"/>
    <n v="657.09699999999998"/>
    <n v="197.06"/>
    <n v="1390.0629999999999"/>
    <n v="-250.15999999999985"/>
    <s v="Return"/>
    <x v="3"/>
  </r>
  <r>
    <n v="8746617712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1"/>
  </r>
  <r>
    <n v="8676318892"/>
    <n v="2594"/>
    <n v="642.79300000000001"/>
    <n v="13.896000000000001"/>
    <n v="71.98"/>
    <n v="289.51"/>
    <n v="1865.3309999999999"/>
    <n v="1575.8209999999999"/>
    <n v="728.6690000000001"/>
    <n v="0"/>
    <s v="-"/>
    <n v="1865.3309999999999"/>
    <s v="Completed"/>
    <x v="54"/>
  </r>
  <r>
    <n v="8681666403"/>
    <n v="3169"/>
    <n v="785.27800000000002"/>
    <n v="16.975999999999999"/>
    <n v="71.98"/>
    <n v="353.68700000000001"/>
    <n v="2294.7659999999996"/>
    <n v="1941.0789999999997"/>
    <n v="874.23400000000038"/>
    <n v="197.06"/>
    <n v="2563.8059999999996"/>
    <n v="-269.03999999999996"/>
    <s v="Return"/>
    <x v="25"/>
  </r>
  <r>
    <n v="8712558139"/>
    <n v="3104"/>
    <n v="769.17100000000005"/>
    <n v="15.784000000000001"/>
    <n v="71.98"/>
    <n v="486.64300000000003"/>
    <n v="2247.0649999999996"/>
    <n v="1760.4219999999996"/>
    <n v="856.9350000000004"/>
    <n v="197.06"/>
    <n v="2516.1049999999996"/>
    <n v="-269.03999999999996"/>
    <s v="Return"/>
    <x v="50"/>
  </r>
  <r>
    <n v="8736322965"/>
    <n v="3404"/>
    <n v="883.678"/>
    <n v="17.308999999999997"/>
    <n v="71.97999999999999"/>
    <n v="533.68399999999997"/>
    <n v="2431.0329999999999"/>
    <n v="1897.3489999999999"/>
    <n v="972.9670000000001"/>
    <n v="0"/>
    <s v="-"/>
    <n v="2431.0329999999999"/>
    <s v="Completed"/>
    <x v="11"/>
  </r>
  <r>
    <n v="8742029289"/>
    <n v="2244"/>
    <n v="476.62599999999998"/>
    <n v="12.823"/>
    <n v="71.98"/>
    <n v="117.54599999999999"/>
    <n v="1682.5709999999999"/>
    <n v="1565.0249999999999"/>
    <n v="561.42900000000009"/>
    <n v="132.16"/>
    <n v="1886.711"/>
    <n v="-204.1400000000001"/>
    <s v="Return"/>
    <x v="15"/>
  </r>
  <r>
    <n v="8740143662"/>
    <n v="391"/>
    <n v="9.2279999999999998"/>
    <n v="2.234"/>
    <n v="31.86"/>
    <n v="20.481999999999999"/>
    <n v="347.678"/>
    <n v="327.19600000000003"/>
    <n v="43.322000000000003"/>
    <n v="197.06"/>
    <n v="576.59799999999996"/>
    <n v="-228.91999999999996"/>
    <s v="Return"/>
    <x v="55"/>
  </r>
  <r>
    <n v="8741998109"/>
    <n v="2549"/>
    <n v="661.72"/>
    <n v="14.565999999999999"/>
    <n v="71.98"/>
    <n v="133.518"/>
    <n v="1800.7339999999999"/>
    <n v="1667.2159999999999"/>
    <n v="748.26600000000008"/>
    <n v="0"/>
    <s v="-"/>
    <n v="1800.7339999999999"/>
    <s v="Completed"/>
    <x v="15"/>
  </r>
  <r>
    <n v="8731387525"/>
    <n v="2479"/>
    <n v="526.54"/>
    <n v="14.166"/>
    <n v="71.98"/>
    <n v="129.85499999999999"/>
    <n v="1866.3140000000001"/>
    <n v="1736.4590000000001"/>
    <n v="612.68599999999992"/>
    <n v="197.06"/>
    <n v="2135.3540000000003"/>
    <n v="-269.04000000000019"/>
    <s v="Return"/>
    <x v="40"/>
  </r>
  <r>
    <n v="8731779980"/>
    <n v="1246"/>
    <n v="338.16399999999999"/>
    <n v="7.12"/>
    <n v="53.1"/>
    <n v="65.272999999999996"/>
    <n v="847.61599999999999"/>
    <n v="782.34299999999996"/>
    <n v="398.38400000000001"/>
    <n v="107.38"/>
    <n v="1008.096"/>
    <n v="-160.48000000000002"/>
    <s v="Return"/>
    <x v="40"/>
  </r>
  <r>
    <n v="8665912845"/>
    <n v="1054"/>
    <n v="236.30699999999999"/>
    <n v="5.6459999999999999"/>
    <n v="53.1"/>
    <n v="117.63500000000001"/>
    <n v="758.947"/>
    <n v="641.31200000000001"/>
    <n v="295.053"/>
    <n v="0"/>
    <s v="-"/>
    <n v="758.947"/>
    <s v="Completed"/>
    <x v="56"/>
  </r>
  <r>
    <n v="8732163099"/>
    <n v="3594"/>
    <n v="933.00199999999995"/>
    <n v="18.274999999999999"/>
    <n v="71.98"/>
    <n v="563.46900000000005"/>
    <n v="2570.7429999999999"/>
    <n v="2007.2739999999999"/>
    <n v="1023.2570000000001"/>
    <n v="197.06"/>
    <n v="2839.7829999999999"/>
    <n v="-269.03999999999996"/>
    <s v="Return"/>
    <x v="40"/>
  </r>
  <r>
    <n v="8666939756"/>
    <n v="3000"/>
    <n v="778.8"/>
    <n v="16.071999999999999"/>
    <n v="71.98"/>
    <n v="334.82299999999998"/>
    <n v="2133.1479999999997"/>
    <n v="1798.3249999999998"/>
    <n v="866.85200000000032"/>
    <n v="197.06"/>
    <n v="2402.1879999999996"/>
    <n v="-269.03999999999996"/>
    <s v="Return"/>
    <x v="57"/>
  </r>
  <r>
    <n v="8732669739"/>
    <n v="3104"/>
    <n v="769.17100000000005"/>
    <n v="15.784000000000001"/>
    <n v="71.98"/>
    <n v="486.64300000000003"/>
    <n v="2247.0649999999996"/>
    <n v="1760.4219999999996"/>
    <n v="856.9350000000004"/>
    <n v="0"/>
    <s v="-"/>
    <n v="2247.0649999999996"/>
    <s v="Completed"/>
    <x v="58"/>
  </r>
  <r>
    <n v="8675097216"/>
    <n v="3594"/>
    <n v="890.59299999999996"/>
    <n v="19.254000000000001"/>
    <n v="71.98"/>
    <n v="401.11500000000001"/>
    <n v="2612.1730000000002"/>
    <n v="2211.058"/>
    <n v="981.82699999999977"/>
    <n v="132.16"/>
    <n v="2816.3130000000001"/>
    <n v="-204.13999999999987"/>
    <s v="Return"/>
    <x v="20"/>
  </r>
  <r>
    <n v="8748741524"/>
    <n v="2127"/>
    <n v="552.16899999999998"/>
    <n v="12.154999999999999"/>
    <n v="71.98"/>
    <n v="111.40900000000001"/>
    <n v="1490.6960000000001"/>
    <n v="1379.287"/>
    <n v="636.30399999999986"/>
    <n v="0"/>
    <s v="-"/>
    <n v="1490.6960000000001"/>
    <s v="Completed"/>
    <x v="59"/>
  </r>
  <r>
    <n v="8707995479"/>
    <n v="2948"/>
    <n v="730.51400000000001"/>
    <n v="14.990000000000002"/>
    <n v="71.98"/>
    <n v="462.19200000000001"/>
    <n v="2130.5160000000001"/>
    <n v="1668.3240000000001"/>
    <n v="817.48399999999992"/>
    <n v="0"/>
    <s v="-"/>
    <n v="2130.5160000000001"/>
    <s v="Completed"/>
    <x v="26"/>
  </r>
  <r>
    <n v="8690310002"/>
    <n v="3323.99"/>
    <n v="706.01499999999999"/>
    <n v="16.902000000000001"/>
    <n v="71.98"/>
    <n v="521.13499999999999"/>
    <n v="2529.0929999999998"/>
    <n v="2007.9579999999999"/>
    <n v="794.89699999999993"/>
    <n v="197.06"/>
    <n v="2798.1329999999998"/>
    <n v="-269.03999999999996"/>
    <s v="Return"/>
    <x v="7"/>
  </r>
  <r>
    <n v="8746355381"/>
    <n v="2244"/>
    <n v="582.54200000000003"/>
    <n v="12.823"/>
    <n v="71.98"/>
    <n v="117.54599999999999"/>
    <n v="1576.655"/>
    <n v="1459.1089999999999"/>
    <n v="667.34500000000003"/>
    <n v="197.06"/>
    <n v="1845.6949999999999"/>
    <n v="-269.03999999999996"/>
    <s v="Return"/>
    <x v="1"/>
  </r>
  <r>
    <n v="8744885746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24"/>
  </r>
  <r>
    <n v="8746100133"/>
    <n v="3119"/>
    <n v="662.476"/>
    <n v="15.858999999999998"/>
    <n v="71.98"/>
    <n v="488.99599999999998"/>
    <n v="2368.6849999999999"/>
    <n v="1879.6889999999999"/>
    <n v="750.31500000000005"/>
    <n v="0"/>
    <s v="-"/>
    <n v="2368.6849999999999"/>
    <s v="Completed"/>
    <x v="60"/>
  </r>
  <r>
    <n v="8672870386"/>
    <n v="150"/>
    <n v="17.7"/>
    <n v="0.85699999999999998"/>
    <n v="31.86"/>
    <n v="7.8539999999999992"/>
    <n v="99.583000000000013"/>
    <n v="91.729000000000013"/>
    <n v="50.416999999999987"/>
    <n v="0"/>
    <s v="-"/>
    <n v="99.583000000000013"/>
    <s v="Completed"/>
    <x v="61"/>
  </r>
  <r>
    <n v="8743228912"/>
    <n v="3294"/>
    <n v="855.12199999999996"/>
    <n v="16.75"/>
    <n v="71.98"/>
    <n v="516.43799999999999"/>
    <n v="2350.1480000000001"/>
    <n v="1833.71"/>
    <n v="943.85199999999986"/>
    <n v="0"/>
    <s v="-"/>
    <n v="2350.1480000000001"/>
    <s v="Completed"/>
    <x v="0"/>
  </r>
  <r>
    <n v="8719088432"/>
    <n v="391"/>
    <n v="36.909999999999997"/>
    <n v="2.234"/>
    <n v="31.86"/>
    <n v="20.481999999999999"/>
    <n v="319.99600000000004"/>
    <n v="299.51400000000001"/>
    <n v="71.003999999999962"/>
    <n v="0"/>
    <s v="-"/>
    <n v="319.99600000000004"/>
    <s v="Completed"/>
    <x v="3"/>
  </r>
  <r>
    <n v="8739658859"/>
    <n v="1527"/>
    <n v="396.40899999999999"/>
    <n v="8.7249999999999996"/>
    <n v="53.1"/>
    <n v="79.991"/>
    <n v="1068.7660000000001"/>
    <n v="988.77500000000009"/>
    <n v="458.23399999999992"/>
    <n v="0"/>
    <s v="-"/>
    <n v="1068.7660000000001"/>
    <s v="Completed"/>
    <x v="18"/>
  </r>
  <r>
    <n v="8751853480"/>
    <n v="4981.99"/>
    <n v="1587.2619999999999"/>
    <n v="25.332000000000001"/>
    <n v="71.98"/>
    <n v="781.07"/>
    <n v="3297.4160000000002"/>
    <n v="2516.346"/>
    <n v="1684.5739999999996"/>
    <n v="0"/>
    <s v="-"/>
    <n v="3297.4160000000002"/>
    <s v="Completed"/>
    <x v="4"/>
  </r>
  <r>
    <n v="8670087236"/>
    <n v="2344"/>
    <n v="608.50199999999995"/>
    <n v="12.557"/>
    <n v="71.98"/>
    <n v="261.60399999999998"/>
    <n v="1650.961"/>
    <n v="1389.357"/>
    <n v="693.03899999999999"/>
    <n v="0"/>
    <s v="-"/>
    <n v="1650.961"/>
    <s v="Completed"/>
    <x v="8"/>
  </r>
  <r>
    <n v="8737203650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1"/>
  </r>
  <r>
    <n v="8694911050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"/>
  </r>
  <r>
    <n v="8731017476"/>
    <n v="3838.9900000000002"/>
    <n v="1223.1020000000001"/>
    <n v="19.521000000000001"/>
    <n v="71.97999999999999"/>
    <n v="601.86700000000008"/>
    <n v="2524.3869999999997"/>
    <n v="1922.5199999999995"/>
    <n v="1314.6030000000005"/>
    <n v="107.38"/>
    <n v="2703.7469999999998"/>
    <n v="-179.36000000000013"/>
    <s v="Return"/>
    <x v="40"/>
  </r>
  <r>
    <n v="8711805998"/>
    <n v="3104"/>
    <n v="769.17100000000005"/>
    <n v="15.784000000000001"/>
    <n v="71.98"/>
    <n v="486.64300000000003"/>
    <n v="2247.0649999999996"/>
    <n v="1760.4219999999996"/>
    <n v="856.9350000000004"/>
    <n v="0"/>
    <s v="-"/>
    <n v="2247.0649999999996"/>
    <s v="Completed"/>
    <x v="62"/>
  </r>
  <r>
    <n v="8687823960"/>
    <n v="2264"/>
    <n v="641.16499999999996"/>
    <n v="12.937000000000001"/>
    <n v="71.98"/>
    <n v="118.59100000000001"/>
    <n v="1537.9180000000001"/>
    <n v="1419.3270000000002"/>
    <n v="726.08199999999988"/>
    <n v="132.16"/>
    <n v="1742.0580000000002"/>
    <n v="-204.1400000000001"/>
    <s v="Return"/>
    <x v="7"/>
  </r>
  <r>
    <n v="8741404543"/>
    <n v="2121"/>
    <n v="550.61199999999997"/>
    <n v="12.12"/>
    <n v="71.98"/>
    <n v="111.1"/>
    <n v="1486.288"/>
    <n v="1375.1880000000001"/>
    <n v="634.71199999999999"/>
    <n v="0"/>
    <s v="-"/>
    <n v="1486.288"/>
    <s v="Completed"/>
    <x v="9"/>
  </r>
  <r>
    <n v="8718090636"/>
    <n v="4787"/>
    <n v="1186.2190000000001"/>
    <n v="24.341000000000001"/>
    <n v="71.98"/>
    <n v="750.50400000000002"/>
    <n v="3504.46"/>
    <n v="2753.9560000000001"/>
    <n v="1282.54"/>
    <n v="0"/>
    <s v="-"/>
    <n v="3504.46"/>
    <s v="Completed"/>
    <x v="3"/>
  </r>
  <r>
    <n v="8720912002"/>
    <n v="3293.99"/>
    <n v="816.25099999999998"/>
    <n v="16.75"/>
    <n v="71.98"/>
    <n v="516.43799999999999"/>
    <n v="2389.0089999999996"/>
    <n v="1872.5709999999995"/>
    <n v="904.98100000000022"/>
    <n v="0"/>
    <s v="-"/>
    <n v="2389.0089999999996"/>
    <s v="Completed"/>
    <x v="3"/>
  </r>
  <r>
    <n v="8680104988"/>
    <n v="1931"/>
    <n v="638.00199999999995"/>
    <n v="10.345000000000001"/>
    <n v="53.1"/>
    <n v="215.511"/>
    <n v="1229.5530000000001"/>
    <n v="1014.0420000000001"/>
    <n v="701.44699999999989"/>
    <n v="197.06"/>
    <n v="1479.713"/>
    <n v="-250.15999999999985"/>
    <s v="Return"/>
    <x v="63"/>
  </r>
  <r>
    <n v="8709211879"/>
    <n v="3329"/>
    <n v="707.08"/>
    <n v="16.927"/>
    <n v="71.98"/>
    <n v="521.91600000000005"/>
    <n v="2533.0129999999999"/>
    <n v="2011.0969999999998"/>
    <n v="795.98700000000008"/>
    <n v="0"/>
    <s v="-"/>
    <n v="2533.0129999999999"/>
    <s v="Completed"/>
    <x v="64"/>
  </r>
  <r>
    <n v="8679854503"/>
    <n v="2419"/>
    <n v="513.79600000000005"/>
    <n v="12.959"/>
    <n v="71.98"/>
    <n v="269.97899999999998"/>
    <n v="1820.2649999999999"/>
    <n v="1550.2859999999998"/>
    <n v="598.73500000000013"/>
    <n v="132.16"/>
    <n v="2024.405"/>
    <n v="-204.1400000000001"/>
    <s v="Return"/>
    <x v="63"/>
  </r>
  <r>
    <n v="8731462402"/>
    <n v="391"/>
    <n v="36.909999999999997"/>
    <n v="2.234"/>
    <n v="31.86"/>
    <n v="20.481999999999999"/>
    <n v="319.99600000000004"/>
    <n v="299.51400000000001"/>
    <n v="71.003999999999962"/>
    <n v="0"/>
    <s v="-"/>
    <n v="319.99600000000004"/>
    <s v="Completed"/>
    <x v="40"/>
  </r>
  <r>
    <n v="8689271567"/>
    <n v="2794"/>
    <n v="692.35299999999995"/>
    <n v="14.207000000000001"/>
    <n v="71.98"/>
    <n v="438.03899999999999"/>
    <n v="2015.46"/>
    <n v="1577.421"/>
    <n v="778.54"/>
    <n v="0"/>
    <s v="-"/>
    <n v="2015.46"/>
    <s v="Completed"/>
    <x v="7"/>
  </r>
  <r>
    <n v="8725005042"/>
    <n v="416"/>
    <n v="34.362000000000002"/>
    <n v="2.3770000000000002"/>
    <n v="31.86"/>
    <n v="21.791"/>
    <n v="347.40099999999995"/>
    <n v="325.60999999999996"/>
    <n v="68.599000000000046"/>
    <n v="0"/>
    <s v="-"/>
    <n v="347.40099999999995"/>
    <s v="Completed"/>
    <x v="53"/>
  </r>
  <r>
    <n v="8705380577"/>
    <n v="1012"/>
    <n v="250.774"/>
    <n v="5.7829999999999995"/>
    <n v="53.1"/>
    <n v="53.009"/>
    <n v="702.34299999999996"/>
    <n v="649.33399999999995"/>
    <n v="309.65700000000004"/>
    <n v="132.16"/>
    <n v="887.60299999999995"/>
    <n v="-185.26"/>
    <s v="Return"/>
    <x v="42"/>
  </r>
  <r>
    <n v="8740177952"/>
    <n v="2619"/>
    <n v="679.89200000000005"/>
    <n v="14.965"/>
    <n v="71.98"/>
    <n v="137.18099999999998"/>
    <n v="1852.163"/>
    <n v="1714.982"/>
    <n v="766.83699999999999"/>
    <n v="197.06"/>
    <n v="2121.203"/>
    <n v="-269.03999999999996"/>
    <s v="Return"/>
    <x v="55"/>
  </r>
  <r>
    <n v="8748147112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27"/>
  </r>
  <r>
    <n v="8716322467"/>
    <n v="2044"/>
    <n v="506.50299999999999"/>
    <n v="11.68"/>
    <n v="71.98"/>
    <n v="107.063"/>
    <n v="1453.837"/>
    <n v="1346.7739999999999"/>
    <n v="590.16300000000001"/>
    <n v="132.16"/>
    <n v="1657.9770000000001"/>
    <n v="-204.1400000000001"/>
    <s v="Return"/>
    <x v="12"/>
  </r>
  <r>
    <n v="8727164368"/>
    <n v="2150"/>
    <n v="532.77"/>
    <n v="12.286"/>
    <n v="71.98"/>
    <n v="112.61799999999999"/>
    <n v="1532.9639999999999"/>
    <n v="1420.346"/>
    <n v="617.03600000000006"/>
    <n v="0"/>
    <s v="-"/>
    <n v="1532.9639999999999"/>
    <s v="Completed"/>
    <x v="5"/>
  </r>
  <r>
    <n v="8729836042"/>
    <n v="3329"/>
    <n v="707.08"/>
    <n v="16.927"/>
    <n v="71.98"/>
    <n v="521.91600000000005"/>
    <n v="2533.0129999999999"/>
    <n v="2011.0969999999998"/>
    <n v="795.98700000000008"/>
    <n v="0"/>
    <s v="-"/>
    <n v="2533.0129999999999"/>
    <s v="Completed"/>
    <x v="5"/>
  </r>
  <r>
    <n v="8728899453"/>
    <n v="4294"/>
    <n v="1064.0530000000001"/>
    <n v="21.834"/>
    <n v="71.98"/>
    <n v="673.21500000000003"/>
    <n v="3136.1330000000003"/>
    <n v="2462.9180000000001"/>
    <n v="1157.8669999999997"/>
    <n v="0"/>
    <s v="-"/>
    <n v="3136.1330000000003"/>
    <s v="Completed"/>
    <x v="5"/>
  </r>
  <r>
    <n v="8736198510"/>
    <n v="5398"/>
    <n v="1528.7139999999999"/>
    <n v="27.448"/>
    <n v="71.98"/>
    <n v="846.29300000000001"/>
    <n v="3769.8580000000002"/>
    <n v="2923.5650000000001"/>
    <n v="1628.1419999999998"/>
    <n v="197.06"/>
    <n v="4038.8980000000001"/>
    <n v="-269.03999999999996"/>
    <s v="Return"/>
    <x v="36"/>
  </r>
  <r>
    <n v="8741151637"/>
    <n v="2394"/>
    <n v="621.48199999999997"/>
    <n v="13.68"/>
    <n v="71.98"/>
    <n v="125.4"/>
    <n v="1686.8579999999999"/>
    <n v="1561.4579999999999"/>
    <n v="707.14200000000005"/>
    <n v="132.16"/>
    <n v="1890.998"/>
    <n v="-204.1400000000001"/>
    <s v="Return"/>
    <x v="33"/>
  </r>
  <r>
    <n v="8736384944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11"/>
  </r>
  <r>
    <n v="8751113365"/>
    <n v="4069"/>
    <n v="1008.298"/>
    <n v="20.69"/>
    <n v="71.98"/>
    <n v="637.94200000000001"/>
    <n v="2968.0320000000002"/>
    <n v="2330.09"/>
    <n v="1100.9679999999998"/>
    <n v="0"/>
    <s v="-"/>
    <n v="2968.0320000000002"/>
    <s v="Completed"/>
    <x v="4"/>
  </r>
  <r>
    <n v="8694911052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7"/>
  </r>
  <r>
    <n v="8706180744"/>
    <n v="1480"/>
    <n v="384.20800000000003"/>
    <n v="8.4580000000000002"/>
    <n v="53.1"/>
    <n v="77.528000000000006"/>
    <n v="1034.2339999999999"/>
    <n v="956.7059999999999"/>
    <n v="445.76600000000008"/>
    <n v="0"/>
    <s v="-"/>
    <n v="1034.2339999999999"/>
    <s v="Completed"/>
    <x v="47"/>
  </r>
  <r>
    <n v="8673411314"/>
    <n v="1794"/>
    <n v="444.553"/>
    <n v="9.6110000000000007"/>
    <n v="53.1"/>
    <n v="200.21899999999999"/>
    <n v="1286.7360000000001"/>
    <n v="1086.5170000000001"/>
    <n v="507.2639999999999"/>
    <n v="0"/>
    <s v="-"/>
    <n v="1286.7360000000001"/>
    <s v="Completed"/>
    <x v="32"/>
  </r>
  <r>
    <n v="8708250502"/>
    <n v="391"/>
    <n v="9.2279999999999998"/>
    <n v="2.234"/>
    <n v="31.86"/>
    <n v="20.481999999999999"/>
    <n v="347.678"/>
    <n v="327.19600000000003"/>
    <n v="43.322000000000003"/>
    <n v="197.06"/>
    <n v="576.59799999999996"/>
    <n v="-228.91999999999996"/>
    <s v="Return"/>
    <x v="26"/>
  </r>
  <r>
    <n v="8720752284"/>
    <n v="2619"/>
    <n v="803.50900000000001"/>
    <n v="14.965"/>
    <n v="71.98"/>
    <n v="137.18099999999998"/>
    <n v="1728.546"/>
    <n v="1591.365"/>
    <n v="890.45399999999995"/>
    <n v="132.16"/>
    <n v="1932.6860000000001"/>
    <n v="-204.1400000000001"/>
    <s v="Return"/>
    <x v="3"/>
  </r>
  <r>
    <n v="8677721405"/>
    <n v="3451"/>
    <n v="1099.4880000000001"/>
    <n v="18.489000000000001"/>
    <n v="71.98"/>
    <n v="385.15699999999998"/>
    <n v="2261.0429999999997"/>
    <n v="1875.8859999999997"/>
    <n v="1189.9570000000003"/>
    <n v="0"/>
    <s v="-"/>
    <n v="2261.0429999999997"/>
    <s v="Completed"/>
    <x v="65"/>
  </r>
  <r>
    <n v="8724077722"/>
    <n v="415"/>
    <n v="39.176000000000002"/>
    <n v="2.371"/>
    <n v="31.86"/>
    <n v="21.736000000000001"/>
    <n v="341.59300000000002"/>
    <n v="319.85700000000003"/>
    <n v="73.406999999999982"/>
    <n v="0"/>
    <s v="-"/>
    <n v="341.59300000000002"/>
    <s v="Completed"/>
    <x v="14"/>
  </r>
  <r>
    <n v="8696157014"/>
    <n v="2150"/>
    <n v="684.99"/>
    <n v="12.286"/>
    <n v="71.98"/>
    <n v="112.61799999999999"/>
    <n v="1380.7439999999999"/>
    <n v="1268.126"/>
    <n v="769.25600000000009"/>
    <n v="197.06"/>
    <n v="1649.7839999999999"/>
    <n v="-269.03999999999996"/>
    <s v="Return"/>
    <x v="66"/>
  </r>
  <r>
    <n v="8675526093"/>
    <n v="1079"/>
    <n v="267.37599999999998"/>
    <n v="5.78"/>
    <n v="53.1"/>
    <n v="120.42699999999999"/>
    <n v="752.74400000000003"/>
    <n v="632.31700000000001"/>
    <n v="326.25599999999997"/>
    <n v="132.16"/>
    <n v="938.00400000000002"/>
    <n v="-185.26"/>
    <s v="Return"/>
    <x v="67"/>
  </r>
  <r>
    <n v="8674661457"/>
    <n v="1079"/>
    <n v="280.108"/>
    <n v="5.78"/>
    <n v="53.1"/>
    <n v="120.42699999999999"/>
    <n v="740.01200000000006"/>
    <n v="619.58500000000004"/>
    <n v="338.98799999999994"/>
    <n v="0"/>
    <s v="-"/>
    <n v="740.01200000000006"/>
    <s v="Completed"/>
    <x v="32"/>
  </r>
  <r>
    <n v="8672536845"/>
    <n v="2294"/>
    <n v="730.86800000000005"/>
    <n v="12.289"/>
    <n v="71.98"/>
    <n v="256.03100000000001"/>
    <n v="1478.8630000000001"/>
    <n v="1222.8320000000001"/>
    <n v="815.13699999999994"/>
    <n v="0"/>
    <s v="-"/>
    <n v="1478.8630000000001"/>
    <s v="Completed"/>
    <x v="68"/>
  </r>
  <r>
    <n v="8706210924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47"/>
  </r>
  <r>
    <n v="8694664240"/>
    <n v="2293"/>
    <n v="730.55"/>
    <n v="13.103000000000002"/>
    <n v="71.97999999999999"/>
    <n v="120.119"/>
    <n v="1477.367"/>
    <n v="1357.248"/>
    <n v="815.63300000000004"/>
    <n v="107.38"/>
    <n v="1656.7269999999999"/>
    <n v="-179.3599999999999"/>
    <s v="Return"/>
    <x v="7"/>
  </r>
  <r>
    <n v="8706330483"/>
    <n v="2032"/>
    <n v="623.41800000000001"/>
    <n v="11.611000000000001"/>
    <n v="71.98"/>
    <n v="106.43600000000001"/>
    <n v="1324.9909999999998"/>
    <n v="1218.5549999999998"/>
    <n v="707.00900000000024"/>
    <n v="0"/>
    <s v="-"/>
    <n v="1324.9909999999998"/>
    <s v="Completed"/>
    <x v="47"/>
  </r>
  <r>
    <n v="8744667145"/>
    <n v="3354"/>
    <n v="831.12099999999998"/>
    <n v="17.053999999999998"/>
    <n v="71.98"/>
    <n v="525.84199999999998"/>
    <n v="2433.8449999999998"/>
    <n v="1908.0029999999997"/>
    <n v="920.1550000000002"/>
    <n v="197.06"/>
    <n v="2702.8849999999998"/>
    <n v="-269.03999999999996"/>
    <s v="Return"/>
    <x v="69"/>
  </r>
  <r>
    <n v="8724012044"/>
    <n v="1704"/>
    <n v="442.358"/>
    <n v="9.7370000000000001"/>
    <n v="53.1"/>
    <n v="89.254000000000005"/>
    <n v="1198.8050000000001"/>
    <n v="1109.5510000000002"/>
    <n v="505.19499999999994"/>
    <n v="132.16"/>
    <n v="1384.0650000000001"/>
    <n v="-185.26"/>
    <s v="Return"/>
    <x v="14"/>
  </r>
  <r>
    <n v="8746617715"/>
    <n v="416"/>
    <n v="34.362000000000002"/>
    <n v="2.3770000000000002"/>
    <n v="31.86"/>
    <n v="21.801000000000002"/>
    <n v="347.40099999999995"/>
    <n v="325.59999999999997"/>
    <n v="68.599000000000046"/>
    <n v="0"/>
    <s v="-"/>
    <n v="347.40099999999995"/>
    <s v="Completed"/>
    <x v="1"/>
  </r>
  <r>
    <n v="8735697154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36"/>
  </r>
  <r>
    <n v="8683699399"/>
    <n v="3563.99"/>
    <n v="883.15700000000004"/>
    <n v="19.093"/>
    <n v="71.98"/>
    <n v="397.77100000000002"/>
    <n v="2589.7599999999998"/>
    <n v="2191.9889999999996"/>
    <n v="974.23"/>
    <n v="0"/>
    <s v="-"/>
    <n v="2589.7599999999998"/>
    <s v="Completed"/>
    <x v="23"/>
  </r>
  <r>
    <n v="8715029290"/>
    <n v="2150"/>
    <n v="684.99"/>
    <n v="12.286"/>
    <n v="71.98"/>
    <n v="112.61799999999999"/>
    <n v="1380.7439999999999"/>
    <n v="1268.126"/>
    <n v="769.25600000000009"/>
    <n v="197.06"/>
    <n v="1649.7839999999999"/>
    <n v="-269.03999999999996"/>
    <s v="Return"/>
    <x v="12"/>
  </r>
  <r>
    <n v="8727895698"/>
    <n v="3470.01"/>
    <n v="1105.5450000000001"/>
    <n v="17.643999999999998"/>
    <n v="71.98"/>
    <n v="544.02300000000002"/>
    <n v="2274.8410000000003"/>
    <n v="1730.8180000000002"/>
    <n v="1195.1689999999999"/>
    <n v="132.16"/>
    <n v="2478.9810000000002"/>
    <n v="-204.13999999999987"/>
    <s v="Return"/>
    <x v="5"/>
  </r>
  <r>
    <n v="8730282764"/>
    <n v="6341"/>
    <n v="1945.4190000000001"/>
    <n v="32.243000000000002"/>
    <n v="71.98"/>
    <n v="994.13900000000001"/>
    <n v="4291.3580000000002"/>
    <n v="3297.2190000000001"/>
    <n v="2049.6419999999998"/>
    <n v="197.06"/>
    <n v="4560.3980000000001"/>
    <n v="-269.03999999999996"/>
    <s v="Return"/>
    <x v="35"/>
  </r>
  <r>
    <n v="8720617098"/>
    <n v="1526.99"/>
    <n v="414.42500000000001"/>
    <n v="8.7249999999999996"/>
    <n v="53.1"/>
    <n v="79.980999999999995"/>
    <n v="1050.7400000000002"/>
    <n v="970.75900000000024"/>
    <n v="476.24999999999977"/>
    <n v="0"/>
    <s v="-"/>
    <n v="1050.7400000000002"/>
    <s v="Completed"/>
    <x v="3"/>
  </r>
  <r>
    <n v="8710469869"/>
    <n v="3103.99"/>
    <n v="769.16899999999998"/>
    <n v="15.782"/>
    <n v="71.98"/>
    <n v="486.65199999999999"/>
    <n v="2247.0589999999997"/>
    <n v="1760.4069999999997"/>
    <n v="856.93100000000004"/>
    <n v="0"/>
    <s v="-"/>
    <n v="2247.0589999999997"/>
    <s v="Completed"/>
    <x v="64"/>
  </r>
  <r>
    <n v="8728456368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5"/>
  </r>
  <r>
    <n v="8668327470"/>
    <n v="4045"/>
    <n v="1288.7370000000001"/>
    <n v="21.67"/>
    <n v="71.98"/>
    <n v="451.44799999999998"/>
    <n v="2662.6129999999998"/>
    <n v="2211.165"/>
    <n v="1382.3870000000002"/>
    <n v="197.06"/>
    <n v="2931.6529999999998"/>
    <n v="-269.03999999999996"/>
    <s v="Return"/>
    <x v="8"/>
  </r>
  <r>
    <n v="8698760848"/>
    <n v="3260"/>
    <n v="846.29600000000005"/>
    <n v="16.576999999999998"/>
    <n v="71.97999999999999"/>
    <n v="511.09399999999999"/>
    <n v="2325.1469999999995"/>
    <n v="1814.0529999999994"/>
    <n v="934.85300000000052"/>
    <n v="197.06"/>
    <n v="2594.1869999999994"/>
    <n v="-269.03999999999996"/>
    <s v="Return"/>
    <x v="31"/>
  </r>
  <r>
    <n v="8737285674"/>
    <n v="2127"/>
    <n v="552.16899999999998"/>
    <n v="12.154999999999999"/>
    <n v="71.98"/>
    <n v="111.40900000000001"/>
    <n v="1490.6960000000001"/>
    <n v="1379.287"/>
    <n v="636.30399999999986"/>
    <n v="107.38"/>
    <n v="1670.056"/>
    <n v="-179.3599999999999"/>
    <s v="Return"/>
    <x v="11"/>
  </r>
  <r>
    <n v="8713449655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0"/>
  </r>
  <r>
    <n v="8745584524"/>
    <n v="2886"/>
    <n v="612.98599999999999"/>
    <n v="14.674999999999999"/>
    <n v="71.98"/>
    <n v="452.46899999999999"/>
    <n v="2186.3589999999999"/>
    <n v="1733.8899999999999"/>
    <n v="699.64100000000008"/>
    <n v="197.06"/>
    <n v="2455.3989999999999"/>
    <n v="-269.03999999999996"/>
    <s v="Return"/>
    <x v="24"/>
  </r>
  <r>
    <n v="8746399015"/>
    <n v="391"/>
    <n v="36.909999999999997"/>
    <n v="2.234"/>
    <n v="31.86"/>
    <n v="20.481999999999999"/>
    <n v="319.99600000000004"/>
    <n v="299.51400000000001"/>
    <n v="71.003999999999962"/>
    <n v="132.16"/>
    <n v="484.01600000000008"/>
    <n v="-164.02000000000004"/>
    <s v="Return"/>
    <x v="1"/>
  </r>
  <r>
    <n v="8752499710"/>
    <n v="2146"/>
    <n v="455.81"/>
    <n v="12.263"/>
    <n v="71.98"/>
    <n v="112.40899999999999"/>
    <n v="1605.9470000000001"/>
    <n v="1493.538"/>
    <n v="540.05299999999988"/>
    <n v="132.16"/>
    <n v="1810.0870000000002"/>
    <n v="-204.1400000000001"/>
    <s v="Return"/>
    <x v="4"/>
  </r>
  <r>
    <n v="8737652524"/>
    <n v="3293.99"/>
    <n v="816.25099999999998"/>
    <n v="16.75"/>
    <n v="71.98"/>
    <n v="516.43799999999999"/>
    <n v="2389.0089999999996"/>
    <n v="1872.5709999999995"/>
    <n v="904.98100000000022"/>
    <n v="107.38"/>
    <n v="2568.3689999999997"/>
    <n v="-179.36000000000013"/>
    <s v="Return"/>
    <x v="11"/>
  </r>
  <r>
    <n v="8746063107"/>
    <n v="3544"/>
    <n v="878.20299999999997"/>
    <n v="18.02"/>
    <n v="71.98"/>
    <n v="555.61700000000008"/>
    <n v="2575.797"/>
    <n v="2020.1799999999998"/>
    <n v="968.20299999999997"/>
    <n v="107.38"/>
    <n v="2755.1570000000002"/>
    <n v="-179.36000000000013"/>
    <s v="Return"/>
    <x v="60"/>
  </r>
  <r>
    <n v="8724558017"/>
    <n v="3329"/>
    <n v="707.08"/>
    <n v="16.927"/>
    <n v="71.98"/>
    <n v="521.91600000000005"/>
    <n v="2533.0129999999999"/>
    <n v="2011.0969999999998"/>
    <n v="795.98700000000008"/>
    <n v="0"/>
    <s v="-"/>
    <n v="2533.0129999999999"/>
    <s v="Completed"/>
    <x v="14"/>
  </r>
  <r>
    <n v="8700291971"/>
    <n v="1128.99"/>
    <n v="279.76400000000001"/>
    <n v="6.4529999999999994"/>
    <n v="53.1"/>
    <n v="59.137"/>
    <n v="789.673"/>
    <n v="730.53600000000006"/>
    <n v="339.31700000000001"/>
    <n v="0"/>
    <s v="-"/>
    <n v="789.673"/>
    <s v="Completed"/>
    <x v="31"/>
  </r>
  <r>
    <n v="8658461828"/>
    <n v="2994"/>
    <n v="741.91300000000001"/>
    <n v="16.039000000000001"/>
    <n v="71.98"/>
    <n v="334.15600000000001"/>
    <n v="2164.0679999999998"/>
    <n v="1829.9119999999998"/>
    <n v="829.93200000000024"/>
    <n v="0"/>
    <s v="-"/>
    <n v="2164.0679999999998"/>
    <s v="Completed"/>
    <x v="71"/>
  </r>
  <r>
    <n v="8711144198"/>
    <n v="391.01"/>
    <n v="9.2279999999999998"/>
    <n v="2.234"/>
    <n v="31.86"/>
    <n v="20.481999999999999"/>
    <n v="347.68799999999999"/>
    <n v="327.20600000000002"/>
    <n v="43.322000000000003"/>
    <n v="0"/>
    <s v="-"/>
    <n v="347.68799999999999"/>
    <s v="Completed"/>
    <x v="72"/>
  </r>
  <r>
    <n v="8682069874"/>
    <n v="3109"/>
    <n v="660.35199999999998"/>
    <n v="16.655000000000001"/>
    <n v="71.98"/>
    <n v="346.98900000000003"/>
    <n v="2360.0129999999999"/>
    <n v="2013.0239999999999"/>
    <n v="748.98700000000008"/>
    <n v="132.16"/>
    <n v="2564.1529999999998"/>
    <n v="-204.13999999999987"/>
    <s v="Return"/>
    <x v="16"/>
  </r>
  <r>
    <n v="8705615425"/>
    <n v="3594"/>
    <n v="933.00199999999995"/>
    <n v="18.274999999999999"/>
    <n v="71.98"/>
    <n v="563.46900000000005"/>
    <n v="2570.7429999999999"/>
    <n v="2007.2739999999999"/>
    <n v="1023.2570000000001"/>
    <n v="132.16"/>
    <n v="2774.8829999999998"/>
    <n v="-204.13999999999987"/>
    <s v="Return"/>
    <x v="42"/>
  </r>
  <r>
    <n v="8717073660"/>
    <n v="2293"/>
    <n v="730.55"/>
    <n v="13.103000000000002"/>
    <n v="71.98"/>
    <n v="120.10899999999999"/>
    <n v="1477.367"/>
    <n v="1357.258"/>
    <n v="815.63300000000004"/>
    <n v="197.06"/>
    <n v="1746.4069999999999"/>
    <n v="-269.03999999999996"/>
    <s v="Return"/>
    <x v="3"/>
  </r>
  <r>
    <n v="8680316333"/>
    <n v="2994"/>
    <n v="741.91300000000001"/>
    <n v="16.039000000000001"/>
    <n v="71.98"/>
    <n v="334.15600000000001"/>
    <n v="2164.0679999999998"/>
    <n v="1829.9119999999998"/>
    <n v="829.93200000000024"/>
    <n v="0"/>
    <s v="-"/>
    <n v="2164.0679999999998"/>
    <s v="Completed"/>
    <x v="37"/>
  </r>
  <r>
    <n v="8719766427"/>
    <n v="3636"/>
    <n v="1158.43"/>
    <n v="18.488"/>
    <n v="71.98"/>
    <n v="570.04700000000003"/>
    <n v="2387.1019999999999"/>
    <n v="1817.0549999999998"/>
    <n v="1248.8980000000001"/>
    <n v="0"/>
    <s v="-"/>
    <n v="2387.1019999999999"/>
    <s v="Completed"/>
    <x v="3"/>
  </r>
  <r>
    <n v="8740527848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30"/>
  </r>
  <r>
    <n v="8744864100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24"/>
  </r>
  <r>
    <n v="8752655575"/>
    <n v="3629"/>
    <n v="1156.1990000000001"/>
    <n v="18.452000000000002"/>
    <n v="71.98"/>
    <n v="568.95699999999999"/>
    <n v="2382.3689999999997"/>
    <n v="1813.4119999999998"/>
    <n v="1246.6310000000003"/>
    <n v="132.16"/>
    <n v="2586.5089999999996"/>
    <n v="-204.13999999999987"/>
    <s v="Return"/>
    <x v="4"/>
  </r>
  <r>
    <n v="8713449658"/>
    <n v="3104"/>
    <n v="769.17100000000005"/>
    <n v="15.784000000000001"/>
    <n v="71.98"/>
    <n v="486.64300000000003"/>
    <n v="2247.0649999999996"/>
    <n v="1760.4219999999996"/>
    <n v="856.9350000000004"/>
    <n v="132.16"/>
    <n v="2451.2049999999995"/>
    <n v="-204.13999999999987"/>
    <s v="Return"/>
    <x v="70"/>
  </r>
  <r>
    <n v="8738625657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39"/>
  </r>
  <r>
    <n v="8739290385"/>
    <n v="2146"/>
    <n v="455.81"/>
    <n v="12.263"/>
    <n v="71.98"/>
    <n v="112.419"/>
    <n v="1605.9470000000001"/>
    <n v="1493.528"/>
    <n v="540.05299999999988"/>
    <n v="132.16"/>
    <n v="1810.0870000000002"/>
    <n v="-204.1400000000001"/>
    <s v="Return"/>
    <x v="18"/>
  </r>
  <r>
    <n v="8678600193"/>
    <n v="2269"/>
    <n v="589.03200000000004"/>
    <n v="12.154999999999999"/>
    <n v="71.98"/>
    <n v="253.239"/>
    <n v="1595.8329999999999"/>
    <n v="1342.5939999999998"/>
    <n v="673.16700000000014"/>
    <n v="0"/>
    <s v="-"/>
    <n v="1595.8329999999999"/>
    <s v="Completed"/>
    <x v="73"/>
  </r>
  <r>
    <n v="8675166482"/>
    <n v="2994"/>
    <n v="777.24199999999996"/>
    <n v="16.039000000000001"/>
    <n v="71.98"/>
    <n v="334.15600000000001"/>
    <n v="2128.7389999999996"/>
    <n v="1794.5829999999996"/>
    <n v="865.26100000000042"/>
    <n v="197.06"/>
    <n v="2397.7789999999995"/>
    <n v="-269.03999999999996"/>
    <s v="Return"/>
    <x v="20"/>
  </r>
  <r>
    <n v="8727645657"/>
    <n v="3734"/>
    <n v="969.346"/>
    <n v="18.986000000000001"/>
    <n v="71.98"/>
    <n v="585.42200000000003"/>
    <n v="2673.6880000000001"/>
    <n v="2088.2660000000001"/>
    <n v="1060.3119999999999"/>
    <n v="0"/>
    <s v="-"/>
    <n v="2673.6880000000001"/>
    <s v="Completed"/>
    <x v="5"/>
  </r>
  <r>
    <n v="8668992574"/>
    <n v="1818.99"/>
    <n v="536.60199999999998"/>
    <n v="9.7439999999999998"/>
    <n v="53.1"/>
    <n v="203.02"/>
    <n v="1219.5440000000001"/>
    <n v="1016.5240000000001"/>
    <n v="599.44599999999991"/>
    <n v="0"/>
    <s v="-"/>
    <n v="1219.5440000000001"/>
    <s v="Completed"/>
    <x v="8"/>
  </r>
  <r>
    <n v="8728421593"/>
    <n v="2944"/>
    <n v="729.52300000000002"/>
    <n v="14.969999999999999"/>
    <n v="71.98"/>
    <n v="461.565"/>
    <n v="2127.527"/>
    <n v="1665.962"/>
    <n v="816.47299999999996"/>
    <n v="0"/>
    <s v="-"/>
    <n v="2127.527"/>
    <s v="Completed"/>
    <x v="5"/>
  </r>
  <r>
    <n v="8741151636"/>
    <n v="2256"/>
    <n v="559.03700000000003"/>
    <n v="12.891999999999999"/>
    <n v="71.98"/>
    <n v="118.163"/>
    <n v="1612.0909999999999"/>
    <n v="1493.9279999999999"/>
    <n v="643.90900000000011"/>
    <n v="132.16"/>
    <n v="1816.231"/>
    <n v="-204.1400000000001"/>
    <s v="Return"/>
    <x v="33"/>
  </r>
  <r>
    <n v="8730206965"/>
    <n v="2938"/>
    <n v="728.03599999999994"/>
    <n v="14.939"/>
    <n v="71.98"/>
    <n v="460.61900000000003"/>
    <n v="2123.0450000000001"/>
    <n v="1662.4259999999999"/>
    <n v="814.95499999999993"/>
    <n v="0"/>
    <s v="-"/>
    <n v="2123.0450000000001"/>
    <s v="Completed"/>
    <x v="35"/>
  </r>
  <r>
    <n v="8740248073"/>
    <n v="5506"/>
    <n v="1689.241"/>
    <n v="27.997"/>
    <n v="71.98"/>
    <n v="863.23099999999999"/>
    <n v="3716.7820000000002"/>
    <n v="2853.5510000000004"/>
    <n v="1789.2179999999998"/>
    <n v="0"/>
    <s v="-"/>
    <n v="3716.7820000000002"/>
    <s v="Completed"/>
    <x v="74"/>
  </r>
  <r>
    <n v="8728456365"/>
    <n v="4068.99"/>
    <n v="1008.296"/>
    <n v="20.689"/>
    <n v="71.98"/>
    <n v="637.94100000000003"/>
    <n v="2968.0249999999996"/>
    <n v="2330.0839999999998"/>
    <n v="1100.9650000000001"/>
    <n v="0"/>
    <s v="-"/>
    <n v="2968.0249999999996"/>
    <s v="Completed"/>
    <x v="5"/>
  </r>
  <r>
    <n v="8659518257"/>
    <n v="2556"/>
    <n v="633.37699999999995"/>
    <n v="13.693"/>
    <n v="71.98"/>
    <n v="285.27100000000002"/>
    <n v="1836.95"/>
    <n v="1551.6790000000001"/>
    <n v="719.05"/>
    <n v="0"/>
    <s v="-"/>
    <n v="1836.95"/>
    <s v="Completed"/>
    <x v="75"/>
  </r>
  <r>
    <n v="8673430085"/>
    <n v="3214"/>
    <n v="796.42899999999997"/>
    <n v="17.218"/>
    <n v="71.98"/>
    <n v="358.70800000000003"/>
    <n v="2328.373"/>
    <n v="1969.665"/>
    <n v="885.62699999999995"/>
    <n v="0"/>
    <s v="-"/>
    <n v="2328.373"/>
    <s v="Completed"/>
    <x v="32"/>
  </r>
  <r>
    <n v="8752302650"/>
    <n v="3394"/>
    <n v="720.88599999999997"/>
    <n v="17.257000000000001"/>
    <n v="71.98"/>
    <n v="532.11099999999999"/>
    <n v="2583.877"/>
    <n v="2051.7660000000001"/>
    <n v="810.12300000000005"/>
    <n v="132.16"/>
    <n v="2788.0169999999998"/>
    <n v="-204.13999999999987"/>
    <s v="Return"/>
    <x v="4"/>
  </r>
  <r>
    <n v="8672975238"/>
    <n v="2719"/>
    <n v="866.27300000000002"/>
    <n v="14.565999999999999"/>
    <n v="71.98"/>
    <n v="303.45799999999997"/>
    <n v="1766.1809999999998"/>
    <n v="1462.723"/>
    <n v="952.81900000000019"/>
    <n v="197.06"/>
    <n v="2035.2209999999998"/>
    <n v="-269.03999999999996"/>
    <s v="Return"/>
    <x v="32"/>
  </r>
  <r>
    <n v="8682749335"/>
    <n v="3294"/>
    <n v="699.64599999999996"/>
    <n v="17.646000000000001"/>
    <n v="71.98"/>
    <n v="367.63499999999999"/>
    <n v="2504.7280000000001"/>
    <n v="2137.0929999999998"/>
    <n v="789.27199999999993"/>
    <n v="197.06"/>
    <n v="2773.768"/>
    <n v="-269.03999999999996"/>
    <s v="Return"/>
    <x v="23"/>
  </r>
  <r>
    <n v="8655681370"/>
    <n v="2944"/>
    <n v="729.52300000000002"/>
    <n v="15.772"/>
    <n v="71.98"/>
    <n v="328.57299999999998"/>
    <n v="2126.7249999999999"/>
    <n v="1798.152"/>
    <n v="817.27500000000009"/>
    <n v="197.06"/>
    <n v="2395.7649999999999"/>
    <n v="-269.03999999999996"/>
    <s v="Return"/>
    <x v="76"/>
  </r>
  <r>
    <n v="8754245409"/>
    <n v="2886"/>
    <n v="612.98599999999999"/>
    <n v="14.674999999999999"/>
    <n v="71.98"/>
    <n v="452.46899999999999"/>
    <n v="2186.3589999999999"/>
    <n v="1733.8899999999999"/>
    <n v="699.64100000000008"/>
    <n v="107.38"/>
    <n v="2365.7190000000001"/>
    <n v="-179.36000000000013"/>
    <s v="Return"/>
    <x v="77"/>
  </r>
  <r>
    <n v="8739996073"/>
    <n v="3143"/>
    <n v="667.57299999999998"/>
    <n v="15.981999999999999"/>
    <n v="71.98"/>
    <n v="492.75799999999998"/>
    <n v="2387.4650000000001"/>
    <n v="1894.7070000000001"/>
    <n v="755.53499999999985"/>
    <n v="132.16"/>
    <n v="2591.605"/>
    <n v="-204.13999999999987"/>
    <s v="Return"/>
    <x v="18"/>
  </r>
  <r>
    <n v="8661360320"/>
    <n v="3794"/>
    <n v="940.15300000000002"/>
    <n v="20.325000000000003"/>
    <n v="71.98"/>
    <n v="423.43700000000001"/>
    <n v="2761.5419999999999"/>
    <n v="2338.105"/>
    <n v="1032.4580000000001"/>
    <n v="0"/>
    <s v="-"/>
    <n v="2761.5419999999999"/>
    <s v="Completed"/>
    <x v="78"/>
  </r>
  <r>
    <n v="8697803935"/>
    <n v="2244"/>
    <n v="582.54200000000003"/>
    <n v="12.823"/>
    <n v="71.98"/>
    <n v="117.54599999999999"/>
    <n v="1576.655"/>
    <n v="1459.1089999999999"/>
    <n v="667.34500000000003"/>
    <n v="0"/>
    <s v="-"/>
    <n v="1576.655"/>
    <s v="Completed"/>
    <x v="13"/>
  </r>
  <r>
    <n v="8694412952"/>
    <n v="3788.98"/>
    <n v="938.90899999999999"/>
    <n v="19.265999999999998"/>
    <n v="71.98"/>
    <n v="594.03499999999997"/>
    <n v="2758.8249999999998"/>
    <n v="2164.79"/>
    <n v="1030.1550000000002"/>
    <n v="107.38"/>
    <n v="2938.1849999999999"/>
    <n v="-179.36000000000013"/>
    <s v="Return"/>
    <x v="7"/>
  </r>
  <r>
    <n v="8710495331"/>
    <n v="2149.9900000000002"/>
    <n v="684.98699999999997"/>
    <n v="12.286"/>
    <n v="71.97999999999999"/>
    <n v="112.61799999999999"/>
    <n v="1380.7370000000001"/>
    <n v="1268.1190000000001"/>
    <n v="769.25300000000016"/>
    <n v="197.06"/>
    <n v="1649.777"/>
    <n v="-269.03999999999996"/>
    <s v="Return"/>
    <x v="79"/>
  </r>
  <r>
    <n v="8679284151"/>
    <n v="2993.98"/>
    <n v="635.92100000000005"/>
    <n v="16.039000000000001"/>
    <n v="71.98"/>
    <n v="334.14599999999996"/>
    <n v="2270.04"/>
    <n v="1935.894"/>
    <n v="723.94"/>
    <n v="132.16"/>
    <n v="2474.1799999999998"/>
    <n v="-204.13999999999987"/>
    <s v="Return"/>
    <x v="63"/>
  </r>
  <r>
    <n v="8738769838"/>
    <n v="2150"/>
    <n v="684.99"/>
    <n v="12.286"/>
    <n v="71.98"/>
    <n v="112.61799999999999"/>
    <n v="1380.7439999999999"/>
    <n v="1268.126"/>
    <n v="769.25600000000009"/>
    <n v="107.38"/>
    <n v="1560.1039999999998"/>
    <n v="-179.3599999999999"/>
    <s v="Return"/>
    <x v="48"/>
  </r>
  <r>
    <n v="8690365732"/>
    <n v="4543.99"/>
    <n v="1126.001"/>
    <n v="23.105"/>
    <n v="71.98"/>
    <n v="712.404"/>
    <n v="3322.9039999999995"/>
    <n v="2610.4999999999995"/>
    <n v="1221.0860000000002"/>
    <n v="197.06"/>
    <n v="3591.9439999999995"/>
    <n v="-269.03999999999996"/>
    <s v="Return"/>
    <x v="7"/>
  </r>
  <r>
    <n v="8738277769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11"/>
  </r>
  <r>
    <n v="8737279770"/>
    <n v="2549"/>
    <n v="661.72"/>
    <n v="14.565999999999999"/>
    <n v="71.98"/>
    <n v="133.518"/>
    <n v="1800.7339999999999"/>
    <n v="1667.2159999999999"/>
    <n v="748.26600000000008"/>
    <n v="107.38"/>
    <n v="1980.0940000000001"/>
    <n v="-179.36000000000013"/>
    <s v="Return"/>
    <x v="11"/>
  </r>
  <r>
    <n v="8720788804"/>
    <n v="2293"/>
    <n v="730.55"/>
    <n v="13.103000000000002"/>
    <n v="71.98"/>
    <n v="120.10899999999999"/>
    <n v="1477.367"/>
    <n v="1357.258"/>
    <n v="815.63300000000004"/>
    <n v="197.06"/>
    <n v="1746.4069999999999"/>
    <n v="-269.03999999999996"/>
    <s v="Return"/>
    <x v="3"/>
  </r>
  <r>
    <n v="8722024188"/>
    <n v="3169"/>
    <n v="785.27800000000002"/>
    <n v="16.114000000000001"/>
    <n v="71.98"/>
    <n v="496.83800000000002"/>
    <n v="2295.6279999999997"/>
    <n v="1798.7899999999997"/>
    <n v="873.3720000000003"/>
    <n v="0"/>
    <s v="-"/>
    <n v="2295.6279999999997"/>
    <s v="Completed"/>
    <x v="3"/>
  </r>
  <r>
    <n v="8739101324"/>
    <n v="3294"/>
    <n v="816.25300000000004"/>
    <n v="16.75"/>
    <n v="71.98"/>
    <n v="516.43799999999999"/>
    <n v="2389.0169999999998"/>
    <n v="1872.5789999999997"/>
    <n v="904.98300000000017"/>
    <n v="0"/>
    <s v="-"/>
    <n v="2389.0169999999998"/>
    <s v="Completed"/>
    <x v="18"/>
  </r>
  <r>
    <n v="8680872278"/>
    <n v="2406"/>
    <n v="596.20699999999999"/>
    <n v="12.89"/>
    <n v="71.98"/>
    <n v="268.53200000000004"/>
    <n v="1724.923"/>
    <n v="1456.3910000000001"/>
    <n v="681.077"/>
    <n v="197.06"/>
    <n v="1993.963"/>
    <n v="-269.03999999999996"/>
    <s v="Return"/>
    <x v="44"/>
  </r>
  <r>
    <n v="8713819110"/>
    <n v="3294"/>
    <n v="816.25300000000004"/>
    <n v="16.75"/>
    <n v="71.98"/>
    <n v="516.43799999999999"/>
    <n v="2389.0169999999998"/>
    <n v="1872.5789999999997"/>
    <n v="904.98300000000017"/>
    <n v="0"/>
    <s v="-"/>
    <n v="2389.0169999999998"/>
    <s v="Completed"/>
    <x v="12"/>
  </r>
  <r>
    <n v="8704665177"/>
    <n v="2150"/>
    <n v="684.99"/>
    <n v="12.286"/>
    <n v="71.98"/>
    <n v="112.61799999999999"/>
    <n v="1380.7439999999999"/>
    <n v="1268.126"/>
    <n v="769.25600000000009"/>
    <n v="197.06"/>
    <n v="1649.7839999999999"/>
    <n v="-269.03999999999996"/>
    <s v="Return"/>
    <x v="80"/>
  </r>
  <r>
    <n v="8739090064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48"/>
  </r>
  <r>
    <n v="8729464761"/>
    <n v="3594"/>
    <n v="933.00199999999995"/>
    <n v="18.274999999999999"/>
    <n v="71.98"/>
    <n v="563.46900000000005"/>
    <n v="2570.7429999999999"/>
    <n v="2007.2739999999999"/>
    <n v="1023.2570000000001"/>
    <n v="197.06"/>
    <n v="2839.7829999999999"/>
    <n v="-269.03999999999996"/>
    <s v="Return"/>
    <x v="5"/>
  </r>
  <r>
    <n v="8665242405"/>
    <n v="2834"/>
    <n v="702.26499999999999"/>
    <n v="15.181999999999999"/>
    <n v="71.98"/>
    <n v="316.29199999999997"/>
    <n v="2044.5730000000003"/>
    <n v="1728.2810000000004"/>
    <n v="789.42699999999968"/>
    <n v="132.16"/>
    <n v="2248.7130000000002"/>
    <n v="-204.13999999999987"/>
    <s v="Return"/>
    <x v="29"/>
  </r>
  <r>
    <n v="8752596562"/>
    <n v="1029"/>
    <n v="279.27100000000002"/>
    <n v="5.8800000000000008"/>
    <n v="53.1"/>
    <n v="53.9"/>
    <n v="690.74900000000002"/>
    <n v="636.84900000000005"/>
    <n v="338.25099999999998"/>
    <n v="197.06"/>
    <n v="940.90900000000011"/>
    <n v="-250.16000000000008"/>
    <s v="Return"/>
    <x v="4"/>
  </r>
  <r>
    <n v="8708903671"/>
    <n v="3104"/>
    <n v="769.17100000000005"/>
    <n v="15.784000000000001"/>
    <n v="71.98"/>
    <n v="486.65300000000002"/>
    <n v="2247.0649999999996"/>
    <n v="1760.4119999999996"/>
    <n v="856.9350000000004"/>
    <n v="107.38"/>
    <n v="2426.4249999999997"/>
    <n v="-179.36000000000013"/>
    <s v="Return"/>
    <x v="64"/>
  </r>
  <r>
    <n v="8752062875"/>
    <n v="3563.99"/>
    <n v="883.15700000000004"/>
    <n v="18.122"/>
    <n v="71.98"/>
    <n v="558.76199999999994"/>
    <n v="2590.7309999999998"/>
    <n v="2031.9689999999998"/>
    <n v="973.25900000000001"/>
    <n v="0"/>
    <s v="-"/>
    <n v="2590.7309999999998"/>
    <s v="Completed"/>
    <x v="4"/>
  </r>
  <r>
    <n v="8698417103"/>
    <n v="2146"/>
    <n v="455.81"/>
    <n v="12.263"/>
    <n v="71.98"/>
    <n v="112.40899999999999"/>
    <n v="1605.9470000000001"/>
    <n v="1493.538"/>
    <n v="540.05299999999988"/>
    <n v="197.06"/>
    <n v="1874.9870000000001"/>
    <n v="-269.03999999999996"/>
    <s v="Return"/>
    <x v="31"/>
  </r>
  <r>
    <n v="8737098227"/>
    <n v="3789"/>
    <n v="938.91399999999999"/>
    <n v="19.265999999999998"/>
    <n v="71.98"/>
    <n v="594.03499999999997"/>
    <n v="2758.84"/>
    <n v="2164.8050000000003"/>
    <n v="1030.1599999999999"/>
    <n v="197.06"/>
    <n v="3027.88"/>
    <n v="-269.03999999999996"/>
    <s v="Return"/>
    <x v="11"/>
  </r>
  <r>
    <n v="8681438935"/>
    <n v="3629"/>
    <n v="1156.1990000000001"/>
    <n v="19.441000000000003"/>
    <n v="71.98"/>
    <n v="405.02100000000002"/>
    <n v="2381.38"/>
    <n v="1976.3590000000002"/>
    <n v="1247.6199999999999"/>
    <n v="0"/>
    <s v="-"/>
    <n v="2381.38"/>
    <s v="Completed"/>
    <x v="25"/>
  </r>
  <r>
    <n v="8664113232"/>
    <n v="2406"/>
    <n v="596.20699999999999"/>
    <n v="12.888999999999999"/>
    <n v="71.98"/>
    <n v="268.53100000000001"/>
    <n v="1724.9240000000002"/>
    <n v="1456.3930000000003"/>
    <n v="681.07599999999979"/>
    <n v="197.06"/>
    <n v="1993.9640000000002"/>
    <n v="-269.03999999999996"/>
    <s v="Return"/>
    <x v="29"/>
  </r>
  <r>
    <n v="8752574079"/>
    <n v="3394"/>
    <n v="841.03300000000002"/>
    <n v="17.257000000000001"/>
    <n v="71.98"/>
    <n v="532.11099999999999"/>
    <n v="2463.73"/>
    <n v="1931.6190000000001"/>
    <n v="930.27"/>
    <n v="0"/>
    <s v="-"/>
    <n v="2463.73"/>
    <s v="Completed"/>
    <x v="4"/>
  </r>
  <r>
    <n v="8742285736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81"/>
  </r>
  <r>
    <n v="8746617717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1"/>
  </r>
  <r>
    <n v="8739283234"/>
    <n v="3294"/>
    <n v="855.12199999999996"/>
    <n v="16.749000000000002"/>
    <n v="71.97999999999999"/>
    <n v="516.43700000000001"/>
    <n v="2350.1490000000003"/>
    <n v="1833.7120000000004"/>
    <n v="943.85099999999966"/>
    <n v="197.06"/>
    <n v="2619.1890000000003"/>
    <n v="-269.03999999999996"/>
    <s v="Return"/>
    <x v="18"/>
  </r>
  <r>
    <n v="8748110663"/>
    <n v="4069"/>
    <n v="1008.298"/>
    <n v="20.69"/>
    <n v="71.98"/>
    <n v="637.94200000000001"/>
    <n v="2968.0320000000002"/>
    <n v="2330.09"/>
    <n v="1100.9679999999998"/>
    <n v="107.38"/>
    <n v="3147.3920000000003"/>
    <n v="-179.36000000000013"/>
    <s v="Return"/>
    <x v="27"/>
  </r>
  <r>
    <n v="8684439845"/>
    <n v="3365"/>
    <n v="833.84699999999998"/>
    <n v="18.026"/>
    <n v="71.98"/>
    <n v="375.56200000000001"/>
    <n v="2441.1470000000004"/>
    <n v="2065.5850000000005"/>
    <n v="923.85299999999961"/>
    <n v="197.06"/>
    <n v="2710.1870000000004"/>
    <n v="-269.03999999999996"/>
    <s v="Return"/>
    <x v="23"/>
  </r>
  <r>
    <n v="8720881782"/>
    <n v="1794"/>
    <n v="444.553"/>
    <n v="10.251999999999999"/>
    <n v="53.1"/>
    <n v="93.973000000000013"/>
    <n v="1286.0950000000003"/>
    <n v="1192.1220000000003"/>
    <n v="507.90499999999975"/>
    <n v="132.16"/>
    <n v="1471.3550000000002"/>
    <n v="-185.26"/>
    <s v="Return"/>
    <x v="3"/>
  </r>
  <r>
    <n v="8749774627"/>
    <n v="3838.99"/>
    <n v="1177.8019999999999"/>
    <n v="19.52"/>
    <n v="71.98"/>
    <n v="601.86700000000008"/>
    <n v="2569.6880000000001"/>
    <n v="1967.8209999999999"/>
    <n v="1269.3019999999997"/>
    <n v="107.38"/>
    <n v="2749.0480000000002"/>
    <n v="-179.36000000000013"/>
    <s v="Return"/>
    <x v="34"/>
  </r>
  <r>
    <n v="8726350593"/>
    <n v="2338"/>
    <n v="606.94500000000005"/>
    <n v="13.36"/>
    <n v="71.98"/>
    <n v="122.46299999999999"/>
    <n v="1645.7149999999999"/>
    <n v="1523.252"/>
    <n v="692.28500000000008"/>
    <n v="197.06"/>
    <n v="1914.7549999999999"/>
    <n v="-269.03999999999996"/>
    <s v="Return"/>
    <x v="5"/>
  </r>
  <r>
    <n v="8677429790"/>
    <n v="2594"/>
    <n v="550.96600000000001"/>
    <n v="13.896000000000001"/>
    <n v="71.98"/>
    <n v="289.51"/>
    <n v="1957.1580000000001"/>
    <n v="1667.6480000000001"/>
    <n v="636.84199999999987"/>
    <n v="197.06"/>
    <n v="2226.1980000000003"/>
    <n v="-269.04000000000019"/>
    <s v="Return"/>
    <x v="54"/>
  </r>
  <r>
    <n v="8743002577"/>
    <n v="1340"/>
    <n v="347.86399999999998"/>
    <n v="7.657"/>
    <n v="53.1"/>
    <n v="70.191000000000003"/>
    <n v="931.37899999999991"/>
    <n v="861.18799999999987"/>
    <n v="408.62100000000009"/>
    <n v="0"/>
    <s v="-"/>
    <n v="931.37899999999991"/>
    <s v="Completed"/>
    <x v="0"/>
  </r>
  <r>
    <n v="8726498662"/>
    <n v="3260"/>
    <n v="846.29600000000005"/>
    <n v="16.576999999999998"/>
    <n v="71.98"/>
    <n v="511.10400000000004"/>
    <n v="2325.1469999999995"/>
    <n v="1814.0429999999994"/>
    <n v="934.85300000000052"/>
    <n v="132.16"/>
    <n v="2529.2869999999994"/>
    <n v="-204.13999999999987"/>
    <s v="Return"/>
    <x v="5"/>
  </r>
  <r>
    <n v="8680310158"/>
    <n v="1109"/>
    <n v="248.63800000000001"/>
    <n v="5.9409999999999998"/>
    <n v="53.1"/>
    <n v="123.77099999999999"/>
    <n v="801.32099999999991"/>
    <n v="677.55"/>
    <n v="307.67900000000009"/>
    <n v="0"/>
    <s v="-"/>
    <n v="801.32099999999991"/>
    <s v="Completed"/>
    <x v="37"/>
  </r>
  <r>
    <n v="8715030410"/>
    <n v="3992"/>
    <n v="989.21799999999996"/>
    <n v="20.297999999999998"/>
    <n v="71.98"/>
    <n v="625.86500000000001"/>
    <n v="2910.5040000000004"/>
    <n v="2284.6390000000001"/>
    <n v="1081.4959999999996"/>
    <n v="197.06"/>
    <n v="3179.5440000000003"/>
    <n v="-269.03999999999996"/>
    <s v="Return"/>
    <x v="12"/>
  </r>
  <r>
    <n v="8728755432"/>
    <n v="3104"/>
    <n v="769.17100000000005"/>
    <n v="15.784000000000001"/>
    <n v="71.98"/>
    <n v="486.65300000000002"/>
    <n v="2247.0649999999996"/>
    <n v="1760.4119999999996"/>
    <n v="856.9350000000004"/>
    <n v="0"/>
    <s v="-"/>
    <n v="2247.0649999999996"/>
    <s v="Completed"/>
    <x v="5"/>
  </r>
  <r>
    <n v="8738271964"/>
    <n v="4069"/>
    <n v="1008.298"/>
    <n v="20.69"/>
    <n v="71.98"/>
    <n v="637.94200000000001"/>
    <n v="2968.0320000000002"/>
    <n v="2330.09"/>
    <n v="1100.9679999999998"/>
    <n v="197.06"/>
    <n v="3237.0720000000001"/>
    <n v="-269.03999999999996"/>
    <s v="Return"/>
    <x v="11"/>
  </r>
  <r>
    <n v="8718713159"/>
    <n v="2294"/>
    <n v="568.45299999999997"/>
    <n v="13.109"/>
    <n v="71.98"/>
    <n v="120.16399999999999"/>
    <n v="1640.4580000000001"/>
    <n v="1520.2940000000001"/>
    <n v="653.54199999999992"/>
    <n v="132.16"/>
    <n v="1844.5980000000002"/>
    <n v="-204.1400000000001"/>
    <s v="Return"/>
    <x v="3"/>
  </r>
  <r>
    <n v="8670004890"/>
    <n v="969"/>
    <n v="320.15800000000002"/>
    <n v="5.5369999999999999"/>
    <n v="31.86"/>
    <n v="50.753999999999998"/>
    <n v="611.44499999999994"/>
    <n v="560.69099999999992"/>
    <n v="357.55500000000006"/>
    <n v="132.16"/>
    <n v="775.46499999999992"/>
    <n v="-164.01999999999998"/>
    <s v="Return"/>
    <x v="8"/>
  </r>
  <r>
    <n v="8692031977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"/>
  </r>
  <r>
    <n v="8698964265"/>
    <n v="2432"/>
    <n v="516.55700000000002"/>
    <n v="13.896999999999998"/>
    <n v="71.98"/>
    <n v="127.401"/>
    <n v="1829.566"/>
    <n v="1702.165"/>
    <n v="602.43399999999997"/>
    <n v="107.38"/>
    <n v="2008.9259999999999"/>
    <n v="-179.3599999999999"/>
    <s v="Return"/>
    <x v="31"/>
  </r>
  <r>
    <n v="8720752288"/>
    <n v="3169"/>
    <n v="785.27800000000002"/>
    <n v="16.114000000000001"/>
    <n v="71.98"/>
    <n v="496.83800000000002"/>
    <n v="2295.6279999999997"/>
    <n v="1798.7899999999997"/>
    <n v="873.3720000000003"/>
    <n v="132.16"/>
    <n v="2499.7679999999996"/>
    <n v="-204.13999999999987"/>
    <s v="Return"/>
    <x v="3"/>
  </r>
  <r>
    <n v="8728105853"/>
    <n v="2127"/>
    <n v="552.16899999999998"/>
    <n v="12.154999999999999"/>
    <n v="71.98"/>
    <n v="111.40900000000001"/>
    <n v="1490.6960000000001"/>
    <n v="1379.287"/>
    <n v="636.30399999999986"/>
    <n v="107.38"/>
    <n v="1670.056"/>
    <n v="-179.3599999999999"/>
    <s v="Return"/>
    <x v="5"/>
  </r>
  <r>
    <n v="8704611977"/>
    <n v="1012"/>
    <n v="250.773"/>
    <n v="5.7829999999999995"/>
    <n v="53.1"/>
    <n v="53.019000000000005"/>
    <n v="702.34399999999994"/>
    <n v="649.32499999999993"/>
    <n v="309.65600000000006"/>
    <n v="132.16"/>
    <n v="887.60399999999993"/>
    <n v="-185.26"/>
    <s v="Return"/>
    <x v="80"/>
  </r>
  <r>
    <n v="8741500656"/>
    <n v="3114"/>
    <n v="771.649"/>
    <n v="15.834"/>
    <n v="71.98"/>
    <n v="488.21499999999997"/>
    <n v="2254.5370000000003"/>
    <n v="1766.3220000000003"/>
    <n v="859.46299999999974"/>
    <n v="132.16"/>
    <n v="2458.6770000000001"/>
    <n v="-204.13999999999987"/>
    <s v="Return"/>
    <x v="9"/>
  </r>
  <r>
    <n v="8751416965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4"/>
  </r>
  <r>
    <n v="8702982660"/>
    <n v="1442"/>
    <n v="391.35899999999998"/>
    <n v="8.24"/>
    <n v="53.1"/>
    <n v="75.537000000000006"/>
    <n v="989.30100000000004"/>
    <n v="913.76400000000001"/>
    <n v="452.69899999999996"/>
    <n v="0"/>
    <s v="-"/>
    <n v="989.30100000000004"/>
    <s v="Completed"/>
    <x v="82"/>
  </r>
  <r>
    <n v="8725101730"/>
    <n v="3594"/>
    <n v="933.00199999999995"/>
    <n v="18.274999999999999"/>
    <n v="71.98"/>
    <n v="563.46900000000005"/>
    <n v="2570.7429999999999"/>
    <n v="2007.2739999999999"/>
    <n v="1023.2570000000001"/>
    <n v="132.16"/>
    <n v="2774.8829999999998"/>
    <n v="-204.13999999999987"/>
    <s v="Return"/>
    <x v="53"/>
  </r>
  <r>
    <n v="8735827162"/>
    <n v="1916"/>
    <n v="497.39400000000001"/>
    <n v="10.949"/>
    <n v="53.1"/>
    <n v="100.36399999999999"/>
    <n v="1354.557"/>
    <n v="1254.193"/>
    <n v="561.44299999999998"/>
    <n v="0"/>
    <s v="-"/>
    <n v="1354.557"/>
    <s v="Completed"/>
    <x v="36"/>
  </r>
  <r>
    <n v="8743093579"/>
    <n v="2409.98"/>
    <n v="597.19399999999996"/>
    <n v="13.771000000000001"/>
    <n v="71.98"/>
    <n v="126.236"/>
    <n v="1727.0350000000001"/>
    <n v="1600.799"/>
    <n v="682.94499999999994"/>
    <n v="0"/>
    <s v="-"/>
    <n v="1727.0350000000001"/>
    <s v="Completed"/>
    <x v="0"/>
  </r>
  <r>
    <n v="8674645012"/>
    <n v="3469"/>
    <n v="1105.223"/>
    <n v="18.584"/>
    <n v="71.98"/>
    <n v="387.16700000000003"/>
    <n v="2273.2130000000002"/>
    <n v="1886.0460000000003"/>
    <n v="1195.7869999999998"/>
    <n v="0"/>
    <s v="-"/>
    <n v="2273.2130000000002"/>
    <s v="Completed"/>
    <x v="32"/>
  </r>
  <r>
    <n v="8709467628"/>
    <n v="3103.98"/>
    <n v="769.16600000000005"/>
    <n v="15.782"/>
    <n v="71.97999999999999"/>
    <n v="486.65199999999999"/>
    <n v="2247.0519999999997"/>
    <n v="1760.3999999999996"/>
    <n v="856.92800000000034"/>
    <n v="107.38"/>
    <n v="2426.4119999999998"/>
    <n v="-179.36000000000013"/>
    <s v="Return"/>
    <x v="64"/>
  </r>
  <r>
    <n v="8661889346"/>
    <n v="2556"/>
    <n v="663.53800000000001"/>
    <n v="13.693"/>
    <n v="71.98"/>
    <n v="285.27100000000002"/>
    <n v="1806.789"/>
    <n v="1521.518"/>
    <n v="749.21100000000001"/>
    <n v="0"/>
    <s v="-"/>
    <n v="1806.789"/>
    <s v="Completed"/>
    <x v="46"/>
  </r>
  <r>
    <n v="8715791968"/>
    <n v="339"/>
    <n v="32.002000000000002"/>
    <n v="1.9370000000000001"/>
    <n v="31.86"/>
    <n v="17.754000000000001"/>
    <n v="273.20099999999996"/>
    <n v="255.44699999999997"/>
    <n v="65.799000000000035"/>
    <n v="197.06"/>
    <n v="502.12099999999998"/>
    <n v="-228.92000000000002"/>
    <s v="Return"/>
    <x v="12"/>
  </r>
  <r>
    <n v="8661543409"/>
    <n v="2719"/>
    <n v="673.76800000000003"/>
    <n v="14.565999999999999"/>
    <n v="71.98"/>
    <n v="303.45799999999997"/>
    <n v="1958.6859999999999"/>
    <n v="1655.2280000000001"/>
    <n v="760.31400000000008"/>
    <n v="0"/>
    <s v="-"/>
    <n v="1958.6859999999999"/>
    <s v="Completed"/>
    <x v="46"/>
  </r>
  <r>
    <n v="8675256419"/>
    <n v="2394"/>
    <n v="621.48199999999997"/>
    <n v="12.825000000000001"/>
    <n v="71.98"/>
    <n v="267.18799999999999"/>
    <n v="1687.713"/>
    <n v="1420.5250000000001"/>
    <n v="706.28700000000003"/>
    <n v="0"/>
    <s v="-"/>
    <n v="1687.713"/>
    <s v="Completed"/>
    <x v="20"/>
  </r>
  <r>
    <n v="8745080279"/>
    <n v="2394"/>
    <n v="593.23299999999995"/>
    <n v="13.68"/>
    <n v="71.98"/>
    <n v="125.4"/>
    <n v="1715.107"/>
    <n v="1589.7069999999999"/>
    <n v="678.89300000000003"/>
    <n v="0"/>
    <s v="-"/>
    <n v="1715.107"/>
    <s v="Completed"/>
    <x v="24"/>
  </r>
  <r>
    <n v="8679197213"/>
    <n v="3794"/>
    <n v="940.15300000000002"/>
    <n v="20.325000000000003"/>
    <n v="71.98"/>
    <n v="423.43700000000001"/>
    <n v="2761.5419999999999"/>
    <n v="2338.105"/>
    <n v="1032.4580000000001"/>
    <n v="107.38"/>
    <n v="2940.902"/>
    <n v="-179.36000000000013"/>
    <s v="Return"/>
    <x v="73"/>
  </r>
  <r>
    <n v="8649615155"/>
    <n v="2594"/>
    <n v="550.96600000000001"/>
    <n v="13.896000000000001"/>
    <n v="71.98"/>
    <n v="289.51"/>
    <n v="1957.1580000000001"/>
    <n v="1667.6480000000001"/>
    <n v="636.84199999999987"/>
    <n v="0"/>
    <s v="-"/>
    <n v="1957.1580000000001"/>
    <s v="Completed"/>
    <x v="83"/>
  </r>
  <r>
    <n v="8671776895"/>
    <n v="2594"/>
    <n v="550.96600000000001"/>
    <n v="13.896000000000001"/>
    <n v="71.98"/>
    <n v="289.51"/>
    <n v="1957.1580000000001"/>
    <n v="1667.6480000000001"/>
    <n v="636.84199999999987"/>
    <n v="0"/>
    <s v="-"/>
    <n v="1957.1580000000001"/>
    <s v="Completed"/>
    <x v="8"/>
  </r>
  <r>
    <n v="8739207201"/>
    <n v="5366"/>
    <n v="1709.6079999999999"/>
    <n v="27.283999999999999"/>
    <n v="71.98"/>
    <n v="841.27699999999993"/>
    <n v="3557.1279999999997"/>
    <n v="2715.8509999999997"/>
    <n v="1808.8720000000003"/>
    <n v="0"/>
    <s v="-"/>
    <n v="3557.1279999999997"/>
    <s v="Completed"/>
    <x v="18"/>
  </r>
  <r>
    <n v="8740598609"/>
    <n v="2264"/>
    <n v="587.73400000000004"/>
    <n v="12.936"/>
    <n v="71.97999999999999"/>
    <n v="118.59"/>
    <n v="1591.3500000000001"/>
    <n v="1472.7600000000002"/>
    <n v="672.64999999999986"/>
    <n v="132.16"/>
    <n v="1795.4900000000002"/>
    <n v="-204.1400000000001"/>
    <s v="Return"/>
    <x v="30"/>
  </r>
  <r>
    <n v="8680581306"/>
    <n v="3994"/>
    <n v="1272.489"/>
    <n v="21.395999999999997"/>
    <n v="71.97999999999999"/>
    <n v="445.76"/>
    <n v="2628.1349999999998"/>
    <n v="2182.375"/>
    <n v="1365.8650000000002"/>
    <n v="197.06"/>
    <n v="2897.1749999999997"/>
    <n v="-269.03999999999996"/>
    <s v="Return"/>
    <x v="44"/>
  </r>
  <r>
    <n v="8745892583"/>
    <n v="3594"/>
    <n v="933.00199999999995"/>
    <n v="18.274999999999999"/>
    <n v="71.98"/>
    <n v="563.46900000000005"/>
    <n v="2570.7429999999999"/>
    <n v="2007.2739999999999"/>
    <n v="1023.2570000000001"/>
    <n v="107.38"/>
    <n v="2750.1030000000001"/>
    <n v="-179.36000000000013"/>
    <s v="Return"/>
    <x v="24"/>
  </r>
  <r>
    <n v="8714909194"/>
    <n v="4537"/>
    <n v="1124.269"/>
    <n v="23.07"/>
    <n v="71.98"/>
    <n v="711.31500000000005"/>
    <n v="3317.6809999999996"/>
    <n v="2606.3659999999995"/>
    <n v="1219.3190000000004"/>
    <n v="0"/>
    <s v="-"/>
    <n v="3317.6809999999996"/>
    <s v="Completed"/>
    <x v="12"/>
  </r>
  <r>
    <n v="8681357466"/>
    <n v="2944"/>
    <n v="729.52300000000002"/>
    <n v="15.772"/>
    <n v="71.98"/>
    <n v="328.57299999999998"/>
    <n v="2126.7249999999999"/>
    <n v="1798.152"/>
    <n v="817.27500000000009"/>
    <n v="0"/>
    <s v="-"/>
    <n v="2126.7249999999999"/>
    <s v="Completed"/>
    <x v="25"/>
  </r>
  <r>
    <n v="8672051089"/>
    <n v="1794"/>
    <n v="486.892"/>
    <n v="9.6110000000000007"/>
    <n v="53.1"/>
    <n v="200.21899999999999"/>
    <n v="1244.3969999999999"/>
    <n v="1044.1779999999999"/>
    <n v="549.60300000000007"/>
    <n v="0"/>
    <s v="-"/>
    <n v="1244.3969999999999"/>
    <s v="Completed"/>
    <x v="84"/>
  </r>
  <r>
    <n v="8727228464"/>
    <n v="3103.99"/>
    <n v="769.16899999999998"/>
    <n v="15.784000000000001"/>
    <n v="71.98"/>
    <n v="486.64300000000003"/>
    <n v="2247.0569999999998"/>
    <n v="1760.4139999999998"/>
    <n v="856.93299999999999"/>
    <n v="132.16"/>
    <n v="2451.1969999999997"/>
    <n v="-204.13999999999987"/>
    <s v="Return"/>
    <x v="5"/>
  </r>
  <r>
    <n v="8731798224"/>
    <n v="3169"/>
    <n v="785.27800000000002"/>
    <n v="16.114000000000001"/>
    <n v="71.98"/>
    <n v="496.83800000000002"/>
    <n v="2295.6279999999997"/>
    <n v="1798.7899999999997"/>
    <n v="873.3720000000003"/>
    <n v="197.06"/>
    <n v="2564.6679999999997"/>
    <n v="-269.03999999999996"/>
    <s v="Return"/>
    <x v="40"/>
  </r>
  <r>
    <n v="8745223552"/>
    <n v="5398.01"/>
    <n v="1528.7159999999999"/>
    <n v="27.448"/>
    <n v="71.98"/>
    <n v="846.29300000000001"/>
    <n v="3769.8660000000004"/>
    <n v="2923.5730000000003"/>
    <n v="1628.1439999999998"/>
    <n v="0"/>
    <s v="-"/>
    <n v="3769.8660000000004"/>
    <s v="Completed"/>
    <x v="24"/>
  </r>
  <r>
    <n v="8691678984"/>
    <n v="3564"/>
    <n v="883.16"/>
    <n v="18.122"/>
    <n v="71.97999999999999"/>
    <n v="558.76199999999994"/>
    <n v="2590.7380000000003"/>
    <n v="2031.9760000000003"/>
    <n v="973.26199999999972"/>
    <n v="197.06"/>
    <n v="2859.7780000000002"/>
    <n v="-269.03999999999996"/>
    <s v="Return"/>
    <x v="7"/>
  </r>
  <r>
    <n v="8669740522"/>
    <n v="2216"/>
    <n v="575.274"/>
    <n v="11.872"/>
    <n v="71.97999999999999"/>
    <n v="247.32300000000001"/>
    <n v="1556.874"/>
    <n v="1309.5509999999999"/>
    <n v="659.12599999999998"/>
    <n v="197.06"/>
    <n v="1825.914"/>
    <n v="-269.03999999999996"/>
    <s v="Return"/>
    <x v="8"/>
  </r>
  <r>
    <n v="8735827161"/>
    <n v="2396"/>
    <n v="593.72900000000004"/>
    <n v="13.692"/>
    <n v="71.98"/>
    <n v="125.50999999999999"/>
    <n v="1716.5989999999999"/>
    <n v="1591.0889999999999"/>
    <n v="679.40100000000007"/>
    <n v="197.06"/>
    <n v="1985.6389999999999"/>
    <n v="-269.03999999999996"/>
    <s v="Return"/>
    <x v="36"/>
  </r>
  <r>
    <n v="8735266474"/>
    <n v="2525.9899999999998"/>
    <n v="536.52"/>
    <n v="14.435"/>
    <n v="71.98"/>
    <n v="132.31900000000002"/>
    <n v="1903.0549999999998"/>
    <n v="1770.7359999999999"/>
    <n v="622.93499999999995"/>
    <n v="132.16"/>
    <n v="2107.1949999999997"/>
    <n v="-204.13999999999987"/>
    <s v="Return"/>
    <x v="85"/>
  </r>
  <r>
    <n v="8728899450"/>
    <n v="3734"/>
    <n v="969.346"/>
    <n v="18.986000000000001"/>
    <n v="71.98"/>
    <n v="585.41200000000003"/>
    <n v="2673.6880000000001"/>
    <n v="2088.2759999999998"/>
    <n v="1060.3119999999999"/>
    <n v="197.06"/>
    <n v="2942.7280000000001"/>
    <n v="-269.03999999999996"/>
    <s v="Return"/>
    <x v="5"/>
  </r>
  <r>
    <n v="8700661740"/>
    <n v="1940"/>
    <n v="434.94799999999998"/>
    <n v="11.086"/>
    <n v="53.1"/>
    <n v="101.61799999999999"/>
    <n v="1440.8660000000002"/>
    <n v="1339.2480000000003"/>
    <n v="499.13399999999979"/>
    <n v="197.06"/>
    <n v="1691.0260000000001"/>
    <n v="-250.15999999999985"/>
    <s v="Return"/>
    <x v="86"/>
  </r>
  <r>
    <n v="8695880488"/>
    <n v="4219"/>
    <n v="1045.4680000000001"/>
    <n v="21.451999999999998"/>
    <n v="71.98"/>
    <n v="661.45699999999999"/>
    <n v="3080.1"/>
    <n v="2418.643"/>
    <n v="1138.9000000000001"/>
    <n v="197.06"/>
    <n v="3349.14"/>
    <n v="-269.03999999999996"/>
    <s v="Return"/>
    <x v="7"/>
  </r>
  <r>
    <n v="8696609594"/>
    <n v="3044"/>
    <n v="646.54600000000005"/>
    <n v="15.477"/>
    <n v="71.97999999999999"/>
    <n v="477.238"/>
    <n v="2309.9969999999998"/>
    <n v="1832.7589999999998"/>
    <n v="734.00300000000016"/>
    <n v="197.06"/>
    <n v="2579.0369999999998"/>
    <n v="-269.03999999999996"/>
    <s v="Return"/>
    <x v="87"/>
  </r>
  <r>
    <n v="8694116902"/>
    <n v="1204"/>
    <n v="326.76600000000002"/>
    <n v="6.88"/>
    <n v="53.1"/>
    <n v="63.062999999999995"/>
    <n v="817.25399999999991"/>
    <n v="754.19099999999992"/>
    <n v="386.74600000000009"/>
    <n v="0"/>
    <s v="-"/>
    <n v="817.25399999999991"/>
    <s v="Completed"/>
    <x v="7"/>
  </r>
  <r>
    <n v="8676684709"/>
    <n v="2994"/>
    <n v="741.91300000000001"/>
    <n v="16.039000000000001"/>
    <n v="71.98"/>
    <n v="334.15600000000001"/>
    <n v="2164.0679999999998"/>
    <n v="1829.9119999999998"/>
    <n v="829.93200000000024"/>
    <n v="0"/>
    <s v="-"/>
    <n v="2164.0679999999998"/>
    <s v="Completed"/>
    <x v="54"/>
  </r>
  <r>
    <n v="8752910348"/>
    <n v="3394"/>
    <n v="841.03300000000002"/>
    <n v="17.257000000000001"/>
    <n v="71.98"/>
    <n v="532.12099999999998"/>
    <n v="2463.73"/>
    <n v="1931.6089999999999"/>
    <n v="930.27"/>
    <n v="0"/>
    <s v="-"/>
    <n v="2463.73"/>
    <s v="Completed"/>
    <x v="88"/>
  </r>
  <r>
    <n v="8728329706"/>
    <n v="3169"/>
    <n v="785.27800000000002"/>
    <n v="16.114000000000001"/>
    <n v="71.98"/>
    <n v="496.83800000000002"/>
    <n v="2295.6279999999997"/>
    <n v="1798.7899999999997"/>
    <n v="873.3720000000003"/>
    <n v="0"/>
    <s v="-"/>
    <n v="2295.6279999999997"/>
    <s v="Completed"/>
    <x v="5"/>
  </r>
  <r>
    <n v="8725127674"/>
    <n v="3628.99"/>
    <n v="1156.1959999999999"/>
    <n v="18.452000000000002"/>
    <n v="71.98"/>
    <n v="568.95699999999999"/>
    <n v="2382.3619999999996"/>
    <n v="1813.4049999999997"/>
    <n v="1246.6280000000002"/>
    <n v="197.06"/>
    <n v="2651.4019999999996"/>
    <n v="-269.03999999999996"/>
    <s v="Return"/>
    <x v="53"/>
  </r>
  <r>
    <n v="8724398193"/>
    <n v="4751"/>
    <n v="1513.6690000000001"/>
    <n v="24.157"/>
    <n v="71.98"/>
    <n v="744.86099999999999"/>
    <n v="3141.194"/>
    <n v="2396.3330000000001"/>
    <n v="1609.806"/>
    <n v="0"/>
    <s v="-"/>
    <n v="3141.194"/>
    <s v="Completed"/>
    <x v="14"/>
  </r>
  <r>
    <n v="8744253242"/>
    <n v="2146"/>
    <n v="455.81"/>
    <n v="12.263"/>
    <n v="71.98"/>
    <n v="112.40899999999999"/>
    <n v="1605.9470000000001"/>
    <n v="1493.538"/>
    <n v="540.05299999999988"/>
    <n v="197.06"/>
    <n v="1874.9870000000001"/>
    <n v="-269.03999999999996"/>
    <s v="Return"/>
    <x v="22"/>
  </r>
  <r>
    <n v="8738362887"/>
    <n v="2244"/>
    <n v="582.54200000000003"/>
    <n v="12.823"/>
    <n v="71.98"/>
    <n v="117.54599999999999"/>
    <n v="1576.655"/>
    <n v="1459.1089999999999"/>
    <n v="667.34500000000003"/>
    <n v="197.06"/>
    <n v="1845.6949999999999"/>
    <n v="-269.03999999999996"/>
    <s v="Return"/>
    <x v="11"/>
  </r>
  <r>
    <n v="8737652531"/>
    <n v="2758.99"/>
    <n v="586.00900000000001"/>
    <n v="14.029"/>
    <n v="71.98"/>
    <n v="432.55099999999999"/>
    <n v="2086.9719999999998"/>
    <n v="1654.4209999999998"/>
    <n v="672.01800000000003"/>
    <n v="107.38"/>
    <n v="2266.3319999999999"/>
    <n v="-179.36000000000013"/>
    <s v="Return"/>
    <x v="11"/>
  </r>
  <r>
    <n v="8746828489"/>
    <n v="1204"/>
    <n v="312.55799999999999"/>
    <n v="6.88"/>
    <n v="53.1"/>
    <n v="63.062999999999995"/>
    <n v="831.46199999999999"/>
    <n v="768.399"/>
    <n v="372.53800000000001"/>
    <n v="0"/>
    <s v="-"/>
    <n v="831.46199999999999"/>
    <s v="Completed"/>
    <x v="89"/>
  </r>
  <r>
    <n v="8672455122"/>
    <n v="2834"/>
    <n v="702.26499999999999"/>
    <n v="15.181999999999999"/>
    <n v="71.98"/>
    <n v="316.29199999999997"/>
    <n v="2044.5730000000003"/>
    <n v="1728.2810000000004"/>
    <n v="789.42699999999968"/>
    <n v="0"/>
    <s v="-"/>
    <n v="2044.5730000000003"/>
    <s v="Completed"/>
    <x v="68"/>
  </r>
  <r>
    <n v="8672963529"/>
    <n v="2874"/>
    <n v="610.43700000000001"/>
    <n v="15.396000000000001"/>
    <n v="71.98"/>
    <n v="320.76"/>
    <n v="2176.1869999999999"/>
    <n v="1855.4269999999999"/>
    <n v="697.8130000000001"/>
    <n v="0"/>
    <s v="-"/>
    <n v="2176.1869999999999"/>
    <s v="Completed"/>
    <x v="32"/>
  </r>
  <r>
    <n v="8741417841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9"/>
  </r>
  <r>
    <n v="8695543632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7"/>
  </r>
  <r>
    <n v="8716885519"/>
    <n v="3992"/>
    <n v="989.21799999999996"/>
    <n v="20.297999999999998"/>
    <n v="71.98"/>
    <n v="625.86500000000001"/>
    <n v="2910.5040000000004"/>
    <n v="2284.6390000000001"/>
    <n v="1081.4959999999996"/>
    <n v="197.06"/>
    <n v="3179.5440000000003"/>
    <n v="-269.03999999999996"/>
    <s v="Return"/>
    <x v="3"/>
  </r>
  <r>
    <n v="8690835100"/>
    <n v="2293"/>
    <n v="730.55"/>
    <n v="13.103000000000002"/>
    <n v="71.98"/>
    <n v="120.10899999999999"/>
    <n v="1477.367"/>
    <n v="1357.258"/>
    <n v="815.63300000000004"/>
    <n v="197.06"/>
    <n v="1746.4069999999999"/>
    <n v="-269.03999999999996"/>
    <s v="Return"/>
    <x v="7"/>
  </r>
  <r>
    <n v="8683928962"/>
    <n v="953.99"/>
    <n v="258.91300000000001"/>
    <n v="5.4510000000000005"/>
    <n v="31.86"/>
    <n v="49.972999999999999"/>
    <n v="657.76599999999996"/>
    <n v="607.79300000000001"/>
    <n v="296.22400000000005"/>
    <n v="0"/>
    <s v="-"/>
    <n v="657.76599999999996"/>
    <s v="Completed"/>
    <x v="23"/>
  </r>
  <r>
    <n v="8671977338"/>
    <n v="2994"/>
    <n v="741.91300000000001"/>
    <n v="16.039000000000001"/>
    <n v="71.98"/>
    <n v="334.15600000000001"/>
    <n v="2164.0679999999998"/>
    <n v="1829.9119999999998"/>
    <n v="829.93200000000024"/>
    <n v="0"/>
    <s v="-"/>
    <n v="2164.0679999999998"/>
    <s v="Completed"/>
    <x v="84"/>
  </r>
  <r>
    <n v="8746296125"/>
    <n v="2549"/>
    <n v="661.72"/>
    <n v="14.565999999999999"/>
    <n v="71.98"/>
    <n v="133.518"/>
    <n v="1800.7339999999999"/>
    <n v="1667.2159999999999"/>
    <n v="748.26600000000008"/>
    <n v="197.06"/>
    <n v="2069.7739999999999"/>
    <n v="-269.03999999999996"/>
    <s v="Return"/>
    <x v="1"/>
  </r>
  <r>
    <n v="8725984086"/>
    <n v="3594"/>
    <n v="933.00199999999995"/>
    <n v="18.274999999999999"/>
    <n v="71.98"/>
    <n v="563.46900000000005"/>
    <n v="2570.7429999999999"/>
    <n v="2007.2739999999999"/>
    <n v="1023.2570000000001"/>
    <n v="197.06"/>
    <n v="2839.7829999999999"/>
    <n v="-269.03999999999996"/>
    <s v="Return"/>
    <x v="5"/>
  </r>
  <r>
    <n v="8666527701"/>
    <n v="2994"/>
    <n v="635.92600000000004"/>
    <n v="16.039000000000001"/>
    <n v="71.98"/>
    <n v="334.15600000000001"/>
    <n v="2270.0549999999998"/>
    <n v="1935.8989999999999"/>
    <n v="723.94500000000016"/>
    <n v="197.06"/>
    <n v="2539.0949999999998"/>
    <n v="-269.03999999999996"/>
    <s v="Return"/>
    <x v="90"/>
  </r>
  <r>
    <n v="8741862359"/>
    <n v="3142.99"/>
    <n v="667.57100000000003"/>
    <n v="15.981999999999999"/>
    <n v="71.98"/>
    <n v="492.75799999999998"/>
    <n v="2387.4569999999999"/>
    <n v="1894.6989999999998"/>
    <n v="755.5329999999999"/>
    <n v="197.06"/>
    <n v="2656.4969999999998"/>
    <n v="-269.03999999999996"/>
    <s v="Return"/>
    <x v="33"/>
  </r>
  <r>
    <n v="8745391666"/>
    <n v="3855"/>
    <n v="955.26900000000001"/>
    <n v="19.602"/>
    <n v="71.98"/>
    <n v="604.375"/>
    <n v="2808.1489999999999"/>
    <n v="2203.7739999999999"/>
    <n v="1046.8510000000001"/>
    <n v="0"/>
    <s v="-"/>
    <n v="2808.1489999999999"/>
    <s v="Completed"/>
    <x v="24"/>
  </r>
  <r>
    <n v="8746398997"/>
    <n v="391"/>
    <n v="36.909999999999997"/>
    <n v="2.234"/>
    <n v="31.86"/>
    <n v="20.481999999999999"/>
    <n v="319.99600000000004"/>
    <n v="299.51400000000001"/>
    <n v="71.003999999999962"/>
    <n v="0"/>
    <s v="-"/>
    <n v="319.99600000000004"/>
    <s v="Completed"/>
    <x v="1"/>
  </r>
  <r>
    <n v="8690920832"/>
    <n v="3789"/>
    <n v="938.91399999999999"/>
    <n v="19.265999999999998"/>
    <n v="71.98"/>
    <n v="594.03499999999997"/>
    <n v="2758.84"/>
    <n v="2164.8050000000003"/>
    <n v="1030.1599999999999"/>
    <n v="197.06"/>
    <n v="3027.88"/>
    <n v="-269.03999999999996"/>
    <s v="Return"/>
    <x v="7"/>
  </r>
  <r>
    <n v="8730564840"/>
    <n v="2936"/>
    <n v="727.54100000000005"/>
    <n v="14.929"/>
    <n v="71.98"/>
    <n v="460.31099999999998"/>
    <n v="2121.5499999999997"/>
    <n v="1661.2389999999998"/>
    <n v="814.45000000000027"/>
    <n v="0"/>
    <s v="-"/>
    <n v="2121.5499999999997"/>
    <s v="Completed"/>
    <x v="35"/>
  </r>
  <r>
    <n v="8685565962"/>
    <n v="2556"/>
    <n v="633.37699999999995"/>
    <n v="13.693"/>
    <n v="71.98"/>
    <n v="285.27100000000002"/>
    <n v="1836.95"/>
    <n v="1551.6790000000001"/>
    <n v="719.05"/>
    <n v="0"/>
    <s v="-"/>
    <n v="1836.95"/>
    <s v="Completed"/>
    <x v="23"/>
  </r>
  <r>
    <n v="8741138401"/>
    <n v="3949"/>
    <n v="1025.1600000000001"/>
    <n v="20.080000000000002"/>
    <n v="71.98"/>
    <n v="619.13299999999992"/>
    <n v="2831.78"/>
    <n v="2212.6470000000004"/>
    <n v="1117.2199999999998"/>
    <n v="107.38"/>
    <n v="3011.1400000000003"/>
    <n v="-179.36000000000013"/>
    <s v="Return"/>
    <x v="33"/>
  </r>
  <r>
    <n v="8720854996"/>
    <n v="1794"/>
    <n v="444.553"/>
    <n v="10.251999999999999"/>
    <n v="53.1"/>
    <n v="93.973000000000013"/>
    <n v="1286.0950000000003"/>
    <n v="1192.1220000000003"/>
    <n v="507.90499999999975"/>
    <n v="0"/>
    <s v="-"/>
    <n v="1286.0950000000003"/>
    <s v="Completed"/>
    <x v="3"/>
  </r>
  <r>
    <n v="8704473352"/>
    <n v="3169"/>
    <n v="785.27800000000002"/>
    <n v="16.114000000000001"/>
    <n v="71.98"/>
    <n v="496.83800000000002"/>
    <n v="2295.6279999999997"/>
    <n v="1798.7899999999997"/>
    <n v="873.3720000000003"/>
    <n v="197.06"/>
    <n v="2564.6679999999997"/>
    <n v="-269.03999999999996"/>
    <s v="Return"/>
    <x v="80"/>
  </r>
  <r>
    <n v="8737155278"/>
    <n v="3260"/>
    <n v="846.29600000000005"/>
    <n v="16.576999999999998"/>
    <n v="71.98"/>
    <n v="511.10400000000004"/>
    <n v="2325.1469999999995"/>
    <n v="1814.0429999999994"/>
    <n v="934.85300000000052"/>
    <n v="0"/>
    <s v="-"/>
    <n v="2325.1469999999995"/>
    <s v="Completed"/>
    <x v="11"/>
  </r>
  <r>
    <n v="8693762991"/>
    <n v="4219"/>
    <n v="1045.4680000000001"/>
    <n v="21.451999999999998"/>
    <n v="71.98"/>
    <n v="661.45699999999999"/>
    <n v="3080.1"/>
    <n v="2418.643"/>
    <n v="1138.9000000000001"/>
    <n v="0"/>
    <s v="-"/>
    <n v="3080.1"/>
    <s v="Completed"/>
    <x v="7"/>
  </r>
  <r>
    <n v="8715269143"/>
    <n v="2079"/>
    <n v="588.77300000000002"/>
    <n v="11.88"/>
    <n v="71.98"/>
    <n v="108.9"/>
    <n v="1406.3669999999997"/>
    <n v="1297.4669999999996"/>
    <n v="672.63300000000027"/>
    <n v="197.06"/>
    <n v="1675.4069999999997"/>
    <n v="-269.03999999999996"/>
    <s v="Return"/>
    <x v="12"/>
  </r>
  <r>
    <n v="8709545750"/>
    <n v="3329"/>
    <n v="707.08"/>
    <n v="16.927"/>
    <n v="71.98"/>
    <n v="521.91600000000005"/>
    <n v="2533.0129999999999"/>
    <n v="2011.0969999999998"/>
    <n v="795.98700000000008"/>
    <n v="197.06"/>
    <n v="2802.0529999999999"/>
    <n v="-269.03999999999996"/>
    <s v="Return"/>
    <x v="64"/>
  </r>
  <r>
    <n v="8680652612"/>
    <n v="2454"/>
    <n v="608.101"/>
    <n v="13.146000000000001"/>
    <n v="71.98"/>
    <n v="273.875"/>
    <n v="1760.7729999999999"/>
    <n v="1486.8979999999999"/>
    <n v="693.22700000000009"/>
    <n v="0"/>
    <s v="-"/>
    <n v="1760.7729999999999"/>
    <s v="Completed"/>
    <x v="44"/>
  </r>
  <r>
    <n v="8751415145"/>
    <n v="2194"/>
    <n v="569.56200000000001"/>
    <n v="12.538"/>
    <n v="71.97999999999999"/>
    <n v="114.928"/>
    <n v="1539.92"/>
    <n v="1424.9920000000002"/>
    <n v="654.07999999999993"/>
    <n v="0"/>
    <s v="-"/>
    <n v="1539.92"/>
    <s v="Completed"/>
    <x v="4"/>
  </r>
  <r>
    <n v="8700359014"/>
    <n v="2396"/>
    <n v="593.72900000000004"/>
    <n v="13.692"/>
    <n v="71.98"/>
    <n v="125.50999999999999"/>
    <n v="1716.5989999999999"/>
    <n v="1591.0889999999999"/>
    <n v="679.40100000000007"/>
    <n v="0"/>
    <s v="-"/>
    <n v="1716.5989999999999"/>
    <s v="Completed"/>
    <x v="31"/>
  </r>
  <r>
    <n v="8709033071"/>
    <n v="3143"/>
    <n v="667.57299999999998"/>
    <n v="15.981999999999999"/>
    <n v="71.98"/>
    <n v="492.75799999999998"/>
    <n v="2387.4650000000001"/>
    <n v="1894.7070000000001"/>
    <n v="755.53499999999985"/>
    <n v="132.16"/>
    <n v="2591.605"/>
    <n v="-204.13999999999987"/>
    <s v="Return"/>
    <x v="64"/>
  </r>
  <r>
    <n v="8695472253"/>
    <n v="3329"/>
    <n v="707.08"/>
    <n v="16.927"/>
    <n v="71.98"/>
    <n v="521.91600000000005"/>
    <n v="2533.0129999999999"/>
    <n v="2011.0969999999998"/>
    <n v="795.98700000000008"/>
    <n v="0"/>
    <s v="-"/>
    <n v="2533.0129999999999"/>
    <s v="Completed"/>
    <x v="7"/>
  </r>
  <r>
    <n v="8675330506"/>
    <n v="1579"/>
    <n v="428.541"/>
    <n v="8.4589999999999996"/>
    <n v="53.1"/>
    <n v="176.22900000000001"/>
    <n v="1088.9000000000001"/>
    <n v="912.67100000000005"/>
    <n v="490.09999999999991"/>
    <n v="197.06"/>
    <n v="1339.06"/>
    <n v="-250.15999999999985"/>
    <s v="Return"/>
    <x v="20"/>
  </r>
  <r>
    <n v="8715333631"/>
    <n v="2548.9899999999998"/>
    <n v="661.71799999999996"/>
    <n v="14.565999999999999"/>
    <n v="71.98"/>
    <n v="133.518"/>
    <n v="1800.7259999999999"/>
    <n v="1667.2079999999999"/>
    <n v="748.2639999999999"/>
    <n v="0"/>
    <s v="-"/>
    <n v="1800.7259999999999"/>
    <s v="Completed"/>
    <x v="12"/>
  </r>
  <r>
    <n v="8739278753"/>
    <n v="2396"/>
    <n v="622.00199999999995"/>
    <n v="13.692"/>
    <n v="71.98"/>
    <n v="125.50999999999999"/>
    <n v="1688.326"/>
    <n v="1562.816"/>
    <n v="707.67399999999998"/>
    <n v="0"/>
    <s v="-"/>
    <n v="1688.326"/>
    <s v="Completed"/>
    <x v="18"/>
  </r>
  <r>
    <n v="8740137455"/>
    <n v="3168.99"/>
    <n v="785.27599999999995"/>
    <n v="16.114000000000001"/>
    <n v="71.98"/>
    <n v="496.83800000000002"/>
    <n v="2295.62"/>
    <n v="1798.7819999999999"/>
    <n v="873.36999999999989"/>
    <n v="0"/>
    <s v="-"/>
    <n v="2295.62"/>
    <s v="Completed"/>
    <x v="55"/>
  </r>
  <r>
    <n v="8668586101"/>
    <n v="3356"/>
    <n v="871.21799999999996"/>
    <n v="17.977999999999998"/>
    <n v="71.98"/>
    <n v="374.55200000000002"/>
    <n v="2394.8240000000001"/>
    <n v="2020.2719999999999"/>
    <n v="961.17599999999993"/>
    <n v="0"/>
    <s v="-"/>
    <n v="2394.8240000000001"/>
    <s v="Completed"/>
    <x v="8"/>
  </r>
  <r>
    <n v="8729691199"/>
    <n v="2396"/>
    <n v="593.72900000000004"/>
    <n v="13.692"/>
    <n v="71.98"/>
    <n v="125.50999999999999"/>
    <n v="1716.5989999999999"/>
    <n v="1591.0889999999999"/>
    <n v="679.40100000000007"/>
    <n v="132.16"/>
    <n v="1920.739"/>
    <n v="-204.1400000000001"/>
    <s v="Return"/>
    <x v="5"/>
  </r>
  <r>
    <n v="8728192217"/>
    <n v="3734"/>
    <n v="969.346"/>
    <n v="18.986000000000001"/>
    <n v="71.98"/>
    <n v="585.41200000000003"/>
    <n v="2673.6880000000001"/>
    <n v="2088.2759999999998"/>
    <n v="1060.3119999999999"/>
    <n v="0"/>
    <s v="-"/>
    <n v="2673.6880000000001"/>
    <s v="Completed"/>
    <x v="5"/>
  </r>
  <r>
    <n v="8715164048"/>
    <n v="2619"/>
    <n v="648.98800000000006"/>
    <n v="14.965"/>
    <n v="71.98"/>
    <n v="137.18099999999998"/>
    <n v="1883.067"/>
    <n v="1745.886"/>
    <n v="735.93299999999999"/>
    <n v="0"/>
    <s v="-"/>
    <n v="1883.067"/>
    <s v="Completed"/>
    <x v="12"/>
  </r>
  <r>
    <n v="8718876500"/>
    <n v="3293.99"/>
    <n v="816.25099999999998"/>
    <n v="16.75"/>
    <n v="71.98"/>
    <n v="516.43799999999999"/>
    <n v="2389.0089999999996"/>
    <n v="1872.5709999999995"/>
    <n v="904.98100000000022"/>
    <n v="197.06"/>
    <n v="2658.0489999999995"/>
    <n v="-269.03999999999996"/>
    <s v="Return"/>
    <x v="49"/>
  </r>
  <r>
    <n v="8728603956"/>
    <n v="2293"/>
    <n v="730.55"/>
    <n v="13.103000000000002"/>
    <n v="71.98"/>
    <n v="120.119"/>
    <n v="1477.367"/>
    <n v="1357.248"/>
    <n v="815.63300000000004"/>
    <n v="132.16"/>
    <n v="1681.5070000000001"/>
    <n v="-204.1400000000001"/>
    <s v="Return"/>
    <x v="5"/>
  </r>
  <r>
    <n v="8742861117"/>
    <n v="3294"/>
    <n v="816.25300000000004"/>
    <n v="16.75"/>
    <n v="71.98"/>
    <n v="516.43799999999999"/>
    <n v="2389.0169999999998"/>
    <n v="1872.5789999999997"/>
    <n v="904.98300000000017"/>
    <n v="107.38"/>
    <n v="2568.377"/>
    <n v="-179.36000000000013"/>
    <s v="Return"/>
    <x v="28"/>
  </r>
  <r>
    <n v="8729691201"/>
    <n v="2396"/>
    <n v="593.72900000000004"/>
    <n v="13.692"/>
    <n v="71.98"/>
    <n v="125.50999999999999"/>
    <n v="1716.5989999999999"/>
    <n v="1591.0889999999999"/>
    <n v="679.40100000000007"/>
    <n v="132.16"/>
    <n v="1920.739"/>
    <n v="-204.1400000000001"/>
    <s v="Return"/>
    <x v="5"/>
  </r>
  <r>
    <n v="8729116431"/>
    <n v="3114"/>
    <n v="771.649"/>
    <n v="15.834"/>
    <n v="71.98"/>
    <n v="488.21499999999997"/>
    <n v="2254.5370000000003"/>
    <n v="1766.3220000000003"/>
    <n v="859.46299999999974"/>
    <n v="0"/>
    <s v="-"/>
    <n v="2254.5370000000003"/>
    <s v="Completed"/>
    <x v="5"/>
  </r>
  <r>
    <n v="8705777572"/>
    <n v="4219"/>
    <n v="1045.4680000000001"/>
    <n v="21.451999999999998"/>
    <n v="71.98"/>
    <n v="661.45699999999999"/>
    <n v="3080.1"/>
    <n v="2418.643"/>
    <n v="1138.9000000000001"/>
    <n v="0"/>
    <s v="-"/>
    <n v="3080.1"/>
    <s v="Completed"/>
    <x v="47"/>
  </r>
  <r>
    <n v="8739940891"/>
    <n v="3013"/>
    <n v="639.96100000000001"/>
    <n v="15.32"/>
    <n v="71.98"/>
    <n v="472.36700000000002"/>
    <n v="2285.7389999999996"/>
    <n v="1813.3719999999996"/>
    <n v="727.26100000000042"/>
    <n v="107.38"/>
    <n v="2465.0989999999997"/>
    <n v="-179.36000000000013"/>
    <s v="Return"/>
    <x v="18"/>
  </r>
  <r>
    <n v="8736281735"/>
    <n v="2432"/>
    <n v="516.55700000000002"/>
    <n v="13.896999999999998"/>
    <n v="71.98"/>
    <n v="127.39100000000001"/>
    <n v="1829.566"/>
    <n v="1702.175"/>
    <n v="602.43399999999997"/>
    <n v="197.06"/>
    <n v="2098.6060000000002"/>
    <n v="-269.04000000000019"/>
    <s v="Return"/>
    <x v="91"/>
  </r>
  <r>
    <n v="8747193634"/>
    <n v="2385"/>
    <n v="422.14499999999998"/>
    <n v="13.628"/>
    <n v="71.98"/>
    <n v="124.92699999999999"/>
    <n v="1877.2470000000001"/>
    <n v="1752.3200000000002"/>
    <n v="507.75299999999993"/>
    <n v="0"/>
    <s v="-"/>
    <n v="1877.2470000000001"/>
    <s v="Completed"/>
    <x v="17"/>
  </r>
  <r>
    <n v="8725018942"/>
    <n v="3104"/>
    <n v="769.17100000000005"/>
    <n v="15.784000000000001"/>
    <n v="71.98"/>
    <n v="486.64300000000003"/>
    <n v="2247.0649999999996"/>
    <n v="1760.4219999999996"/>
    <n v="856.9350000000004"/>
    <n v="132.16"/>
    <n v="2451.2049999999995"/>
    <n v="-204.13999999999987"/>
    <s v="Return"/>
    <x v="53"/>
  </r>
  <r>
    <n v="8745831266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24"/>
  </r>
  <r>
    <n v="8378115534"/>
    <n v="3187"/>
    <n v="639.31200000000001"/>
    <n v="17.073999999999998"/>
    <n v="319.41319999999996"/>
    <n v="355.69299999999998"/>
    <n v="2211.2008000000001"/>
    <n v="1855.5078000000001"/>
    <n v="975.79919999999993"/>
    <n v="0"/>
    <s v="-"/>
    <n v="2211.2008000000001"/>
    <s v="Completed"/>
    <x v="92"/>
  </r>
  <r>
    <n v="8723827291"/>
    <n v="5506"/>
    <n v="1689.241"/>
    <n v="27.997"/>
    <n v="71.98"/>
    <n v="863.23099999999999"/>
    <n v="3716.7820000000002"/>
    <n v="2853.5510000000004"/>
    <n v="1789.2179999999998"/>
    <n v="0"/>
    <s v="-"/>
    <n v="3716.7820000000002"/>
    <s v="Completed"/>
    <x v="14"/>
  </r>
  <r>
    <n v="8696450403"/>
    <n v="3286"/>
    <n v="697.94600000000003"/>
    <n v="16.709"/>
    <n v="71.98"/>
    <n v="515.18399999999997"/>
    <n v="2499.3650000000002"/>
    <n v="1984.1810000000003"/>
    <n v="786.63499999999976"/>
    <n v="0"/>
    <s v="-"/>
    <n v="2499.3650000000002"/>
    <s v="Completed"/>
    <x v="87"/>
  </r>
  <r>
    <n v="8732163101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40"/>
  </r>
  <r>
    <n v="8650709167"/>
    <n v="2594"/>
    <n v="642.79300000000001"/>
    <n v="13.896999999999998"/>
    <n v="71.97999999999999"/>
    <n v="289.51100000000002"/>
    <n v="1865.33"/>
    <n v="1575.819"/>
    <n v="728.67000000000007"/>
    <n v="0"/>
    <s v="-"/>
    <n v="1865.33"/>
    <s v="Completed"/>
    <x v="93"/>
  </r>
  <r>
    <n v="8714773453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2"/>
  </r>
  <r>
    <n v="8692542512"/>
    <n v="1819"/>
    <n v="493.67599999999999"/>
    <n v="10.395000000000001"/>
    <n v="53.1"/>
    <n v="95.282000000000011"/>
    <n v="1261.8290000000002"/>
    <n v="1166.5470000000003"/>
    <n v="557.17099999999982"/>
    <n v="0"/>
    <s v="-"/>
    <n v="1261.8290000000002"/>
    <s v="Completed"/>
    <x v="7"/>
  </r>
  <r>
    <n v="8685812812"/>
    <n v="3564"/>
    <n v="883.15899999999999"/>
    <n v="19.093"/>
    <n v="71.98"/>
    <n v="397.77100000000002"/>
    <n v="2589.768"/>
    <n v="2191.9969999999998"/>
    <n v="974.23199999999997"/>
    <n v="0"/>
    <s v="-"/>
    <n v="2589.768"/>
    <s v="Completed"/>
    <x v="23"/>
  </r>
  <r>
    <n v="8748998792"/>
    <n v="391"/>
    <n v="36.909999999999997"/>
    <n v="2.234"/>
    <n v="31.86"/>
    <n v="20.481999999999999"/>
    <n v="319.99600000000004"/>
    <n v="299.51400000000001"/>
    <n v="71.003999999999962"/>
    <n v="0"/>
    <s v="-"/>
    <n v="319.99600000000004"/>
    <s v="Completed"/>
    <x v="34"/>
  </r>
  <r>
    <n v="8740081575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8"/>
  </r>
  <r>
    <n v="8747201912"/>
    <n v="2852"/>
    <n v="605.76499999999999"/>
    <n v="14.502000000000001"/>
    <n v="71.98"/>
    <n v="447.125"/>
    <n v="2159.7530000000002"/>
    <n v="1712.6280000000002"/>
    <n v="692.24699999999984"/>
    <n v="132.16"/>
    <n v="2363.893"/>
    <n v="-204.13999999999987"/>
    <s v="Return"/>
    <x v="17"/>
  </r>
  <r>
    <n v="8689247484"/>
    <n v="3789"/>
    <n v="938.91399999999999"/>
    <n v="19.265999999999998"/>
    <n v="71.98"/>
    <n v="594.03499999999997"/>
    <n v="2758.84"/>
    <n v="2164.8050000000003"/>
    <n v="1030.1599999999999"/>
    <n v="197.06"/>
    <n v="3027.88"/>
    <n v="-269.03999999999996"/>
    <s v="Return"/>
    <x v="7"/>
  </r>
  <r>
    <n v="8707906756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26"/>
  </r>
  <r>
    <n v="8662691485"/>
    <n v="1538.99"/>
    <n v="417.68200000000002"/>
    <n v="8.2439999999999998"/>
    <n v="53.1"/>
    <n v="171.76"/>
    <n v="1059.9640000000002"/>
    <n v="888.20400000000018"/>
    <n v="479.02599999999984"/>
    <n v="0"/>
    <s v="-"/>
    <n v="1059.9640000000002"/>
    <s v="Completed"/>
    <x v="46"/>
  </r>
  <r>
    <n v="8740004407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18"/>
  </r>
  <r>
    <n v="8730815491"/>
    <n v="391"/>
    <n v="36.909999999999997"/>
    <n v="2.234"/>
    <n v="31.86"/>
    <n v="20.481999999999999"/>
    <n v="319.99600000000004"/>
    <n v="299.51400000000001"/>
    <n v="71.003999999999962"/>
    <n v="107.38"/>
    <n v="459.23600000000005"/>
    <n v="-139.24"/>
    <s v="Return"/>
    <x v="35"/>
  </r>
  <r>
    <n v="8746145181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60"/>
  </r>
  <r>
    <n v="8735223571"/>
    <n v="3294"/>
    <n v="699.64599999999996"/>
    <n v="16.75"/>
    <n v="71.98"/>
    <n v="516.43799999999999"/>
    <n v="2505.6240000000003"/>
    <n v="1989.1860000000001"/>
    <n v="788.37599999999975"/>
    <n v="0"/>
    <s v="-"/>
    <n v="2505.6240000000003"/>
    <s v="Completed"/>
    <x v="85"/>
  </r>
  <r>
    <n v="8707866737"/>
    <n v="3743"/>
    <n v="927.51599999999996"/>
    <n v="19.032"/>
    <n v="71.98"/>
    <n v="586.83000000000004"/>
    <n v="2724.4719999999998"/>
    <n v="2137.6419999999998"/>
    <n v="1018.5280000000002"/>
    <n v="197.06"/>
    <n v="2993.5119999999997"/>
    <n v="-269.03999999999996"/>
    <s v="Return"/>
    <x v="26"/>
  </r>
  <r>
    <n v="8732191562"/>
    <n v="5658"/>
    <n v="1735.874"/>
    <n v="28.770000000000003"/>
    <n v="71.98"/>
    <n v="887.06500000000005"/>
    <n v="3821.3760000000002"/>
    <n v="2934.3110000000001"/>
    <n v="1836.6239999999998"/>
    <n v="197.06"/>
    <n v="4090.4160000000002"/>
    <n v="-269.03999999999996"/>
    <s v="Return"/>
    <x v="40"/>
  </r>
  <r>
    <n v="8661072455"/>
    <n v="2194.0100000000002"/>
    <n v="466.00799999999998"/>
    <n v="11.754"/>
    <n v="71.98"/>
    <n v="244.86499999999998"/>
    <n v="1644.2680000000003"/>
    <n v="1399.4030000000002"/>
    <n v="549.74199999999996"/>
    <n v="197.06"/>
    <n v="1913.3080000000002"/>
    <n v="-269.03999999999996"/>
    <s v="Return"/>
    <x v="78"/>
  </r>
  <r>
    <n v="8713301670"/>
    <n v="3119"/>
    <n v="662.476"/>
    <n v="15.858999999999998"/>
    <n v="71.98"/>
    <n v="488.99599999999998"/>
    <n v="2368.6849999999999"/>
    <n v="1879.6889999999999"/>
    <n v="750.31500000000005"/>
    <n v="0"/>
    <s v="-"/>
    <n v="2368.6849999999999"/>
    <s v="Completed"/>
    <x v="50"/>
  </r>
  <r>
    <n v="8689881728"/>
    <n v="2293"/>
    <n v="568.20500000000004"/>
    <n v="13.103000000000002"/>
    <n v="71.98"/>
    <n v="120.10899999999999"/>
    <n v="1639.712"/>
    <n v="1519.6030000000001"/>
    <n v="653.28800000000001"/>
    <n v="197.06"/>
    <n v="1908.752"/>
    <n v="-269.03999999999996"/>
    <s v="Return"/>
    <x v="7"/>
  </r>
  <r>
    <n v="8702968798"/>
    <n v="3154"/>
    <n v="669.91"/>
    <n v="16.036999999999999"/>
    <n v="71.98"/>
    <n v="494.48399999999998"/>
    <n v="2396.0730000000003"/>
    <n v="1901.5890000000004"/>
    <n v="757.92699999999968"/>
    <n v="0"/>
    <s v="-"/>
    <n v="2396.0730000000003"/>
    <s v="Completed"/>
    <x v="82"/>
  </r>
  <r>
    <n v="8720810732"/>
    <n v="2146"/>
    <n v="455.81099999999998"/>
    <n v="12.263"/>
    <n v="71.98"/>
    <n v="112.40899999999999"/>
    <n v="1605.9460000000001"/>
    <n v="1493.5370000000003"/>
    <n v="540.05399999999986"/>
    <n v="0"/>
    <s v="-"/>
    <n v="1605.9460000000001"/>
    <s v="Completed"/>
    <x v="3"/>
  </r>
  <r>
    <n v="8663883621"/>
    <n v="881"/>
    <n v="291.08199999999999"/>
    <n v="5.0340000000000007"/>
    <n v="31.86"/>
    <n v="46.155000000000001"/>
    <n v="553.024"/>
    <n v="506.86900000000003"/>
    <n v="327.976"/>
    <n v="197.06"/>
    <n v="781.94399999999996"/>
    <n v="-228.91999999999996"/>
    <s v="Return"/>
    <x v="6"/>
  </r>
  <r>
    <n v="8745391665"/>
    <n v="3404"/>
    <n v="883.678"/>
    <n v="17.308999999999997"/>
    <n v="71.98"/>
    <n v="533.68399999999997"/>
    <n v="2431.0329999999999"/>
    <n v="1897.3489999999999"/>
    <n v="972.9670000000001"/>
    <n v="0"/>
    <s v="-"/>
    <n v="2431.0329999999999"/>
    <s v="Completed"/>
    <x v="24"/>
  </r>
  <r>
    <n v="8664000175"/>
    <n v="2594"/>
    <n v="550.96600000000001"/>
    <n v="13.896000000000001"/>
    <n v="71.98"/>
    <n v="289.51"/>
    <n v="1957.1580000000001"/>
    <n v="1667.6480000000001"/>
    <n v="636.84199999999987"/>
    <n v="0"/>
    <s v="-"/>
    <n v="1957.1580000000001"/>
    <s v="Completed"/>
    <x v="6"/>
  </r>
  <r>
    <n v="8747524115"/>
    <n v="2103.9900000000002"/>
    <n v="546.19600000000003"/>
    <n v="12.023"/>
    <n v="71.97999999999999"/>
    <n v="110.209"/>
    <n v="1473.7910000000004"/>
    <n v="1363.5820000000003"/>
    <n v="630.19899999999984"/>
    <n v="197.06"/>
    <n v="1742.8310000000004"/>
    <n v="-269.03999999999996"/>
    <s v="Return"/>
    <x v="17"/>
  </r>
  <r>
    <n v="8665007762"/>
    <n v="5701"/>
    <n v="1749.067"/>
    <n v="30.541"/>
    <n v="71.98"/>
    <n v="636.27100000000007"/>
    <n v="3849.4119999999998"/>
    <n v="3213.1409999999996"/>
    <n v="1851.5880000000002"/>
    <n v="0"/>
    <s v="-"/>
    <n v="3849.4119999999998"/>
    <s v="Completed"/>
    <x v="29"/>
  </r>
  <r>
    <n v="8682620190"/>
    <n v="3563.99"/>
    <n v="883.15700000000004"/>
    <n v="19.093"/>
    <n v="71.98"/>
    <n v="397.77100000000002"/>
    <n v="2589.7599999999998"/>
    <n v="2191.9889999999996"/>
    <n v="974.23"/>
    <n v="0"/>
    <s v="-"/>
    <n v="2589.7599999999998"/>
    <s v="Completed"/>
    <x v="45"/>
  </r>
  <r>
    <n v="8687890011"/>
    <n v="4219"/>
    <n v="1045.4680000000001"/>
    <n v="21.451999999999998"/>
    <n v="71.98"/>
    <n v="661.45699999999999"/>
    <n v="3080.1"/>
    <n v="2418.643"/>
    <n v="1138.9000000000001"/>
    <n v="107.38"/>
    <n v="3259.46"/>
    <n v="-179.36000000000013"/>
    <s v="Return"/>
    <x v="7"/>
  </r>
  <r>
    <n v="8666747268"/>
    <n v="2594"/>
    <n v="550.96600000000001"/>
    <n v="13.896000000000001"/>
    <n v="71.98"/>
    <n v="289.51"/>
    <n v="1957.1580000000001"/>
    <n v="1667.6480000000001"/>
    <n v="636.84199999999987"/>
    <n v="197.06"/>
    <n v="2226.1980000000003"/>
    <n v="-269.04000000000019"/>
    <s v="Return"/>
    <x v="57"/>
  </r>
  <r>
    <n v="8737587326"/>
    <n v="5366"/>
    <n v="1709.6079999999999"/>
    <n v="27.283999999999999"/>
    <n v="71.98"/>
    <n v="841.27699999999993"/>
    <n v="3557.1279999999997"/>
    <n v="2715.8509999999997"/>
    <n v="1808.8720000000003"/>
    <n v="0"/>
    <s v="-"/>
    <n v="3557.1279999999997"/>
    <s v="Completed"/>
    <x v="11"/>
  </r>
  <r>
    <n v="8736102971"/>
    <n v="2951.99"/>
    <n v="627.00300000000004"/>
    <n v="15.009999999999998"/>
    <n v="71.98"/>
    <n v="462.80799999999999"/>
    <n v="2237.9969999999994"/>
    <n v="1775.1889999999994"/>
    <n v="713.99300000000039"/>
    <n v="0"/>
    <s v="-"/>
    <n v="2237.9969999999994"/>
    <s v="Completed"/>
    <x v="36"/>
  </r>
  <r>
    <n v="8740468523"/>
    <n v="391"/>
    <n v="9.2279999999999998"/>
    <n v="2.234"/>
    <n v="31.86"/>
    <n v="20.481999999999999"/>
    <n v="347.678"/>
    <n v="327.19600000000003"/>
    <n v="43.322000000000003"/>
    <n v="197.06"/>
    <n v="576.59799999999996"/>
    <n v="-228.91999999999996"/>
    <s v="Return"/>
    <x v="30"/>
  </r>
  <r>
    <n v="8728627479"/>
    <n v="1079"/>
    <n v="280.108"/>
    <n v="6.1660000000000004"/>
    <n v="53.1"/>
    <n v="56.518000000000001"/>
    <n v="739.62599999999998"/>
    <n v="683.10799999999995"/>
    <n v="339.37400000000002"/>
    <n v="0"/>
    <s v="-"/>
    <n v="739.62599999999998"/>
    <s v="Completed"/>
    <x v="5"/>
  </r>
  <r>
    <n v="8676045557"/>
    <n v="2494"/>
    <n v="794.58799999999997"/>
    <n v="13.361000000000001"/>
    <n v="71.98"/>
    <n v="278.34399999999999"/>
    <n v="1614.0709999999999"/>
    <n v="1335.7269999999999"/>
    <n v="879.92900000000009"/>
    <n v="0"/>
    <s v="-"/>
    <n v="1614.0709999999999"/>
    <s v="Completed"/>
    <x v="67"/>
  </r>
  <r>
    <n v="8669905946"/>
    <n v="3544"/>
    <n v="920.02200000000005"/>
    <n v="18.984999999999999"/>
    <n v="71.98"/>
    <n v="395.53100000000001"/>
    <n v="2533.0129999999999"/>
    <n v="2137.482"/>
    <n v="1010.9870000000001"/>
    <n v="0"/>
    <s v="-"/>
    <n v="2533.0129999999999"/>
    <s v="Completed"/>
    <x v="8"/>
  </r>
  <r>
    <n v="8681010160"/>
    <n v="3629"/>
    <n v="1156.1990000000001"/>
    <n v="19.441000000000003"/>
    <n v="71.98"/>
    <n v="405.02100000000002"/>
    <n v="2381.38"/>
    <n v="1976.3590000000002"/>
    <n v="1247.6199999999999"/>
    <n v="197.06"/>
    <n v="2650.42"/>
    <n v="-269.03999999999996"/>
    <s v="Return"/>
    <x v="94"/>
  </r>
  <r>
    <n v="8699000629"/>
    <n v="3154"/>
    <n v="669.91"/>
    <n v="16.036999999999999"/>
    <n v="71.98"/>
    <n v="494.48399999999998"/>
    <n v="2396.0730000000003"/>
    <n v="1901.5890000000004"/>
    <n v="757.92699999999968"/>
    <n v="197.06"/>
    <n v="2665.1130000000003"/>
    <n v="-269.03999999999996"/>
    <s v="Return"/>
    <x v="31"/>
  </r>
  <r>
    <n v="8705467229"/>
    <n v="2031.99"/>
    <n v="647.39200000000005"/>
    <n v="11.611000000000001"/>
    <n v="71.98"/>
    <n v="106.43600000000001"/>
    <n v="1301.0069999999998"/>
    <n v="1194.5709999999999"/>
    <n v="730.98300000000017"/>
    <n v="0"/>
    <s v="-"/>
    <n v="1301.0069999999998"/>
    <s v="Completed"/>
    <x v="42"/>
  </r>
  <r>
    <n v="8729584913"/>
    <n v="3169"/>
    <n v="785.27800000000002"/>
    <n v="16.114000000000001"/>
    <n v="71.98"/>
    <n v="496.83800000000002"/>
    <n v="2295.6279999999997"/>
    <n v="1798.7899999999997"/>
    <n v="873.3720000000003"/>
    <n v="0"/>
    <s v="-"/>
    <n v="2295.6279999999997"/>
    <s v="Completed"/>
    <x v="5"/>
  </r>
  <r>
    <n v="8673323216"/>
    <n v="2993.98"/>
    <n v="635.92100000000005"/>
    <n v="16.039000000000001"/>
    <n v="71.98"/>
    <n v="334.14599999999996"/>
    <n v="2270.04"/>
    <n v="1935.894"/>
    <n v="723.94"/>
    <n v="0"/>
    <s v="-"/>
    <n v="2270.04"/>
    <s v="Completed"/>
    <x v="32"/>
  </r>
  <r>
    <n v="8676687007"/>
    <n v="1149"/>
    <n v="366.07100000000003"/>
    <n v="6.1549999999999994"/>
    <n v="53.1"/>
    <n v="128.239"/>
    <n v="723.67399999999998"/>
    <n v="595.43499999999995"/>
    <n v="425.32600000000002"/>
    <n v="0"/>
    <s v="-"/>
    <n v="723.67399999999998"/>
    <s v="Completed"/>
    <x v="54"/>
  </r>
  <r>
    <n v="8686513129"/>
    <n v="2417"/>
    <n v="627.45299999999997"/>
    <n v="12.947999999999999"/>
    <n v="71.98"/>
    <n v="269.75"/>
    <n v="1704.6189999999999"/>
    <n v="1434.8689999999999"/>
    <n v="712.38100000000009"/>
    <n v="0"/>
    <s v="-"/>
    <n v="1704.6189999999999"/>
    <s v="Completed"/>
    <x v="43"/>
  </r>
  <r>
    <n v="8746708094"/>
    <n v="4219"/>
    <n v="1045.4680000000001"/>
    <n v="21.451999999999998"/>
    <n v="71.98"/>
    <n v="661.45699999999999"/>
    <n v="3080.1"/>
    <n v="2418.643"/>
    <n v="1138.9000000000001"/>
    <n v="197.06"/>
    <n v="3349.14"/>
    <n v="-269.03999999999996"/>
    <s v="Return"/>
    <x v="1"/>
  </r>
  <r>
    <n v="8744334418"/>
    <n v="3955"/>
    <n v="980.04899999999998"/>
    <n v="20.11"/>
    <n v="71.98"/>
    <n v="620.05799999999999"/>
    <n v="2882.8609999999999"/>
    <n v="2262.8029999999999"/>
    <n v="1072.1390000000001"/>
    <n v="0"/>
    <s v="-"/>
    <n v="2882.8609999999999"/>
    <s v="Completed"/>
    <x v="69"/>
  </r>
  <r>
    <n v="8718134379"/>
    <n v="1340"/>
    <n v="300.428"/>
    <n v="7.657"/>
    <n v="53.1"/>
    <n v="70.191000000000003"/>
    <n v="978.81500000000017"/>
    <n v="908.62400000000014"/>
    <n v="361.18499999999983"/>
    <n v="197.06"/>
    <n v="1228.9750000000001"/>
    <n v="-250.15999999999997"/>
    <s v="Return"/>
    <x v="3"/>
  </r>
  <r>
    <n v="8739426800"/>
    <n v="3743"/>
    <n v="927.51499999999999"/>
    <n v="19.032"/>
    <n v="71.98"/>
    <n v="586.83000000000004"/>
    <n v="2724.473"/>
    <n v="2137.643"/>
    <n v="1018.527"/>
    <n v="197.06"/>
    <n v="2993.5129999999999"/>
    <n v="-269.03999999999996"/>
    <s v="Return"/>
    <x v="18"/>
  </r>
  <r>
    <n v="8717434404"/>
    <n v="2951.99"/>
    <n v="627.00300000000004"/>
    <n v="15.01"/>
    <n v="71.98"/>
    <n v="462.80900000000003"/>
    <n v="2237.9969999999994"/>
    <n v="1775.1879999999994"/>
    <n v="713.99300000000039"/>
    <n v="0"/>
    <s v="-"/>
    <n v="2237.9969999999994"/>
    <s v="Completed"/>
    <x v="3"/>
  </r>
  <r>
    <n v="8727537312"/>
    <n v="3104"/>
    <n v="769.17100000000005"/>
    <n v="15.784000000000001"/>
    <n v="71.98"/>
    <n v="486.64300000000003"/>
    <n v="2247.0649999999996"/>
    <n v="1760.4219999999996"/>
    <n v="856.9350000000004"/>
    <n v="0"/>
    <s v="-"/>
    <n v="2247.0649999999996"/>
    <s v="Completed"/>
    <x v="5"/>
  </r>
  <r>
    <n v="8670048910"/>
    <n v="2169"/>
    <n v="691.04300000000001"/>
    <n v="11.62"/>
    <n v="71.98"/>
    <n v="242.07299999999998"/>
    <n v="1394.357"/>
    <n v="1152.2840000000001"/>
    <n v="774.64300000000003"/>
    <n v="0"/>
    <s v="-"/>
    <n v="1394.357"/>
    <s v="Completed"/>
    <x v="8"/>
  </r>
  <r>
    <n v="8736676200"/>
    <n v="4219"/>
    <n v="1045.4680000000001"/>
    <n v="21.451999999999998"/>
    <n v="71.98"/>
    <n v="661.45699999999999"/>
    <n v="3080.1"/>
    <n v="2418.643"/>
    <n v="1138.9000000000001"/>
    <n v="0"/>
    <s v="-"/>
    <n v="3080.1"/>
    <s v="Completed"/>
    <x v="11"/>
  </r>
  <r>
    <n v="8677429792"/>
    <n v="4044.99"/>
    <n v="1288.7339999999999"/>
    <n v="21.67"/>
    <n v="71.98"/>
    <n v="451.44799999999998"/>
    <n v="2662.6059999999998"/>
    <n v="2211.1579999999999"/>
    <n v="1382.384"/>
    <n v="197.06"/>
    <n v="2931.6459999999997"/>
    <n v="-269.03999999999996"/>
    <s v="Return"/>
    <x v="54"/>
  </r>
  <r>
    <n v="8686993117"/>
    <n v="3119"/>
    <n v="662.476"/>
    <n v="16.709"/>
    <n v="71.98"/>
    <n v="348.10399999999998"/>
    <n v="2367.835"/>
    <n v="2019.731"/>
    <n v="751.16499999999996"/>
    <n v="0"/>
    <s v="-"/>
    <n v="2367.835"/>
    <s v="Completed"/>
    <x v="95"/>
  </r>
  <r>
    <n v="8738668337"/>
    <n v="3294"/>
    <n v="816.25300000000004"/>
    <n v="16.75"/>
    <n v="71.98"/>
    <n v="516.43799999999999"/>
    <n v="2389.0169999999998"/>
    <n v="1872.5789999999997"/>
    <n v="904.98300000000017"/>
    <n v="107.38"/>
    <n v="2568.377"/>
    <n v="-179.36000000000013"/>
    <s v="Return"/>
    <x v="48"/>
  </r>
  <r>
    <n v="8698580421"/>
    <n v="1716.99"/>
    <n v="465.99099999999999"/>
    <n v="9.8109999999999999"/>
    <n v="53.1"/>
    <n v="89.936000000000007"/>
    <n v="1188.0880000000002"/>
    <n v="1098.1520000000003"/>
    <n v="528.90199999999982"/>
    <n v="0"/>
    <s v="-"/>
    <n v="1188.0880000000002"/>
    <s v="Completed"/>
    <x v="31"/>
  </r>
  <r>
    <n v="8695986634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7"/>
  </r>
  <r>
    <n v="8725811526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2"/>
  </r>
  <r>
    <n v="8683362445"/>
    <n v="4219"/>
    <n v="1045.4680000000001"/>
    <n v="22.602"/>
    <n v="71.98"/>
    <n v="470.875"/>
    <n v="3078.9500000000003"/>
    <n v="2608.0750000000003"/>
    <n v="1140.0499999999997"/>
    <n v="0"/>
    <s v="-"/>
    <n v="3078.9500000000003"/>
    <s v="Completed"/>
    <x v="23"/>
  </r>
  <r>
    <n v="8692891232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7"/>
  </r>
  <r>
    <n v="8707906757"/>
    <n v="1644"/>
    <n v="543.178"/>
    <n v="9.3949999999999996"/>
    <n v="53.1"/>
    <n v="86.119"/>
    <n v="1038.3270000000002"/>
    <n v="952.2080000000002"/>
    <n v="605.67299999999977"/>
    <n v="197.06"/>
    <n v="1288.4870000000001"/>
    <n v="-250.15999999999985"/>
    <s v="Return"/>
    <x v="26"/>
  </r>
  <r>
    <n v="8737090043"/>
    <n v="339"/>
    <n v="32.002000000000002"/>
    <n v="1.9370000000000001"/>
    <n v="31.86"/>
    <n v="17.754000000000001"/>
    <n v="273.20099999999996"/>
    <n v="255.44699999999997"/>
    <n v="65.799000000000035"/>
    <n v="0"/>
    <s v="-"/>
    <n v="273.20099999999996"/>
    <s v="Completed"/>
    <x v="11"/>
  </r>
  <r>
    <n v="8739874556"/>
    <n v="416"/>
    <n v="34.362000000000002"/>
    <n v="2.3770000000000002"/>
    <n v="31.86"/>
    <n v="21.801000000000002"/>
    <n v="347.40099999999995"/>
    <n v="325.59999999999997"/>
    <n v="68.599000000000046"/>
    <n v="0"/>
    <s v="-"/>
    <n v="347.40099999999995"/>
    <s v="Completed"/>
    <x v="18"/>
  </r>
  <r>
    <n v="8711080793"/>
    <n v="2770"/>
    <n v="490.29"/>
    <n v="14.084"/>
    <n v="71.98"/>
    <n v="434.27700000000004"/>
    <n v="2193.6460000000002"/>
    <n v="1759.3690000000001"/>
    <n v="576.35399999999981"/>
    <n v="257.24"/>
    <n v="2522.866"/>
    <n v="-329.2199999999998"/>
    <s v="Return"/>
    <x v="51"/>
  </r>
  <r>
    <n v="8705564043"/>
    <n v="2150"/>
    <n v="532.77"/>
    <n v="12.286"/>
    <n v="71.98"/>
    <n v="112.61799999999999"/>
    <n v="1532.9639999999999"/>
    <n v="1420.346"/>
    <n v="617.03600000000006"/>
    <n v="0"/>
    <s v="-"/>
    <n v="1532.9639999999999"/>
    <s v="Completed"/>
    <x v="42"/>
  </r>
  <r>
    <n v="8748147114"/>
    <n v="3553"/>
    <n v="880.43299999999999"/>
    <n v="18.065999999999999"/>
    <n v="71.98"/>
    <n v="557.03499999999997"/>
    <n v="2582.5210000000002"/>
    <n v="2025.4860000000003"/>
    <n v="970.47899999999981"/>
    <n v="132.16"/>
    <n v="2786.6610000000001"/>
    <n v="-204.13999999999987"/>
    <s v="Return"/>
    <x v="27"/>
  </r>
  <r>
    <n v="8738044852"/>
    <n v="779.01"/>
    <n v="202.23099999999999"/>
    <n v="4.45"/>
    <n v="31.860000000000003"/>
    <n v="40.809000000000005"/>
    <n v="540.46899999999994"/>
    <n v="499.65999999999991"/>
    <n v="238.54100000000005"/>
    <n v="0"/>
    <s v="-"/>
    <n v="540.46899999999994"/>
    <s v="Completed"/>
    <x v="11"/>
  </r>
  <r>
    <n v="8721501338"/>
    <n v="3169"/>
    <n v="785.27800000000002"/>
    <n v="16.114000000000001"/>
    <n v="71.98"/>
    <n v="496.82799999999997"/>
    <n v="2295.6279999999997"/>
    <n v="1798.7999999999997"/>
    <n v="873.3720000000003"/>
    <n v="0"/>
    <s v="-"/>
    <n v="2295.6279999999997"/>
    <s v="Completed"/>
    <x v="3"/>
  </r>
  <r>
    <n v="8688543757"/>
    <n v="3119"/>
    <n v="662.476"/>
    <n v="15.858999999999998"/>
    <n v="71.98"/>
    <n v="488.99599999999998"/>
    <n v="2368.6849999999999"/>
    <n v="1879.6889999999999"/>
    <n v="750.31500000000005"/>
    <n v="0"/>
    <s v="-"/>
    <n v="2368.6849999999999"/>
    <s v="Completed"/>
    <x v="7"/>
  </r>
  <r>
    <n v="8742928078"/>
    <n v="2194"/>
    <n v="699.00800000000004"/>
    <n v="12.538"/>
    <n v="71.98"/>
    <n v="114.928"/>
    <n v="1410.4739999999999"/>
    <n v="1295.5459999999998"/>
    <n v="783.52600000000007"/>
    <n v="0"/>
    <s v="-"/>
    <n v="1410.4739999999999"/>
    <s v="Completed"/>
    <x v="0"/>
  </r>
  <r>
    <n v="8746826316"/>
    <n v="2394"/>
    <n v="621.48199999999997"/>
    <n v="13.68"/>
    <n v="71.98"/>
    <n v="125.4"/>
    <n v="1686.8579999999999"/>
    <n v="1561.4579999999999"/>
    <n v="707.14200000000005"/>
    <n v="0"/>
    <s v="-"/>
    <n v="1686.8579999999999"/>
    <s v="Completed"/>
    <x v="89"/>
  </r>
  <r>
    <n v="8679406849"/>
    <n v="2594"/>
    <n v="550.96600000000001"/>
    <n v="13.896000000000001"/>
    <n v="71.98"/>
    <n v="289.51"/>
    <n v="1957.1580000000001"/>
    <n v="1667.6480000000001"/>
    <n v="636.84199999999987"/>
    <n v="197.06"/>
    <n v="2226.1980000000003"/>
    <n v="-269.04000000000019"/>
    <s v="Return"/>
    <x v="63"/>
  </r>
  <r>
    <n v="8737438811"/>
    <n v="3594"/>
    <n v="933.00199999999995"/>
    <n v="18.274999999999999"/>
    <n v="71.98"/>
    <n v="563.46900000000005"/>
    <n v="2570.7429999999999"/>
    <n v="2007.2739999999999"/>
    <n v="1023.2570000000001"/>
    <n v="197.06"/>
    <n v="2839.7829999999999"/>
    <n v="-269.03999999999996"/>
    <s v="Return"/>
    <x v="11"/>
  </r>
  <r>
    <n v="8700263061"/>
    <n v="3564"/>
    <n v="883.15899999999999"/>
    <n v="18.122"/>
    <n v="71.98"/>
    <n v="558.76199999999994"/>
    <n v="2590.739"/>
    <n v="2031.9770000000001"/>
    <n v="973.26099999999997"/>
    <n v="197.06"/>
    <n v="2859.779"/>
    <n v="-269.03999999999996"/>
    <s v="Return"/>
    <x v="31"/>
  </r>
  <r>
    <n v="8690989947"/>
    <n v="3594.01"/>
    <n v="933.005"/>
    <n v="18.274999999999999"/>
    <n v="71.98"/>
    <n v="563.46900000000005"/>
    <n v="2570.75"/>
    <n v="2007.2809999999999"/>
    <n v="1023.2600000000002"/>
    <n v="0"/>
    <s v="-"/>
    <n v="2570.75"/>
    <s v="Completed"/>
    <x v="7"/>
  </r>
  <r>
    <n v="8695544424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7"/>
  </r>
  <r>
    <n v="8688227979"/>
    <n v="3118.99"/>
    <n v="662.47299999999996"/>
    <n v="15.858999999999998"/>
    <n v="71.98"/>
    <n v="488.99599999999998"/>
    <n v="2368.6779999999999"/>
    <n v="1879.6819999999998"/>
    <n v="750.3119999999999"/>
    <n v="0"/>
    <s v="-"/>
    <n v="2368.6779999999999"/>
    <s v="Completed"/>
    <x v="7"/>
  </r>
  <r>
    <n v="8695941283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"/>
  </r>
  <r>
    <n v="8706758437"/>
    <n v="3593.99"/>
    <n v="933"/>
    <n v="18.274999999999999"/>
    <n v="71.98"/>
    <n v="563.46900000000005"/>
    <n v="2570.7349999999997"/>
    <n v="2007.2659999999996"/>
    <n v="1023.2550000000001"/>
    <n v="0"/>
    <s v="-"/>
    <n v="2570.7349999999997"/>
    <s v="Completed"/>
    <x v="47"/>
  </r>
  <r>
    <n v="8667648203"/>
    <n v="2644"/>
    <n v="655.18299999999999"/>
    <n v="14.165000000000001"/>
    <n v="71.98"/>
    <n v="295.09399999999999"/>
    <n v="1902.672"/>
    <n v="1607.578"/>
    <n v="741.32799999999997"/>
    <n v="0"/>
    <s v="-"/>
    <n v="1902.672"/>
    <s v="Completed"/>
    <x v="8"/>
  </r>
  <r>
    <n v="8736225605"/>
    <n v="2432"/>
    <n v="516.55700000000002"/>
    <n v="13.896999999999998"/>
    <n v="71.98"/>
    <n v="127.39100000000001"/>
    <n v="1829.566"/>
    <n v="1702.175"/>
    <n v="602.43399999999997"/>
    <n v="132.16"/>
    <n v="2033.7060000000001"/>
    <n v="-204.1400000000001"/>
    <s v="Return"/>
    <x v="36"/>
  </r>
  <r>
    <n v="8717091515"/>
    <n v="3143"/>
    <n v="667.57299999999998"/>
    <n v="15.981999999999999"/>
    <n v="71.98"/>
    <n v="492.75799999999998"/>
    <n v="2387.4650000000001"/>
    <n v="1894.7070000000001"/>
    <n v="755.53499999999985"/>
    <n v="197.06"/>
    <n v="2656.5050000000001"/>
    <n v="-269.03999999999996"/>
    <s v="Return"/>
    <x v="3"/>
  </r>
  <r>
    <n v="8713956530"/>
    <n v="1012"/>
    <n v="250.774"/>
    <n v="5.782"/>
    <n v="53.1"/>
    <n v="53.019000000000005"/>
    <n v="702.34399999999994"/>
    <n v="649.32499999999993"/>
    <n v="309.65600000000006"/>
    <n v="107.38"/>
    <n v="862.82399999999996"/>
    <n v="-160.48000000000002"/>
    <s v="Return"/>
    <x v="12"/>
  </r>
  <r>
    <n v="8712125452"/>
    <n v="3102"/>
    <n v="988.29700000000003"/>
    <n v="15.773"/>
    <n v="71.98"/>
    <n v="486.334"/>
    <n v="2025.9499999999998"/>
    <n v="1539.6159999999998"/>
    <n v="1076.0500000000002"/>
    <n v="0"/>
    <s v="-"/>
    <n v="2025.9499999999998"/>
    <s v="Completed"/>
    <x v="50"/>
  </r>
  <r>
    <n v="8662341757"/>
    <n v="3294"/>
    <n v="1049.4680000000001"/>
    <n v="17.646000000000001"/>
    <n v="71.98"/>
    <n v="367.63499999999999"/>
    <n v="2154.9059999999999"/>
    <n v="1787.271"/>
    <n v="1139.0940000000001"/>
    <n v="0"/>
    <s v="-"/>
    <n v="2154.9059999999999"/>
    <s v="Completed"/>
    <x v="46"/>
  </r>
  <r>
    <n v="8734210663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9"/>
  </r>
  <r>
    <n v="8740527853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30"/>
  </r>
  <r>
    <n v="8729675139"/>
    <n v="2396"/>
    <n v="622.00199999999995"/>
    <n v="13.692"/>
    <n v="71.98"/>
    <n v="125.50999999999999"/>
    <n v="1688.326"/>
    <n v="1562.816"/>
    <n v="707.67399999999998"/>
    <n v="0"/>
    <s v="-"/>
    <n v="1688.326"/>
    <s v="Completed"/>
    <x v="5"/>
  </r>
  <r>
    <n v="8752574080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4"/>
  </r>
  <r>
    <n v="8720941821"/>
    <n v="2938"/>
    <n v="728.03599999999994"/>
    <n v="14.939"/>
    <n v="71.97999999999999"/>
    <n v="460.61900000000003"/>
    <n v="2123.0450000000001"/>
    <n v="1662.4259999999999"/>
    <n v="814.95499999999993"/>
    <n v="0"/>
    <s v="-"/>
    <n v="2123.0450000000001"/>
    <s v="Completed"/>
    <x v="3"/>
  </r>
  <r>
    <n v="8704408298"/>
    <n v="2548.9899999999998"/>
    <n v="661.71799999999996"/>
    <n v="14.565999999999999"/>
    <n v="71.98"/>
    <n v="133.518"/>
    <n v="1800.7259999999999"/>
    <n v="1667.2079999999999"/>
    <n v="748.2639999999999"/>
    <n v="0"/>
    <s v="-"/>
    <n v="1800.7259999999999"/>
    <s v="Completed"/>
    <x v="80"/>
  </r>
  <r>
    <n v="8662707145"/>
    <n v="2993.99"/>
    <n v="777.24"/>
    <n v="16.039000000000001"/>
    <n v="71.98"/>
    <n v="334.15600000000001"/>
    <n v="2128.7309999999998"/>
    <n v="1794.5749999999998"/>
    <n v="865.25900000000001"/>
    <n v="0"/>
    <s v="-"/>
    <n v="2128.7309999999998"/>
    <s v="Completed"/>
    <x v="46"/>
  </r>
  <r>
    <n v="8741802458"/>
    <n v="3294"/>
    <n v="816.25300000000004"/>
    <n v="16.75"/>
    <n v="71.98"/>
    <n v="516.43799999999999"/>
    <n v="2389.0169999999998"/>
    <n v="1872.5789999999997"/>
    <n v="904.98300000000017"/>
    <n v="107.38"/>
    <n v="2568.377"/>
    <n v="-179.36000000000013"/>
    <s v="Return"/>
    <x v="9"/>
  </r>
  <r>
    <n v="8689364850"/>
    <n v="1102"/>
    <n v="247.06800000000001"/>
    <n v="6.2970000000000006"/>
    <n v="53.1"/>
    <n v="57.727999999999994"/>
    <n v="795.53499999999997"/>
    <n v="737.80700000000002"/>
    <n v="306.46500000000003"/>
    <n v="0"/>
    <s v="-"/>
    <n v="795.53499999999997"/>
    <s v="Completed"/>
    <x v="7"/>
  </r>
  <r>
    <n v="8702278551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82"/>
  </r>
  <r>
    <n v="8661379163"/>
    <n v="1204"/>
    <n v="312.55799999999999"/>
    <n v="6.45"/>
    <n v="53.099999999999994"/>
    <n v="134.375"/>
    <n v="831.89199999999994"/>
    <n v="697.51699999999994"/>
    <n v="372.10800000000006"/>
    <n v="197.06"/>
    <n v="1082.0519999999999"/>
    <n v="-250.15999999999997"/>
    <s v="Return"/>
    <x v="78"/>
  </r>
  <r>
    <n v="8741862363"/>
    <n v="3142.99"/>
    <n v="667.57100000000003"/>
    <n v="15.981999999999999"/>
    <n v="71.98"/>
    <n v="492.75799999999998"/>
    <n v="2387.4569999999999"/>
    <n v="1894.6989999999998"/>
    <n v="755.5329999999999"/>
    <n v="197.06"/>
    <n v="2656.4969999999998"/>
    <n v="-269.03999999999996"/>
    <s v="Return"/>
    <x v="33"/>
  </r>
  <r>
    <n v="8708782168"/>
    <n v="2264"/>
    <n v="641.16499999999996"/>
    <n v="12.937000000000001"/>
    <n v="71.98"/>
    <n v="118.59100000000001"/>
    <n v="1537.9180000000001"/>
    <n v="1419.3270000000002"/>
    <n v="726.08199999999988"/>
    <n v="0"/>
    <s v="-"/>
    <n v="1537.9180000000001"/>
    <s v="Completed"/>
    <x v="64"/>
  </r>
  <r>
    <n v="8677363499"/>
    <n v="3994"/>
    <n v="1272.4880000000001"/>
    <n v="21.395999999999997"/>
    <n v="71.98"/>
    <n v="445.76"/>
    <n v="2628.1359999999995"/>
    <n v="2182.3759999999993"/>
    <n v="1365.8640000000005"/>
    <n v="0"/>
    <s v="-"/>
    <n v="2628.1359999999995"/>
    <s v="Completed"/>
    <x v="54"/>
  </r>
  <r>
    <n v="8739288421"/>
    <n v="3743"/>
    <n v="927.51499999999999"/>
    <n v="19.032"/>
    <n v="71.98"/>
    <n v="586.83000000000004"/>
    <n v="2724.473"/>
    <n v="2137.643"/>
    <n v="1018.527"/>
    <n v="197.06"/>
    <n v="2993.5129999999999"/>
    <n v="-269.03999999999996"/>
    <s v="Return"/>
    <x v="18"/>
  </r>
  <r>
    <n v="8656967184"/>
    <n v="2419"/>
    <n v="513.79600000000005"/>
    <n v="12.959"/>
    <n v="71.98"/>
    <n v="269.97899999999998"/>
    <n v="1820.2649999999999"/>
    <n v="1550.2859999999998"/>
    <n v="598.73500000000013"/>
    <n v="0"/>
    <s v="-"/>
    <n v="1820.2649999999999"/>
    <s v="Completed"/>
    <x v="10"/>
  </r>
  <r>
    <n v="8699197877"/>
    <n v="2526"/>
    <n v="536.52200000000005"/>
    <n v="14.435"/>
    <n v="71.98"/>
    <n v="132.31900000000002"/>
    <n v="1903.0630000000001"/>
    <n v="1770.7440000000001"/>
    <n v="622.9369999999999"/>
    <n v="197.06"/>
    <n v="2172.1030000000001"/>
    <n v="-269.03999999999996"/>
    <s v="Return"/>
    <x v="31"/>
  </r>
  <r>
    <n v="8711372822"/>
    <n v="3143"/>
    <n v="667.57299999999998"/>
    <n v="15.981999999999999"/>
    <n v="71.98"/>
    <n v="492.75799999999998"/>
    <n v="2387.4650000000001"/>
    <n v="1894.7070000000001"/>
    <n v="755.53499999999985"/>
    <n v="197.06"/>
    <n v="2656.5050000000001"/>
    <n v="-269.03999999999996"/>
    <s v="Return"/>
    <x v="72"/>
  </r>
  <r>
    <n v="8679706893"/>
    <n v="3394"/>
    <n v="841.03300000000002"/>
    <n v="18.181999999999999"/>
    <n v="71.98"/>
    <n v="378.79199999999997"/>
    <n v="2462.8050000000003"/>
    <n v="2084.0130000000004"/>
    <n v="931.19499999999971"/>
    <n v="132.16"/>
    <n v="2666.9450000000002"/>
    <n v="-204.13999999999987"/>
    <s v="Return"/>
    <x v="63"/>
  </r>
  <r>
    <n v="8737844756"/>
    <n v="2150"/>
    <n v="684.99"/>
    <n v="12.286"/>
    <n v="71.98"/>
    <n v="112.61799999999999"/>
    <n v="1380.7439999999999"/>
    <n v="1268.126"/>
    <n v="769.25600000000009"/>
    <n v="132.16"/>
    <n v="1584.884"/>
    <n v="-204.1400000000001"/>
    <s v="Return"/>
    <x v="11"/>
  </r>
  <r>
    <n v="8690634420"/>
    <n v="3294"/>
    <n v="816.25300000000004"/>
    <n v="16.75"/>
    <n v="71.98"/>
    <n v="516.43799999999999"/>
    <n v="2389.0169999999998"/>
    <n v="1872.5789999999997"/>
    <n v="904.98300000000017"/>
    <n v="197.06"/>
    <n v="2658.0569999999998"/>
    <n v="-269.03999999999996"/>
    <s v="Return"/>
    <x v="7"/>
  </r>
  <r>
    <n v="8698177391"/>
    <n v="1597"/>
    <n v="433.42599999999999"/>
    <n v="9.1260000000000012"/>
    <n v="53.1"/>
    <n v="83.64500000000001"/>
    <n v="1101.3480000000002"/>
    <n v="1017.7030000000002"/>
    <n v="495.65199999999982"/>
    <n v="0"/>
    <s v="-"/>
    <n v="1101.3480000000002"/>
    <s v="Completed"/>
    <x v="31"/>
  </r>
  <r>
    <n v="8689877308"/>
    <n v="3294"/>
    <n v="816.25300000000004"/>
    <n v="16.75"/>
    <n v="71.98"/>
    <n v="516.43799999999999"/>
    <n v="2389.0169999999998"/>
    <n v="1872.5789999999997"/>
    <n v="904.98300000000017"/>
    <n v="197.06"/>
    <n v="2658.0569999999998"/>
    <n v="-269.03999999999996"/>
    <s v="Return"/>
    <x v="7"/>
  </r>
  <r>
    <n v="8739442057"/>
    <n v="2623"/>
    <n v="649.97900000000004"/>
    <n v="14.988"/>
    <n v="71.98"/>
    <n v="137.4"/>
    <n v="1886.0529999999999"/>
    <n v="1748.6529999999998"/>
    <n v="736.94700000000012"/>
    <n v="197.06"/>
    <n v="2155.0929999999998"/>
    <n v="-269.03999999999996"/>
    <s v="Return"/>
    <x v="18"/>
  </r>
  <r>
    <n v="8707645949"/>
    <n v="704"/>
    <n v="182.75800000000001"/>
    <n v="4.0220000000000002"/>
    <n v="31.86"/>
    <n v="36.872"/>
    <n v="485.3599999999999"/>
    <n v="448.48799999999989"/>
    <n v="218.6400000000001"/>
    <n v="132.16"/>
    <n v="649.37999999999988"/>
    <n v="-164.01999999999998"/>
    <s v="Return"/>
    <x v="96"/>
  </r>
  <r>
    <n v="8720226032"/>
    <n v="1480"/>
    <n v="384.20800000000003"/>
    <n v="8.4580000000000002"/>
    <n v="53.1"/>
    <n v="77.528000000000006"/>
    <n v="1034.2339999999999"/>
    <n v="956.7059999999999"/>
    <n v="445.76600000000008"/>
    <n v="0"/>
    <s v="-"/>
    <n v="1034.2339999999999"/>
    <s v="Completed"/>
    <x v="3"/>
  </r>
  <r>
    <n v="8739963009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18"/>
  </r>
  <r>
    <n v="8663891760"/>
    <n v="1629"/>
    <n v="442.11099999999999"/>
    <n v="8.7260000000000009"/>
    <n v="53.1"/>
    <n v="181.81199999999998"/>
    <n v="1125.0630000000001"/>
    <n v="943.25100000000009"/>
    <n v="503.9369999999999"/>
    <n v="0"/>
    <s v="-"/>
    <n v="1125.0630000000001"/>
    <s v="Completed"/>
    <x v="6"/>
  </r>
  <r>
    <n v="8734120743"/>
    <n v="2478.9899999999998"/>
    <n v="526.53700000000003"/>
    <n v="14.166"/>
    <n v="71.98"/>
    <n v="129.845"/>
    <n v="1866.3069999999998"/>
    <n v="1736.4619999999998"/>
    <n v="612.68299999999999"/>
    <n v="0"/>
    <s v="-"/>
    <n v="1866.3069999999998"/>
    <s v="Completed"/>
    <x v="19"/>
  </r>
  <r>
    <n v="8739658854"/>
    <n v="1480"/>
    <n v="401.67200000000003"/>
    <n v="8.4580000000000002"/>
    <n v="53.1"/>
    <n v="77.528000000000006"/>
    <n v="1016.7699999999999"/>
    <n v="939.24199999999985"/>
    <n v="463.23000000000013"/>
    <n v="107.38"/>
    <n v="1177.25"/>
    <n v="-160.48000000000013"/>
    <s v="Return"/>
    <x v="18"/>
  </r>
  <r>
    <n v="8729920725"/>
    <n v="3103.99"/>
    <n v="769.16899999999998"/>
    <n v="15.782999999999999"/>
    <n v="71.98"/>
    <n v="486.642"/>
    <n v="2247.058"/>
    <n v="1760.4159999999999"/>
    <n v="856.93199999999979"/>
    <n v="197.06"/>
    <n v="2516.098"/>
    <n v="-269.03999999999996"/>
    <s v="Return"/>
    <x v="97"/>
  </r>
  <r>
    <n v="8682619946"/>
    <n v="3354"/>
    <n v="831.12099999999998"/>
    <n v="17.968"/>
    <n v="71.98"/>
    <n v="374.33300000000003"/>
    <n v="2432.931"/>
    <n v="2058.598"/>
    <n v="921.06899999999996"/>
    <n v="0"/>
    <s v="-"/>
    <n v="2432.931"/>
    <s v="Completed"/>
    <x v="45"/>
  </r>
  <r>
    <n v="8690835103"/>
    <n v="2419"/>
    <n v="513.79600000000005"/>
    <n v="13.823"/>
    <n v="71.98"/>
    <n v="126.709"/>
    <n v="1819.4009999999998"/>
    <n v="1692.6919999999998"/>
    <n v="599.59900000000016"/>
    <n v="0"/>
    <s v="-"/>
    <n v="1819.4009999999998"/>
    <s v="Completed"/>
    <x v="7"/>
  </r>
  <r>
    <n v="8681023356"/>
    <n v="3544"/>
    <n v="920.02200000000005"/>
    <n v="18.984999999999999"/>
    <n v="71.98"/>
    <n v="395.53100000000001"/>
    <n v="2533.0129999999999"/>
    <n v="2137.482"/>
    <n v="1010.9870000000001"/>
    <n v="197.06"/>
    <n v="2802.0529999999999"/>
    <n v="-269.03999999999996"/>
    <s v="Return"/>
    <x v="98"/>
  </r>
  <r>
    <n v="8723778446"/>
    <n v="2146"/>
    <n v="455.81"/>
    <n v="12.263"/>
    <n v="71.98"/>
    <n v="112.40899999999999"/>
    <n v="1605.9470000000001"/>
    <n v="1493.538"/>
    <n v="540.05299999999988"/>
    <n v="197.06"/>
    <n v="1874.9870000000001"/>
    <n v="-269.03999999999996"/>
    <s v="Return"/>
    <x v="14"/>
  </r>
  <r>
    <n v="8673164938"/>
    <n v="3543.99"/>
    <n v="920.02"/>
    <n v="18.984999999999999"/>
    <n v="71.98"/>
    <n v="395.53100000000001"/>
    <n v="2533.0049999999997"/>
    <n v="2137.4739999999997"/>
    <n v="1010.9850000000001"/>
    <n v="197.06"/>
    <n v="2802.0449999999996"/>
    <n v="-269.03999999999996"/>
    <s v="Return"/>
    <x v="32"/>
  </r>
  <r>
    <n v="8740527849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30"/>
  </r>
  <r>
    <n v="8719009522"/>
    <n v="3294"/>
    <n v="816.25300000000004"/>
    <n v="16.75"/>
    <n v="71.98"/>
    <n v="516.43799999999999"/>
    <n v="2389.0169999999998"/>
    <n v="1872.5789999999997"/>
    <n v="904.98300000000017"/>
    <n v="197.06"/>
    <n v="2658.0569999999998"/>
    <n v="-269.03999999999996"/>
    <s v="Return"/>
    <x v="3"/>
  </r>
  <r>
    <n v="8681405218"/>
    <n v="3564"/>
    <n v="883.15899999999999"/>
    <n v="19.093"/>
    <n v="71.98"/>
    <n v="397.77100000000002"/>
    <n v="2589.768"/>
    <n v="2191.9969999999998"/>
    <n v="974.23199999999997"/>
    <n v="107.38"/>
    <n v="2769.1280000000002"/>
    <n v="-179.36000000000013"/>
    <s v="Return"/>
    <x v="25"/>
  </r>
  <r>
    <n v="8672924800"/>
    <n v="3213.9900000000002"/>
    <n v="796.42700000000002"/>
    <n v="17.218"/>
    <n v="71.98"/>
    <n v="358.70800000000003"/>
    <n v="2328.3650000000002"/>
    <n v="1969.6570000000002"/>
    <n v="885.625"/>
    <n v="0"/>
    <s v="-"/>
    <n v="2328.3650000000002"/>
    <s v="Completed"/>
    <x v="32"/>
  </r>
  <r>
    <n v="8715146659"/>
    <n v="3103.97"/>
    <n v="769.16399999999999"/>
    <n v="15.782"/>
    <n v="71.98"/>
    <n v="486.642"/>
    <n v="2247.0439999999994"/>
    <n v="1760.4019999999994"/>
    <n v="856.92600000000039"/>
    <n v="0"/>
    <s v="-"/>
    <n v="2247.0439999999994"/>
    <s v="Completed"/>
    <x v="12"/>
  </r>
  <r>
    <n v="8694225958"/>
    <n v="3563.98"/>
    <n v="883.154"/>
    <n v="18.122"/>
    <n v="71.98"/>
    <n v="558.76199999999994"/>
    <n v="2590.7240000000002"/>
    <n v="2031.9620000000002"/>
    <n v="973.25599999999986"/>
    <n v="0"/>
    <s v="-"/>
    <n v="2590.7240000000002"/>
    <s v="Completed"/>
    <x v="7"/>
  </r>
  <r>
    <n v="8695689853"/>
    <n v="3470"/>
    <n v="859.86599999999999"/>
    <n v="17.643999999999998"/>
    <n v="71.98"/>
    <n v="544.02300000000002"/>
    <n v="2520.5100000000002"/>
    <n v="1976.4870000000001"/>
    <n v="949.48999999999978"/>
    <n v="197.06"/>
    <n v="2789.55"/>
    <n v="-269.03999999999996"/>
    <s v="Return"/>
    <x v="7"/>
  </r>
  <r>
    <n v="8726247264"/>
    <n v="1374"/>
    <n v="453.97"/>
    <n v="7.8520000000000003"/>
    <n v="53.1"/>
    <n v="71.973000000000013"/>
    <n v="859.07799999999997"/>
    <n v="787.10500000000002"/>
    <n v="514.92200000000003"/>
    <n v="197.06"/>
    <n v="1109.2380000000001"/>
    <n v="-250.16000000000008"/>
    <s v="Return"/>
    <x v="5"/>
  </r>
  <r>
    <n v="8711580033"/>
    <n v="2126.9899999999998"/>
    <n v="527.06799999999998"/>
    <n v="12.154999999999999"/>
    <n v="71.98"/>
    <n v="111.40900000000001"/>
    <n v="1515.7869999999998"/>
    <n v="1404.3779999999997"/>
    <n v="611.20299999999997"/>
    <n v="107.38"/>
    <n v="1695.1469999999999"/>
    <n v="-179.36000000000013"/>
    <s v="Return"/>
    <x v="51"/>
  </r>
  <r>
    <n v="8736603307"/>
    <n v="2479"/>
    <n v="526.54"/>
    <n v="14.166"/>
    <n v="71.98"/>
    <n v="129.85499999999999"/>
    <n v="1866.3140000000001"/>
    <n v="1736.4590000000001"/>
    <n v="612.68599999999992"/>
    <n v="197.06"/>
    <n v="2135.3540000000003"/>
    <n v="-269.04000000000019"/>
    <s v="Return"/>
    <x v="11"/>
  </r>
  <r>
    <n v="8742861116"/>
    <n v="2384.9899999999998"/>
    <n v="422.14299999999997"/>
    <n v="13.628"/>
    <n v="71.98"/>
    <n v="124.937"/>
    <n v="1877.2389999999998"/>
    <n v="1752.3019999999999"/>
    <n v="507.75099999999998"/>
    <n v="0"/>
    <s v="-"/>
    <n v="1877.2389999999998"/>
    <s v="Completed"/>
    <x v="28"/>
  </r>
  <r>
    <n v="8695472254"/>
    <n v="3329"/>
    <n v="707.08"/>
    <n v="16.927"/>
    <n v="71.98"/>
    <n v="521.91600000000005"/>
    <n v="2533.0129999999999"/>
    <n v="2011.0969999999998"/>
    <n v="795.98700000000008"/>
    <n v="0"/>
    <s v="-"/>
    <n v="2533.0129999999999"/>
    <s v="Completed"/>
    <x v="7"/>
  </r>
  <r>
    <n v="8665449739"/>
    <n v="2994"/>
    <n v="635.92600000000004"/>
    <n v="16.039000000000001"/>
    <n v="71.98"/>
    <n v="334.15600000000001"/>
    <n v="2270.0549999999998"/>
    <n v="1935.8989999999999"/>
    <n v="723.94500000000016"/>
    <n v="132.16"/>
    <n v="2474.1949999999997"/>
    <n v="-204.13999999999987"/>
    <s v="Return"/>
    <x v="56"/>
  </r>
  <r>
    <n v="8696936954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3"/>
  </r>
  <r>
    <n v="8754245411"/>
    <n v="3153.99"/>
    <n v="669.90700000000004"/>
    <n v="16.036999999999999"/>
    <n v="71.98"/>
    <n v="494.48399999999998"/>
    <n v="2396.0659999999998"/>
    <n v="1901.5819999999999"/>
    <n v="757.92399999999998"/>
    <n v="0"/>
    <s v="-"/>
    <n v="2396.0659999999998"/>
    <s v="Completed"/>
    <x v="77"/>
  </r>
  <r>
    <n v="8658143949"/>
    <n v="2994"/>
    <n v="635.92600000000004"/>
    <n v="16.039000000000001"/>
    <n v="71.98"/>
    <n v="334.15600000000001"/>
    <n v="2270.0549999999998"/>
    <n v="1935.8989999999999"/>
    <n v="723.94500000000016"/>
    <n v="197.06"/>
    <n v="2539.0949999999998"/>
    <n v="-269.03999999999996"/>
    <s v="Return"/>
    <x v="71"/>
  </r>
  <r>
    <n v="8716322464"/>
    <n v="2244"/>
    <n v="476.62599999999998"/>
    <n v="12.823"/>
    <n v="71.98"/>
    <n v="117.54599999999999"/>
    <n v="1682.5709999999999"/>
    <n v="1565.0249999999999"/>
    <n v="561.42900000000009"/>
    <n v="132.16"/>
    <n v="1886.711"/>
    <n v="-204.1400000000001"/>
    <s v="Return"/>
    <x v="12"/>
  </r>
  <r>
    <n v="8680458890"/>
    <n v="2834"/>
    <n v="735.70600000000002"/>
    <n v="15.181999999999999"/>
    <n v="71.98"/>
    <n v="316.29199999999997"/>
    <n v="2011.1320000000001"/>
    <n v="1694.8400000000001"/>
    <n v="822.86799999999994"/>
    <n v="0"/>
    <s v="-"/>
    <n v="2011.1320000000001"/>
    <s v="Completed"/>
    <x v="44"/>
  </r>
  <r>
    <n v="8716828020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3"/>
  </r>
  <r>
    <n v="8673378655"/>
    <n v="1894"/>
    <n v="514.03200000000004"/>
    <n v="10.146000000000001"/>
    <n v="53.1"/>
    <n v="211.38500000000002"/>
    <n v="1316.722"/>
    <n v="1105.337"/>
    <n v="577.27800000000002"/>
    <n v="197.06"/>
    <n v="1566.8819999999998"/>
    <n v="-250.15999999999985"/>
    <s v="Return"/>
    <x v="32"/>
  </r>
  <r>
    <n v="8741339874"/>
    <n v="2338"/>
    <n v="606.94500000000005"/>
    <n v="13.36"/>
    <n v="71.98"/>
    <n v="122.46299999999999"/>
    <n v="1645.7149999999999"/>
    <n v="1523.252"/>
    <n v="692.28500000000008"/>
    <n v="0"/>
    <s v="-"/>
    <n v="1645.7149999999999"/>
    <s v="Completed"/>
    <x v="9"/>
  </r>
  <r>
    <n v="8728262605"/>
    <n v="2719"/>
    <n v="673.76800000000003"/>
    <n v="13.825000000000001"/>
    <n v="71.98"/>
    <n v="426.28100000000001"/>
    <n v="1959.4269999999999"/>
    <n v="1533.146"/>
    <n v="759.57300000000009"/>
    <n v="197.06"/>
    <n v="2228.4670000000001"/>
    <n v="-269.04000000000019"/>
    <s v="Return"/>
    <x v="5"/>
  </r>
  <r>
    <n v="8687098475"/>
    <n v="3643.98"/>
    <n v="1117.973"/>
    <n v="19.521000000000001"/>
    <n v="71.97999999999999"/>
    <n v="406.697"/>
    <n v="2434.5059999999999"/>
    <n v="2027.8089999999997"/>
    <n v="1209.4740000000002"/>
    <n v="0"/>
    <s v="-"/>
    <n v="2434.5059999999999"/>
    <s v="Completed"/>
    <x v="95"/>
  </r>
  <r>
    <n v="8701220872"/>
    <n v="3794"/>
    <n v="984.92200000000003"/>
    <n v="19.291"/>
    <n v="71.98"/>
    <n v="594.81600000000003"/>
    <n v="2717.8069999999998"/>
    <n v="2122.991"/>
    <n v="1076.1930000000002"/>
    <n v="107.38"/>
    <n v="2897.1669999999999"/>
    <n v="-179.36000000000013"/>
    <s v="Return"/>
    <x v="99"/>
  </r>
  <r>
    <n v="8714910568"/>
    <n v="3286"/>
    <n v="814.27099999999996"/>
    <n v="16.709"/>
    <n v="71.98"/>
    <n v="515.18399999999997"/>
    <n v="2383.0400000000004"/>
    <n v="1867.8560000000004"/>
    <n v="902.95999999999958"/>
    <n v="0"/>
    <s v="-"/>
    <n v="2383.0400000000004"/>
    <s v="Completed"/>
    <x v="12"/>
  </r>
  <r>
    <n v="8730178957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35"/>
  </r>
  <r>
    <n v="8712381004"/>
    <n v="3502"/>
    <n v="743.82500000000005"/>
    <n v="17.807000000000002"/>
    <n v="71.98"/>
    <n v="549.0390000000001"/>
    <n v="2668.3880000000004"/>
    <n v="2119.3490000000002"/>
    <n v="833.61199999999963"/>
    <n v="197.06"/>
    <n v="2937.4280000000003"/>
    <n v="-269.03999999999996"/>
    <s v="Return"/>
    <x v="50"/>
  </r>
  <r>
    <n v="8741345547"/>
    <n v="1600"/>
    <n v="472"/>
    <n v="9.1430000000000007"/>
    <n v="53.1"/>
    <n v="83.808999999999997"/>
    <n v="1065.7570000000001"/>
    <n v="981.94800000000009"/>
    <n v="534.24299999999994"/>
    <n v="132.16"/>
    <n v="1251.0170000000001"/>
    <n v="-185.26"/>
    <s v="Return"/>
    <x v="33"/>
  </r>
  <r>
    <n v="8693415291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7"/>
  </r>
  <r>
    <n v="8718090637"/>
    <n v="4445"/>
    <n v="1101.471"/>
    <n v="22.602"/>
    <n v="71.98"/>
    <n v="696.875"/>
    <n v="3248.9470000000001"/>
    <n v="2552.0720000000001"/>
    <n v="1196.0529999999999"/>
    <n v="107.38"/>
    <n v="3428.3070000000002"/>
    <n v="-179.36000000000013"/>
    <s v="Return"/>
    <x v="3"/>
  </r>
  <r>
    <n v="8741034260"/>
    <n v="2886"/>
    <n v="612.98599999999999"/>
    <n v="14.674999999999999"/>
    <n v="71.98"/>
    <n v="452.46899999999999"/>
    <n v="2186.3589999999999"/>
    <n v="1733.8899999999999"/>
    <n v="699.64100000000008"/>
    <n v="197.06"/>
    <n v="2455.3989999999999"/>
    <n v="-269.03999999999996"/>
    <s v="Return"/>
    <x v="9"/>
  </r>
  <r>
    <n v="8730282763"/>
    <n v="3734"/>
    <n v="969.346"/>
    <n v="18.986000000000001"/>
    <n v="71.98"/>
    <n v="585.41200000000003"/>
    <n v="2673.6880000000001"/>
    <n v="2088.2759999999998"/>
    <n v="1060.3119999999999"/>
    <n v="197.06"/>
    <n v="2942.7280000000001"/>
    <n v="-269.03999999999996"/>
    <s v="Return"/>
    <x v="35"/>
  </r>
  <r>
    <n v="8727538891"/>
    <n v="1694"/>
    <n v="419.77300000000002"/>
    <n v="9.6810000000000009"/>
    <n v="53.1"/>
    <n v="88.736999999999995"/>
    <n v="1211.4459999999999"/>
    <n v="1122.7089999999998"/>
    <n v="482.55400000000009"/>
    <n v="197.06"/>
    <n v="1461.6059999999998"/>
    <n v="-250.15999999999985"/>
    <s v="Return"/>
    <x v="5"/>
  </r>
  <r>
    <n v="8666896038"/>
    <n v="1204"/>
    <n v="312.55799999999999"/>
    <n v="6.45"/>
    <n v="53.1"/>
    <n v="134.375"/>
    <n v="831.89199999999994"/>
    <n v="697.51699999999994"/>
    <n v="372.10800000000006"/>
    <n v="197.06"/>
    <n v="1082.0519999999999"/>
    <n v="-250.15999999999997"/>
    <s v="Return"/>
    <x v="57"/>
  </r>
  <r>
    <n v="8710428507"/>
    <n v="3329"/>
    <n v="707.08"/>
    <n v="16.927"/>
    <n v="71.97999999999999"/>
    <n v="521.91600000000005"/>
    <n v="2533.0129999999999"/>
    <n v="2011.0969999999998"/>
    <n v="795.98700000000008"/>
    <n v="0"/>
    <s v="-"/>
    <n v="2533.0129999999999"/>
    <s v="Completed"/>
    <x v="64"/>
  </r>
  <r>
    <n v="8712807850"/>
    <n v="3502"/>
    <n v="743.82500000000005"/>
    <n v="17.807000000000002"/>
    <n v="71.98"/>
    <n v="549.0390000000001"/>
    <n v="2668.3880000000004"/>
    <n v="2119.3490000000002"/>
    <n v="833.61199999999963"/>
    <n v="197.06"/>
    <n v="2937.4280000000003"/>
    <n v="-269.03999999999996"/>
    <s v="Return"/>
    <x v="50"/>
  </r>
  <r>
    <n v="8701295928"/>
    <n v="1012"/>
    <n v="250.774"/>
    <n v="5.7829999999999995"/>
    <n v="53.1"/>
    <n v="53.009"/>
    <n v="702.34299999999996"/>
    <n v="649.33399999999995"/>
    <n v="309.65700000000004"/>
    <n v="197.06"/>
    <n v="952.50299999999993"/>
    <n v="-250.15999999999997"/>
    <s v="Return"/>
    <x v="99"/>
  </r>
  <r>
    <n v="8738750453"/>
    <n v="2410"/>
    <n v="597.19799999999998"/>
    <n v="13.771000000000001"/>
    <n v="71.98"/>
    <n v="126.236"/>
    <n v="1727.0510000000002"/>
    <n v="1600.8150000000001"/>
    <n v="682.94899999999984"/>
    <n v="197.06"/>
    <n v="1996.0910000000001"/>
    <n v="-269.03999999999996"/>
    <s v="Return"/>
    <x v="48"/>
  </r>
  <r>
    <n v="8738241328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11"/>
  </r>
  <r>
    <n v="8742495176"/>
    <n v="3013"/>
    <n v="639.96100000000001"/>
    <n v="15.32"/>
    <n v="71.98"/>
    <n v="472.37700000000001"/>
    <n v="2285.7389999999996"/>
    <n v="1813.3619999999996"/>
    <n v="727.26100000000042"/>
    <n v="0"/>
    <s v="-"/>
    <n v="2285.7389999999996"/>
    <s v="Completed"/>
    <x v="28"/>
  </r>
  <r>
    <n v="8721348741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3"/>
  </r>
  <r>
    <n v="8747662289"/>
    <n v="3955"/>
    <n v="980.04899999999998"/>
    <n v="20.11"/>
    <n v="71.98"/>
    <n v="620.05799999999999"/>
    <n v="2882.8609999999999"/>
    <n v="2262.8029999999999"/>
    <n v="1072.1390000000001"/>
    <n v="0"/>
    <s v="-"/>
    <n v="2882.8609999999999"/>
    <s v="Completed"/>
    <x v="17"/>
  </r>
  <r>
    <n v="8741371679"/>
    <n v="3294"/>
    <n v="816.25300000000004"/>
    <n v="16.75"/>
    <n v="71.98"/>
    <n v="516.43799999999999"/>
    <n v="2389.0169999999998"/>
    <n v="1872.5789999999997"/>
    <n v="904.98300000000017"/>
    <n v="197.06"/>
    <n v="2658.0569999999998"/>
    <n v="-269.03999999999996"/>
    <s v="Return"/>
    <x v="33"/>
  </r>
  <r>
    <n v="8715814416"/>
    <n v="3564"/>
    <n v="883.15899999999999"/>
    <n v="18.122"/>
    <n v="71.98"/>
    <n v="558.76199999999994"/>
    <n v="2590.739"/>
    <n v="2031.9770000000001"/>
    <n v="973.26099999999997"/>
    <n v="197.06"/>
    <n v="2859.779"/>
    <n v="-269.03999999999996"/>
    <s v="Return"/>
    <x v="12"/>
  </r>
  <r>
    <n v="8728797991"/>
    <n v="3103.99"/>
    <n v="769.16899999999998"/>
    <n v="15.782999999999999"/>
    <n v="71.98"/>
    <n v="486.642"/>
    <n v="2247.058"/>
    <n v="1760.4159999999999"/>
    <n v="856.93199999999979"/>
    <n v="0"/>
    <s v="-"/>
    <n v="2247.058"/>
    <s v="Completed"/>
    <x v="5"/>
  </r>
  <r>
    <n v="8675096594"/>
    <n v="2794"/>
    <n v="692.35299999999995"/>
    <n v="14.968"/>
    <n v="71.98"/>
    <n v="311.83300000000003"/>
    <n v="2014.6990000000001"/>
    <n v="1702.866"/>
    <n v="779.30099999999993"/>
    <n v="0"/>
    <s v="-"/>
    <n v="2014.6990000000001"/>
    <s v="Completed"/>
    <x v="20"/>
  </r>
  <r>
    <n v="8659466063"/>
    <n v="1454"/>
    <n v="325.98700000000002"/>
    <n v="7.7889999999999997"/>
    <n v="53.1"/>
    <n v="162.28100000000001"/>
    <n v="1067.124"/>
    <n v="904.84300000000007"/>
    <n v="386.87599999999998"/>
    <n v="0"/>
    <s v="-"/>
    <n v="1067.124"/>
    <s v="Completed"/>
    <x v="100"/>
  </r>
  <r>
    <n v="8672976504"/>
    <n v="2644"/>
    <n v="842.37800000000004"/>
    <n v="14.165000000000001"/>
    <n v="71.98"/>
    <n v="295.09399999999999"/>
    <n v="1715.4769999999999"/>
    <n v="1420.3829999999998"/>
    <n v="928.52300000000014"/>
    <n v="0"/>
    <s v="-"/>
    <n v="1715.4769999999999"/>
    <s v="Completed"/>
    <x v="32"/>
  </r>
  <r>
    <n v="8693566791"/>
    <n v="3294"/>
    <n v="816.25300000000004"/>
    <n v="16.75"/>
    <n v="71.98"/>
    <n v="516.43799999999999"/>
    <n v="2389.0169999999998"/>
    <n v="1872.5789999999997"/>
    <n v="904.98300000000017"/>
    <n v="197.06"/>
    <n v="2658.0569999999998"/>
    <n v="-269.03999999999996"/>
    <s v="Return"/>
    <x v="7"/>
  </r>
  <r>
    <n v="8741848197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33"/>
  </r>
  <r>
    <n v="8706249692"/>
    <n v="4219"/>
    <n v="1045.4680000000001"/>
    <n v="21.451999999999998"/>
    <n v="71.98"/>
    <n v="661.45699999999999"/>
    <n v="3080.1"/>
    <n v="2418.643"/>
    <n v="1138.9000000000001"/>
    <n v="132.16"/>
    <n v="3284.24"/>
    <n v="-204.13999999999987"/>
    <s v="Return"/>
    <x v="47"/>
  </r>
  <r>
    <n v="8738281677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1"/>
  </r>
  <r>
    <n v="8736133415"/>
    <n v="1799"/>
    <n v="488.24900000000002"/>
    <n v="10.280000000000001"/>
    <n v="53.1"/>
    <n v="94.236999999999995"/>
    <n v="1247.3710000000001"/>
    <n v="1153.134"/>
    <n v="551.62899999999991"/>
    <n v="132.16"/>
    <n v="1432.6310000000001"/>
    <n v="-185.26"/>
    <s v="Return"/>
    <x v="36"/>
  </r>
  <r>
    <n v="8668594339"/>
    <n v="3356"/>
    <n v="871.21799999999996"/>
    <n v="17.977999999999998"/>
    <n v="71.98"/>
    <n v="374.55200000000002"/>
    <n v="2394.8240000000001"/>
    <n v="2020.2719999999999"/>
    <n v="961.17599999999993"/>
    <n v="0"/>
    <s v="-"/>
    <n v="2394.8240000000001"/>
    <s v="Completed"/>
    <x v="8"/>
  </r>
  <r>
    <n v="8700034488"/>
    <n v="3143"/>
    <n v="667.57299999999998"/>
    <n v="15.981999999999999"/>
    <n v="71.98"/>
    <n v="492.75799999999998"/>
    <n v="2387.4650000000001"/>
    <n v="1894.7070000000001"/>
    <n v="755.53499999999985"/>
    <n v="197.06"/>
    <n v="2656.5050000000001"/>
    <n v="-269.03999999999996"/>
    <s v="Return"/>
    <x v="31"/>
  </r>
  <r>
    <n v="8736855836"/>
    <n v="3119"/>
    <n v="662.476"/>
    <n v="15.858999999999998"/>
    <n v="71.98"/>
    <n v="488.99599999999998"/>
    <n v="2368.6849999999999"/>
    <n v="1879.6889999999999"/>
    <n v="750.31500000000005"/>
    <n v="0"/>
    <s v="-"/>
    <n v="2368.6849999999999"/>
    <s v="Completed"/>
    <x v="11"/>
  </r>
  <r>
    <n v="8740123941"/>
    <n v="3154"/>
    <n v="669.91"/>
    <n v="16.036999999999999"/>
    <n v="71.98"/>
    <n v="494.48399999999998"/>
    <n v="2396.0730000000003"/>
    <n v="1901.5890000000004"/>
    <n v="757.92699999999968"/>
    <n v="0"/>
    <s v="-"/>
    <n v="2396.0730000000003"/>
    <s v="Completed"/>
    <x v="55"/>
  </r>
  <r>
    <n v="8741622714"/>
    <n v="2300"/>
    <n v="488.52"/>
    <n v="13.143999999999998"/>
    <n v="71.98"/>
    <n v="120.473"/>
    <n v="1726.356"/>
    <n v="1605.883"/>
    <n v="573.64400000000001"/>
    <n v="0"/>
    <s v="-"/>
    <n v="1726.356"/>
    <s v="Completed"/>
    <x v="9"/>
  </r>
  <r>
    <n v="8728906052"/>
    <n v="2104"/>
    <n v="446.89"/>
    <n v="12.023"/>
    <n v="71.98"/>
    <n v="110.209"/>
    <n v="1573.1070000000002"/>
    <n v="1462.8980000000001"/>
    <n v="530.8929999999998"/>
    <n v="0"/>
    <s v="-"/>
    <n v="1573.1070000000002"/>
    <s v="Completed"/>
    <x v="5"/>
  </r>
  <r>
    <n v="8672100659"/>
    <n v="1204"/>
    <n v="298.351"/>
    <n v="6.45"/>
    <n v="53.1"/>
    <n v="134.375"/>
    <n v="846.09899999999993"/>
    <n v="711.72399999999993"/>
    <n v="357.90100000000007"/>
    <n v="0"/>
    <s v="-"/>
    <n v="846.09899999999993"/>
    <s v="Completed"/>
    <x v="68"/>
  </r>
  <r>
    <n v="8746398999"/>
    <n v="340"/>
    <n v="32.095999999999997"/>
    <n v="1.9430000000000001"/>
    <n v="31.86"/>
    <n v="17.809000000000001"/>
    <n v="274.101"/>
    <n v="256.29199999999997"/>
    <n v="65.899000000000001"/>
    <n v="0"/>
    <s v="-"/>
    <n v="274.101"/>
    <s v="Completed"/>
    <x v="1"/>
  </r>
  <r>
    <n v="8682748140"/>
    <n v="1169"/>
    <n v="262.08999999999997"/>
    <n v="6.2629999999999999"/>
    <n v="53.1"/>
    <n v="130.46899999999999"/>
    <n v="847.54700000000003"/>
    <n v="717.07799999999997"/>
    <n v="321.45299999999997"/>
    <n v="0"/>
    <s v="-"/>
    <n v="847.54700000000003"/>
    <s v="Completed"/>
    <x v="23"/>
  </r>
  <r>
    <n v="8741667041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33"/>
  </r>
  <r>
    <n v="8679706877"/>
    <n v="3594"/>
    <n v="890.59299999999996"/>
    <n v="19.254000000000001"/>
    <n v="71.98"/>
    <n v="401.11500000000001"/>
    <n v="2612.1730000000002"/>
    <n v="2211.058"/>
    <n v="981.82699999999977"/>
    <n v="0"/>
    <s v="-"/>
    <n v="2612.1730000000002"/>
    <s v="Completed"/>
    <x v="63"/>
  </r>
  <r>
    <n v="8719808961"/>
    <n v="3104"/>
    <n v="769.17100000000005"/>
    <n v="15.784000000000001"/>
    <n v="71.98"/>
    <n v="486.64300000000003"/>
    <n v="2247.0649999999996"/>
    <n v="1760.4219999999996"/>
    <n v="856.9350000000004"/>
    <n v="0"/>
    <s v="-"/>
    <n v="2247.0649999999996"/>
    <s v="Completed"/>
    <x v="3"/>
  </r>
  <r>
    <n v="8736622559"/>
    <n v="3734"/>
    <n v="969.346"/>
    <n v="18.986000000000001"/>
    <n v="71.98"/>
    <n v="585.41200000000003"/>
    <n v="2673.6880000000001"/>
    <n v="2088.2759999999998"/>
    <n v="1060.3119999999999"/>
    <n v="132.16"/>
    <n v="2877.828"/>
    <n v="-204.13999999999987"/>
    <s v="Return"/>
    <x v="11"/>
  </r>
  <r>
    <n v="8721707189"/>
    <n v="3143"/>
    <n v="667.57299999999998"/>
    <n v="15.981999999999999"/>
    <n v="71.98"/>
    <n v="492.75799999999998"/>
    <n v="2387.4650000000001"/>
    <n v="1894.7070000000001"/>
    <n v="755.53499999999985"/>
    <n v="132.16"/>
    <n v="2591.605"/>
    <n v="-204.13999999999987"/>
    <s v="Return"/>
    <x v="3"/>
  </r>
  <r>
    <n v="8687284509"/>
    <n v="2168"/>
    <n v="690.72500000000002"/>
    <n v="12.388999999999999"/>
    <n v="71.98"/>
    <n v="113.56399999999999"/>
    <n v="1392.9060000000002"/>
    <n v="1279.3420000000001"/>
    <n v="775.09399999999982"/>
    <n v="0"/>
    <s v="-"/>
    <n v="1392.9060000000002"/>
    <s v="Completed"/>
    <x v="7"/>
  </r>
  <r>
    <n v="8742393533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28"/>
  </r>
  <r>
    <n v="8670004888"/>
    <n v="1259"/>
    <n v="415.97399999999999"/>
    <n v="6.745000000000001"/>
    <n v="53.1"/>
    <n v="140.511"/>
    <n v="783.18100000000004"/>
    <n v="642.67000000000007"/>
    <n v="475.81899999999996"/>
    <n v="132.16"/>
    <n v="968.44100000000003"/>
    <n v="-185.26"/>
    <s v="Return"/>
    <x v="8"/>
  </r>
  <r>
    <n v="8737241297"/>
    <n v="4461.99"/>
    <n v="1421.59"/>
    <n v="22.687999999999999"/>
    <n v="71.98"/>
    <n v="699.54700000000003"/>
    <n v="2945.7319999999995"/>
    <n v="2246.1849999999995"/>
    <n v="1516.2580000000003"/>
    <n v="0"/>
    <s v="-"/>
    <n v="2945.7319999999995"/>
    <s v="Completed"/>
    <x v="11"/>
  </r>
  <r>
    <n v="8719610431"/>
    <n v="2572"/>
    <n v="637.34199999999998"/>
    <n v="14.698"/>
    <n v="71.98"/>
    <n v="134.72800000000001"/>
    <n v="1847.9799999999998"/>
    <n v="1713.2519999999997"/>
    <n v="724.02000000000021"/>
    <n v="0"/>
    <s v="-"/>
    <n v="1847.9799999999998"/>
    <s v="Completed"/>
    <x v="3"/>
  </r>
  <r>
    <n v="8742093333"/>
    <n v="3294"/>
    <n v="816.25300000000004"/>
    <n v="16.75"/>
    <n v="71.98"/>
    <n v="516.43799999999999"/>
    <n v="2389.0169999999998"/>
    <n v="1872.5789999999997"/>
    <n v="904.98300000000017"/>
    <n v="197.06"/>
    <n v="2658.0569999999998"/>
    <n v="-269.03999999999996"/>
    <s v="Return"/>
    <x v="15"/>
  </r>
  <r>
    <n v="8737300139"/>
    <n v="3012.99"/>
    <n v="639.95899999999995"/>
    <n v="15.32"/>
    <n v="71.98"/>
    <n v="472.37700000000001"/>
    <n v="2285.7309999999998"/>
    <n v="1813.3539999999998"/>
    <n v="727.25900000000001"/>
    <n v="197.06"/>
    <n v="2554.7709999999997"/>
    <n v="-269.03999999999996"/>
    <s v="Return"/>
    <x v="11"/>
  </r>
  <r>
    <n v="8738740909"/>
    <n v="3013"/>
    <n v="639.96100000000001"/>
    <n v="15.32"/>
    <n v="71.98"/>
    <n v="472.36700000000002"/>
    <n v="2285.7389999999996"/>
    <n v="1813.3719999999996"/>
    <n v="727.26100000000042"/>
    <n v="107.38"/>
    <n v="2465.0989999999997"/>
    <n v="-179.36000000000013"/>
    <s v="Return"/>
    <x v="48"/>
  </r>
  <r>
    <n v="8743005981"/>
    <n v="3012.99"/>
    <n v="639.95899999999995"/>
    <n v="15.32"/>
    <n v="71.98"/>
    <n v="472.36700000000002"/>
    <n v="2285.7309999999998"/>
    <n v="1813.3639999999998"/>
    <n v="727.25900000000001"/>
    <n v="0"/>
    <s v="-"/>
    <n v="2285.7309999999998"/>
    <s v="Completed"/>
    <x v="0"/>
  </r>
  <r>
    <n v="8661246795"/>
    <n v="2994"/>
    <n v="777.24199999999996"/>
    <n v="16.039000000000001"/>
    <n v="71.98"/>
    <n v="334.15600000000001"/>
    <n v="2128.7389999999996"/>
    <n v="1794.5829999999996"/>
    <n v="865.26100000000042"/>
    <n v="197.06"/>
    <n v="2397.7789999999995"/>
    <n v="-269.03999999999996"/>
    <s v="Return"/>
    <x v="78"/>
  </r>
  <r>
    <n v="8719315040"/>
    <n v="2432"/>
    <n v="516.55700000000002"/>
    <n v="13.896999999999998"/>
    <n v="71.98"/>
    <n v="127.39100000000001"/>
    <n v="1829.566"/>
    <n v="1702.175"/>
    <n v="602.43399999999997"/>
    <n v="0"/>
    <s v="-"/>
    <n v="1829.566"/>
    <s v="Completed"/>
    <x v="3"/>
  </r>
  <r>
    <n v="8700305809"/>
    <n v="3169"/>
    <n v="785.27800000000002"/>
    <n v="16.114000000000001"/>
    <n v="71.98"/>
    <n v="496.82799999999997"/>
    <n v="2295.6279999999997"/>
    <n v="1798.7999999999997"/>
    <n v="873.3720000000003"/>
    <n v="0"/>
    <s v="-"/>
    <n v="2295.6279999999997"/>
    <s v="Completed"/>
    <x v="31"/>
  </r>
  <r>
    <n v="8741840269"/>
    <n v="701"/>
    <n v="165.43600000000001"/>
    <n v="4.0060000000000002"/>
    <n v="31.86"/>
    <n v="36.718000000000004"/>
    <n v="499.69799999999998"/>
    <n v="462.97999999999996"/>
    <n v="201.30200000000002"/>
    <n v="0"/>
    <s v="-"/>
    <n v="499.69799999999998"/>
    <s v="Completed"/>
    <x v="9"/>
  </r>
  <r>
    <n v="8681666404"/>
    <n v="4069"/>
    <n v="1008.298"/>
    <n v="21.797999999999998"/>
    <n v="71.98"/>
    <n v="454.125"/>
    <n v="2966.9240000000004"/>
    <n v="2512.7990000000004"/>
    <n v="1102.0759999999996"/>
    <n v="197.06"/>
    <n v="3235.9640000000004"/>
    <n v="-269.03999999999996"/>
    <s v="Return"/>
    <x v="25"/>
  </r>
  <r>
    <n v="8687468614"/>
    <n v="3104"/>
    <n v="769.17100000000005"/>
    <n v="15.784000000000001"/>
    <n v="71.98"/>
    <n v="486.64300000000003"/>
    <n v="2247.0649999999996"/>
    <n v="1760.4219999999996"/>
    <n v="856.9350000000004"/>
    <n v="197.06"/>
    <n v="2516.1049999999996"/>
    <n v="-269.03999999999996"/>
    <s v="Return"/>
    <x v="7"/>
  </r>
  <r>
    <n v="8723957365"/>
    <n v="2149.9899999999998"/>
    <n v="684.98699999999997"/>
    <n v="12.286"/>
    <n v="71.98"/>
    <n v="112.61799999999999"/>
    <n v="1380.7369999999996"/>
    <n v="1268.1189999999997"/>
    <n v="769.25300000000016"/>
    <n v="0"/>
    <s v="-"/>
    <n v="1380.7369999999996"/>
    <s v="Completed"/>
    <x v="14"/>
  </r>
  <r>
    <n v="8727436115"/>
    <n v="140"/>
    <n v="16.52"/>
    <n v="0.8"/>
    <n v="31.86"/>
    <n v="7.3369999999999997"/>
    <n v="90.820000000000007"/>
    <n v="83.483000000000004"/>
    <n v="49.179999999999993"/>
    <n v="197.06"/>
    <n v="319.74"/>
    <n v="-228.92000000000002"/>
    <s v="Return"/>
    <x v="5"/>
  </r>
  <r>
    <n v="8666983824"/>
    <n v="2419"/>
    <n v="513.79600000000005"/>
    <n v="12.959"/>
    <n v="71.98"/>
    <n v="269.97899999999998"/>
    <n v="1820.2649999999999"/>
    <n v="1550.2859999999998"/>
    <n v="598.73500000000013"/>
    <n v="0"/>
    <s v="-"/>
    <n v="1820.2649999999999"/>
    <s v="Completed"/>
    <x v="57"/>
  </r>
  <r>
    <n v="8664604018"/>
    <n v="3394"/>
    <n v="841.03300000000002"/>
    <n v="18.181999999999999"/>
    <n v="71.98"/>
    <n v="378.79199999999997"/>
    <n v="2462.8050000000003"/>
    <n v="2084.0130000000004"/>
    <n v="931.19499999999971"/>
    <n v="197.06"/>
    <n v="2731.8450000000003"/>
    <n v="-269.03999999999996"/>
    <s v="Return"/>
    <x v="29"/>
  </r>
  <r>
    <n v="8743282560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0"/>
  </r>
  <r>
    <n v="8706673220"/>
    <n v="1811"/>
    <n v="406.02699999999999"/>
    <n v="10.348000000000001"/>
    <n v="53.099999999999994"/>
    <n v="94.86399999999999"/>
    <n v="1341.5250000000001"/>
    <n v="1246.6610000000001"/>
    <n v="469.47499999999991"/>
    <n v="197.06"/>
    <n v="1591.6849999999999"/>
    <n v="-250.15999999999985"/>
    <s v="Return"/>
    <x v="47"/>
  </r>
  <r>
    <n v="8737110190"/>
    <n v="704"/>
    <n v="182.75800000000001"/>
    <n v="4.0220000000000002"/>
    <n v="31.86"/>
    <n v="36.872"/>
    <n v="485.3599999999999"/>
    <n v="448.48799999999989"/>
    <n v="218.6400000000001"/>
    <n v="132.16"/>
    <n v="649.37999999999988"/>
    <n v="-164.01999999999998"/>
    <s v="Return"/>
    <x v="11"/>
  </r>
  <r>
    <n v="8662876274"/>
    <n v="4354"/>
    <n v="1233.0530000000001"/>
    <n v="23.324000000000002"/>
    <n v="71.98"/>
    <n v="485.93700000000001"/>
    <n v="3025.643"/>
    <n v="2539.7060000000001"/>
    <n v="1328.357"/>
    <n v="0"/>
    <s v="-"/>
    <n v="3025.643"/>
    <s v="Completed"/>
    <x v="46"/>
  </r>
  <r>
    <n v="8750360070"/>
    <n v="391"/>
    <n v="36.909999999999997"/>
    <n v="2.2350000000000003"/>
    <n v="31.86"/>
    <n v="20.481999999999999"/>
    <n v="319.995"/>
    <n v="299.51300000000003"/>
    <n v="71.004999999999995"/>
    <n v="197.06"/>
    <n v="548.91499999999996"/>
    <n v="-228.91999999999996"/>
    <s v="Return"/>
    <x v="101"/>
  </r>
  <r>
    <n v="8739559754"/>
    <n v="3294"/>
    <n v="816.25300000000004"/>
    <n v="16.75"/>
    <n v="71.98"/>
    <n v="516.43799999999999"/>
    <n v="2389.0169999999998"/>
    <n v="1872.5789999999997"/>
    <n v="904.98300000000017"/>
    <n v="0"/>
    <s v="-"/>
    <n v="2389.0169999999998"/>
    <s v="Completed"/>
    <x v="18"/>
  </r>
  <r>
    <n v="8672771876"/>
    <n v="2606.0099999999998"/>
    <n v="553.51599999999996"/>
    <n v="13.961"/>
    <n v="71.97999999999999"/>
    <n v="290.85400000000004"/>
    <n v="1966.5529999999997"/>
    <n v="1675.6989999999996"/>
    <n v="639.45700000000011"/>
    <n v="107.38"/>
    <n v="2145.9129999999996"/>
    <n v="-179.3599999999999"/>
    <s v="Return"/>
    <x v="68"/>
  </r>
  <r>
    <n v="8695661593"/>
    <n v="2149.9899999999998"/>
    <n v="532.76800000000003"/>
    <n v="12.286"/>
    <n v="71.98"/>
    <n v="112.61799999999999"/>
    <n v="1532.9559999999997"/>
    <n v="1420.3379999999997"/>
    <n v="617.03400000000011"/>
    <n v="197.06"/>
    <n v="1801.9959999999996"/>
    <n v="-269.03999999999996"/>
    <s v="Return"/>
    <x v="7"/>
  </r>
  <r>
    <n v="8697069469"/>
    <n v="5366"/>
    <n v="1709.6079999999999"/>
    <n v="27.283999999999999"/>
    <n v="71.98"/>
    <n v="841.27699999999993"/>
    <n v="3557.1279999999997"/>
    <n v="2715.8509999999997"/>
    <n v="1808.8720000000003"/>
    <n v="0"/>
    <s v="-"/>
    <n v="3557.1279999999997"/>
    <s v="Completed"/>
    <x v="13"/>
  </r>
  <r>
    <n v="8696468577"/>
    <n v="3328.99"/>
    <n v="707.077"/>
    <n v="16.927"/>
    <n v="71.98"/>
    <n v="521.91600000000005"/>
    <n v="2533.0059999999994"/>
    <n v="2011.0899999999992"/>
    <n v="795.98400000000038"/>
    <n v="0"/>
    <s v="-"/>
    <n v="2533.0059999999994"/>
    <s v="Completed"/>
    <x v="87"/>
  </r>
  <r>
    <n v="8746205362"/>
    <n v="2394.0100000000002"/>
    <n v="621.48500000000001"/>
    <n v="13.68"/>
    <n v="71.98"/>
    <n v="125.4"/>
    <n v="1686.865"/>
    <n v="1561.4649999999999"/>
    <n v="707.14500000000021"/>
    <n v="0"/>
    <s v="-"/>
    <n v="1686.865"/>
    <s v="Completed"/>
    <x v="60"/>
  </r>
  <r>
    <n v="8694664242"/>
    <n v="2644"/>
    <n v="842.37800000000004"/>
    <n v="13.443999999999999"/>
    <n v="71.98"/>
    <n v="414.52299999999997"/>
    <n v="1716.1979999999999"/>
    <n v="1301.675"/>
    <n v="927.80200000000013"/>
    <n v="107.38"/>
    <n v="1895.558"/>
    <n v="-179.36000000000013"/>
    <s v="Return"/>
    <x v="7"/>
  </r>
  <r>
    <n v="8762001457"/>
    <n v="3032"/>
    <n v="643.99699999999996"/>
    <n v="15.416"/>
    <n v="76.7"/>
    <n v="475.35699999999997"/>
    <n v="2295.8870000000002"/>
    <n v="1820.5300000000002"/>
    <n v="736.11299999999983"/>
    <n v="0"/>
    <s v="-"/>
    <n v="2295.8870000000002"/>
    <s v="Completed"/>
    <x v="102"/>
  </r>
  <r>
    <n v="8763832745"/>
    <n v="1012"/>
    <n v="262.71499999999997"/>
    <n v="5.7829999999999995"/>
    <n v="57.82"/>
    <n v="53.009"/>
    <n v="685.68200000000002"/>
    <n v="632.673"/>
    <n v="326.31799999999998"/>
    <n v="0"/>
    <s v="-"/>
    <n v="685.68200000000002"/>
    <s v="Completed"/>
    <x v="103"/>
  </r>
  <r>
    <n v="8760797865"/>
    <n v="3143"/>
    <n v="667.57299999999998"/>
    <n v="15.981999999999999"/>
    <n v="76.7"/>
    <n v="492.75799999999998"/>
    <n v="2382.7450000000003"/>
    <n v="1889.9870000000003"/>
    <n v="760.25499999999965"/>
    <n v="132.16"/>
    <n v="2591.605"/>
    <n v="-208.85999999999967"/>
    <s v="Return"/>
    <x v="104"/>
  </r>
  <r>
    <n v="8761620525"/>
    <n v="2885.99"/>
    <n v="612.98400000000004"/>
    <n v="14.674999999999999"/>
    <n v="76.7"/>
    <n v="452.46899999999999"/>
    <n v="2181.6309999999999"/>
    <n v="1729.1619999999998"/>
    <n v="704.35899999999992"/>
    <n v="197.06"/>
    <n v="2455.3909999999996"/>
    <n v="-273.75999999999976"/>
    <s v="Return"/>
    <x v="105"/>
  </r>
  <r>
    <n v="8762765106"/>
    <n v="2886"/>
    <n v="612.98599999999999"/>
    <n v="14.674999999999999"/>
    <n v="76.7"/>
    <n v="452.46899999999999"/>
    <n v="2181.6390000000001"/>
    <n v="1729.17"/>
    <n v="704.36099999999988"/>
    <n v="132.16"/>
    <n v="2390.4989999999998"/>
    <n v="-208.85999999999967"/>
    <s v="Return"/>
    <x v="106"/>
  </r>
  <r>
    <n v="8755592484"/>
    <n v="3203"/>
    <n v="680.31700000000001"/>
    <n v="16.285999999999998"/>
    <n v="71.98"/>
    <n v="502.16199999999998"/>
    <n v="2434.4169999999999"/>
    <n v="1932.2549999999999"/>
    <n v="768.58300000000008"/>
    <n v="197.06"/>
    <n v="2703.4569999999999"/>
    <n v="-269.03999999999996"/>
    <s v="Return"/>
    <x v="107"/>
  </r>
  <r>
    <n v="8756406253"/>
    <n v="2244"/>
    <n v="582.54200000000003"/>
    <n v="12.823"/>
    <n v="76.7"/>
    <n v="117.54599999999999"/>
    <n v="1571.9349999999999"/>
    <n v="1454.3889999999999"/>
    <n v="672.06500000000005"/>
    <n v="197.06"/>
    <n v="1845.6949999999999"/>
    <n v="-273.76"/>
    <s v="Return"/>
    <x v="108"/>
  </r>
  <r>
    <n v="8747106453"/>
    <n v="2885.97"/>
    <n v="612.98"/>
    <n v="14.674999999999999"/>
    <n v="71.98"/>
    <n v="452.46899999999999"/>
    <n v="2186.3349999999996"/>
    <n v="1733.8659999999995"/>
    <n v="699.63500000000022"/>
    <n v="0"/>
    <s v="-"/>
    <n v="2186.3349999999996"/>
    <s v="Completed"/>
    <x v="17"/>
  </r>
  <r>
    <n v="8772752320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09"/>
  </r>
  <r>
    <n v="8753634102"/>
    <n v="4751"/>
    <n v="1513.6690000000001"/>
    <n v="24.157"/>
    <n v="71.98"/>
    <n v="744.86099999999999"/>
    <n v="3141.194"/>
    <n v="2396.3330000000001"/>
    <n v="1609.806"/>
    <n v="132.16"/>
    <n v="3345.3339999999998"/>
    <n v="-204.13999999999987"/>
    <s v="Return"/>
    <x v="77"/>
  </r>
  <r>
    <n v="8748401276"/>
    <n v="2886"/>
    <n v="612.98599999999999"/>
    <n v="14.674999999999999"/>
    <n v="71.98"/>
    <n v="452.46899999999999"/>
    <n v="2186.3589999999999"/>
    <n v="1733.8899999999999"/>
    <n v="699.64100000000008"/>
    <n v="197.06"/>
    <n v="2455.3989999999999"/>
    <n v="-269.03999999999996"/>
    <s v="Return"/>
    <x v="59"/>
  </r>
  <r>
    <n v="8766346361"/>
    <n v="3779.01"/>
    <n v="936.43899999999996"/>
    <n v="19.216000000000001"/>
    <n v="71.98"/>
    <n v="592.47300000000007"/>
    <n v="2751.3750000000005"/>
    <n v="2158.9020000000005"/>
    <n v="1027.6349999999998"/>
    <n v="0"/>
    <s v="-"/>
    <n v="2751.3750000000005"/>
    <s v="Completed"/>
    <x v="103"/>
  </r>
  <r>
    <n v="8767910275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10"/>
  </r>
  <r>
    <n v="8750275615"/>
    <n v="2526"/>
    <n v="536.52200000000005"/>
    <n v="14.435"/>
    <n v="71.98"/>
    <n v="132.31900000000002"/>
    <n v="1903.0630000000001"/>
    <n v="1770.7440000000001"/>
    <n v="622.9369999999999"/>
    <n v="197.06"/>
    <n v="2172.1030000000001"/>
    <n v="-269.03999999999996"/>
    <s v="Return"/>
    <x v="111"/>
  </r>
  <r>
    <n v="8769408604"/>
    <n v="2548.9899999999998"/>
    <n v="661.71799999999996"/>
    <n v="14.565999999999999"/>
    <n v="71.98"/>
    <n v="133.518"/>
    <n v="1800.7259999999999"/>
    <n v="1667.2079999999999"/>
    <n v="748.2639999999999"/>
    <n v="107.38"/>
    <n v="1980.0859999999998"/>
    <n v="-179.3599999999999"/>
    <s v="Return"/>
    <x v="112"/>
  </r>
  <r>
    <n v="8772189797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13"/>
  </r>
  <r>
    <n v="8761490418"/>
    <n v="5398"/>
    <n v="1528.7139999999999"/>
    <n v="27.448"/>
    <n v="76.7"/>
    <n v="846.29300000000001"/>
    <n v="3765.1380000000004"/>
    <n v="2918.8450000000003"/>
    <n v="1632.8619999999996"/>
    <n v="197.06"/>
    <n v="4038.8980000000001"/>
    <n v="-273.75999999999976"/>
    <s v="Return"/>
    <x v="105"/>
  </r>
  <r>
    <n v="8769754369"/>
    <n v="3194"/>
    <n v="791.47299999999996"/>
    <n v="16.241"/>
    <n v="71.98"/>
    <n v="500.75400000000002"/>
    <n v="2314.306"/>
    <n v="1813.5520000000001"/>
    <n v="879.69399999999996"/>
    <n v="0"/>
    <s v="-"/>
    <n v="2314.306"/>
    <s v="Completed"/>
    <x v="114"/>
  </r>
  <r>
    <n v="8764783726"/>
    <n v="1012"/>
    <n v="250.774"/>
    <n v="5.7829999999999995"/>
    <n v="53.1"/>
    <n v="53.019000000000005"/>
    <n v="702.34299999999996"/>
    <n v="649.32399999999996"/>
    <n v="309.65700000000004"/>
    <n v="0"/>
    <s v="-"/>
    <n v="702.34299999999996"/>
    <s v="Completed"/>
    <x v="103"/>
  </r>
  <r>
    <n v="8765461391"/>
    <n v="4751"/>
    <n v="1513.6690000000001"/>
    <n v="24.157"/>
    <n v="71.98"/>
    <n v="744.87099999999998"/>
    <n v="3141.194"/>
    <n v="2396.3229999999999"/>
    <n v="1609.806"/>
    <n v="132.16"/>
    <n v="3345.3339999999998"/>
    <n v="-204.13999999999987"/>
    <s v="Return"/>
    <x v="103"/>
  </r>
  <r>
    <n v="8757832611"/>
    <n v="2396"/>
    <n v="622.00199999999995"/>
    <n v="13.692"/>
    <n v="76.7"/>
    <n v="125.50999999999999"/>
    <n v="1683.606"/>
    <n v="1558.096"/>
    <n v="712.39400000000001"/>
    <n v="197.06"/>
    <n v="1957.366"/>
    <n v="-273.76"/>
    <s v="Return"/>
    <x v="115"/>
  </r>
  <r>
    <n v="8767677299"/>
    <n v="2150"/>
    <n v="684.99"/>
    <n v="12.286"/>
    <n v="71.98"/>
    <n v="112.61799999999999"/>
    <n v="1380.7439999999999"/>
    <n v="1268.126"/>
    <n v="769.25600000000009"/>
    <n v="132.16"/>
    <n v="1584.884"/>
    <n v="-204.1400000000001"/>
    <s v="Return"/>
    <x v="116"/>
  </r>
  <r>
    <n v="8768463331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110"/>
  </r>
  <r>
    <n v="8760671701"/>
    <n v="2410"/>
    <n v="597.19799999999998"/>
    <n v="13.771000000000001"/>
    <n v="76.7"/>
    <n v="126.236"/>
    <n v="1722.3310000000001"/>
    <n v="1596.095"/>
    <n v="687.66899999999987"/>
    <n v="132.16"/>
    <n v="1931.1910000000003"/>
    <n v="-208.86000000000013"/>
    <s v="Return"/>
    <x v="104"/>
  </r>
  <r>
    <n v="8756228885"/>
    <n v="3169"/>
    <n v="785.27800000000002"/>
    <n v="16.114000000000001"/>
    <n v="76.7"/>
    <n v="496.83800000000002"/>
    <n v="2290.9079999999999"/>
    <n v="1794.07"/>
    <n v="878.0920000000001"/>
    <n v="0"/>
    <s v="-"/>
    <n v="2290.9079999999999"/>
    <s v="Completed"/>
    <x v="108"/>
  </r>
  <r>
    <n v="8757464040"/>
    <n v="3102"/>
    <n v="805.279"/>
    <n v="15.773"/>
    <n v="76.7"/>
    <n v="486.334"/>
    <n v="2204.248"/>
    <n v="1717.914"/>
    <n v="897.75199999999995"/>
    <n v="0"/>
    <s v="-"/>
    <n v="2204.248"/>
    <s v="Completed"/>
    <x v="115"/>
  </r>
  <r>
    <n v="8768840372"/>
    <n v="3629"/>
    <n v="1156.1990000000001"/>
    <n v="18.452000000000002"/>
    <n v="71.98"/>
    <n v="568.95699999999999"/>
    <n v="2382.3689999999997"/>
    <n v="1813.4119999999998"/>
    <n v="1246.6310000000003"/>
    <n v="0"/>
    <s v="-"/>
    <n v="2382.3689999999997"/>
    <s v="Completed"/>
    <x v="117"/>
  </r>
  <r>
    <n v="8766466372"/>
    <n v="2410"/>
    <n v="597.19799999999998"/>
    <n v="13.771000000000001"/>
    <n v="71.98"/>
    <n v="126.236"/>
    <n v="1727.0510000000002"/>
    <n v="1600.8150000000001"/>
    <n v="682.94899999999984"/>
    <n v="0"/>
    <s v="-"/>
    <n v="1727.0510000000002"/>
    <s v="Completed"/>
    <x v="103"/>
  </r>
  <r>
    <n v="8760314925"/>
    <n v="2731"/>
    <n v="580.06399999999996"/>
    <n v="13.885999999999999"/>
    <n v="76.7"/>
    <n v="428.16199999999998"/>
    <n v="2060.3500000000004"/>
    <n v="1632.1880000000003"/>
    <n v="670.64999999999964"/>
    <n v="0"/>
    <s v="-"/>
    <n v="2060.3500000000004"/>
    <s v="Completed"/>
    <x v="118"/>
  </r>
  <r>
    <n v="8761139333"/>
    <n v="3194"/>
    <n v="791.47299999999996"/>
    <n v="16.241"/>
    <n v="76.7"/>
    <n v="500.75400000000002"/>
    <n v="2309.5860000000002"/>
    <n v="1808.8320000000003"/>
    <n v="884.41399999999976"/>
    <n v="0"/>
    <s v="-"/>
    <n v="2309.5860000000002"/>
    <s v="Completed"/>
    <x v="105"/>
  </r>
  <r>
    <n v="8754768241"/>
    <n v="2973"/>
    <n v="736.71"/>
    <n v="15.116999999999999"/>
    <n v="71.98"/>
    <n v="466.11699999999996"/>
    <n v="2149.1929999999998"/>
    <n v="1683.0759999999998"/>
    <n v="823.80700000000024"/>
    <n v="0"/>
    <s v="-"/>
    <n v="2149.1929999999998"/>
    <s v="Completed"/>
    <x v="119"/>
  </r>
  <r>
    <n v="8755502025"/>
    <n v="1012"/>
    <n v="250.774"/>
    <n v="5.7829999999999995"/>
    <n v="53.1"/>
    <n v="53.009"/>
    <n v="702.34299999999996"/>
    <n v="649.33399999999995"/>
    <n v="309.65700000000004"/>
    <n v="132.16"/>
    <n v="887.60299999999995"/>
    <n v="-185.26"/>
    <s v="Return"/>
    <x v="107"/>
  </r>
  <r>
    <n v="8766333405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103"/>
  </r>
  <r>
    <n v="8745712373"/>
    <n v="3743"/>
    <n v="927.51499999999999"/>
    <n v="19.032"/>
    <n v="71.98"/>
    <n v="586.83000000000004"/>
    <n v="2724.473"/>
    <n v="2137.643"/>
    <n v="1018.527"/>
    <n v="197.06"/>
    <n v="2993.5129999999999"/>
    <n v="-269.03999999999996"/>
    <s v="Return"/>
    <x v="24"/>
  </r>
  <r>
    <n v="8747928609"/>
    <n v="2123"/>
    <n v="601.23400000000004"/>
    <n v="12.132"/>
    <n v="71.98"/>
    <n v="111.21"/>
    <n v="1437.654"/>
    <n v="1326.444"/>
    <n v="685.346"/>
    <n v="197.06"/>
    <n v="1706.694"/>
    <n v="-269.03999999999996"/>
    <s v="Return"/>
    <x v="27"/>
  </r>
  <r>
    <n v="8768355124"/>
    <n v="5398"/>
    <n v="1528.7139999999999"/>
    <n v="27.448"/>
    <n v="71.98"/>
    <n v="846.29300000000001"/>
    <n v="3769.8580000000002"/>
    <n v="2923.5650000000001"/>
    <n v="1628.1419999999998"/>
    <n v="0"/>
    <s v="-"/>
    <n v="3769.8580000000002"/>
    <s v="Completed"/>
    <x v="110"/>
  </r>
  <r>
    <n v="8765935497"/>
    <n v="3203"/>
    <n v="680.31700000000001"/>
    <n v="16.285999999999998"/>
    <n v="71.98"/>
    <n v="502.17200000000003"/>
    <n v="2434.4169999999999"/>
    <n v="1932.2449999999999"/>
    <n v="768.58300000000008"/>
    <n v="0"/>
    <s v="-"/>
    <n v="2434.4169999999999"/>
    <s v="Completed"/>
    <x v="103"/>
  </r>
  <r>
    <n v="8768504694"/>
    <n v="1204"/>
    <n v="312.55799999999999"/>
    <n v="6.88"/>
    <n v="53.1"/>
    <n v="63.062999999999995"/>
    <n v="831.46199999999999"/>
    <n v="768.399"/>
    <n v="372.53800000000001"/>
    <n v="0"/>
    <s v="-"/>
    <n v="831.46199999999999"/>
    <s v="Completed"/>
    <x v="110"/>
  </r>
  <r>
    <n v="8749249241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34"/>
  </r>
  <r>
    <n v="8764669338"/>
    <n v="3203"/>
    <n v="680.31700000000001"/>
    <n v="16.285999999999998"/>
    <n v="71.98"/>
    <n v="502.16199999999998"/>
    <n v="2434.4169999999999"/>
    <n v="1932.2549999999999"/>
    <n v="768.58300000000008"/>
    <n v="0"/>
    <s v="-"/>
    <n v="2434.4169999999999"/>
    <s v="Completed"/>
    <x v="103"/>
  </r>
  <r>
    <n v="8764878499"/>
    <n v="2104"/>
    <n v="446.89"/>
    <n v="12.023"/>
    <n v="71.98"/>
    <n v="110.21900000000001"/>
    <n v="1573.1070000000002"/>
    <n v="1462.8880000000001"/>
    <n v="530.8929999999998"/>
    <n v="0"/>
    <s v="-"/>
    <n v="1573.1070000000002"/>
    <s v="Completed"/>
    <x v="103"/>
  </r>
  <r>
    <n v="8756153676"/>
    <n v="2394"/>
    <n v="621.48199999999997"/>
    <n v="13.68"/>
    <n v="71.98"/>
    <n v="125.4"/>
    <n v="1686.8579999999999"/>
    <n v="1561.4579999999999"/>
    <n v="707.14200000000005"/>
    <n v="197.06"/>
    <n v="1955.8979999999999"/>
    <n v="-269.03999999999996"/>
    <s v="Return"/>
    <x v="108"/>
  </r>
  <r>
    <n v="8760888467"/>
    <n v="3203"/>
    <n v="680.31700000000001"/>
    <n v="16.285999999999998"/>
    <n v="76.7"/>
    <n v="502.16199999999998"/>
    <n v="2429.6970000000001"/>
    <n v="1927.5350000000001"/>
    <n v="773.30299999999988"/>
    <n v="197.06"/>
    <n v="2703.4569999999999"/>
    <n v="-273.75999999999976"/>
    <s v="Return"/>
    <x v="105"/>
  </r>
  <r>
    <n v="8763273539"/>
    <n v="1264"/>
    <n v="283.38900000000001"/>
    <n v="7.2229999999999999"/>
    <n v="57.82"/>
    <n v="66.209000000000003"/>
    <n v="915.56799999999998"/>
    <n v="849.35899999999992"/>
    <n v="348.43200000000002"/>
    <n v="0"/>
    <s v="-"/>
    <n v="915.56799999999998"/>
    <s v="Completed"/>
    <x v="120"/>
  </r>
  <r>
    <n v="8766309422"/>
    <n v="2410"/>
    <n v="597.19799999999998"/>
    <n v="13.771000000000001"/>
    <n v="71.98"/>
    <n v="126.236"/>
    <n v="1727.0510000000002"/>
    <n v="1600.8150000000001"/>
    <n v="682.94899999999984"/>
    <n v="197.06"/>
    <n v="1996.0910000000001"/>
    <n v="-269.03999999999996"/>
    <s v="Return"/>
    <x v="103"/>
  </r>
  <r>
    <n v="8765137250"/>
    <n v="2410.0100000000002"/>
    <n v="597.20000000000005"/>
    <n v="13.771000000000001"/>
    <n v="71.98"/>
    <n v="126.236"/>
    <n v="1727.0590000000002"/>
    <n v="1600.8230000000001"/>
    <n v="682.95100000000002"/>
    <n v="197.06"/>
    <n v="1996.0990000000002"/>
    <n v="-269.03999999999996"/>
    <s v="Return"/>
    <x v="103"/>
  </r>
  <r>
    <n v="8771549514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13"/>
  </r>
  <r>
    <n v="8754722030"/>
    <n v="3369"/>
    <n v="596.31299999999999"/>
    <n v="17.13"/>
    <n v="71.98"/>
    <n v="528.18499999999995"/>
    <n v="2683.5769999999998"/>
    <n v="2155.3919999999998"/>
    <n v="685.42300000000023"/>
    <n v="0"/>
    <s v="-"/>
    <n v="2683.5769999999998"/>
    <s v="Completed"/>
    <x v="119"/>
  </r>
  <r>
    <n v="8754496745"/>
    <n v="2104"/>
    <n v="546.19799999999998"/>
    <n v="12.023"/>
    <n v="71.98"/>
    <n v="110.209"/>
    <n v="1473.7990000000002"/>
    <n v="1363.5900000000001"/>
    <n v="630.20099999999979"/>
    <n v="197.06"/>
    <n v="1742.8390000000002"/>
    <n v="-269.03999999999996"/>
    <s v="Return"/>
    <x v="77"/>
  </r>
  <r>
    <n v="8766669648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03"/>
  </r>
  <r>
    <n v="8749733805"/>
    <n v="1340"/>
    <n v="347.86399999999998"/>
    <n v="7.657"/>
    <n v="53.1"/>
    <n v="70.191000000000003"/>
    <n v="931.37899999999991"/>
    <n v="861.18799999999987"/>
    <n v="408.62100000000009"/>
    <n v="0"/>
    <s v="-"/>
    <n v="931.37899999999991"/>
    <s v="Completed"/>
    <x v="34"/>
  </r>
  <r>
    <n v="8759772502"/>
    <n v="897"/>
    <n v="264.61500000000001"/>
    <n v="5.125"/>
    <n v="36.58"/>
    <n v="46.991"/>
    <n v="590.67999999999995"/>
    <n v="543.68899999999996"/>
    <n v="306.32000000000005"/>
    <n v="0"/>
    <s v="-"/>
    <n v="590.67999999999995"/>
    <s v="Completed"/>
    <x v="121"/>
  </r>
  <r>
    <n v="8759893178"/>
    <n v="897.01"/>
    <n v="264.61799999999999"/>
    <n v="5.125"/>
    <n v="36.58"/>
    <n v="46.981000000000002"/>
    <n v="590.68700000000001"/>
    <n v="543.70600000000002"/>
    <n v="306.32299999999998"/>
    <n v="0"/>
    <s v="-"/>
    <n v="590.68700000000001"/>
    <s v="Completed"/>
    <x v="121"/>
  </r>
  <r>
    <n v="8769549766"/>
    <n v="3537"/>
    <n v="918.20500000000004"/>
    <n v="17.984000000000002"/>
    <n v="71.98"/>
    <n v="554.52699999999993"/>
    <n v="2528.8310000000001"/>
    <n v="1974.3040000000001"/>
    <n v="1008.1689999999999"/>
    <n v="0"/>
    <s v="-"/>
    <n v="2528.8310000000001"/>
    <s v="Completed"/>
    <x v="112"/>
  </r>
  <r>
    <n v="8749976637"/>
    <n v="2198"/>
    <n v="570.601"/>
    <n v="12.56"/>
    <n v="71.98"/>
    <n v="115.137"/>
    <n v="1542.8589999999999"/>
    <n v="1427.722"/>
    <n v="655.14100000000008"/>
    <n v="0"/>
    <s v="-"/>
    <n v="1542.8589999999999"/>
    <s v="Completed"/>
    <x v="34"/>
  </r>
  <r>
    <n v="8766333412"/>
    <n v="2973"/>
    <n v="736.70899999999995"/>
    <n v="15.116"/>
    <n v="71.98"/>
    <n v="466.10699999999997"/>
    <n v="2149.1950000000002"/>
    <n v="1683.0880000000002"/>
    <n v="823.80499999999984"/>
    <n v="132.16"/>
    <n v="2353.335"/>
    <n v="-204.13999999999987"/>
    <s v="Return"/>
    <x v="103"/>
  </r>
  <r>
    <n v="8748836034"/>
    <n v="2410.0100000000002"/>
    <n v="597.20000000000005"/>
    <n v="13.771000000000001"/>
    <n v="71.98"/>
    <n v="126.236"/>
    <n v="1727.0590000000002"/>
    <n v="1600.8230000000001"/>
    <n v="682.95100000000002"/>
    <n v="197.06"/>
    <n v="1996.0990000000002"/>
    <n v="-269.03999999999996"/>
    <s v="Return"/>
    <x v="34"/>
  </r>
  <r>
    <n v="8752846230"/>
    <n v="3394"/>
    <n v="841.03300000000002"/>
    <n v="17.257000000000001"/>
    <n v="71.98"/>
    <n v="532.11099999999999"/>
    <n v="2463.73"/>
    <n v="1931.6190000000001"/>
    <n v="930.27"/>
    <n v="197.06"/>
    <n v="2732.77"/>
    <n v="-269.03999999999996"/>
    <s v="Return"/>
    <x v="88"/>
  </r>
  <r>
    <n v="8752770380"/>
    <n v="3369"/>
    <n v="596.31299999999999"/>
    <n v="17.13"/>
    <n v="71.98"/>
    <n v="528.18499999999995"/>
    <n v="2683.5769999999998"/>
    <n v="2155.3919999999998"/>
    <n v="685.42300000000023"/>
    <n v="0"/>
    <s v="-"/>
    <n v="2683.5769999999998"/>
    <s v="Completed"/>
    <x v="88"/>
  </r>
  <r>
    <n v="8752868761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88"/>
  </r>
  <r>
    <n v="8756545462"/>
    <n v="3394"/>
    <n v="841.03300000000002"/>
    <n v="17.257000000000001"/>
    <n v="76.7"/>
    <n v="532.11099999999999"/>
    <n v="2459.0100000000002"/>
    <n v="1926.8990000000003"/>
    <n v="934.98999999999978"/>
    <n v="132.16"/>
    <n v="2667.87"/>
    <n v="-208.85999999999967"/>
    <s v="Return"/>
    <x v="108"/>
  </r>
  <r>
    <n v="8748342066"/>
    <n v="3354"/>
    <n v="831.12099999999998"/>
    <n v="17.053999999999998"/>
    <n v="71.98"/>
    <n v="525.84199999999998"/>
    <n v="2433.8449999999998"/>
    <n v="1908.0029999999997"/>
    <n v="920.1550000000002"/>
    <n v="197.06"/>
    <n v="2702.8849999999998"/>
    <n v="-269.03999999999996"/>
    <s v="Return"/>
    <x v="59"/>
  </r>
  <r>
    <n v="8752712387"/>
    <n v="908.99"/>
    <n v="300.33"/>
    <n v="5.1949999999999994"/>
    <n v="31.86"/>
    <n v="47.619"/>
    <n v="571.60500000000002"/>
    <n v="523.98599999999999"/>
    <n v="337.38499999999999"/>
    <n v="132.16"/>
    <n v="735.625"/>
    <n v="-164.01999999999998"/>
    <s v="Return"/>
    <x v="88"/>
  </r>
  <r>
    <n v="8755045654"/>
    <n v="3143"/>
    <n v="667.57299999999998"/>
    <n v="15.981999999999999"/>
    <n v="71.98"/>
    <n v="492.75799999999998"/>
    <n v="2387.4650000000001"/>
    <n v="1894.7070000000001"/>
    <n v="755.53499999999985"/>
    <n v="132.16"/>
    <n v="2591.605"/>
    <n v="-204.13999999999987"/>
    <s v="Return"/>
    <x v="107"/>
  </r>
  <r>
    <n v="8756049639"/>
    <n v="3394"/>
    <n v="841.03300000000002"/>
    <n v="17.257000000000001"/>
    <n v="71.98"/>
    <n v="532.11099999999999"/>
    <n v="2463.73"/>
    <n v="1931.6190000000001"/>
    <n v="930.27"/>
    <n v="0"/>
    <s v="-"/>
    <n v="2463.73"/>
    <s v="Completed"/>
    <x v="108"/>
  </r>
  <r>
    <n v="8758468018"/>
    <n v="3000"/>
    <n v="743.4"/>
    <n v="15.254"/>
    <n v="76.7"/>
    <n v="470.34199999999998"/>
    <n v="2164.6460000000002"/>
    <n v="1694.3040000000001"/>
    <n v="835.35399999999981"/>
    <n v="0"/>
    <s v="-"/>
    <n v="2164.6460000000002"/>
    <s v="Completed"/>
    <x v="122"/>
  </r>
  <r>
    <n v="8760420877"/>
    <n v="3819"/>
    <n v="946.34799999999996"/>
    <n v="19.417999999999999"/>
    <n v="76.7"/>
    <n v="598.74199999999996"/>
    <n v="2776.5340000000001"/>
    <n v="2177.7920000000004"/>
    <n v="1042.4659999999999"/>
    <n v="197.06"/>
    <n v="3050.2939999999999"/>
    <n v="-273.75999999999976"/>
    <s v="Return"/>
    <x v="104"/>
  </r>
  <r>
    <n v="8768822145"/>
    <n v="3339"/>
    <n v="1024.405"/>
    <n v="16.978000000000002"/>
    <n v="71.98"/>
    <n v="523.48799999999994"/>
    <n v="2225.6370000000002"/>
    <n v="1702.1490000000003"/>
    <n v="1113.3629999999998"/>
    <n v="0"/>
    <s v="-"/>
    <n v="2225.6370000000002"/>
    <s v="Completed"/>
    <x v="117"/>
  </r>
  <r>
    <n v="8767225236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103"/>
  </r>
  <r>
    <n v="8771683699"/>
    <n v="3194"/>
    <n v="791.47299999999996"/>
    <n v="16.241"/>
    <n v="71.98"/>
    <n v="500.75400000000002"/>
    <n v="2314.306"/>
    <n v="1813.5520000000001"/>
    <n v="879.69399999999996"/>
    <n v="0"/>
    <s v="-"/>
    <n v="2314.306"/>
    <s v="Completed"/>
    <x v="113"/>
  </r>
  <r>
    <n v="8756504205"/>
    <n v="2789.99"/>
    <n v="592.59400000000005"/>
    <n v="14.186"/>
    <n v="76.7"/>
    <n v="437.41199999999998"/>
    <n v="2106.5099999999998"/>
    <n v="1669.0979999999997"/>
    <n v="683.48"/>
    <n v="0"/>
    <s v="-"/>
    <n v="2106.5099999999998"/>
    <s v="Completed"/>
    <x v="108"/>
  </r>
  <r>
    <n v="8766342427"/>
    <n v="2973"/>
    <n v="736.70899999999995"/>
    <n v="15.116"/>
    <n v="71.98"/>
    <n v="466.10699999999997"/>
    <n v="2149.1950000000002"/>
    <n v="1683.0880000000002"/>
    <n v="823.80499999999984"/>
    <n v="0"/>
    <s v="-"/>
    <n v="2149.1950000000002"/>
    <s v="Completed"/>
    <x v="103"/>
  </r>
  <r>
    <n v="8754148999"/>
    <n v="3294"/>
    <n v="816.25300000000004"/>
    <n v="16.75"/>
    <n v="71.98"/>
    <n v="516.43799999999999"/>
    <n v="2389.0169999999998"/>
    <n v="1872.5789999999997"/>
    <n v="904.98300000000017"/>
    <n v="132.16"/>
    <n v="2593.1569999999997"/>
    <n v="-204.13999999999987"/>
    <s v="Return"/>
    <x v="77"/>
  </r>
  <r>
    <n v="8766590580"/>
    <n v="3203"/>
    <n v="680.31700000000001"/>
    <n v="16.285999999999998"/>
    <n v="71.98"/>
    <n v="502.16199999999998"/>
    <n v="2434.4169999999999"/>
    <n v="1932.2549999999999"/>
    <n v="768.58300000000008"/>
    <n v="0"/>
    <s v="-"/>
    <n v="2434.4169999999999"/>
    <s v="Completed"/>
    <x v="103"/>
  </r>
  <r>
    <n v="8767474088"/>
    <n v="3294"/>
    <n v="816.25300000000004"/>
    <n v="16.75"/>
    <n v="71.98"/>
    <n v="516.43799999999999"/>
    <n v="2389.0169999999998"/>
    <n v="1872.5789999999997"/>
    <n v="904.98300000000017"/>
    <n v="132.16"/>
    <n v="2593.1569999999997"/>
    <n v="-204.13999999999987"/>
    <s v="Return"/>
    <x v="103"/>
  </r>
  <r>
    <n v="8750141786"/>
    <n v="2244"/>
    <n v="582.54200000000003"/>
    <n v="12.823"/>
    <n v="71.98"/>
    <n v="117.54599999999999"/>
    <n v="1576.655"/>
    <n v="1459.1089999999999"/>
    <n v="667.34500000000003"/>
    <n v="0"/>
    <s v="-"/>
    <n v="1576.655"/>
    <s v="Completed"/>
    <x v="34"/>
  </r>
  <r>
    <n v="8750757925"/>
    <n v="6341"/>
    <n v="1945.4190000000001"/>
    <n v="32.243000000000002"/>
    <n v="71.98"/>
    <n v="994.13900000000001"/>
    <n v="4291.3580000000002"/>
    <n v="3297.2190000000001"/>
    <n v="2049.6419999999998"/>
    <n v="132.16"/>
    <n v="4495.4979999999996"/>
    <n v="-204.13999999999942"/>
    <s v="Return"/>
    <x v="101"/>
  </r>
  <r>
    <n v="8766806297"/>
    <n v="2074"/>
    <n v="440.51799999999997"/>
    <n v="11.850999999999999"/>
    <n v="71.98"/>
    <n v="108.63600000000001"/>
    <n v="1549.6509999999998"/>
    <n v="1441.0149999999999"/>
    <n v="524.34900000000016"/>
    <n v="0"/>
    <s v="-"/>
    <n v="1549.6509999999998"/>
    <s v="Completed"/>
    <x v="103"/>
  </r>
  <r>
    <n v="8769402758"/>
    <n v="2731"/>
    <n v="580.06399999999996"/>
    <n v="13.885999999999999"/>
    <n v="71.98"/>
    <n v="428.16199999999998"/>
    <n v="2065.0700000000002"/>
    <n v="1636.9080000000001"/>
    <n v="665.92999999999984"/>
    <n v="0"/>
    <s v="-"/>
    <n v="2065.0700000000002"/>
    <s v="Completed"/>
    <x v="112"/>
  </r>
  <r>
    <n v="8752668448"/>
    <n v="1869"/>
    <n v="507.24700000000001"/>
    <n v="10.68"/>
    <n v="53.1"/>
    <n v="97.9"/>
    <n v="1297.973"/>
    <n v="1200.0729999999999"/>
    <n v="571.02700000000004"/>
    <n v="197.06"/>
    <n v="1548.1329999999998"/>
    <n v="-250.15999999999985"/>
    <s v="Return"/>
    <x v="4"/>
  </r>
  <r>
    <n v="8760359986"/>
    <n v="5506"/>
    <n v="1689.241"/>
    <n v="27.997"/>
    <n v="76.7"/>
    <n v="863.23099999999999"/>
    <n v="3712.0620000000004"/>
    <n v="2848.8310000000001"/>
    <n v="1793.9379999999996"/>
    <n v="197.06"/>
    <n v="3985.8220000000001"/>
    <n v="-273.75999999999976"/>
    <s v="Return"/>
    <x v="118"/>
  </r>
  <r>
    <n v="8749091125"/>
    <n v="3143"/>
    <n v="667.57299999999998"/>
    <n v="15.981999999999999"/>
    <n v="71.98"/>
    <n v="492.75799999999998"/>
    <n v="2387.4650000000001"/>
    <n v="1894.7070000000001"/>
    <n v="755.53499999999985"/>
    <n v="197.06"/>
    <n v="2656.5050000000001"/>
    <n v="-269.03999999999996"/>
    <s v="Return"/>
    <x v="34"/>
  </r>
  <r>
    <n v="8766342430"/>
    <n v="2886"/>
    <n v="612.98599999999999"/>
    <n v="14.674999999999999"/>
    <n v="71.98"/>
    <n v="452.46899999999999"/>
    <n v="2186.3589999999999"/>
    <n v="1733.8899999999999"/>
    <n v="699.64100000000008"/>
    <n v="132.16"/>
    <n v="2390.4989999999998"/>
    <n v="-204.13999999999987"/>
    <s v="Return"/>
    <x v="103"/>
  </r>
  <r>
    <n v="8748381267"/>
    <n v="1000"/>
    <n v="306.8"/>
    <n v="5.7139999999999995"/>
    <n v="53.1"/>
    <n v="52.381999999999998"/>
    <n v="634.38599999999997"/>
    <n v="582.00400000000002"/>
    <n v="365.61400000000003"/>
    <n v="197.06"/>
    <n v="884.54600000000005"/>
    <n v="-250.16000000000008"/>
    <s v="Return"/>
    <x v="59"/>
  </r>
  <r>
    <n v="8765406780"/>
    <n v="3032"/>
    <n v="643.99699999999996"/>
    <n v="15.416"/>
    <n v="71.98"/>
    <n v="475.35699999999997"/>
    <n v="2300.607"/>
    <n v="1825.25"/>
    <n v="731.39300000000003"/>
    <n v="0"/>
    <s v="-"/>
    <n v="2300.607"/>
    <s v="Completed"/>
    <x v="103"/>
  </r>
  <r>
    <n v="8754112519"/>
    <n v="1012"/>
    <n v="250.774"/>
    <n v="5.7829999999999995"/>
    <n v="53.1"/>
    <n v="53.019000000000005"/>
    <n v="702.34299999999996"/>
    <n v="649.32399999999996"/>
    <n v="309.65700000000004"/>
    <n v="0"/>
    <s v="-"/>
    <n v="702.34299999999996"/>
    <s v="Completed"/>
    <x v="77"/>
  </r>
  <r>
    <n v="8754578120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77"/>
  </r>
  <r>
    <n v="8756577310"/>
    <n v="2149.9899999999998"/>
    <n v="684.98699999999997"/>
    <n v="12.286"/>
    <n v="76.7"/>
    <n v="112.61799999999999"/>
    <n v="1376.0169999999996"/>
    <n v="1263.3989999999997"/>
    <n v="773.97300000000018"/>
    <n v="132.16"/>
    <n v="1584.8769999999997"/>
    <n v="-208.86000000000013"/>
    <s v="Return"/>
    <x v="108"/>
  </r>
  <r>
    <n v="8766639862"/>
    <n v="3819"/>
    <n v="946.34799999999996"/>
    <n v="19.417999999999999"/>
    <n v="71.98"/>
    <n v="598.74199999999996"/>
    <n v="2781.2539999999999"/>
    <n v="2182.5119999999997"/>
    <n v="1037.7460000000001"/>
    <n v="0"/>
    <s v="-"/>
    <n v="2781.2539999999999"/>
    <s v="Completed"/>
    <x v="103"/>
  </r>
  <r>
    <n v="8750601370"/>
    <n v="3154"/>
    <n v="669.91"/>
    <n v="16.036999999999999"/>
    <n v="71.98"/>
    <n v="494.48399999999998"/>
    <n v="2396.0730000000003"/>
    <n v="1901.5890000000004"/>
    <n v="757.92699999999968"/>
    <n v="197.06"/>
    <n v="2665.1130000000003"/>
    <n v="-269.03999999999996"/>
    <s v="Return"/>
    <x v="101"/>
  </r>
  <r>
    <n v="8752955742"/>
    <n v="3294"/>
    <n v="855.12199999999996"/>
    <n v="16.75"/>
    <n v="71.98"/>
    <n v="516.43799999999999"/>
    <n v="2350.1480000000001"/>
    <n v="1833.71"/>
    <n v="943.85199999999986"/>
    <n v="197.06"/>
    <n v="2619.1880000000001"/>
    <n v="-269.03999999999996"/>
    <s v="Return"/>
    <x v="88"/>
  </r>
  <r>
    <n v="8758986667"/>
    <n v="3194.01"/>
    <n v="791.476"/>
    <n v="16.241"/>
    <n v="76.7"/>
    <n v="500.75400000000002"/>
    <n v="2309.5930000000003"/>
    <n v="1808.8390000000004"/>
    <n v="884.41699999999992"/>
    <n v="0"/>
    <s v="-"/>
    <n v="2309.5930000000003"/>
    <s v="Completed"/>
    <x v="123"/>
  </r>
  <r>
    <n v="8766342429"/>
    <n v="2886"/>
    <n v="612.98599999999999"/>
    <n v="14.674999999999999"/>
    <n v="71.98"/>
    <n v="452.46899999999999"/>
    <n v="2186.3589999999999"/>
    <n v="1733.8899999999999"/>
    <n v="699.64100000000008"/>
    <n v="132.16"/>
    <n v="2390.4989999999998"/>
    <n v="-204.13999999999987"/>
    <s v="Return"/>
    <x v="103"/>
  </r>
  <r>
    <n v="8753962370"/>
    <n v="2032"/>
    <n v="647.39499999999998"/>
    <n v="11.612"/>
    <n v="71.98"/>
    <n v="106.43600000000001"/>
    <n v="1301.0129999999999"/>
    <n v="1194.577"/>
    <n v="730.98700000000008"/>
    <n v="0"/>
    <s v="-"/>
    <n v="1301.0129999999999"/>
    <s v="Completed"/>
    <x v="77"/>
  </r>
  <r>
    <n v="8755590703"/>
    <n v="2886"/>
    <n v="612.98599999999999"/>
    <n v="14.674999999999999"/>
    <n v="71.98"/>
    <n v="452.46899999999999"/>
    <n v="2186.3589999999999"/>
    <n v="1733.8899999999999"/>
    <n v="699.64100000000008"/>
    <n v="197.06"/>
    <n v="2455.3989999999999"/>
    <n v="-269.03999999999996"/>
    <s v="Return"/>
    <x v="107"/>
  </r>
  <r>
    <n v="8753247736"/>
    <n v="3154"/>
    <n v="669.91"/>
    <n v="16.036999999999999"/>
    <n v="71.98"/>
    <n v="494.48399999999998"/>
    <n v="2396.0730000000003"/>
    <n v="1901.5890000000004"/>
    <n v="757.92699999999968"/>
    <n v="0"/>
    <s v="-"/>
    <n v="2396.0730000000003"/>
    <s v="Completed"/>
    <x v="124"/>
  </r>
  <r>
    <n v="8760833963"/>
    <n v="3594"/>
    <n v="933.00199999999995"/>
    <n v="18.274999999999999"/>
    <n v="76.7"/>
    <n v="563.46900000000005"/>
    <n v="2566.0230000000001"/>
    <n v="2002.5540000000001"/>
    <n v="1027.9769999999999"/>
    <n v="0"/>
    <s v="-"/>
    <n v="2566.0230000000001"/>
    <s v="Completed"/>
    <x v="104"/>
  </r>
  <r>
    <n v="8752762894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88"/>
  </r>
  <r>
    <n v="8755664593"/>
    <n v="2396"/>
    <n v="622.00199999999995"/>
    <n v="13.692"/>
    <n v="71.98"/>
    <n v="125.50999999999999"/>
    <n v="1688.326"/>
    <n v="1562.816"/>
    <n v="707.67399999999998"/>
    <n v="197.06"/>
    <n v="1957.366"/>
    <n v="-269.03999999999996"/>
    <s v="Return"/>
    <x v="108"/>
  </r>
  <r>
    <n v="8770690188"/>
    <n v="1998"/>
    <n v="542.25699999999995"/>
    <n v="11.417"/>
    <n v="53.1"/>
    <n v="104.654"/>
    <n v="1391.2260000000001"/>
    <n v="1286.5720000000001"/>
    <n v="606.77399999999989"/>
    <n v="0"/>
    <s v="-"/>
    <n v="1391.2260000000001"/>
    <s v="Completed"/>
    <x v="113"/>
  </r>
  <r>
    <n v="8751927055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4"/>
  </r>
  <r>
    <n v="8766309423"/>
    <n v="3564"/>
    <n v="883.15899999999999"/>
    <n v="18.122"/>
    <n v="71.98"/>
    <n v="558.76199999999994"/>
    <n v="2590.739"/>
    <n v="2031.9770000000001"/>
    <n v="973.26099999999997"/>
    <n v="197.06"/>
    <n v="2859.779"/>
    <n v="-269.03999999999996"/>
    <s v="Return"/>
    <x v="103"/>
  </r>
  <r>
    <n v="8764516274"/>
    <n v="3564"/>
    <n v="883.15899999999999"/>
    <n v="18.122"/>
    <n v="71.98"/>
    <n v="558.76199999999994"/>
    <n v="2590.739"/>
    <n v="2031.9770000000001"/>
    <n v="973.26099999999997"/>
    <n v="197.06"/>
    <n v="2859.779"/>
    <n v="-269.03999999999996"/>
    <s v="Return"/>
    <x v="103"/>
  </r>
  <r>
    <n v="8768463332"/>
    <n v="3955"/>
    <n v="980.04899999999998"/>
    <n v="20.11"/>
    <n v="71.98"/>
    <n v="620.05799999999999"/>
    <n v="2882.8609999999999"/>
    <n v="2262.8029999999999"/>
    <n v="1072.1390000000001"/>
    <n v="0"/>
    <s v="-"/>
    <n v="2882.8609999999999"/>
    <s v="Completed"/>
    <x v="110"/>
  </r>
  <r>
    <n v="8753493633"/>
    <n v="3743"/>
    <n v="927.51499999999999"/>
    <n v="19.032"/>
    <n v="71.98"/>
    <n v="586.83000000000004"/>
    <n v="2724.473"/>
    <n v="2137.643"/>
    <n v="1018.527"/>
    <n v="0"/>
    <s v="-"/>
    <n v="2724.473"/>
    <s v="Completed"/>
    <x v="124"/>
  </r>
  <r>
    <n v="8762762978"/>
    <n v="2263.9900000000002"/>
    <n v="587.73199999999997"/>
    <n v="12.937000000000001"/>
    <n v="76.699999999999989"/>
    <n v="118.59100000000001"/>
    <n v="1586.6210000000003"/>
    <n v="1468.0300000000002"/>
    <n v="677.36899999999991"/>
    <n v="197.06"/>
    <n v="1860.3810000000003"/>
    <n v="-273.76"/>
    <s v="Return"/>
    <x v="106"/>
  </r>
  <r>
    <n v="8765461389"/>
    <n v="3194"/>
    <n v="791.47299999999996"/>
    <n v="16.241"/>
    <n v="71.98"/>
    <n v="500.75400000000002"/>
    <n v="2314.306"/>
    <n v="1813.5520000000001"/>
    <n v="879.69399999999996"/>
    <n v="132.16"/>
    <n v="2518.4459999999999"/>
    <n v="-204.13999999999987"/>
    <s v="Return"/>
    <x v="103"/>
  </r>
  <r>
    <n v="8765780507"/>
    <n v="3556"/>
    <n v="881.17700000000002"/>
    <n v="18.082000000000001"/>
    <n v="71.98"/>
    <n v="557.50800000000004"/>
    <n v="2584.761"/>
    <n v="2027.2529999999999"/>
    <n v="971.23900000000003"/>
    <n v="0"/>
    <s v="-"/>
    <n v="2584.761"/>
    <s v="Completed"/>
    <x v="103"/>
  </r>
  <r>
    <n v="8765780508"/>
    <n v="3617"/>
    <n v="896.29300000000001"/>
    <n v="18.391000000000002"/>
    <n v="71.98"/>
    <n v="567.07600000000002"/>
    <n v="2630.3359999999998"/>
    <n v="2063.2599999999998"/>
    <n v="986.66400000000021"/>
    <n v="0"/>
    <s v="-"/>
    <n v="2630.3359999999998"/>
    <s v="Completed"/>
    <x v="103"/>
  </r>
  <r>
    <n v="8766346362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03"/>
  </r>
  <r>
    <n v="8758448842"/>
    <n v="3119"/>
    <n v="662.476"/>
    <n v="15.858999999999998"/>
    <n v="76.7"/>
    <n v="488.99599999999998"/>
    <n v="2363.9650000000001"/>
    <n v="1874.9690000000001"/>
    <n v="755.03499999999985"/>
    <n v="0"/>
    <s v="-"/>
    <n v="2363.9650000000001"/>
    <s v="Completed"/>
    <x v="115"/>
  </r>
  <r>
    <n v="8759460500"/>
    <n v="1916.01"/>
    <n v="520.005"/>
    <n v="10.949"/>
    <n v="57.82"/>
    <n v="100.36399999999999"/>
    <n v="1327.2360000000001"/>
    <n v="1226.8720000000001"/>
    <n v="588.77399999999989"/>
    <n v="0"/>
    <s v="-"/>
    <n v="1327.2360000000001"/>
    <s v="Completed"/>
    <x v="121"/>
  </r>
  <r>
    <n v="8753247735"/>
    <n v="2432"/>
    <n v="516.55700000000002"/>
    <n v="13.896999999999998"/>
    <n v="71.98"/>
    <n v="127.39100000000001"/>
    <n v="1829.566"/>
    <n v="1702.175"/>
    <n v="602.43399999999997"/>
    <n v="197.06"/>
    <n v="2098.6060000000002"/>
    <n v="-269.04000000000019"/>
    <s v="Return"/>
    <x v="124"/>
  </r>
  <r>
    <n v="8738433501"/>
    <n v="2410"/>
    <n v="597.19799999999998"/>
    <n v="13.771000000000001"/>
    <n v="71.98"/>
    <n v="126.236"/>
    <n v="1727.0510000000002"/>
    <n v="1600.8150000000001"/>
    <n v="682.94899999999984"/>
    <n v="197.06"/>
    <n v="1996.0910000000001"/>
    <n v="-269.03999999999996"/>
    <s v="Return"/>
    <x v="39"/>
  </r>
  <r>
    <n v="8762219520"/>
    <n v="2150"/>
    <n v="684.99"/>
    <n v="12.286"/>
    <n v="76.7"/>
    <n v="112.61799999999999"/>
    <n v="1376.0239999999999"/>
    <n v="1263.4059999999999"/>
    <n v="773.97600000000011"/>
    <n v="197.06"/>
    <n v="1649.7839999999999"/>
    <n v="-273.76"/>
    <s v="Return"/>
    <x v="102"/>
  </r>
  <r>
    <n v="8762940734"/>
    <n v="1246"/>
    <n v="338.16399999999999"/>
    <n v="7.12"/>
    <n v="57.82"/>
    <n v="65.263000000000005"/>
    <n v="842.89599999999996"/>
    <n v="777.63299999999992"/>
    <n v="403.10400000000004"/>
    <n v="0"/>
    <s v="-"/>
    <n v="842.89599999999996"/>
    <s v="Completed"/>
    <x v="106"/>
  </r>
  <r>
    <n v="8767460643"/>
    <n v="3032"/>
    <n v="643.99699999999996"/>
    <n v="15.416"/>
    <n v="71.98"/>
    <n v="475.35699999999997"/>
    <n v="2300.607"/>
    <n v="1825.25"/>
    <n v="731.39300000000003"/>
    <n v="0"/>
    <s v="-"/>
    <n v="2300.607"/>
    <s v="Completed"/>
    <x v="103"/>
  </r>
  <r>
    <n v="8766342432"/>
    <n v="3294"/>
    <n v="855.12199999999996"/>
    <n v="16.75"/>
    <n v="71.98"/>
    <n v="516.43799999999999"/>
    <n v="2350.1480000000001"/>
    <n v="1833.71"/>
    <n v="943.85199999999986"/>
    <n v="132.16"/>
    <n v="2554.288"/>
    <n v="-204.13999999999987"/>
    <s v="Return"/>
    <x v="103"/>
  </r>
  <r>
    <n v="8748592086"/>
    <n v="1152"/>
    <n v="258.27800000000002"/>
    <n v="6.5830000000000002"/>
    <n v="53.1"/>
    <n v="60.345999999999997"/>
    <n v="834.03899999999999"/>
    <n v="773.69299999999998"/>
    <n v="317.96100000000001"/>
    <n v="0"/>
    <s v="-"/>
    <n v="834.03899999999999"/>
    <s v="Completed"/>
    <x v="59"/>
  </r>
  <r>
    <n v="8759255463"/>
    <n v="3109"/>
    <n v="660.35199999999998"/>
    <n v="15.808999999999999"/>
    <n v="76.7"/>
    <n v="487.43399999999997"/>
    <n v="2356.1390000000001"/>
    <n v="1868.7050000000002"/>
    <n v="752.86099999999988"/>
    <n v="197.06"/>
    <n v="2629.8989999999999"/>
    <n v="-273.75999999999976"/>
    <s v="Return"/>
    <x v="125"/>
  </r>
  <r>
    <n v="8750289761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26"/>
  </r>
  <r>
    <n v="8757051905"/>
    <n v="3118.99"/>
    <n v="662.47299999999996"/>
    <n v="15.858999999999998"/>
    <n v="76.7"/>
    <n v="488.99599999999998"/>
    <n v="2363.9580000000001"/>
    <n v="1874.962"/>
    <n v="755.0319999999997"/>
    <n v="0"/>
    <s v="-"/>
    <n v="2363.9580000000001"/>
    <s v="Completed"/>
    <x v="127"/>
  </r>
  <r>
    <n v="8760216238"/>
    <n v="1329"/>
    <n v="360.69099999999997"/>
    <n v="7.5949999999999998"/>
    <n v="57.82"/>
    <n v="69.619"/>
    <n v="902.89399999999989"/>
    <n v="833.27499999999986"/>
    <n v="426.10600000000011"/>
    <n v="197.06"/>
    <n v="1157.7739999999999"/>
    <n v="-254.88"/>
    <s v="Return"/>
    <x v="128"/>
  </r>
  <r>
    <n v="8760951919"/>
    <n v="3031.99"/>
    <n v="643.99400000000003"/>
    <n v="15.417000000000002"/>
    <n v="76.7"/>
    <n v="475.358"/>
    <n v="2295.8789999999999"/>
    <n v="1820.521"/>
    <n v="736.11099999999988"/>
    <n v="0"/>
    <s v="-"/>
    <n v="2295.8789999999999"/>
    <s v="Completed"/>
    <x v="105"/>
  </r>
  <r>
    <n v="8763449275"/>
    <n v="3339"/>
    <n v="1024.405"/>
    <n v="16.978000000000002"/>
    <n v="76.7"/>
    <n v="523.48799999999994"/>
    <n v="2220.9170000000004"/>
    <n v="1697.4290000000005"/>
    <n v="1118.0829999999996"/>
    <n v="197.06"/>
    <n v="2494.6770000000001"/>
    <n v="-273.75999999999976"/>
    <s v="Return"/>
    <x v="103"/>
  </r>
  <r>
    <n v="8767264642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03"/>
  </r>
  <r>
    <n v="8757603238"/>
    <n v="2790"/>
    <n v="592.596"/>
    <n v="14.186"/>
    <n v="76.7"/>
    <n v="437.42200000000003"/>
    <n v="2106.518"/>
    <n v="1669.096"/>
    <n v="683.48199999999997"/>
    <n v="107.38"/>
    <n v="2290.598"/>
    <n v="-184.07999999999993"/>
    <s v="Return"/>
    <x v="115"/>
  </r>
  <r>
    <n v="8770259010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29"/>
  </r>
  <r>
    <n v="8752996691"/>
    <n v="1329"/>
    <n v="360.69099999999997"/>
    <n v="7.5949999999999998"/>
    <n v="53.1"/>
    <n v="69.619"/>
    <n v="907.61399999999992"/>
    <n v="837.99499999999989"/>
    <n v="421.38600000000008"/>
    <n v="132.16"/>
    <n v="1092.874"/>
    <n v="-185.2600000000001"/>
    <s v="Return"/>
    <x v="124"/>
  </r>
  <r>
    <n v="8753557337"/>
    <n v="3294"/>
    <n v="816.25300000000004"/>
    <n v="16.75"/>
    <n v="71.98"/>
    <n v="516.43799999999999"/>
    <n v="2389.0169999999998"/>
    <n v="1872.5789999999997"/>
    <n v="904.98300000000017"/>
    <n v="132.16"/>
    <n v="2593.1569999999997"/>
    <n v="-204.13999999999987"/>
    <s v="Return"/>
    <x v="130"/>
  </r>
  <r>
    <n v="8756513296"/>
    <n v="2256"/>
    <n v="559.03700000000003"/>
    <n v="12.891999999999999"/>
    <n v="76.7"/>
    <n v="118.163"/>
    <n v="1607.3709999999999"/>
    <n v="1489.2079999999999"/>
    <n v="648.62900000000013"/>
    <n v="0"/>
    <s v="-"/>
    <n v="1607.3709999999999"/>
    <s v="Completed"/>
    <x v="108"/>
  </r>
  <r>
    <n v="8761779442"/>
    <n v="2268"/>
    <n v="481.72300000000001"/>
    <n v="12.96"/>
    <n v="76.7"/>
    <n v="118.8"/>
    <n v="1696.617"/>
    <n v="1577.817"/>
    <n v="571.38300000000004"/>
    <n v="0"/>
    <s v="-"/>
    <n v="1696.617"/>
    <s v="Completed"/>
    <x v="131"/>
  </r>
  <r>
    <n v="8750017325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34"/>
  </r>
  <r>
    <n v="8759185623"/>
    <n v="3394"/>
    <n v="841.03300000000002"/>
    <n v="17.257000000000001"/>
    <n v="76.7"/>
    <n v="532.11099999999999"/>
    <n v="2459.0100000000002"/>
    <n v="1926.8990000000003"/>
    <n v="934.98999999999978"/>
    <n v="197.06"/>
    <n v="2732.77"/>
    <n v="-273.75999999999976"/>
    <s v="Return"/>
    <x v="123"/>
  </r>
  <r>
    <n v="8763832746"/>
    <n v="1000"/>
    <n v="306.8"/>
    <n v="5.7139999999999995"/>
    <n v="36.58"/>
    <n v="52.381999999999998"/>
    <n v="650.90599999999995"/>
    <n v="598.524"/>
    <n v="349.09400000000005"/>
    <n v="0"/>
    <s v="-"/>
    <n v="650.90599999999995"/>
    <s v="Completed"/>
    <x v="103"/>
  </r>
  <r>
    <n v="8769462687"/>
    <n v="5398"/>
    <n v="1528.7139999999999"/>
    <n v="27.448"/>
    <n v="71.98"/>
    <n v="846.29300000000001"/>
    <n v="3769.8580000000002"/>
    <n v="2923.5650000000001"/>
    <n v="1628.1419999999998"/>
    <n v="0"/>
    <s v="-"/>
    <n v="3769.8580000000002"/>
    <s v="Completed"/>
    <x v="112"/>
  </r>
  <r>
    <n v="8772315381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13"/>
  </r>
  <r>
    <n v="8750189930"/>
    <n v="2886"/>
    <n v="612.98599999999999"/>
    <n v="14.674999999999999"/>
    <n v="71.98"/>
    <n v="452.46899999999999"/>
    <n v="2186.3589999999999"/>
    <n v="1733.8899999999999"/>
    <n v="699.64100000000008"/>
    <n v="197.06"/>
    <n v="2455.3989999999999"/>
    <n v="-269.03999999999996"/>
    <s v="Return"/>
    <x v="111"/>
  </r>
  <r>
    <n v="8763313028"/>
    <n v="3203"/>
    <n v="680.31700000000001"/>
    <n v="16.285999999999998"/>
    <n v="76.7"/>
    <n v="502.16199999999998"/>
    <n v="2429.6970000000001"/>
    <n v="1927.5350000000001"/>
    <n v="773.30299999999988"/>
    <n v="197.06"/>
    <n v="2703.4569999999999"/>
    <n v="-273.75999999999976"/>
    <s v="Return"/>
    <x v="120"/>
  </r>
  <r>
    <n v="8766342431"/>
    <n v="3294"/>
    <n v="855.12199999999996"/>
    <n v="16.75"/>
    <n v="71.98"/>
    <n v="516.43799999999999"/>
    <n v="2350.1480000000001"/>
    <n v="1833.71"/>
    <n v="943.85199999999986"/>
    <n v="132.16"/>
    <n v="2554.288"/>
    <n v="-204.13999999999987"/>
    <s v="Return"/>
    <x v="103"/>
  </r>
  <r>
    <n v="8768356332"/>
    <n v="2146"/>
    <n v="455.81"/>
    <n v="12.263"/>
    <n v="71.98"/>
    <n v="112.40899999999999"/>
    <n v="1605.9470000000001"/>
    <n v="1493.538"/>
    <n v="540.05299999999988"/>
    <n v="0"/>
    <s v="-"/>
    <n v="1605.9470000000001"/>
    <s v="Completed"/>
    <x v="110"/>
  </r>
  <r>
    <n v="8768786126"/>
    <n v="3871"/>
    <n v="1187.623"/>
    <n v="19.683999999999997"/>
    <n v="71.98"/>
    <n v="606.89300000000003"/>
    <n v="2591.7129999999997"/>
    <n v="1984.8199999999997"/>
    <n v="1279.2870000000003"/>
    <n v="0"/>
    <s v="-"/>
    <n v="2591.7129999999997"/>
    <s v="Completed"/>
    <x v="117"/>
  </r>
  <r>
    <n v="8766602953"/>
    <n v="3294"/>
    <n v="855.12199999999996"/>
    <n v="16.75"/>
    <n v="71.98"/>
    <n v="516.43799999999999"/>
    <n v="2350.1480000000001"/>
    <n v="1833.71"/>
    <n v="943.85199999999986"/>
    <n v="0"/>
    <s v="-"/>
    <n v="2350.1480000000001"/>
    <s v="Completed"/>
    <x v="103"/>
  </r>
  <r>
    <n v="8767542449"/>
    <n v="3594.02"/>
    <n v="933.00800000000004"/>
    <n v="18.274999999999999"/>
    <n v="71.98"/>
    <n v="563.46900000000005"/>
    <n v="2570.7569999999996"/>
    <n v="2007.2879999999996"/>
    <n v="1023.2630000000004"/>
    <n v="0"/>
    <s v="-"/>
    <n v="2570.7569999999996"/>
    <s v="Completed"/>
    <x v="103"/>
  </r>
  <r>
    <n v="8766765118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03"/>
  </r>
  <r>
    <n v="8759883331"/>
    <n v="1029.01"/>
    <n v="279.27300000000002"/>
    <n v="5.8800000000000008"/>
    <n v="57.82"/>
    <n v="53.9"/>
    <n v="686.03699999999992"/>
    <n v="632.13699999999994"/>
    <n v="342.97300000000007"/>
    <n v="0"/>
    <s v="-"/>
    <n v="686.03699999999992"/>
    <s v="Completed"/>
    <x v="121"/>
  </r>
  <r>
    <n v="8771290070"/>
    <n v="3119"/>
    <n v="662.476"/>
    <n v="15.858999999999998"/>
    <n v="71.98"/>
    <n v="488.99599999999998"/>
    <n v="2368.6849999999999"/>
    <n v="1879.6889999999999"/>
    <n v="750.31500000000005"/>
    <n v="0"/>
    <s v="-"/>
    <n v="2368.6849999999999"/>
    <s v="Completed"/>
    <x v="113"/>
  </r>
  <r>
    <n v="8753457195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24"/>
  </r>
  <r>
    <n v="8765857517"/>
    <n v="3294"/>
    <n v="855.12199999999996"/>
    <n v="16.75"/>
    <n v="71.98"/>
    <n v="516.43799999999999"/>
    <n v="2350.1480000000001"/>
    <n v="1833.71"/>
    <n v="943.85199999999986"/>
    <n v="197.06"/>
    <n v="2619.1880000000001"/>
    <n v="-269.03999999999996"/>
    <s v="Return"/>
    <x v="103"/>
  </r>
  <r>
    <n v="8757697046"/>
    <n v="1012"/>
    <n v="250.774"/>
    <n v="5.7829999999999995"/>
    <n v="57.82"/>
    <n v="53.019000000000005"/>
    <n v="697.62299999999993"/>
    <n v="644.60399999999993"/>
    <n v="314.37700000000007"/>
    <n v="132.16"/>
    <n v="887.60299999999995"/>
    <n v="-189.98000000000002"/>
    <s v="Return"/>
    <x v="115"/>
  </r>
  <r>
    <n v="8763548317"/>
    <n v="2244"/>
    <n v="582.54200000000003"/>
    <n v="12.823"/>
    <n v="76.7"/>
    <n v="117.54599999999999"/>
    <n v="1571.9349999999999"/>
    <n v="1454.3889999999999"/>
    <n v="672.06500000000005"/>
    <n v="0"/>
    <s v="-"/>
    <n v="1571.9349999999999"/>
    <s v="Completed"/>
    <x v="103"/>
  </r>
  <r>
    <n v="8764368738"/>
    <n v="3203"/>
    <n v="680.31700000000001"/>
    <n v="16.285999999999998"/>
    <n v="71.98"/>
    <n v="502.16199999999998"/>
    <n v="2434.4169999999999"/>
    <n v="1932.2549999999999"/>
    <n v="768.58300000000008"/>
    <n v="0"/>
    <s v="-"/>
    <n v="2434.4169999999999"/>
    <s v="Completed"/>
    <x v="103"/>
  </r>
  <r>
    <n v="8756243686"/>
    <n v="3119"/>
    <n v="662.476"/>
    <n v="15.858999999999998"/>
    <n v="76.7"/>
    <n v="488.99599999999998"/>
    <n v="2363.9650000000001"/>
    <n v="1874.9690000000001"/>
    <n v="755.03499999999985"/>
    <n v="197.06"/>
    <n v="2637.7249999999999"/>
    <n v="-273.75999999999976"/>
    <s v="Return"/>
    <x v="108"/>
  </r>
  <r>
    <n v="8758296467"/>
    <n v="3143"/>
    <n v="667.57299999999998"/>
    <n v="15.981999999999999"/>
    <n v="76.7"/>
    <n v="492.75799999999998"/>
    <n v="2382.7450000000003"/>
    <n v="1889.9870000000003"/>
    <n v="760.25499999999965"/>
    <n v="0"/>
    <s v="-"/>
    <n v="2382.7450000000003"/>
    <s v="Completed"/>
    <x v="115"/>
  </r>
  <r>
    <n v="8761002263"/>
    <n v="5398"/>
    <n v="1528.7139999999999"/>
    <n v="27.448"/>
    <n v="76.7"/>
    <n v="846.29300000000001"/>
    <n v="3765.1380000000004"/>
    <n v="2918.8450000000003"/>
    <n v="1632.8619999999996"/>
    <n v="132.16"/>
    <n v="3973.998"/>
    <n v="-208.85999999999967"/>
    <s v="Return"/>
    <x v="105"/>
  </r>
  <r>
    <n v="8749382315"/>
    <n v="3119"/>
    <n v="662.476"/>
    <n v="15.858999999999998"/>
    <n v="71.98"/>
    <n v="488.99599999999998"/>
    <n v="2368.6849999999999"/>
    <n v="1879.6889999999999"/>
    <n v="750.31500000000005"/>
    <n v="197.06"/>
    <n v="2637.7249999999999"/>
    <n v="-269.03999999999996"/>
    <s v="Return"/>
    <x v="34"/>
  </r>
  <r>
    <n v="8750022871"/>
    <n v="3594"/>
    <n v="933.00199999999995"/>
    <n v="18.274999999999999"/>
    <n v="71.98"/>
    <n v="563.46900000000005"/>
    <n v="2570.7429999999999"/>
    <n v="2007.2739999999999"/>
    <n v="1023.2570000000001"/>
    <n v="132.16"/>
    <n v="2774.8829999999998"/>
    <n v="-204.13999999999987"/>
    <s v="Return"/>
    <x v="34"/>
  </r>
  <r>
    <n v="8749144270"/>
    <n v="1881"/>
    <n v="421.72"/>
    <n v="10.748000000000001"/>
    <n v="53.1"/>
    <n v="98.526999999999987"/>
    <n v="1395.432"/>
    <n v="1296.905"/>
    <n v="485.56799999999998"/>
    <n v="0"/>
    <s v="-"/>
    <n v="1395.432"/>
    <s v="Completed"/>
    <x v="34"/>
  </r>
  <r>
    <n v="8750022873"/>
    <n v="3794"/>
    <n v="940.15300000000002"/>
    <n v="19.291"/>
    <n v="71.98"/>
    <n v="594.82600000000002"/>
    <n v="2762.5759999999996"/>
    <n v="2167.7499999999995"/>
    <n v="1031.4240000000004"/>
    <n v="132.16"/>
    <n v="2966.7159999999994"/>
    <n v="-204.13999999999987"/>
    <s v="Return"/>
    <x v="34"/>
  </r>
  <r>
    <n v="8751941690"/>
    <n v="316"/>
    <n v="29.83"/>
    <n v="1.8059999999999998"/>
    <n v="31.86"/>
    <n v="16.555"/>
    <n v="252.50400000000002"/>
    <n v="235.94900000000001"/>
    <n v="63.495999999999981"/>
    <n v="0"/>
    <s v="-"/>
    <n v="252.50400000000002"/>
    <s v="Completed"/>
    <x v="4"/>
  </r>
  <r>
    <n v="8765342642"/>
    <n v="3734"/>
    <n v="969.346"/>
    <n v="18.986000000000001"/>
    <n v="71.98"/>
    <n v="585.41200000000003"/>
    <n v="2673.6880000000001"/>
    <n v="2088.2759999999998"/>
    <n v="1060.3119999999999"/>
    <n v="0"/>
    <s v="-"/>
    <n v="2673.6880000000001"/>
    <s v="Completed"/>
    <x v="103"/>
  </r>
  <r>
    <n v="8766682270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03"/>
  </r>
  <r>
    <n v="8763171501"/>
    <n v="2150"/>
    <n v="684.99"/>
    <n v="12.286"/>
    <n v="76.7"/>
    <n v="112.61799999999999"/>
    <n v="1376.0239999999999"/>
    <n v="1263.4059999999999"/>
    <n v="773.97600000000011"/>
    <n v="0"/>
    <s v="-"/>
    <n v="1376.0239999999999"/>
    <s v="Completed"/>
    <x v="106"/>
  </r>
  <r>
    <n v="8748446705"/>
    <n v="2044"/>
    <n v="506.50299999999999"/>
    <n v="11.68"/>
    <n v="71.98"/>
    <n v="107.063"/>
    <n v="1453.837"/>
    <n v="1346.7739999999999"/>
    <n v="590.16300000000001"/>
    <n v="197.06"/>
    <n v="1722.877"/>
    <n v="-269.03999999999996"/>
    <s v="Return"/>
    <x v="59"/>
  </r>
  <r>
    <n v="8764258976"/>
    <n v="3142.99"/>
    <n v="667.57100000000003"/>
    <n v="15.981999999999999"/>
    <n v="76.7"/>
    <n v="492.75799999999998"/>
    <n v="2382.7370000000001"/>
    <n v="1889.979"/>
    <n v="760.2529999999997"/>
    <n v="0"/>
    <s v="-"/>
    <n v="2382.7370000000001"/>
    <s v="Completed"/>
    <x v="103"/>
  </r>
  <r>
    <n v="8751826482"/>
    <n v="3564"/>
    <n v="883.15899999999999"/>
    <n v="18.122"/>
    <n v="71.98"/>
    <n v="558.76199999999994"/>
    <n v="2590.739"/>
    <n v="2031.9770000000001"/>
    <n v="973.26099999999997"/>
    <n v="197.06"/>
    <n v="2859.779"/>
    <n v="-269.03999999999996"/>
    <s v="Return"/>
    <x v="4"/>
  </r>
  <r>
    <n v="8762280898"/>
    <n v="2432"/>
    <n v="516.55700000000002"/>
    <n v="13.896999999999998"/>
    <n v="76.7"/>
    <n v="127.39100000000001"/>
    <n v="1824.846"/>
    <n v="1697.4549999999999"/>
    <n v="607.154"/>
    <n v="197.06"/>
    <n v="2098.6060000000002"/>
    <n v="-273.76000000000022"/>
    <s v="Return"/>
    <x v="102"/>
  </r>
  <r>
    <n v="8749850250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111"/>
  </r>
  <r>
    <n v="8753393794"/>
    <n v="3819"/>
    <n v="946.34799999999996"/>
    <n v="19.417999999999999"/>
    <n v="71.98"/>
    <n v="598.74199999999996"/>
    <n v="2781.2539999999999"/>
    <n v="2182.5119999999997"/>
    <n v="1037.7460000000001"/>
    <n v="0"/>
    <s v="-"/>
    <n v="2781.2539999999999"/>
    <s v="Completed"/>
    <x v="124"/>
  </r>
  <r>
    <n v="8756275168"/>
    <n v="3194"/>
    <n v="791.47299999999996"/>
    <n v="16.241"/>
    <n v="76.7"/>
    <n v="500.75400000000002"/>
    <n v="2309.5860000000002"/>
    <n v="1808.8320000000003"/>
    <n v="884.41399999999976"/>
    <n v="197.06"/>
    <n v="2583.346"/>
    <n v="-273.75999999999976"/>
    <s v="Return"/>
    <x v="108"/>
  </r>
  <r>
    <n v="8772315382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13"/>
  </r>
  <r>
    <n v="8771816333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13"/>
  </r>
  <r>
    <n v="8749791675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34"/>
  </r>
  <r>
    <n v="8761996251"/>
    <n v="2549"/>
    <n v="661.72"/>
    <n v="14.565999999999999"/>
    <n v="76.7"/>
    <n v="133.518"/>
    <n v="1796.0139999999999"/>
    <n v="1662.4959999999999"/>
    <n v="752.9860000000001"/>
    <n v="0"/>
    <s v="-"/>
    <n v="1796.0139999999999"/>
    <s v="Completed"/>
    <x v="102"/>
  </r>
  <r>
    <n v="8769389064"/>
    <n v="2394"/>
    <n v="621.48199999999997"/>
    <n v="13.68"/>
    <n v="71.98"/>
    <n v="125.4"/>
    <n v="1686.8579999999999"/>
    <n v="1561.4579999999999"/>
    <n v="707.14200000000005"/>
    <n v="0"/>
    <s v="-"/>
    <n v="1686.8579999999999"/>
    <s v="Completed"/>
    <x v="112"/>
  </r>
  <r>
    <n v="8754602164"/>
    <n v="391"/>
    <n v="9.2279999999999998"/>
    <n v="2.234"/>
    <n v="31.86"/>
    <n v="20.481999999999999"/>
    <n v="347.678"/>
    <n v="327.19600000000003"/>
    <n v="43.322000000000003"/>
    <n v="0"/>
    <s v="-"/>
    <n v="347.678"/>
    <s v="Completed"/>
    <x v="77"/>
  </r>
  <r>
    <n v="8755577096"/>
    <n v="4751"/>
    <n v="1513.6690000000001"/>
    <n v="24.157"/>
    <n v="71.98"/>
    <n v="744.86099999999999"/>
    <n v="3141.194"/>
    <n v="2396.3330000000001"/>
    <n v="1609.806"/>
    <n v="197.06"/>
    <n v="3410.2339999999999"/>
    <n v="-269.03999999999996"/>
    <s v="Return"/>
    <x v="107"/>
  </r>
  <r>
    <n v="8750637814"/>
    <n v="2526"/>
    <n v="536.52200000000005"/>
    <n v="14.435"/>
    <n v="71.98"/>
    <n v="132.31900000000002"/>
    <n v="1903.0630000000001"/>
    <n v="1770.7440000000001"/>
    <n v="622.9369999999999"/>
    <n v="0"/>
    <s v="-"/>
    <n v="1903.0630000000001"/>
    <s v="Completed"/>
    <x v="101"/>
  </r>
  <r>
    <n v="8756545460"/>
    <n v="3955"/>
    <n v="980.04899999999998"/>
    <n v="20.11"/>
    <n v="76.7"/>
    <n v="620.05799999999999"/>
    <n v="2878.1410000000001"/>
    <n v="2258.0830000000001"/>
    <n v="1076.8589999999999"/>
    <n v="132.16"/>
    <n v="3087.0009999999997"/>
    <n v="-208.85999999999967"/>
    <s v="Return"/>
    <x v="108"/>
  </r>
  <r>
    <n v="8755180526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07"/>
  </r>
  <r>
    <n v="8761638910"/>
    <n v="1329"/>
    <n v="360.69099999999997"/>
    <n v="7.5949999999999998"/>
    <n v="57.82"/>
    <n v="69.619"/>
    <n v="902.89399999999989"/>
    <n v="833.27499999999986"/>
    <n v="426.10600000000011"/>
    <n v="0"/>
    <s v="-"/>
    <n v="902.89399999999989"/>
    <s v="Completed"/>
    <x v="105"/>
  </r>
  <r>
    <n v="8764497852"/>
    <n v="3394"/>
    <n v="841.03300000000002"/>
    <n v="17.257000000000001"/>
    <n v="71.98"/>
    <n v="532.11099999999999"/>
    <n v="2463.73"/>
    <n v="1931.6190000000001"/>
    <n v="930.27"/>
    <n v="197.06"/>
    <n v="2732.77"/>
    <n v="-269.03999999999996"/>
    <s v="Return"/>
    <x v="103"/>
  </r>
  <r>
    <n v="8768177355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10"/>
  </r>
  <r>
    <n v="8731270354"/>
    <n v="2596"/>
    <n v="673.92200000000003"/>
    <n v="14.834"/>
    <n v="71.98"/>
    <n v="135.982"/>
    <n v="1835.2639999999999"/>
    <n v="1699.2819999999999"/>
    <n v="760.7360000000001"/>
    <n v="197.06"/>
    <n v="2104.3040000000001"/>
    <n v="-269.04000000000019"/>
    <s v="Return"/>
    <x v="40"/>
  </r>
  <r>
    <n v="8745712028"/>
    <n v="3114"/>
    <n v="771.649"/>
    <n v="15.834"/>
    <n v="71.98"/>
    <n v="488.21499999999997"/>
    <n v="2254.5370000000003"/>
    <n v="1766.3220000000003"/>
    <n v="859.46299999999974"/>
    <n v="197.06"/>
    <n v="2523.5770000000002"/>
    <n v="-269.03999999999996"/>
    <s v="Return"/>
    <x v="24"/>
  </r>
  <r>
    <n v="8753883179"/>
    <n v="4751"/>
    <n v="1513.6690000000001"/>
    <n v="24.157"/>
    <n v="71.98"/>
    <n v="744.86099999999999"/>
    <n v="3141.194"/>
    <n v="2396.3330000000001"/>
    <n v="1609.806"/>
    <n v="132.16"/>
    <n v="3345.3339999999998"/>
    <n v="-204.13999999999987"/>
    <s v="Return"/>
    <x v="77"/>
  </r>
  <r>
    <n v="8756512240"/>
    <n v="4503"/>
    <n v="1434.6559999999999"/>
    <n v="22.896999999999998"/>
    <n v="76.7"/>
    <n v="705.98099999999999"/>
    <n v="2968.7470000000003"/>
    <n v="2262.7660000000005"/>
    <n v="1534.2529999999997"/>
    <n v="0"/>
    <s v="-"/>
    <n v="2968.7470000000003"/>
    <s v="Completed"/>
    <x v="108"/>
  </r>
  <r>
    <n v="8754746136"/>
    <n v="2150"/>
    <n v="684.99"/>
    <n v="12.286"/>
    <n v="71.98"/>
    <n v="112.61799999999999"/>
    <n v="1380.7439999999999"/>
    <n v="1268.126"/>
    <n v="769.25600000000009"/>
    <n v="197.06"/>
    <n v="1649.7839999999999"/>
    <n v="-269.03999999999996"/>
    <s v="Return"/>
    <x v="119"/>
  </r>
  <r>
    <n v="8765078675"/>
    <n v="3119"/>
    <n v="809.69200000000001"/>
    <n v="15.858999999999998"/>
    <n v="71.98"/>
    <n v="488.99599999999998"/>
    <n v="2221.4690000000001"/>
    <n v="1732.473"/>
    <n v="897.53099999999995"/>
    <n v="0"/>
    <s v="-"/>
    <n v="2221.4690000000001"/>
    <s v="Completed"/>
    <x v="103"/>
  </r>
  <r>
    <n v="8757424739"/>
    <n v="2886"/>
    <n v="612.98599999999999"/>
    <n v="14.674999999999999"/>
    <n v="76.7"/>
    <n v="452.46899999999999"/>
    <n v="2181.6390000000001"/>
    <n v="1729.17"/>
    <n v="704.36099999999988"/>
    <n v="0"/>
    <s v="-"/>
    <n v="2181.6390000000001"/>
    <s v="Completed"/>
    <x v="127"/>
  </r>
  <r>
    <n v="8760210279"/>
    <n v="1644"/>
    <n v="446.18200000000002"/>
    <n v="9.3949999999999996"/>
    <n v="57.82"/>
    <n v="86.119"/>
    <n v="1130.6030000000001"/>
    <n v="1044.4840000000002"/>
    <n v="513.39699999999993"/>
    <n v="0"/>
    <s v="-"/>
    <n v="1130.6030000000001"/>
    <s v="Completed"/>
    <x v="121"/>
  </r>
  <r>
    <n v="8762257587"/>
    <n v="3294"/>
    <n v="816.25300000000004"/>
    <n v="16.75"/>
    <n v="76.7"/>
    <n v="516.43799999999999"/>
    <n v="2384.297"/>
    <n v="1867.8589999999999"/>
    <n v="909.70299999999997"/>
    <n v="197.06"/>
    <n v="2658.0569999999998"/>
    <n v="-273.75999999999976"/>
    <s v="Return"/>
    <x v="102"/>
  </r>
  <r>
    <n v="8763052514"/>
    <n v="1012"/>
    <n v="250.774"/>
    <n v="5.7829999999999995"/>
    <n v="57.82"/>
    <n v="53.009"/>
    <n v="697.62299999999993"/>
    <n v="644.61399999999992"/>
    <n v="314.37700000000007"/>
    <n v="0"/>
    <s v="-"/>
    <n v="697.62299999999993"/>
    <s v="Completed"/>
    <x v="106"/>
  </r>
  <r>
    <n v="8754182098"/>
    <n v="3394"/>
    <n v="841.03300000000002"/>
    <n v="17.257000000000001"/>
    <n v="71.98"/>
    <n v="532.11099999999999"/>
    <n v="2463.73"/>
    <n v="1931.6190000000001"/>
    <n v="930.27"/>
    <n v="0"/>
    <s v="-"/>
    <n v="2463.73"/>
    <s v="Completed"/>
    <x v="77"/>
  </r>
  <r>
    <n v="8760832989"/>
    <n v="3819"/>
    <n v="946.34799999999996"/>
    <n v="19.417999999999999"/>
    <n v="76.7"/>
    <n v="598.74199999999996"/>
    <n v="2776.5340000000001"/>
    <n v="2177.7920000000004"/>
    <n v="1042.4659999999999"/>
    <n v="0"/>
    <s v="-"/>
    <n v="2776.5340000000001"/>
    <s v="Completed"/>
    <x v="104"/>
  </r>
  <r>
    <n v="8763226568"/>
    <n v="3154"/>
    <n v="669.91"/>
    <n v="16.036999999999999"/>
    <n v="76.7"/>
    <n v="494.48399999999998"/>
    <n v="2391.3530000000005"/>
    <n v="1896.8690000000006"/>
    <n v="762.64699999999948"/>
    <n v="0"/>
    <s v="-"/>
    <n v="2391.3530000000005"/>
    <s v="Completed"/>
    <x v="106"/>
  </r>
  <r>
    <n v="8756774661"/>
    <n v="4794"/>
    <n v="1527.3679999999999"/>
    <n v="24.376999999999999"/>
    <n v="76.7"/>
    <n v="751.60399999999993"/>
    <n v="3165.5550000000003"/>
    <n v="2413.9510000000005"/>
    <n v="1628.4449999999997"/>
    <n v="0"/>
    <s v="-"/>
    <n v="3165.5550000000003"/>
    <s v="Completed"/>
    <x v="132"/>
  </r>
  <r>
    <n v="8749394834"/>
    <n v="3754"/>
    <n v="930.24099999999999"/>
    <n v="19.088000000000001"/>
    <n v="71.98"/>
    <n v="588.54700000000003"/>
    <n v="2732.6909999999998"/>
    <n v="2144.1439999999998"/>
    <n v="1021.3090000000002"/>
    <n v="0"/>
    <s v="-"/>
    <n v="2732.6909999999998"/>
    <s v="Completed"/>
    <x v="34"/>
  </r>
  <r>
    <n v="8753556531"/>
    <n v="2975"/>
    <n v="631.89"/>
    <n v="15.126999999999999"/>
    <n v="71.98"/>
    <n v="466.416"/>
    <n v="2256.0030000000002"/>
    <n v="1789.5870000000002"/>
    <n v="718.99699999999984"/>
    <n v="0"/>
    <s v="-"/>
    <n v="2256.0030000000002"/>
    <s v="Completed"/>
    <x v="130"/>
  </r>
  <r>
    <n v="8770147702"/>
    <n v="2886"/>
    <n v="612.98599999999999"/>
    <n v="14.674999999999999"/>
    <n v="71.98"/>
    <n v="452.46899999999999"/>
    <n v="2186.3589999999999"/>
    <n v="1733.8899999999999"/>
    <n v="699.64100000000008"/>
    <n v="0"/>
    <s v="-"/>
    <n v="2186.3589999999999"/>
    <s v="Completed"/>
    <x v="129"/>
  </r>
  <r>
    <n v="8750395541"/>
    <n v="3394"/>
    <n v="720.88599999999997"/>
    <n v="17.257000000000001"/>
    <n v="71.98"/>
    <n v="532.11099999999999"/>
    <n v="2583.877"/>
    <n v="2051.7660000000001"/>
    <n v="810.12300000000005"/>
    <n v="0"/>
    <s v="-"/>
    <n v="2583.877"/>
    <s v="Completed"/>
    <x v="101"/>
  </r>
  <r>
    <n v="8748856498"/>
    <n v="2885.99"/>
    <n v="612.98400000000004"/>
    <n v="14.673999999999999"/>
    <n v="71.97999999999999"/>
    <n v="452.46899999999999"/>
    <n v="2186.3519999999999"/>
    <n v="1733.8829999999998"/>
    <n v="699.63799999999992"/>
    <n v="0"/>
    <s v="-"/>
    <n v="2186.3519999999999"/>
    <s v="Completed"/>
    <x v="34"/>
  </r>
  <r>
    <n v="8753046620"/>
    <n v="3394"/>
    <n v="841.03300000000002"/>
    <n v="17.257000000000001"/>
    <n v="71.98"/>
    <n v="532.11099999999999"/>
    <n v="2463.73"/>
    <n v="1931.6190000000001"/>
    <n v="930.27"/>
    <n v="0"/>
    <s v="-"/>
    <n v="2463.73"/>
    <s v="Completed"/>
    <x v="124"/>
  </r>
  <r>
    <n v="8770066254"/>
    <n v="2596"/>
    <n v="673.92200000000003"/>
    <n v="14.834"/>
    <n v="71.98"/>
    <n v="135.982"/>
    <n v="1835.2639999999999"/>
    <n v="1699.2819999999999"/>
    <n v="760.7360000000001"/>
    <n v="0"/>
    <s v="-"/>
    <n v="1835.2639999999999"/>
    <s v="Completed"/>
    <x v="129"/>
  </r>
  <r>
    <n v="8751120367"/>
    <n v="2146"/>
    <n v="455.81"/>
    <n v="12.263"/>
    <n v="71.98"/>
    <n v="112.40899999999999"/>
    <n v="1605.9470000000001"/>
    <n v="1493.538"/>
    <n v="540.05299999999988"/>
    <n v="0"/>
    <s v="-"/>
    <n v="1605.9470000000001"/>
    <s v="Completed"/>
    <x v="4"/>
  </r>
  <r>
    <n v="8752379055"/>
    <n v="855"/>
    <n v="201.78"/>
    <n v="4.8849999999999998"/>
    <n v="31.86"/>
    <n v="44.780999999999999"/>
    <n v="616.47500000000002"/>
    <n v="571.69400000000007"/>
    <n v="238.52499999999998"/>
    <n v="0"/>
    <s v="-"/>
    <n v="616.47500000000002"/>
    <s v="Completed"/>
    <x v="4"/>
  </r>
  <r>
    <n v="8754075931"/>
    <n v="3564"/>
    <n v="883.15899999999999"/>
    <n v="18.122"/>
    <n v="71.98"/>
    <n v="558.76199999999994"/>
    <n v="2590.739"/>
    <n v="2031.9770000000001"/>
    <n v="973.26099999999997"/>
    <n v="132.16"/>
    <n v="2794.8789999999999"/>
    <n v="-204.13999999999987"/>
    <s v="Return"/>
    <x v="77"/>
  </r>
  <r>
    <n v="8751908346"/>
    <n v="3354"/>
    <n v="831.12099999999998"/>
    <n v="17.053999999999998"/>
    <n v="71.98"/>
    <n v="525.84199999999998"/>
    <n v="2433.8449999999998"/>
    <n v="1908.0029999999997"/>
    <n v="920.1550000000002"/>
    <n v="197.06"/>
    <n v="2702.8849999999998"/>
    <n v="-269.03999999999996"/>
    <s v="Return"/>
    <x v="4"/>
  </r>
  <r>
    <n v="8751954264"/>
    <n v="3743"/>
    <n v="927.51499999999999"/>
    <n v="19.032"/>
    <n v="71.98"/>
    <n v="586.83000000000004"/>
    <n v="2724.473"/>
    <n v="2137.643"/>
    <n v="1018.527"/>
    <n v="197.06"/>
    <n v="2993.5129999999999"/>
    <n v="-269.03999999999996"/>
    <s v="Return"/>
    <x v="4"/>
  </r>
  <r>
    <n v="8752228071"/>
    <n v="3154"/>
    <n v="669.91"/>
    <n v="16.036999999999999"/>
    <n v="71.98"/>
    <n v="494.48399999999998"/>
    <n v="2396.0730000000003"/>
    <n v="1901.5890000000004"/>
    <n v="757.92699999999968"/>
    <n v="0"/>
    <s v="-"/>
    <n v="2396.0730000000003"/>
    <s v="Completed"/>
    <x v="4"/>
  </r>
  <r>
    <n v="8759075961"/>
    <n v="3032"/>
    <n v="643.99699999999996"/>
    <n v="15.416"/>
    <n v="76.7"/>
    <n v="475.35699999999997"/>
    <n v="2295.8870000000002"/>
    <n v="1820.5300000000002"/>
    <n v="736.11299999999983"/>
    <n v="0"/>
    <s v="-"/>
    <n v="2295.8870000000002"/>
    <s v="Completed"/>
    <x v="123"/>
  </r>
  <r>
    <n v="8755186046"/>
    <n v="3194"/>
    <n v="791.47299999999996"/>
    <n v="16.241"/>
    <n v="71.98"/>
    <n v="500.75400000000002"/>
    <n v="2314.306"/>
    <n v="1813.5520000000001"/>
    <n v="879.69399999999996"/>
    <n v="132.16"/>
    <n v="2518.4459999999999"/>
    <n v="-204.13999999999987"/>
    <s v="Return"/>
    <x v="107"/>
  </r>
  <r>
    <n v="8754182097"/>
    <n v="3394"/>
    <n v="841.03300000000002"/>
    <n v="17.257000000000001"/>
    <n v="71.98"/>
    <n v="532.11099999999999"/>
    <n v="2463.73"/>
    <n v="1931.6190000000001"/>
    <n v="930.27"/>
    <n v="0"/>
    <s v="-"/>
    <n v="2463.73"/>
    <s v="Completed"/>
    <x v="77"/>
  </r>
  <r>
    <n v="8764758358"/>
    <n v="2150"/>
    <n v="684.99"/>
    <n v="12.286"/>
    <n v="71.98"/>
    <n v="112.61799999999999"/>
    <n v="1380.7439999999999"/>
    <n v="1268.126"/>
    <n v="769.25600000000009"/>
    <n v="0"/>
    <s v="-"/>
    <n v="1380.7439999999999"/>
    <s v="Completed"/>
    <x v="103"/>
  </r>
  <r>
    <n v="8766875924"/>
    <n v="2596"/>
    <n v="673.92200000000003"/>
    <n v="14.834"/>
    <n v="71.98"/>
    <n v="135.982"/>
    <n v="1835.2639999999999"/>
    <n v="1699.2819999999999"/>
    <n v="760.7360000000001"/>
    <n v="0"/>
    <s v="-"/>
    <n v="1835.2639999999999"/>
    <s v="Completed"/>
    <x v="103"/>
  </r>
  <r>
    <n v="8767521864"/>
    <n v="3194"/>
    <n v="791.47299999999996"/>
    <n v="16.241"/>
    <n v="71.98"/>
    <n v="500.75400000000002"/>
    <n v="2314.306"/>
    <n v="1813.5520000000001"/>
    <n v="879.69399999999996"/>
    <n v="0"/>
    <s v="-"/>
    <n v="2314.306"/>
    <s v="Completed"/>
    <x v="103"/>
  </r>
  <r>
    <n v="8767995936"/>
    <n v="2886"/>
    <n v="612.98599999999999"/>
    <n v="14.674999999999999"/>
    <n v="71.98"/>
    <n v="452.46899999999999"/>
    <n v="2186.3589999999999"/>
    <n v="1733.8899999999999"/>
    <n v="699.64100000000008"/>
    <n v="132.16"/>
    <n v="2390.4989999999998"/>
    <n v="-204.13999999999987"/>
    <s v="Return"/>
    <x v="110"/>
  </r>
  <r>
    <n v="8750409719"/>
    <n v="3594"/>
    <n v="933.00199999999995"/>
    <n v="18.274999999999999"/>
    <n v="71.98"/>
    <n v="563.46900000000005"/>
    <n v="2570.7429999999999"/>
    <n v="2007.2739999999999"/>
    <n v="1023.2570000000001"/>
    <n v="0"/>
    <s v="-"/>
    <n v="2570.7429999999999"/>
    <s v="Completed"/>
    <x v="101"/>
  </r>
  <r>
    <n v="8771744473"/>
    <n v="3143"/>
    <n v="667.57299999999998"/>
    <n v="15.981999999999999"/>
    <n v="71.98"/>
    <n v="492.75799999999998"/>
    <n v="2387.4650000000001"/>
    <n v="1894.7070000000001"/>
    <n v="755.53499999999985"/>
    <n v="0"/>
    <s v="-"/>
    <n v="2387.4650000000001"/>
    <s v="Completed"/>
    <x v="113"/>
  </r>
  <r>
    <n v="8773170123"/>
    <n v="4069"/>
    <n v="1008.298"/>
    <n v="20.69"/>
    <n v="71.98"/>
    <n v="637.94200000000001"/>
    <n v="2968.0320000000002"/>
    <n v="2330.09"/>
    <n v="1100.9679999999998"/>
    <n v="0"/>
    <s v="-"/>
    <n v="2968.0320000000002"/>
    <s v="Completed"/>
    <x v="133"/>
  </r>
  <r>
    <n v="8759905163"/>
    <n v="3194"/>
    <n v="791.47299999999996"/>
    <n v="16.241"/>
    <n v="76.7"/>
    <n v="500.75400000000002"/>
    <n v="2309.5860000000002"/>
    <n v="1808.8320000000003"/>
    <n v="884.41399999999976"/>
    <n v="0"/>
    <s v="-"/>
    <n v="2309.5860000000002"/>
    <s v="Completed"/>
    <x v="121"/>
  </r>
  <r>
    <n v="8743741711"/>
    <n v="3354"/>
    <n v="831.12099999999998"/>
    <n v="17.053999999999998"/>
    <n v="71.98"/>
    <n v="525.84199999999998"/>
    <n v="2433.8449999999998"/>
    <n v="1908.0029999999997"/>
    <n v="920.1550000000002"/>
    <n v="0"/>
    <s v="-"/>
    <n v="2433.8449999999998"/>
    <s v="Completed"/>
    <x v="0"/>
  </r>
  <r>
    <n v="8762443758"/>
    <n v="2886"/>
    <n v="612.98599999999999"/>
    <n v="14.674999999999999"/>
    <n v="76.7"/>
    <n v="452.46899999999999"/>
    <n v="2181.6390000000001"/>
    <n v="1729.17"/>
    <n v="704.36099999999988"/>
    <n v="197.06"/>
    <n v="2455.3989999999999"/>
    <n v="-273.75999999999976"/>
    <s v="Return"/>
    <x v="106"/>
  </r>
  <r>
    <n v="8766346356"/>
    <n v="3194"/>
    <n v="791.47299999999996"/>
    <n v="16.241"/>
    <n v="71.98"/>
    <n v="500.75400000000002"/>
    <n v="2314.306"/>
    <n v="1813.5520000000001"/>
    <n v="879.69399999999996"/>
    <n v="197.06"/>
    <n v="2583.346"/>
    <n v="-269.03999999999996"/>
    <s v="Return"/>
    <x v="103"/>
  </r>
  <r>
    <n v="8759024209"/>
    <n v="3102"/>
    <n v="988.29700000000003"/>
    <n v="15.773"/>
    <n v="76.7"/>
    <n v="486.334"/>
    <n v="2021.2299999999998"/>
    <n v="1534.8959999999997"/>
    <n v="1080.7700000000002"/>
    <n v="132.16"/>
    <n v="2230.0899999999997"/>
    <n v="-208.8599999999999"/>
    <s v="Return"/>
    <x v="123"/>
  </r>
  <r>
    <n v="8764525262"/>
    <n v="3564"/>
    <n v="883.15899999999999"/>
    <n v="18.122"/>
    <n v="71.98"/>
    <n v="558.76199999999994"/>
    <n v="2590.739"/>
    <n v="2031.9770000000001"/>
    <n v="973.26099999999997"/>
    <n v="0"/>
    <s v="-"/>
    <n v="2590.739"/>
    <s v="Completed"/>
    <x v="103"/>
  </r>
  <r>
    <n v="8771059152"/>
    <n v="3174"/>
    <n v="561.798"/>
    <n v="16.138999999999999"/>
    <n v="71.98"/>
    <n v="497.62900000000002"/>
    <n v="2524.0830000000001"/>
    <n v="2026.4540000000002"/>
    <n v="649.91699999999992"/>
    <n v="0"/>
    <s v="-"/>
    <n v="2524.0830000000001"/>
    <s v="Completed"/>
    <x v="113"/>
  </r>
  <r>
    <n v="8767174947"/>
    <n v="3502"/>
    <n v="743.82500000000005"/>
    <n v="17.807000000000002"/>
    <n v="71.98"/>
    <n v="549.0390000000001"/>
    <n v="2668.3880000000004"/>
    <n v="2119.3490000000002"/>
    <n v="833.61199999999963"/>
    <n v="0"/>
    <s v="-"/>
    <n v="2668.3880000000004"/>
    <s v="Completed"/>
    <x v="103"/>
  </r>
  <r>
    <n v="8768500187"/>
    <n v="3194.01"/>
    <n v="791.476"/>
    <n v="16.241"/>
    <n v="71.98"/>
    <n v="500.75400000000002"/>
    <n v="2314.3130000000001"/>
    <n v="1813.5590000000002"/>
    <n v="879.69700000000012"/>
    <n v="0"/>
    <s v="-"/>
    <n v="2314.3130000000001"/>
    <s v="Completed"/>
    <x v="110"/>
  </r>
  <r>
    <n v="8751821152"/>
    <n v="3369"/>
    <n v="596.31299999999999"/>
    <n v="17.13"/>
    <n v="71.98"/>
    <n v="528.18499999999995"/>
    <n v="2683.5769999999998"/>
    <n v="2155.3919999999998"/>
    <n v="685.42300000000023"/>
    <n v="0"/>
    <s v="-"/>
    <n v="2683.5769999999998"/>
    <s v="Completed"/>
    <x v="4"/>
  </r>
  <r>
    <n v="8757669479"/>
    <n v="3000"/>
    <n v="743.4"/>
    <n v="15.254"/>
    <n v="76.7"/>
    <n v="470.34199999999998"/>
    <n v="2164.6460000000002"/>
    <n v="1694.3040000000001"/>
    <n v="835.35399999999981"/>
    <n v="0"/>
    <s v="-"/>
    <n v="2164.6460000000002"/>
    <s v="Completed"/>
    <x v="115"/>
  </r>
  <r>
    <n v="8766581645"/>
    <n v="3394"/>
    <n v="841.03300000000002"/>
    <n v="17.257000000000001"/>
    <n v="71.98"/>
    <n v="532.11099999999999"/>
    <n v="2463.73"/>
    <n v="1931.6190000000001"/>
    <n v="930.27"/>
    <n v="0"/>
    <s v="-"/>
    <n v="2463.73"/>
    <s v="Completed"/>
    <x v="103"/>
  </r>
  <r>
    <n v="8768623578"/>
    <n v="2731"/>
    <n v="580.06399999999996"/>
    <n v="13.885999999999999"/>
    <n v="71.98"/>
    <n v="428.16199999999998"/>
    <n v="2065.0700000000002"/>
    <n v="1636.9080000000001"/>
    <n v="665.92999999999984"/>
    <n v="0"/>
    <s v="-"/>
    <n v="2065.0700000000002"/>
    <s v="Completed"/>
    <x v="134"/>
  </r>
  <r>
    <n v="8654954892"/>
    <n v="1794"/>
    <n v="444.553"/>
    <n v="9.6110000000000007"/>
    <n v="53.1"/>
    <n v="200.21899999999999"/>
    <n v="1286.7360000000001"/>
    <n v="1086.5170000000001"/>
    <n v="507.2639999999999"/>
    <n v="197.06"/>
    <n v="1536.896"/>
    <n v="-250.15999999999985"/>
    <s v="Return"/>
    <x v="76"/>
  </r>
  <r>
    <n v="7272865874"/>
    <n v="3200"/>
    <n v="717.44"/>
    <n v="57.142000000000003"/>
    <n v="53.1"/>
    <n v="28.571000000000002"/>
    <n v="2372.3180000000002"/>
    <n v="2343.7470000000003"/>
    <n v="827.68199999999979"/>
    <n v="113.1"/>
    <n v="2538.518"/>
    <n v="-166.19999999999982"/>
    <s v="Return"/>
    <x v="135"/>
  </r>
  <r>
    <n v="6982985963"/>
    <n v="3720"/>
    <n v="834.024"/>
    <n v="66.427999999999997"/>
    <n v="53.1"/>
    <n v="33.213999999999999"/>
    <n v="2766.4480000000003"/>
    <n v="2733.2340000000004"/>
    <n v="953.55199999999968"/>
    <n v="113.1"/>
    <n v="2932.6480000000001"/>
    <n v="-166.19999999999982"/>
    <s v="Return"/>
    <x v="134"/>
  </r>
  <r>
    <n v="7080578063"/>
    <n v="3375"/>
    <n v="756.67499999999995"/>
    <n v="60.268000000000001"/>
    <n v="53.1"/>
    <n v="30.134"/>
    <n v="2504.9569999999999"/>
    <n v="2474.8229999999999"/>
    <n v="870.04300000000012"/>
    <n v="113.1"/>
    <n v="2671.1569999999997"/>
    <n v="-166.19999999999982"/>
    <s v="Return"/>
    <x v="134"/>
  </r>
  <r>
    <n v="7080578061"/>
    <n v="3720"/>
    <n v="834.024"/>
    <n v="66.427999999999997"/>
    <n v="53.1"/>
    <n v="33.213999999999999"/>
    <n v="2766.4480000000003"/>
    <n v="2733.2340000000004"/>
    <n v="953.55199999999968"/>
    <n v="113.1"/>
    <n v="2932.6480000000001"/>
    <n v="-166.19999999999982"/>
    <s v="Return"/>
    <x v="134"/>
  </r>
  <r>
    <n v="7092370284"/>
    <n v="3375"/>
    <n v="756.67499999999995"/>
    <n v="60.268000000000001"/>
    <n v="53.1"/>
    <n v="30.134"/>
    <n v="2504.9569999999999"/>
    <n v="2474.8229999999999"/>
    <n v="870.04300000000012"/>
    <n v="113.1"/>
    <n v="2671.1569999999997"/>
    <n v="-166.19999999999982"/>
    <s v="Return"/>
    <x v="1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n v="8752499712"/>
    <n v="2150"/>
    <n v="684.99"/>
    <n v="12.286"/>
    <n v="71.98"/>
    <n v="112.61799999999999"/>
    <n v="1380.7439999999999"/>
    <n v="1268.126"/>
    <n v="132.16"/>
    <n v="1584.884"/>
    <n v="-204.1400000000001"/>
    <x v="0"/>
  </r>
  <r>
    <n v="8727502935"/>
    <n v="3119"/>
    <n v="662.476"/>
    <n v="15.858999999999998"/>
    <n v="71.98"/>
    <n v="488.99599999999998"/>
    <n v="2368.6849999999999"/>
    <n v="1879.6889999999999"/>
    <n v="107.38"/>
    <n v="2548.0450000000001"/>
    <n v="-179.36000000000013"/>
    <x v="1"/>
  </r>
  <r>
    <n v="8663926203"/>
    <n v="1454"/>
    <n v="325.98700000000002"/>
    <n v="7.7889999999999997"/>
    <n v="53.1"/>
    <n v="162.28100000000001"/>
    <n v="1067.124"/>
    <n v="904.84300000000007"/>
    <n v="197.06"/>
    <n v="1317.2839999999999"/>
    <n v="-250.15999999999985"/>
    <x v="2"/>
  </r>
  <r>
    <n v="8689247485"/>
    <n v="3564"/>
    <n v="883.15899999999999"/>
    <n v="18.122"/>
    <n v="71.98"/>
    <n v="558.76199999999994"/>
    <n v="2590.739"/>
    <n v="2031.9770000000001"/>
    <n v="197.06"/>
    <n v="2859.779"/>
    <n v="-269.03999999999996"/>
    <x v="0"/>
  </r>
  <r>
    <n v="8688316765"/>
    <n v="2594"/>
    <n v="550.96600000000001"/>
    <n v="14.822000000000001"/>
    <n v="71.98"/>
    <n v="135.87199999999999"/>
    <n v="1956.2320000000002"/>
    <n v="1820.3600000000001"/>
    <n v="197.06"/>
    <n v="2225.2720000000004"/>
    <n v="-269.04000000000019"/>
    <x v="0"/>
  </r>
  <r>
    <n v="8717002058"/>
    <n v="3118.99"/>
    <n v="662.47299999999996"/>
    <n v="15.858999999999998"/>
    <n v="71.98"/>
    <n v="488.99599999999998"/>
    <n v="2368.6779999999999"/>
    <n v="1879.6819999999998"/>
    <n v="132.16"/>
    <n v="2572.8179999999998"/>
    <n v="-204.13999999999987"/>
    <x v="2"/>
  </r>
  <r>
    <n v="8741339872"/>
    <n v="1421"/>
    <n v="385.65899999999999"/>
    <n v="8.120000000000001"/>
    <n v="53.1"/>
    <n v="74.436999999999998"/>
    <n v="974.12099999999998"/>
    <n v="899.68399999999997"/>
    <n v="197.06"/>
    <n v="1224.2809999999999"/>
    <n v="-250.15999999999997"/>
    <x v="2"/>
  </r>
  <r>
    <n v="8737192003"/>
    <n v="391"/>
    <n v="9.2279999999999998"/>
    <n v="2.234"/>
    <n v="31.86"/>
    <n v="20.481999999999999"/>
    <n v="347.678"/>
    <n v="327.19600000000003"/>
    <n v="197.06"/>
    <n v="576.59799999999996"/>
    <n v="-228.91999999999996"/>
    <x v="0"/>
  </r>
  <r>
    <n v="8715259067"/>
    <n v="2150"/>
    <n v="684.99"/>
    <n v="12.286"/>
    <n v="71.98"/>
    <n v="112.61799999999999"/>
    <n v="1380.7439999999999"/>
    <n v="1268.126"/>
    <n v="197.06"/>
    <n v="1649.7839999999999"/>
    <n v="-269.03999999999996"/>
    <x v="1"/>
  </r>
  <r>
    <n v="8737583490"/>
    <n v="1644"/>
    <n v="543.178"/>
    <n v="9.3949999999999996"/>
    <n v="53.1"/>
    <n v="86.119"/>
    <n v="1038.3270000000002"/>
    <n v="952.2080000000002"/>
    <n v="197.06"/>
    <n v="1288.4870000000001"/>
    <n v="-250.15999999999985"/>
    <x v="2"/>
  </r>
  <r>
    <n v="8739466534"/>
    <n v="4445"/>
    <n v="1101.471"/>
    <n v="22.602"/>
    <n v="71.98"/>
    <n v="696.88499999999999"/>
    <n v="3248.9470000000001"/>
    <n v="2552.0619999999999"/>
    <n v="197.06"/>
    <n v="3517.9870000000001"/>
    <n v="-269.03999999999996"/>
    <x v="1"/>
  </r>
  <r>
    <n v="8744260042"/>
    <n v="3102"/>
    <n v="805.279"/>
    <n v="15.773"/>
    <n v="71.98"/>
    <n v="486.334"/>
    <n v="2208.9679999999998"/>
    <n v="1722.6339999999998"/>
    <n v="197.06"/>
    <n v="2478.0079999999998"/>
    <n v="-269.03999999999996"/>
    <x v="2"/>
  </r>
  <r>
    <n v="8691422928"/>
    <n v="3564"/>
    <n v="883.15899999999999"/>
    <n v="18.122"/>
    <n v="71.98"/>
    <n v="558.76199999999994"/>
    <n v="2590.739"/>
    <n v="2031.9770000000001"/>
    <n v="132.16"/>
    <n v="2794.8789999999999"/>
    <n v="-204.13999999999987"/>
    <x v="0"/>
  </r>
  <r>
    <n v="8694664241"/>
    <n v="2293"/>
    <n v="730.55"/>
    <n v="13.103000000000002"/>
    <n v="71.97999999999999"/>
    <n v="120.119"/>
    <n v="1477.367"/>
    <n v="1357.248"/>
    <n v="107.38"/>
    <n v="1656.7269999999999"/>
    <n v="-179.3599999999999"/>
    <x v="3"/>
  </r>
  <r>
    <n v="8686235629"/>
    <n v="4219"/>
    <n v="1045.4680000000001"/>
    <n v="22.602"/>
    <n v="71.98"/>
    <n v="470.875"/>
    <n v="3078.9500000000003"/>
    <n v="2608.0750000000003"/>
    <n v="197.06"/>
    <n v="3347.9900000000002"/>
    <n v="-269.03999999999996"/>
    <x v="3"/>
  </r>
  <r>
    <n v="8743152600"/>
    <n v="2409.9899999999998"/>
    <n v="597.19600000000003"/>
    <n v="13.771000000000001"/>
    <n v="71.98"/>
    <n v="126.236"/>
    <n v="1727.0429999999999"/>
    <n v="1600.8069999999998"/>
    <n v="132.16"/>
    <n v="1931.183"/>
    <n v="-204.1400000000001"/>
    <x v="4"/>
  </r>
  <r>
    <n v="8748140593"/>
    <n v="3743"/>
    <n v="927.51499999999999"/>
    <n v="19.032"/>
    <n v="71.98"/>
    <n v="586.83000000000004"/>
    <n v="2724.473"/>
    <n v="2137.643"/>
    <n v="132.16"/>
    <n v="2928.6129999999998"/>
    <n v="-204.13999999999987"/>
    <x v="2"/>
  </r>
  <r>
    <n v="8725349158"/>
    <n v="2198"/>
    <n v="570.601"/>
    <n v="12.56"/>
    <n v="71.98"/>
    <n v="115.137"/>
    <n v="1542.8589999999999"/>
    <n v="1427.722"/>
    <n v="197.06"/>
    <n v="1811.8989999999999"/>
    <n v="-269.03999999999996"/>
    <x v="0"/>
  </r>
  <r>
    <n v="8740468522"/>
    <n v="391"/>
    <n v="9.2279999999999998"/>
    <n v="2.234"/>
    <n v="31.86"/>
    <n v="20.481999999999999"/>
    <n v="347.678"/>
    <n v="327.19600000000003"/>
    <n v="197.06"/>
    <n v="576.59799999999996"/>
    <n v="-228.91999999999996"/>
    <x v="0"/>
  </r>
  <r>
    <n v="8700420125"/>
    <n v="3119"/>
    <n v="662.476"/>
    <n v="15.858999999999998"/>
    <n v="71.98"/>
    <n v="488.99599999999998"/>
    <n v="2368.6849999999999"/>
    <n v="1879.6889999999999"/>
    <n v="132.16"/>
    <n v="2572.8249999999998"/>
    <n v="-204.13999999999987"/>
    <x v="0"/>
  </r>
  <r>
    <n v="8717347910"/>
    <n v="3119"/>
    <n v="662.476"/>
    <n v="15.858999999999998"/>
    <n v="71.98"/>
    <n v="488.99599999999998"/>
    <n v="2368.6849999999999"/>
    <n v="1879.6889999999999"/>
    <n v="197.06"/>
    <n v="2637.7249999999999"/>
    <n v="-269.03999999999996"/>
    <x v="0"/>
  </r>
  <r>
    <n v="8695924416"/>
    <n v="2244"/>
    <n v="582.54200000000003"/>
    <n v="12.823"/>
    <n v="71.98"/>
    <n v="117.54599999999999"/>
    <n v="1576.655"/>
    <n v="1459.1089999999999"/>
    <n v="197.06"/>
    <n v="1845.6949999999999"/>
    <n v="-269.03999999999996"/>
    <x v="3"/>
  </r>
  <r>
    <n v="8681830415"/>
    <n v="3544"/>
    <n v="920.02200000000005"/>
    <n v="18.984999999999999"/>
    <n v="71.98"/>
    <n v="395.53100000000001"/>
    <n v="2533.0129999999999"/>
    <n v="2137.482"/>
    <n v="197.06"/>
    <n v="2802.0529999999999"/>
    <n v="-269.03999999999996"/>
    <x v="2"/>
  </r>
  <r>
    <n v="8663980354"/>
    <n v="4193.99"/>
    <n v="1336.2049999999999"/>
    <n v="22.468"/>
    <n v="71.98"/>
    <n v="468.08300000000003"/>
    <n v="2763.337"/>
    <n v="2295.2539999999999"/>
    <n v="197.06"/>
    <n v="3032.377"/>
    <n v="-269.03999999999996"/>
    <x v="2"/>
  </r>
  <r>
    <n v="8683798730"/>
    <n v="2293"/>
    <n v="730.55"/>
    <n v="12.283000000000001"/>
    <n v="71.97999999999999"/>
    <n v="255.916"/>
    <n v="1478.1870000000001"/>
    <n v="1222.2710000000002"/>
    <n v="197.06"/>
    <n v="1747.2270000000001"/>
    <n v="-269.03999999999996"/>
    <x v="2"/>
  </r>
  <r>
    <n v="8741406110"/>
    <n v="3593.99"/>
    <n v="933"/>
    <n v="18.274999999999999"/>
    <n v="71.98"/>
    <n v="563.46900000000005"/>
    <n v="2570.7349999999997"/>
    <n v="2007.2659999999996"/>
    <n v="197.06"/>
    <n v="2839.7749999999996"/>
    <n v="-269.03999999999996"/>
    <x v="2"/>
  </r>
  <r>
    <n v="8670260084"/>
    <n v="3544"/>
    <n v="920.02200000000005"/>
    <n v="18.984999999999999"/>
    <n v="71.98"/>
    <n v="395.53100000000001"/>
    <n v="2533.0129999999999"/>
    <n v="2137.482"/>
    <n v="197.06"/>
    <n v="2802.0529999999999"/>
    <n v="-269.03999999999996"/>
    <x v="2"/>
  </r>
  <r>
    <n v="8695941287"/>
    <n v="3564"/>
    <n v="883.15899999999999"/>
    <n v="18.122"/>
    <n v="71.98"/>
    <n v="558.76199999999994"/>
    <n v="2590.739"/>
    <n v="2031.9770000000001"/>
    <n v="132.16"/>
    <n v="2794.8789999999999"/>
    <n v="-204.13999999999987"/>
    <x v="2"/>
  </r>
  <r>
    <n v="8673166572"/>
    <n v="1204"/>
    <n v="326.76600000000002"/>
    <n v="6.45"/>
    <n v="53.1"/>
    <n v="134.375"/>
    <n v="817.68399999999986"/>
    <n v="683.30899999999986"/>
    <n v="197.06"/>
    <n v="1067.8439999999998"/>
    <n v="-250.15999999999997"/>
    <x v="2"/>
  </r>
  <r>
    <n v="8746509434"/>
    <n v="2619"/>
    <n v="803.50900000000001"/>
    <n v="14.965"/>
    <n v="71.98"/>
    <n v="137.18099999999998"/>
    <n v="1728.546"/>
    <n v="1591.365"/>
    <n v="132.16"/>
    <n v="1932.6860000000001"/>
    <n v="-204.1400000000001"/>
    <x v="0"/>
  </r>
  <r>
    <n v="8728105852"/>
    <n v="2549"/>
    <n v="661.72"/>
    <n v="14.565999999999999"/>
    <n v="71.98"/>
    <n v="133.518"/>
    <n v="1800.7339999999999"/>
    <n v="1667.2159999999999"/>
    <n v="107.38"/>
    <n v="1980.0940000000001"/>
    <n v="-179.36000000000013"/>
    <x v="5"/>
  </r>
  <r>
    <n v="8680270452"/>
    <n v="1994"/>
    <n v="541.17100000000005"/>
    <n v="10.681999999999999"/>
    <n v="53.1"/>
    <n v="222.54199999999997"/>
    <n v="1389.047"/>
    <n v="1166.5050000000001"/>
    <n v="197.06"/>
    <n v="1639.2069999999999"/>
    <n v="-250.15999999999985"/>
    <x v="3"/>
  </r>
  <r>
    <n v="8673241096"/>
    <n v="3169"/>
    <n v="822.67200000000003"/>
    <n v="16.975999999999999"/>
    <n v="71.98"/>
    <n v="353.68700000000001"/>
    <n v="2257.3719999999998"/>
    <n v="1903.6849999999999"/>
    <n v="107.38"/>
    <n v="2436.732"/>
    <n v="-179.36000000000013"/>
    <x v="2"/>
  </r>
  <r>
    <n v="8733552059"/>
    <n v="2150"/>
    <n v="659.62"/>
    <n v="12.286"/>
    <n v="71.98"/>
    <n v="112.61799999999999"/>
    <n v="1406.114"/>
    <n v="1293.4960000000001"/>
    <n v="107.38"/>
    <n v="1585.4740000000002"/>
    <n v="-179.36000000000013"/>
    <x v="0"/>
  </r>
  <r>
    <n v="8738500127"/>
    <n v="3839"/>
    <n v="1223.105"/>
    <n v="19.52"/>
    <n v="71.98"/>
    <n v="601.87700000000007"/>
    <n v="2524.395"/>
    <n v="1922.518"/>
    <n v="197.06"/>
    <n v="2793.4349999999999"/>
    <n v="-269.03999999999996"/>
    <x v="6"/>
  </r>
  <r>
    <n v="8732429950"/>
    <n v="3104"/>
    <n v="769.17100000000005"/>
    <n v="15.784000000000001"/>
    <n v="71.98"/>
    <n v="486.65300000000002"/>
    <n v="2247.0649999999996"/>
    <n v="1760.4119999999996"/>
    <n v="107.38"/>
    <n v="2426.4249999999997"/>
    <n v="-179.36000000000013"/>
    <x v="2"/>
  </r>
  <r>
    <n v="8705332926"/>
    <n v="6341"/>
    <n v="1945.4190000000001"/>
    <n v="32.243000000000002"/>
    <n v="71.98"/>
    <n v="994.12900000000002"/>
    <n v="4291.3580000000002"/>
    <n v="3297.2290000000003"/>
    <n v="107.38"/>
    <n v="4470.7179999999998"/>
    <n v="-179.35999999999967"/>
    <x v="7"/>
  </r>
  <r>
    <n v="8686759194"/>
    <n v="3544"/>
    <n v="920.02200000000005"/>
    <n v="18.984999999999999"/>
    <n v="71.98"/>
    <n v="395.53100000000001"/>
    <n v="2533.0129999999999"/>
    <n v="2137.482"/>
    <n v="197.06"/>
    <n v="2802.0529999999999"/>
    <n v="-269.03999999999996"/>
    <x v="2"/>
  </r>
  <r>
    <n v="8680967376"/>
    <n v="2794"/>
    <n v="593.44600000000003"/>
    <n v="14.968"/>
    <n v="71.98"/>
    <n v="311.83300000000003"/>
    <n v="2113.6060000000002"/>
    <n v="1801.7730000000001"/>
    <n v="197.06"/>
    <n v="2382.6460000000002"/>
    <n v="-269.03999999999996"/>
    <x v="2"/>
  </r>
  <r>
    <n v="8682570667"/>
    <n v="3629"/>
    <n v="1156.1990000000001"/>
    <n v="19.441000000000003"/>
    <n v="71.98"/>
    <n v="405.02100000000002"/>
    <n v="2381.38"/>
    <n v="1976.3590000000002"/>
    <n v="197.06"/>
    <n v="2650.42"/>
    <n v="-269.03999999999996"/>
    <x v="8"/>
  </r>
  <r>
    <n v="8724483694"/>
    <n v="2338"/>
    <n v="606.94500000000005"/>
    <n v="13.36"/>
    <n v="71.98"/>
    <n v="122.46299999999999"/>
    <n v="1645.7149999999999"/>
    <n v="1523.252"/>
    <n v="197.06"/>
    <n v="1914.7549999999999"/>
    <n v="-269.03999999999996"/>
    <x v="0"/>
  </r>
  <r>
    <n v="8722877791"/>
    <n v="3118.99"/>
    <n v="662.47299999999996"/>
    <n v="15.858999999999998"/>
    <n v="71.98"/>
    <n v="488.99599999999998"/>
    <n v="2368.6779999999999"/>
    <n v="1879.6819999999998"/>
    <n v="197.06"/>
    <n v="2637.7179999999998"/>
    <n v="-269.03999999999996"/>
    <x v="0"/>
  </r>
  <r>
    <n v="8663313597"/>
    <n v="2994"/>
    <n v="741.91300000000001"/>
    <n v="16.039000000000001"/>
    <n v="71.98"/>
    <n v="334.15600000000001"/>
    <n v="2164.0679999999998"/>
    <n v="1829.9119999999998"/>
    <n v="197.06"/>
    <n v="2433.1079999999997"/>
    <n v="-269.03999999999996"/>
    <x v="2"/>
  </r>
  <r>
    <n v="8705353325"/>
    <n v="2338"/>
    <n v="579.35599999999999"/>
    <n v="13.36"/>
    <n v="71.98"/>
    <n v="122.46299999999999"/>
    <n v="1673.3040000000001"/>
    <n v="1550.8410000000001"/>
    <n v="197.06"/>
    <n v="1942.3440000000001"/>
    <n v="-269.03999999999996"/>
    <x v="4"/>
  </r>
  <r>
    <n v="8729326570"/>
    <n v="1963.01"/>
    <n v="625.41499999999996"/>
    <n v="11.218"/>
    <n v="53.1"/>
    <n v="102.828"/>
    <n v="1273.277"/>
    <n v="1170.4490000000001"/>
    <n v="197.06"/>
    <n v="1523.4369999999999"/>
    <n v="-250.15999999999985"/>
    <x v="0"/>
  </r>
  <r>
    <n v="8680835728"/>
    <n v="2594"/>
    <n v="550.96600000000001"/>
    <n v="13.896000000000001"/>
    <n v="71.98"/>
    <n v="289.51"/>
    <n v="1957.1580000000001"/>
    <n v="1667.6480000000001"/>
    <n v="197.06"/>
    <n v="2226.1980000000003"/>
    <n v="-269.04000000000019"/>
    <x v="9"/>
  </r>
  <r>
    <n v="8730282759"/>
    <n v="3594"/>
    <n v="933.00199999999995"/>
    <n v="18.274999999999999"/>
    <n v="71.98"/>
    <n v="563.46900000000005"/>
    <n v="2570.7429999999999"/>
    <n v="2007.2739999999999"/>
    <n v="197.06"/>
    <n v="2839.7829999999999"/>
    <n v="-269.03999999999996"/>
    <x v="2"/>
  </r>
  <r>
    <n v="8733307124"/>
    <n v="3103.99"/>
    <n v="769.16899999999998"/>
    <n v="15.784000000000001"/>
    <n v="71.98"/>
    <n v="486.65300000000002"/>
    <n v="2247.0569999999998"/>
    <n v="1760.4039999999998"/>
    <n v="107.38"/>
    <n v="2426.4169999999999"/>
    <n v="-179.36000000000013"/>
    <x v="0"/>
  </r>
  <r>
    <n v="8752289308"/>
    <n v="3743"/>
    <n v="927.51499999999999"/>
    <n v="19.032"/>
    <n v="71.98"/>
    <n v="586.83000000000004"/>
    <n v="2724.473"/>
    <n v="2137.643"/>
    <n v="132.16"/>
    <n v="2928.6129999999998"/>
    <n v="-204.13999999999987"/>
    <x v="6"/>
  </r>
  <r>
    <n v="8731408678"/>
    <n v="3629"/>
    <n v="1156.1990000000001"/>
    <n v="18.452999999999999"/>
    <n v="71.98"/>
    <n v="568.95699999999999"/>
    <n v="2382.3679999999999"/>
    <n v="1813.4110000000001"/>
    <n v="197.06"/>
    <n v="2651.4079999999999"/>
    <n v="-269.03999999999996"/>
    <x v="0"/>
  </r>
  <r>
    <n v="8711080795"/>
    <n v="2770"/>
    <n v="490.29"/>
    <n v="14.084"/>
    <n v="71.98"/>
    <n v="434.27700000000004"/>
    <n v="2193.6460000000002"/>
    <n v="1759.3690000000001"/>
    <n v="257.24"/>
    <n v="2522.866"/>
    <n v="-329.2199999999998"/>
    <x v="6"/>
  </r>
  <r>
    <n v="8690582232"/>
    <n v="3104"/>
    <n v="769.17100000000005"/>
    <n v="15.784000000000001"/>
    <n v="71.98"/>
    <n v="486.65300000000002"/>
    <n v="2247.0649999999996"/>
    <n v="1760.4119999999996"/>
    <n v="107.38"/>
    <n v="2426.4249999999997"/>
    <n v="-179.36000000000013"/>
    <x v="2"/>
  </r>
  <r>
    <n v="8698964259"/>
    <n v="2150"/>
    <n v="684.99"/>
    <n v="12.286"/>
    <n v="71.98"/>
    <n v="112.61799999999999"/>
    <n v="1380.7439999999999"/>
    <n v="1268.126"/>
    <n v="107.38"/>
    <n v="1560.1039999999998"/>
    <n v="-179.3599999999999"/>
    <x v="2"/>
  </r>
  <r>
    <n v="8720801859"/>
    <n v="1797"/>
    <n v="593.72900000000004"/>
    <n v="10.268000000000001"/>
    <n v="53.1"/>
    <n v="94.126999999999995"/>
    <n v="1139.903"/>
    <n v="1045.7760000000001"/>
    <n v="197.06"/>
    <n v="1390.0629999999999"/>
    <n v="-250.15999999999985"/>
    <x v="0"/>
  </r>
  <r>
    <n v="8681666403"/>
    <n v="3169"/>
    <n v="785.27800000000002"/>
    <n v="16.975999999999999"/>
    <n v="71.98"/>
    <n v="353.68700000000001"/>
    <n v="2294.7659999999996"/>
    <n v="1941.0789999999997"/>
    <n v="197.06"/>
    <n v="2563.8059999999996"/>
    <n v="-269.03999999999996"/>
    <x v="2"/>
  </r>
  <r>
    <n v="8712558139"/>
    <n v="3104"/>
    <n v="769.17100000000005"/>
    <n v="15.784000000000001"/>
    <n v="71.98"/>
    <n v="486.64300000000003"/>
    <n v="2247.0649999999996"/>
    <n v="1760.4219999999996"/>
    <n v="197.06"/>
    <n v="2516.1049999999996"/>
    <n v="-269.03999999999996"/>
    <x v="5"/>
  </r>
  <r>
    <n v="8742029289"/>
    <n v="2244"/>
    <n v="476.62599999999998"/>
    <n v="12.823"/>
    <n v="71.98"/>
    <n v="117.54599999999999"/>
    <n v="1682.5709999999999"/>
    <n v="1565.0249999999999"/>
    <n v="132.16"/>
    <n v="1886.711"/>
    <n v="-204.1400000000001"/>
    <x v="10"/>
  </r>
  <r>
    <n v="8740143662"/>
    <n v="391"/>
    <n v="9.2279999999999998"/>
    <n v="2.234"/>
    <n v="31.86"/>
    <n v="20.481999999999999"/>
    <n v="347.678"/>
    <n v="327.19600000000003"/>
    <n v="197.06"/>
    <n v="576.59799999999996"/>
    <n v="-228.91999999999996"/>
    <x v="3"/>
  </r>
  <r>
    <n v="8731387525"/>
    <n v="2479"/>
    <n v="526.54"/>
    <n v="14.166"/>
    <n v="71.98"/>
    <n v="129.85499999999999"/>
    <n v="1866.3140000000001"/>
    <n v="1736.4590000000001"/>
    <n v="197.06"/>
    <n v="2135.3540000000003"/>
    <n v="-269.04000000000019"/>
    <x v="2"/>
  </r>
  <r>
    <n v="8731779980"/>
    <n v="1246"/>
    <n v="338.16399999999999"/>
    <n v="7.12"/>
    <n v="53.1"/>
    <n v="65.272999999999996"/>
    <n v="847.61599999999999"/>
    <n v="782.34299999999996"/>
    <n v="107.38"/>
    <n v="1008.096"/>
    <n v="-160.48000000000002"/>
    <x v="0"/>
  </r>
  <r>
    <n v="8732163099"/>
    <n v="3594"/>
    <n v="933.00199999999995"/>
    <n v="18.274999999999999"/>
    <n v="71.98"/>
    <n v="563.46900000000005"/>
    <n v="2570.7429999999999"/>
    <n v="2007.2739999999999"/>
    <n v="197.06"/>
    <n v="2839.7829999999999"/>
    <n v="-269.03999999999996"/>
    <x v="2"/>
  </r>
  <r>
    <n v="8666939756"/>
    <n v="3000"/>
    <n v="778.8"/>
    <n v="16.071999999999999"/>
    <n v="71.98"/>
    <n v="334.82299999999998"/>
    <n v="2133.1479999999997"/>
    <n v="1798.3249999999998"/>
    <n v="197.06"/>
    <n v="2402.1879999999996"/>
    <n v="-269.03999999999996"/>
    <x v="2"/>
  </r>
  <r>
    <n v="8675097216"/>
    <n v="3594"/>
    <n v="890.59299999999996"/>
    <n v="19.254000000000001"/>
    <n v="71.98"/>
    <n v="401.11500000000001"/>
    <n v="2612.1730000000002"/>
    <n v="2211.058"/>
    <n v="132.16"/>
    <n v="2816.3130000000001"/>
    <n v="-204.13999999999987"/>
    <x v="2"/>
  </r>
  <r>
    <n v="8690310002"/>
    <n v="3323.99"/>
    <n v="706.01499999999999"/>
    <n v="16.902000000000001"/>
    <n v="71.98"/>
    <n v="521.13499999999999"/>
    <n v="2529.0929999999998"/>
    <n v="2007.9579999999999"/>
    <n v="197.06"/>
    <n v="2798.1329999999998"/>
    <n v="-269.03999999999996"/>
    <x v="11"/>
  </r>
  <r>
    <n v="8746355381"/>
    <n v="2244"/>
    <n v="582.54200000000003"/>
    <n v="12.823"/>
    <n v="71.98"/>
    <n v="117.54599999999999"/>
    <n v="1576.655"/>
    <n v="1459.1089999999999"/>
    <n v="197.06"/>
    <n v="1845.6949999999999"/>
    <n v="-269.03999999999996"/>
    <x v="2"/>
  </r>
  <r>
    <n v="8694911050"/>
    <n v="3564"/>
    <n v="883.15899999999999"/>
    <n v="18.122"/>
    <n v="71.98"/>
    <n v="558.76199999999994"/>
    <n v="2590.739"/>
    <n v="2031.9770000000001"/>
    <n v="132.16"/>
    <n v="2794.8789999999999"/>
    <n v="-204.13999999999987"/>
    <x v="12"/>
  </r>
  <r>
    <n v="8731017476"/>
    <n v="3838.9900000000002"/>
    <n v="1223.1020000000001"/>
    <n v="19.521000000000001"/>
    <n v="71.97999999999999"/>
    <n v="601.86700000000008"/>
    <n v="2524.3869999999997"/>
    <n v="1922.5199999999995"/>
    <n v="107.38"/>
    <n v="2703.7469999999998"/>
    <n v="-179.36000000000013"/>
    <x v="0"/>
  </r>
  <r>
    <n v="8687823960"/>
    <n v="2264"/>
    <n v="641.16499999999996"/>
    <n v="12.937000000000001"/>
    <n v="71.98"/>
    <n v="118.59100000000001"/>
    <n v="1537.9180000000001"/>
    <n v="1419.3270000000002"/>
    <n v="132.16"/>
    <n v="1742.0580000000002"/>
    <n v="-204.1400000000001"/>
    <x v="8"/>
  </r>
  <r>
    <n v="8680104988"/>
    <n v="1931"/>
    <n v="638.00199999999995"/>
    <n v="10.345000000000001"/>
    <n v="53.1"/>
    <n v="215.511"/>
    <n v="1229.5530000000001"/>
    <n v="1014.0420000000001"/>
    <n v="197.06"/>
    <n v="1479.713"/>
    <n v="-250.15999999999985"/>
    <x v="13"/>
  </r>
  <r>
    <n v="8679854503"/>
    <n v="2419"/>
    <n v="513.79600000000005"/>
    <n v="12.959"/>
    <n v="71.98"/>
    <n v="269.97899999999998"/>
    <n v="1820.2649999999999"/>
    <n v="1550.2859999999998"/>
    <n v="132.16"/>
    <n v="2024.405"/>
    <n v="-204.1400000000001"/>
    <x v="0"/>
  </r>
  <r>
    <n v="8705380577"/>
    <n v="1012"/>
    <n v="250.774"/>
    <n v="5.7829999999999995"/>
    <n v="53.1"/>
    <n v="53.009"/>
    <n v="702.34299999999996"/>
    <n v="649.33399999999995"/>
    <n v="132.16"/>
    <n v="887.60299999999995"/>
    <n v="-185.26"/>
    <x v="0"/>
  </r>
  <r>
    <n v="8740177952"/>
    <n v="2619"/>
    <n v="679.89200000000005"/>
    <n v="14.965"/>
    <n v="71.98"/>
    <n v="137.18099999999998"/>
    <n v="1852.163"/>
    <n v="1714.982"/>
    <n v="197.06"/>
    <n v="2121.203"/>
    <n v="-269.03999999999996"/>
    <x v="0"/>
  </r>
  <r>
    <n v="8748147112"/>
    <n v="3564"/>
    <n v="883.15899999999999"/>
    <n v="18.122"/>
    <n v="71.98"/>
    <n v="558.76199999999994"/>
    <n v="2590.739"/>
    <n v="2031.9770000000001"/>
    <n v="132.16"/>
    <n v="2794.8789999999999"/>
    <n v="-204.13999999999987"/>
    <x v="0"/>
  </r>
  <r>
    <n v="8716322467"/>
    <n v="2044"/>
    <n v="506.50299999999999"/>
    <n v="11.68"/>
    <n v="71.98"/>
    <n v="107.063"/>
    <n v="1453.837"/>
    <n v="1346.7739999999999"/>
    <n v="132.16"/>
    <n v="1657.9770000000001"/>
    <n v="-204.1400000000001"/>
    <x v="0"/>
  </r>
  <r>
    <n v="8736198510"/>
    <n v="5398"/>
    <n v="1528.7139999999999"/>
    <n v="27.448"/>
    <n v="71.98"/>
    <n v="846.29300000000001"/>
    <n v="3769.8580000000002"/>
    <n v="2923.5650000000001"/>
    <n v="197.06"/>
    <n v="4038.8980000000001"/>
    <n v="-269.03999999999996"/>
    <x v="6"/>
  </r>
  <r>
    <n v="8741151637"/>
    <n v="2394"/>
    <n v="621.48199999999997"/>
    <n v="13.68"/>
    <n v="71.98"/>
    <n v="125.4"/>
    <n v="1686.8579999999999"/>
    <n v="1561.4579999999999"/>
    <n v="132.16"/>
    <n v="1890.998"/>
    <n v="-204.1400000000001"/>
    <x v="1"/>
  </r>
  <r>
    <n v="8708250502"/>
    <n v="391"/>
    <n v="9.2279999999999998"/>
    <n v="2.234"/>
    <n v="31.86"/>
    <n v="20.481999999999999"/>
    <n v="347.678"/>
    <n v="327.19600000000003"/>
    <n v="197.06"/>
    <n v="576.59799999999996"/>
    <n v="-228.91999999999996"/>
    <x v="3"/>
  </r>
  <r>
    <n v="8720752284"/>
    <n v="2619"/>
    <n v="803.50900000000001"/>
    <n v="14.965"/>
    <n v="71.98"/>
    <n v="137.18099999999998"/>
    <n v="1728.546"/>
    <n v="1591.365"/>
    <n v="132.16"/>
    <n v="1932.6860000000001"/>
    <n v="-204.1400000000001"/>
    <x v="1"/>
  </r>
  <r>
    <n v="8696157014"/>
    <n v="2150"/>
    <n v="684.99"/>
    <n v="12.286"/>
    <n v="71.98"/>
    <n v="112.61799999999999"/>
    <n v="1380.7439999999999"/>
    <n v="1268.126"/>
    <n v="197.06"/>
    <n v="1649.7839999999999"/>
    <n v="-269.03999999999996"/>
    <x v="0"/>
  </r>
  <r>
    <n v="8675526093"/>
    <n v="1079"/>
    <n v="267.37599999999998"/>
    <n v="5.78"/>
    <n v="53.1"/>
    <n v="120.42699999999999"/>
    <n v="752.74400000000003"/>
    <n v="632.31700000000001"/>
    <n v="132.16"/>
    <n v="938.00400000000002"/>
    <n v="-185.26"/>
    <x v="2"/>
  </r>
  <r>
    <n v="8694664240"/>
    <n v="2293"/>
    <n v="730.55"/>
    <n v="13.103000000000002"/>
    <n v="71.97999999999999"/>
    <n v="120.119"/>
    <n v="1477.367"/>
    <n v="1357.248"/>
    <n v="107.38"/>
    <n v="1656.7269999999999"/>
    <n v="-179.3599999999999"/>
    <x v="4"/>
  </r>
  <r>
    <n v="8744667145"/>
    <n v="3354"/>
    <n v="831.12099999999998"/>
    <n v="17.053999999999998"/>
    <n v="71.98"/>
    <n v="525.84199999999998"/>
    <n v="2433.8449999999998"/>
    <n v="1908.0029999999997"/>
    <n v="197.06"/>
    <n v="2702.8849999999998"/>
    <n v="-269.03999999999996"/>
    <x v="0"/>
  </r>
  <r>
    <n v="8724012044"/>
    <n v="1704"/>
    <n v="442.358"/>
    <n v="9.7370000000000001"/>
    <n v="53.1"/>
    <n v="89.254000000000005"/>
    <n v="1198.8050000000001"/>
    <n v="1109.5510000000002"/>
    <n v="132.16"/>
    <n v="1384.0650000000001"/>
    <n v="-185.26"/>
    <x v="10"/>
  </r>
  <r>
    <n v="8715029290"/>
    <n v="2150"/>
    <n v="684.99"/>
    <n v="12.286"/>
    <n v="71.98"/>
    <n v="112.61799999999999"/>
    <n v="1380.7439999999999"/>
    <n v="1268.126"/>
    <n v="197.06"/>
    <n v="1649.7839999999999"/>
    <n v="-269.03999999999996"/>
    <x v="1"/>
  </r>
  <r>
    <n v="8727895698"/>
    <n v="3470.01"/>
    <n v="1105.5450000000001"/>
    <n v="17.643999999999998"/>
    <n v="71.98"/>
    <n v="544.02300000000002"/>
    <n v="2274.8410000000003"/>
    <n v="1730.8180000000002"/>
    <n v="132.16"/>
    <n v="2478.9810000000002"/>
    <n v="-204.13999999999987"/>
    <x v="6"/>
  </r>
  <r>
    <n v="8730282764"/>
    <n v="6341"/>
    <n v="1945.4190000000001"/>
    <n v="32.243000000000002"/>
    <n v="71.98"/>
    <n v="994.13900000000001"/>
    <n v="4291.3580000000002"/>
    <n v="3297.2190000000001"/>
    <n v="197.06"/>
    <n v="4560.3980000000001"/>
    <n v="-269.03999999999996"/>
    <x v="2"/>
  </r>
  <r>
    <n v="8668327470"/>
    <n v="4045"/>
    <n v="1288.7370000000001"/>
    <n v="21.67"/>
    <n v="71.98"/>
    <n v="451.44799999999998"/>
    <n v="2662.6129999999998"/>
    <n v="2211.165"/>
    <n v="197.06"/>
    <n v="2931.6529999999998"/>
    <n v="-269.03999999999996"/>
    <x v="6"/>
  </r>
  <r>
    <n v="8698760848"/>
    <n v="3260"/>
    <n v="846.29600000000005"/>
    <n v="16.576999999999998"/>
    <n v="71.97999999999999"/>
    <n v="511.09399999999999"/>
    <n v="2325.1469999999995"/>
    <n v="1814.0529999999994"/>
    <n v="197.06"/>
    <n v="2594.1869999999994"/>
    <n v="-269.03999999999996"/>
    <x v="14"/>
  </r>
  <r>
    <n v="8737285674"/>
    <n v="2127"/>
    <n v="552.16899999999998"/>
    <n v="12.154999999999999"/>
    <n v="71.98"/>
    <n v="111.40900000000001"/>
    <n v="1490.6960000000001"/>
    <n v="1379.287"/>
    <n v="107.38"/>
    <n v="1670.056"/>
    <n v="-179.3599999999999"/>
    <x v="5"/>
  </r>
  <r>
    <n v="8713449655"/>
    <n v="3564"/>
    <n v="883.15899999999999"/>
    <n v="18.122"/>
    <n v="71.98"/>
    <n v="558.76199999999994"/>
    <n v="2590.739"/>
    <n v="2031.9770000000001"/>
    <n v="132.16"/>
    <n v="2794.8789999999999"/>
    <n v="-204.13999999999987"/>
    <x v="6"/>
  </r>
  <r>
    <n v="8745584524"/>
    <n v="2886"/>
    <n v="612.98599999999999"/>
    <n v="14.674999999999999"/>
    <n v="71.98"/>
    <n v="452.46899999999999"/>
    <n v="2186.3589999999999"/>
    <n v="1733.8899999999999"/>
    <n v="197.06"/>
    <n v="2455.3989999999999"/>
    <n v="-269.03999999999996"/>
    <x v="2"/>
  </r>
  <r>
    <n v="8746399015"/>
    <n v="391"/>
    <n v="36.909999999999997"/>
    <n v="2.234"/>
    <n v="31.86"/>
    <n v="20.481999999999999"/>
    <n v="319.99600000000004"/>
    <n v="299.51400000000001"/>
    <n v="132.16"/>
    <n v="484.01600000000008"/>
    <n v="-164.02000000000004"/>
    <x v="0"/>
  </r>
  <r>
    <n v="8752499710"/>
    <n v="2146"/>
    <n v="455.81"/>
    <n v="12.263"/>
    <n v="71.98"/>
    <n v="112.40899999999999"/>
    <n v="1605.9470000000001"/>
    <n v="1493.538"/>
    <n v="132.16"/>
    <n v="1810.0870000000002"/>
    <n v="-204.1400000000001"/>
    <x v="6"/>
  </r>
  <r>
    <n v="8737652524"/>
    <n v="3293.99"/>
    <n v="816.25099999999998"/>
    <n v="16.75"/>
    <n v="71.98"/>
    <n v="516.43799999999999"/>
    <n v="2389.0089999999996"/>
    <n v="1872.5709999999995"/>
    <n v="107.38"/>
    <n v="2568.3689999999997"/>
    <n v="-179.36000000000013"/>
    <x v="6"/>
  </r>
  <r>
    <n v="8746063107"/>
    <n v="3544"/>
    <n v="878.20299999999997"/>
    <n v="18.02"/>
    <n v="71.98"/>
    <n v="555.61700000000008"/>
    <n v="2575.797"/>
    <n v="2020.1799999999998"/>
    <n v="107.38"/>
    <n v="2755.1570000000002"/>
    <n v="-179.36000000000013"/>
    <x v="0"/>
  </r>
  <r>
    <n v="8682069874"/>
    <n v="3109"/>
    <n v="660.35199999999998"/>
    <n v="16.655000000000001"/>
    <n v="71.98"/>
    <n v="346.98900000000003"/>
    <n v="2360.0129999999999"/>
    <n v="2013.0239999999999"/>
    <n v="132.16"/>
    <n v="2564.1529999999998"/>
    <n v="-204.13999999999987"/>
    <x v="2"/>
  </r>
  <r>
    <n v="8705615425"/>
    <n v="3594"/>
    <n v="933.00199999999995"/>
    <n v="18.274999999999999"/>
    <n v="71.98"/>
    <n v="563.46900000000005"/>
    <n v="2570.7429999999999"/>
    <n v="2007.2739999999999"/>
    <n v="132.16"/>
    <n v="2774.8829999999998"/>
    <n v="-204.13999999999987"/>
    <x v="2"/>
  </r>
  <r>
    <n v="8717073660"/>
    <n v="2293"/>
    <n v="730.55"/>
    <n v="13.103000000000002"/>
    <n v="71.98"/>
    <n v="120.10899999999999"/>
    <n v="1477.367"/>
    <n v="1357.258"/>
    <n v="197.06"/>
    <n v="1746.4069999999999"/>
    <n v="-269.03999999999996"/>
    <x v="1"/>
  </r>
  <r>
    <n v="8752655575"/>
    <n v="3629"/>
    <n v="1156.1990000000001"/>
    <n v="18.452000000000002"/>
    <n v="71.98"/>
    <n v="568.95699999999999"/>
    <n v="2382.3689999999997"/>
    <n v="1813.4119999999998"/>
    <n v="132.16"/>
    <n v="2586.5089999999996"/>
    <n v="-204.13999999999987"/>
    <x v="4"/>
  </r>
  <r>
    <n v="8713449658"/>
    <n v="3104"/>
    <n v="769.17100000000005"/>
    <n v="15.784000000000001"/>
    <n v="71.98"/>
    <n v="486.64300000000003"/>
    <n v="2247.0649999999996"/>
    <n v="1760.4219999999996"/>
    <n v="132.16"/>
    <n v="2451.2049999999995"/>
    <n v="-204.13999999999987"/>
    <x v="5"/>
  </r>
  <r>
    <n v="8739290385"/>
    <n v="2146"/>
    <n v="455.81"/>
    <n v="12.263"/>
    <n v="71.98"/>
    <n v="112.419"/>
    <n v="1605.9470000000001"/>
    <n v="1493.528"/>
    <n v="132.16"/>
    <n v="1810.0870000000002"/>
    <n v="-204.1400000000001"/>
    <x v="6"/>
  </r>
  <r>
    <n v="8675166482"/>
    <n v="2994"/>
    <n v="777.24199999999996"/>
    <n v="16.039000000000001"/>
    <n v="71.98"/>
    <n v="334.15600000000001"/>
    <n v="2128.7389999999996"/>
    <n v="1794.5829999999996"/>
    <n v="197.06"/>
    <n v="2397.7789999999995"/>
    <n v="-269.03999999999996"/>
    <x v="2"/>
  </r>
  <r>
    <n v="8741151636"/>
    <n v="2256"/>
    <n v="559.03700000000003"/>
    <n v="12.891999999999999"/>
    <n v="71.98"/>
    <n v="118.163"/>
    <n v="1612.0909999999999"/>
    <n v="1493.9279999999999"/>
    <n v="132.16"/>
    <n v="1816.231"/>
    <n v="-204.1400000000001"/>
    <x v="1"/>
  </r>
  <r>
    <n v="8752302650"/>
    <n v="3394"/>
    <n v="720.88599999999997"/>
    <n v="17.257000000000001"/>
    <n v="71.98"/>
    <n v="532.11099999999999"/>
    <n v="2583.877"/>
    <n v="2051.7660000000001"/>
    <n v="132.16"/>
    <n v="2788.0169999999998"/>
    <n v="-204.13999999999987"/>
    <x v="2"/>
  </r>
  <r>
    <n v="8672975238"/>
    <n v="2719"/>
    <n v="866.27300000000002"/>
    <n v="14.565999999999999"/>
    <n v="71.98"/>
    <n v="303.45799999999997"/>
    <n v="1766.1809999999998"/>
    <n v="1462.723"/>
    <n v="197.06"/>
    <n v="2035.2209999999998"/>
    <n v="-269.03999999999996"/>
    <x v="2"/>
  </r>
  <r>
    <n v="8682749335"/>
    <n v="3294"/>
    <n v="699.64599999999996"/>
    <n v="17.646000000000001"/>
    <n v="71.98"/>
    <n v="367.63499999999999"/>
    <n v="2504.7280000000001"/>
    <n v="2137.0929999999998"/>
    <n v="197.06"/>
    <n v="2773.768"/>
    <n v="-269.03999999999996"/>
    <x v="6"/>
  </r>
  <r>
    <n v="8655681370"/>
    <n v="2944"/>
    <n v="729.52300000000002"/>
    <n v="15.772"/>
    <n v="71.98"/>
    <n v="328.57299999999998"/>
    <n v="2126.7249999999999"/>
    <n v="1798.152"/>
    <n v="197.06"/>
    <n v="2395.7649999999999"/>
    <n v="-269.03999999999996"/>
    <x v="2"/>
  </r>
  <r>
    <n v="8754245409"/>
    <n v="2886"/>
    <n v="612.98599999999999"/>
    <n v="14.674999999999999"/>
    <n v="71.98"/>
    <n v="452.46899999999999"/>
    <n v="2186.3589999999999"/>
    <n v="1733.8899999999999"/>
    <n v="107.38"/>
    <n v="2365.7190000000001"/>
    <n v="-179.36000000000013"/>
    <x v="0"/>
  </r>
  <r>
    <n v="8739996073"/>
    <n v="3143"/>
    <n v="667.57299999999998"/>
    <n v="15.981999999999999"/>
    <n v="71.98"/>
    <n v="492.75799999999998"/>
    <n v="2387.4650000000001"/>
    <n v="1894.7070000000001"/>
    <n v="132.16"/>
    <n v="2591.605"/>
    <n v="-204.13999999999987"/>
    <x v="0"/>
  </r>
  <r>
    <n v="8694412952"/>
    <n v="3788.98"/>
    <n v="938.90899999999999"/>
    <n v="19.265999999999998"/>
    <n v="71.98"/>
    <n v="594.03499999999997"/>
    <n v="2758.8249999999998"/>
    <n v="2164.79"/>
    <n v="107.38"/>
    <n v="2938.1849999999999"/>
    <n v="-179.36000000000013"/>
    <x v="15"/>
  </r>
  <r>
    <n v="8710495331"/>
    <n v="2149.9900000000002"/>
    <n v="684.98699999999997"/>
    <n v="12.286"/>
    <n v="71.97999999999999"/>
    <n v="112.61799999999999"/>
    <n v="1380.7370000000001"/>
    <n v="1268.1190000000001"/>
    <n v="197.06"/>
    <n v="1649.777"/>
    <n v="-269.03999999999996"/>
    <x v="0"/>
  </r>
  <r>
    <n v="8679284151"/>
    <n v="2993.98"/>
    <n v="635.92100000000005"/>
    <n v="16.039000000000001"/>
    <n v="71.98"/>
    <n v="334.14599999999996"/>
    <n v="2270.04"/>
    <n v="1935.894"/>
    <n v="132.16"/>
    <n v="2474.1799999999998"/>
    <n v="-204.13999999999987"/>
    <x v="2"/>
  </r>
  <r>
    <n v="8738769838"/>
    <n v="2150"/>
    <n v="684.99"/>
    <n v="12.286"/>
    <n v="71.98"/>
    <n v="112.61799999999999"/>
    <n v="1380.7439999999999"/>
    <n v="1268.126"/>
    <n v="107.38"/>
    <n v="1560.1039999999998"/>
    <n v="-179.3599999999999"/>
    <x v="12"/>
  </r>
  <r>
    <n v="8690365732"/>
    <n v="4543.99"/>
    <n v="1126.001"/>
    <n v="23.105"/>
    <n v="71.98"/>
    <n v="712.404"/>
    <n v="3322.9039999999995"/>
    <n v="2610.4999999999995"/>
    <n v="197.06"/>
    <n v="3591.9439999999995"/>
    <n v="-269.03999999999996"/>
    <x v="2"/>
  </r>
  <r>
    <n v="8737279770"/>
    <n v="2549"/>
    <n v="661.72"/>
    <n v="14.565999999999999"/>
    <n v="71.98"/>
    <n v="133.518"/>
    <n v="1800.7339999999999"/>
    <n v="1667.2159999999999"/>
    <n v="107.38"/>
    <n v="1980.0940000000001"/>
    <n v="-179.36000000000013"/>
    <x v="2"/>
  </r>
  <r>
    <n v="8720788804"/>
    <n v="2293"/>
    <n v="730.55"/>
    <n v="13.103000000000002"/>
    <n v="71.98"/>
    <n v="120.10899999999999"/>
    <n v="1477.367"/>
    <n v="1357.258"/>
    <n v="197.06"/>
    <n v="1746.4069999999999"/>
    <n v="-269.03999999999996"/>
    <x v="0"/>
  </r>
  <r>
    <n v="8680872278"/>
    <n v="2406"/>
    <n v="596.20699999999999"/>
    <n v="12.89"/>
    <n v="71.98"/>
    <n v="268.53200000000004"/>
    <n v="1724.923"/>
    <n v="1456.3910000000001"/>
    <n v="197.06"/>
    <n v="1993.963"/>
    <n v="-269.03999999999996"/>
    <x v="14"/>
  </r>
  <r>
    <n v="8704665177"/>
    <n v="2150"/>
    <n v="684.99"/>
    <n v="12.286"/>
    <n v="71.98"/>
    <n v="112.61799999999999"/>
    <n v="1380.7439999999999"/>
    <n v="1268.126"/>
    <n v="197.06"/>
    <n v="1649.7839999999999"/>
    <n v="-269.03999999999996"/>
    <x v="1"/>
  </r>
  <r>
    <n v="8729464761"/>
    <n v="3594"/>
    <n v="933.00199999999995"/>
    <n v="18.274999999999999"/>
    <n v="71.98"/>
    <n v="563.46900000000005"/>
    <n v="2570.7429999999999"/>
    <n v="2007.2739999999999"/>
    <n v="197.06"/>
    <n v="2839.7829999999999"/>
    <n v="-269.03999999999996"/>
    <x v="16"/>
  </r>
  <r>
    <n v="8665242405"/>
    <n v="2834"/>
    <n v="702.26499999999999"/>
    <n v="15.181999999999999"/>
    <n v="71.98"/>
    <n v="316.29199999999997"/>
    <n v="2044.5730000000003"/>
    <n v="1728.2810000000004"/>
    <n v="132.16"/>
    <n v="2248.7130000000002"/>
    <n v="-204.13999999999987"/>
    <x v="2"/>
  </r>
  <r>
    <n v="8752596562"/>
    <n v="1029"/>
    <n v="279.27100000000002"/>
    <n v="5.8800000000000008"/>
    <n v="53.1"/>
    <n v="53.9"/>
    <n v="690.74900000000002"/>
    <n v="636.84900000000005"/>
    <n v="197.06"/>
    <n v="940.90900000000011"/>
    <n v="-250.16000000000008"/>
    <x v="0"/>
  </r>
  <r>
    <n v="8708903671"/>
    <n v="3104"/>
    <n v="769.17100000000005"/>
    <n v="15.784000000000001"/>
    <n v="71.98"/>
    <n v="486.65300000000002"/>
    <n v="2247.0649999999996"/>
    <n v="1760.4119999999996"/>
    <n v="107.38"/>
    <n v="2426.4249999999997"/>
    <n v="-179.36000000000013"/>
    <x v="3"/>
  </r>
  <r>
    <n v="8698417103"/>
    <n v="2146"/>
    <n v="455.81"/>
    <n v="12.263"/>
    <n v="71.98"/>
    <n v="112.40899999999999"/>
    <n v="1605.9470000000001"/>
    <n v="1493.538"/>
    <n v="197.06"/>
    <n v="1874.9870000000001"/>
    <n v="-269.03999999999996"/>
    <x v="1"/>
  </r>
  <r>
    <n v="8737098227"/>
    <n v="3789"/>
    <n v="938.91399999999999"/>
    <n v="19.265999999999998"/>
    <n v="71.98"/>
    <n v="594.03499999999997"/>
    <n v="2758.84"/>
    <n v="2164.8050000000003"/>
    <n v="197.06"/>
    <n v="3027.88"/>
    <n v="-269.03999999999996"/>
    <x v="2"/>
  </r>
  <r>
    <n v="8664113232"/>
    <n v="2406"/>
    <n v="596.20699999999999"/>
    <n v="12.888999999999999"/>
    <n v="71.98"/>
    <n v="268.53100000000001"/>
    <n v="1724.9240000000002"/>
    <n v="1456.3930000000003"/>
    <n v="197.06"/>
    <n v="1993.9640000000002"/>
    <n v="-269.03999999999996"/>
    <x v="2"/>
  </r>
  <r>
    <n v="8739283234"/>
    <n v="3294"/>
    <n v="855.12199999999996"/>
    <n v="16.749000000000002"/>
    <n v="71.97999999999999"/>
    <n v="516.43700000000001"/>
    <n v="2350.1490000000003"/>
    <n v="1833.7120000000004"/>
    <n v="197.06"/>
    <n v="2619.1890000000003"/>
    <n v="-269.03999999999996"/>
    <x v="0"/>
  </r>
  <r>
    <n v="8748110663"/>
    <n v="4069"/>
    <n v="1008.298"/>
    <n v="20.69"/>
    <n v="71.98"/>
    <n v="637.94200000000001"/>
    <n v="2968.0320000000002"/>
    <n v="2330.09"/>
    <n v="107.38"/>
    <n v="3147.3920000000003"/>
    <n v="-179.36000000000013"/>
    <x v="6"/>
  </r>
  <r>
    <n v="8684439845"/>
    <n v="3365"/>
    <n v="833.84699999999998"/>
    <n v="18.026"/>
    <n v="71.98"/>
    <n v="375.56200000000001"/>
    <n v="2441.1470000000004"/>
    <n v="2065.5850000000005"/>
    <n v="197.06"/>
    <n v="2710.1870000000004"/>
    <n v="-269.03999999999996"/>
    <x v="5"/>
  </r>
  <r>
    <n v="8720881782"/>
    <n v="1794"/>
    <n v="444.553"/>
    <n v="10.251999999999999"/>
    <n v="53.1"/>
    <n v="93.973000000000013"/>
    <n v="1286.0950000000003"/>
    <n v="1192.1220000000003"/>
    <n v="132.16"/>
    <n v="1471.3550000000002"/>
    <n v="-185.26"/>
    <x v="6"/>
  </r>
  <r>
    <n v="8749774627"/>
    <n v="3838.99"/>
    <n v="1177.8019999999999"/>
    <n v="19.52"/>
    <n v="71.98"/>
    <n v="601.86700000000008"/>
    <n v="2569.6880000000001"/>
    <n v="1967.8209999999999"/>
    <n v="107.38"/>
    <n v="2749.0480000000002"/>
    <n v="-179.36000000000013"/>
    <x v="3"/>
  </r>
  <r>
    <n v="8726350593"/>
    <n v="2338"/>
    <n v="606.94500000000005"/>
    <n v="13.36"/>
    <n v="71.98"/>
    <n v="122.46299999999999"/>
    <n v="1645.7149999999999"/>
    <n v="1523.252"/>
    <n v="197.06"/>
    <n v="1914.7549999999999"/>
    <n v="-269.03999999999996"/>
    <x v="6"/>
  </r>
  <r>
    <n v="8677429790"/>
    <n v="2594"/>
    <n v="550.96600000000001"/>
    <n v="13.896000000000001"/>
    <n v="71.98"/>
    <n v="289.51"/>
    <n v="1957.1580000000001"/>
    <n v="1667.6480000000001"/>
    <n v="197.06"/>
    <n v="2226.1980000000003"/>
    <n v="-269.04000000000019"/>
    <x v="2"/>
  </r>
  <r>
    <n v="8726498662"/>
    <n v="3260"/>
    <n v="846.29600000000005"/>
    <n v="16.576999999999998"/>
    <n v="71.98"/>
    <n v="511.10400000000004"/>
    <n v="2325.1469999999995"/>
    <n v="1814.0429999999994"/>
    <n v="132.16"/>
    <n v="2529.2869999999994"/>
    <n v="-204.13999999999987"/>
    <x v="0"/>
  </r>
  <r>
    <n v="8715030410"/>
    <n v="3992"/>
    <n v="989.21799999999996"/>
    <n v="20.297999999999998"/>
    <n v="71.98"/>
    <n v="625.86500000000001"/>
    <n v="2910.5040000000004"/>
    <n v="2284.6390000000001"/>
    <n v="197.06"/>
    <n v="3179.5440000000003"/>
    <n v="-269.03999999999996"/>
    <x v="0"/>
  </r>
  <r>
    <n v="8738271964"/>
    <n v="4069"/>
    <n v="1008.298"/>
    <n v="20.69"/>
    <n v="71.98"/>
    <n v="637.94200000000001"/>
    <n v="2968.0320000000002"/>
    <n v="2330.09"/>
    <n v="197.06"/>
    <n v="3237.0720000000001"/>
    <n v="-269.03999999999996"/>
    <x v="0"/>
  </r>
  <r>
    <n v="8718713159"/>
    <n v="2294"/>
    <n v="568.45299999999997"/>
    <n v="13.109"/>
    <n v="71.98"/>
    <n v="120.16399999999999"/>
    <n v="1640.4580000000001"/>
    <n v="1520.2940000000001"/>
    <n v="132.16"/>
    <n v="1844.5980000000002"/>
    <n v="-204.1400000000001"/>
    <x v="15"/>
  </r>
  <r>
    <n v="8670004890"/>
    <n v="969"/>
    <n v="320.15800000000002"/>
    <n v="5.5369999999999999"/>
    <n v="31.86"/>
    <n v="50.753999999999998"/>
    <n v="611.44499999999994"/>
    <n v="560.69099999999992"/>
    <n v="132.16"/>
    <n v="775.46499999999992"/>
    <n v="-164.01999999999998"/>
    <x v="2"/>
  </r>
  <r>
    <n v="8692031977"/>
    <n v="3564"/>
    <n v="883.15899999999999"/>
    <n v="18.122"/>
    <n v="71.98"/>
    <n v="558.76199999999994"/>
    <n v="2590.739"/>
    <n v="2031.9770000000001"/>
    <n v="132.16"/>
    <n v="2794.8789999999999"/>
    <n v="-204.13999999999987"/>
    <x v="2"/>
  </r>
  <r>
    <n v="8698964265"/>
    <n v="2432"/>
    <n v="516.55700000000002"/>
    <n v="13.896999999999998"/>
    <n v="71.98"/>
    <n v="127.401"/>
    <n v="1829.566"/>
    <n v="1702.165"/>
    <n v="107.38"/>
    <n v="2008.9259999999999"/>
    <n v="-179.3599999999999"/>
    <x v="2"/>
  </r>
  <r>
    <n v="8720752288"/>
    <n v="3169"/>
    <n v="785.27800000000002"/>
    <n v="16.114000000000001"/>
    <n v="71.98"/>
    <n v="496.83800000000002"/>
    <n v="2295.6279999999997"/>
    <n v="1798.7899999999997"/>
    <n v="132.16"/>
    <n v="2499.7679999999996"/>
    <n v="-204.13999999999987"/>
    <x v="1"/>
  </r>
  <r>
    <n v="8728105853"/>
    <n v="2127"/>
    <n v="552.16899999999998"/>
    <n v="12.154999999999999"/>
    <n v="71.98"/>
    <n v="111.40900000000001"/>
    <n v="1490.6960000000001"/>
    <n v="1379.287"/>
    <n v="107.38"/>
    <n v="1670.056"/>
    <n v="-179.3599999999999"/>
    <x v="5"/>
  </r>
  <r>
    <n v="8704611977"/>
    <n v="1012"/>
    <n v="250.773"/>
    <n v="5.7829999999999995"/>
    <n v="53.1"/>
    <n v="53.019000000000005"/>
    <n v="702.34399999999994"/>
    <n v="649.32499999999993"/>
    <n v="132.16"/>
    <n v="887.60399999999993"/>
    <n v="-185.26"/>
    <x v="2"/>
  </r>
  <r>
    <n v="8741500656"/>
    <n v="3114"/>
    <n v="771.649"/>
    <n v="15.834"/>
    <n v="71.98"/>
    <n v="488.21499999999997"/>
    <n v="2254.5370000000003"/>
    <n v="1766.3220000000003"/>
    <n v="132.16"/>
    <n v="2458.6770000000001"/>
    <n v="-204.13999999999987"/>
    <x v="1"/>
  </r>
  <r>
    <n v="8725101730"/>
    <n v="3594"/>
    <n v="933.00199999999995"/>
    <n v="18.274999999999999"/>
    <n v="71.98"/>
    <n v="563.46900000000005"/>
    <n v="2570.7429999999999"/>
    <n v="2007.2739999999999"/>
    <n v="132.16"/>
    <n v="2774.8829999999998"/>
    <n v="-204.13999999999987"/>
    <x v="1"/>
  </r>
  <r>
    <n v="8709467628"/>
    <n v="3103.98"/>
    <n v="769.16600000000005"/>
    <n v="15.782"/>
    <n v="71.97999999999999"/>
    <n v="486.65199999999999"/>
    <n v="2247.0519999999997"/>
    <n v="1760.3999999999996"/>
    <n v="107.38"/>
    <n v="2426.4119999999998"/>
    <n v="-179.36000000000013"/>
    <x v="0"/>
  </r>
  <r>
    <n v="8715791968"/>
    <n v="339"/>
    <n v="32.002000000000002"/>
    <n v="1.9370000000000001"/>
    <n v="31.86"/>
    <n v="17.754000000000001"/>
    <n v="273.20099999999996"/>
    <n v="255.44699999999997"/>
    <n v="197.06"/>
    <n v="502.12099999999998"/>
    <n v="-228.92000000000002"/>
    <x v="2"/>
  </r>
  <r>
    <n v="8679197213"/>
    <n v="3794"/>
    <n v="940.15300000000002"/>
    <n v="20.325000000000003"/>
    <n v="71.98"/>
    <n v="423.43700000000001"/>
    <n v="2761.5419999999999"/>
    <n v="2338.105"/>
    <n v="107.38"/>
    <n v="2940.902"/>
    <n v="-179.36000000000013"/>
    <x v="2"/>
  </r>
  <r>
    <n v="8740598609"/>
    <n v="2264"/>
    <n v="587.73400000000004"/>
    <n v="12.936"/>
    <n v="71.97999999999999"/>
    <n v="118.59"/>
    <n v="1591.3500000000001"/>
    <n v="1472.7600000000002"/>
    <n v="132.16"/>
    <n v="1795.4900000000002"/>
    <n v="-204.1400000000001"/>
    <x v="9"/>
  </r>
  <r>
    <n v="8680581306"/>
    <n v="3994"/>
    <n v="1272.489"/>
    <n v="21.395999999999997"/>
    <n v="71.97999999999999"/>
    <n v="445.76"/>
    <n v="2628.1349999999998"/>
    <n v="2182.375"/>
    <n v="197.06"/>
    <n v="2897.1749999999997"/>
    <n v="-269.03999999999996"/>
    <x v="10"/>
  </r>
  <r>
    <n v="8745892583"/>
    <n v="3594"/>
    <n v="933.00199999999995"/>
    <n v="18.274999999999999"/>
    <n v="71.98"/>
    <n v="563.46900000000005"/>
    <n v="2570.7429999999999"/>
    <n v="2007.2739999999999"/>
    <n v="107.38"/>
    <n v="2750.1030000000001"/>
    <n v="-179.36000000000013"/>
    <x v="0"/>
  </r>
  <r>
    <n v="8727228464"/>
    <n v="3103.99"/>
    <n v="769.16899999999998"/>
    <n v="15.784000000000001"/>
    <n v="71.98"/>
    <n v="486.64300000000003"/>
    <n v="2247.0569999999998"/>
    <n v="1760.4139999999998"/>
    <n v="132.16"/>
    <n v="2451.1969999999997"/>
    <n v="-204.13999999999987"/>
    <x v="6"/>
  </r>
  <r>
    <n v="8731798224"/>
    <n v="3169"/>
    <n v="785.27800000000002"/>
    <n v="16.114000000000001"/>
    <n v="71.98"/>
    <n v="496.83800000000002"/>
    <n v="2295.6279999999997"/>
    <n v="1798.7899999999997"/>
    <n v="197.06"/>
    <n v="2564.6679999999997"/>
    <n v="-269.03999999999996"/>
    <x v="8"/>
  </r>
  <r>
    <n v="8691678984"/>
    <n v="3564"/>
    <n v="883.16"/>
    <n v="18.122"/>
    <n v="71.97999999999999"/>
    <n v="558.76199999999994"/>
    <n v="2590.7380000000003"/>
    <n v="2031.9760000000003"/>
    <n v="197.06"/>
    <n v="2859.7780000000002"/>
    <n v="-269.03999999999996"/>
    <x v="0"/>
  </r>
  <r>
    <n v="8669740522"/>
    <n v="2216"/>
    <n v="575.274"/>
    <n v="11.872"/>
    <n v="71.97999999999999"/>
    <n v="247.32300000000001"/>
    <n v="1556.874"/>
    <n v="1309.5509999999999"/>
    <n v="197.06"/>
    <n v="1825.914"/>
    <n v="-269.03999999999996"/>
    <x v="2"/>
  </r>
  <r>
    <n v="8735827161"/>
    <n v="2396"/>
    <n v="593.72900000000004"/>
    <n v="13.692"/>
    <n v="71.98"/>
    <n v="125.50999999999999"/>
    <n v="1716.5989999999999"/>
    <n v="1591.0889999999999"/>
    <n v="197.06"/>
    <n v="1985.6389999999999"/>
    <n v="-269.03999999999996"/>
    <x v="2"/>
  </r>
  <r>
    <n v="8735266474"/>
    <n v="2525.9899999999998"/>
    <n v="536.52"/>
    <n v="14.435"/>
    <n v="71.98"/>
    <n v="132.31900000000002"/>
    <n v="1903.0549999999998"/>
    <n v="1770.7359999999999"/>
    <n v="132.16"/>
    <n v="2107.1949999999997"/>
    <n v="-204.13999999999987"/>
    <x v="2"/>
  </r>
  <r>
    <n v="8728899450"/>
    <n v="3734"/>
    <n v="969.346"/>
    <n v="18.986000000000001"/>
    <n v="71.98"/>
    <n v="585.41200000000003"/>
    <n v="2673.6880000000001"/>
    <n v="2088.2759999999998"/>
    <n v="197.06"/>
    <n v="2942.7280000000001"/>
    <n v="-269.03999999999996"/>
    <x v="0"/>
  </r>
  <r>
    <n v="8700661740"/>
    <n v="1940"/>
    <n v="434.94799999999998"/>
    <n v="11.086"/>
    <n v="53.1"/>
    <n v="101.61799999999999"/>
    <n v="1440.8660000000002"/>
    <n v="1339.2480000000003"/>
    <n v="197.06"/>
    <n v="1691.0260000000001"/>
    <n v="-250.15999999999985"/>
    <x v="1"/>
  </r>
  <r>
    <n v="8695880488"/>
    <n v="4219"/>
    <n v="1045.4680000000001"/>
    <n v="21.451999999999998"/>
    <n v="71.98"/>
    <n v="661.45699999999999"/>
    <n v="3080.1"/>
    <n v="2418.643"/>
    <n v="197.06"/>
    <n v="3349.14"/>
    <n v="-269.03999999999996"/>
    <x v="17"/>
  </r>
  <r>
    <n v="8696609594"/>
    <n v="3044"/>
    <n v="646.54600000000005"/>
    <n v="15.477"/>
    <n v="71.97999999999999"/>
    <n v="477.238"/>
    <n v="2309.9969999999998"/>
    <n v="1832.7589999999998"/>
    <n v="197.06"/>
    <n v="2579.0369999999998"/>
    <n v="-269.03999999999996"/>
    <x v="3"/>
  </r>
  <r>
    <n v="8725127674"/>
    <n v="3628.99"/>
    <n v="1156.1959999999999"/>
    <n v="18.452000000000002"/>
    <n v="71.98"/>
    <n v="568.95699999999999"/>
    <n v="2382.3619999999996"/>
    <n v="1813.4049999999997"/>
    <n v="197.06"/>
    <n v="2651.4019999999996"/>
    <n v="-269.03999999999996"/>
    <x v="0"/>
  </r>
  <r>
    <n v="8744253242"/>
    <n v="2146"/>
    <n v="455.81"/>
    <n v="12.263"/>
    <n v="71.98"/>
    <n v="112.40899999999999"/>
    <n v="1605.9470000000001"/>
    <n v="1493.538"/>
    <n v="197.06"/>
    <n v="1874.9870000000001"/>
    <n v="-269.03999999999996"/>
    <x v="0"/>
  </r>
  <r>
    <n v="8738362887"/>
    <n v="2244"/>
    <n v="582.54200000000003"/>
    <n v="12.823"/>
    <n v="71.98"/>
    <n v="117.54599999999999"/>
    <n v="1576.655"/>
    <n v="1459.1089999999999"/>
    <n v="197.06"/>
    <n v="1845.6949999999999"/>
    <n v="-269.03999999999996"/>
    <x v="2"/>
  </r>
  <r>
    <n v="8737652531"/>
    <n v="2758.99"/>
    <n v="586.00900000000001"/>
    <n v="14.029"/>
    <n v="71.98"/>
    <n v="432.55099999999999"/>
    <n v="2086.9719999999998"/>
    <n v="1654.4209999999998"/>
    <n v="107.38"/>
    <n v="2266.3319999999999"/>
    <n v="-179.36000000000013"/>
    <x v="0"/>
  </r>
  <r>
    <n v="8716885519"/>
    <n v="3992"/>
    <n v="989.21799999999996"/>
    <n v="20.297999999999998"/>
    <n v="71.98"/>
    <n v="625.86500000000001"/>
    <n v="2910.5040000000004"/>
    <n v="2284.6390000000001"/>
    <n v="197.06"/>
    <n v="3179.5440000000003"/>
    <n v="-269.03999999999996"/>
    <x v="2"/>
  </r>
  <r>
    <n v="8690835100"/>
    <n v="2293"/>
    <n v="730.55"/>
    <n v="13.103000000000002"/>
    <n v="71.98"/>
    <n v="120.10899999999999"/>
    <n v="1477.367"/>
    <n v="1357.258"/>
    <n v="197.06"/>
    <n v="1746.4069999999999"/>
    <n v="-269.03999999999996"/>
    <x v="0"/>
  </r>
  <r>
    <n v="8746296125"/>
    <n v="2549"/>
    <n v="661.72"/>
    <n v="14.565999999999999"/>
    <n v="71.98"/>
    <n v="133.518"/>
    <n v="1800.7339999999999"/>
    <n v="1667.2159999999999"/>
    <n v="197.06"/>
    <n v="2069.7739999999999"/>
    <n v="-269.03999999999996"/>
    <x v="2"/>
  </r>
  <r>
    <n v="8725984086"/>
    <n v="3594"/>
    <n v="933.00199999999995"/>
    <n v="18.274999999999999"/>
    <n v="71.98"/>
    <n v="563.46900000000005"/>
    <n v="2570.7429999999999"/>
    <n v="2007.2739999999999"/>
    <n v="197.06"/>
    <n v="2839.7829999999999"/>
    <n v="-269.03999999999996"/>
    <x v="6"/>
  </r>
  <r>
    <n v="8666527701"/>
    <n v="2994"/>
    <n v="635.92600000000004"/>
    <n v="16.039000000000001"/>
    <n v="71.98"/>
    <n v="334.15600000000001"/>
    <n v="2270.0549999999998"/>
    <n v="1935.8989999999999"/>
    <n v="197.06"/>
    <n v="2539.0949999999998"/>
    <n v="-269.03999999999996"/>
    <x v="2"/>
  </r>
  <r>
    <n v="8741862359"/>
    <n v="3142.99"/>
    <n v="667.57100000000003"/>
    <n v="15.981999999999999"/>
    <n v="71.98"/>
    <n v="492.75799999999998"/>
    <n v="2387.4569999999999"/>
    <n v="1894.6989999999998"/>
    <n v="197.06"/>
    <n v="2656.4969999999998"/>
    <n v="-269.03999999999996"/>
    <x v="0"/>
  </r>
  <r>
    <n v="8690920832"/>
    <n v="3789"/>
    <n v="938.91399999999999"/>
    <n v="19.265999999999998"/>
    <n v="71.98"/>
    <n v="594.03499999999997"/>
    <n v="2758.84"/>
    <n v="2164.8050000000003"/>
    <n v="197.06"/>
    <n v="3027.88"/>
    <n v="-269.03999999999996"/>
    <x v="3"/>
  </r>
  <r>
    <n v="8741138401"/>
    <n v="3949"/>
    <n v="1025.1600000000001"/>
    <n v="20.080000000000002"/>
    <n v="71.98"/>
    <n v="619.13299999999992"/>
    <n v="2831.78"/>
    <n v="2212.6470000000004"/>
    <n v="107.38"/>
    <n v="3011.1400000000003"/>
    <n v="-179.36000000000013"/>
    <x v="6"/>
  </r>
  <r>
    <n v="8704473352"/>
    <n v="3169"/>
    <n v="785.27800000000002"/>
    <n v="16.114000000000001"/>
    <n v="71.98"/>
    <n v="496.83800000000002"/>
    <n v="2295.6279999999997"/>
    <n v="1798.7899999999997"/>
    <n v="197.06"/>
    <n v="2564.6679999999997"/>
    <n v="-269.03999999999996"/>
    <x v="6"/>
  </r>
  <r>
    <n v="8715269143"/>
    <n v="2079"/>
    <n v="588.77300000000002"/>
    <n v="11.88"/>
    <n v="71.98"/>
    <n v="108.9"/>
    <n v="1406.3669999999997"/>
    <n v="1297.4669999999996"/>
    <n v="197.06"/>
    <n v="1675.4069999999997"/>
    <n v="-269.03999999999996"/>
    <x v="6"/>
  </r>
  <r>
    <n v="8709545750"/>
    <n v="3329"/>
    <n v="707.08"/>
    <n v="16.927"/>
    <n v="71.98"/>
    <n v="521.91600000000005"/>
    <n v="2533.0129999999999"/>
    <n v="2011.0969999999998"/>
    <n v="197.06"/>
    <n v="2802.0529999999999"/>
    <n v="-269.03999999999996"/>
    <x v="0"/>
  </r>
  <r>
    <n v="8709033071"/>
    <n v="3143"/>
    <n v="667.57299999999998"/>
    <n v="15.981999999999999"/>
    <n v="71.98"/>
    <n v="492.75799999999998"/>
    <n v="2387.4650000000001"/>
    <n v="1894.7070000000001"/>
    <n v="132.16"/>
    <n v="2591.605"/>
    <n v="-204.13999999999987"/>
    <x v="15"/>
  </r>
  <r>
    <n v="8675330506"/>
    <n v="1579"/>
    <n v="428.541"/>
    <n v="8.4589999999999996"/>
    <n v="53.1"/>
    <n v="176.22900000000001"/>
    <n v="1088.9000000000001"/>
    <n v="912.67100000000005"/>
    <n v="197.06"/>
    <n v="1339.06"/>
    <n v="-250.15999999999985"/>
    <x v="1"/>
  </r>
  <r>
    <n v="8729691199"/>
    <n v="2396"/>
    <n v="593.72900000000004"/>
    <n v="13.692"/>
    <n v="71.98"/>
    <n v="125.50999999999999"/>
    <n v="1716.5989999999999"/>
    <n v="1591.0889999999999"/>
    <n v="132.16"/>
    <n v="1920.739"/>
    <n v="-204.1400000000001"/>
    <x v="3"/>
  </r>
  <r>
    <n v="8718876500"/>
    <n v="3293.99"/>
    <n v="816.25099999999998"/>
    <n v="16.75"/>
    <n v="71.98"/>
    <n v="516.43799999999999"/>
    <n v="2389.0089999999996"/>
    <n v="1872.5709999999995"/>
    <n v="197.06"/>
    <n v="2658.0489999999995"/>
    <n v="-269.03999999999996"/>
    <x v="0"/>
  </r>
  <r>
    <n v="8728603956"/>
    <n v="2293"/>
    <n v="730.55"/>
    <n v="13.103000000000002"/>
    <n v="71.98"/>
    <n v="120.119"/>
    <n v="1477.367"/>
    <n v="1357.248"/>
    <n v="132.16"/>
    <n v="1681.5070000000001"/>
    <n v="-204.1400000000001"/>
    <x v="4"/>
  </r>
  <r>
    <n v="8742861117"/>
    <n v="3294"/>
    <n v="816.25300000000004"/>
    <n v="16.75"/>
    <n v="71.98"/>
    <n v="516.43799999999999"/>
    <n v="2389.0169999999998"/>
    <n v="1872.5789999999997"/>
    <n v="107.38"/>
    <n v="2568.377"/>
    <n v="-179.36000000000013"/>
    <x v="6"/>
  </r>
  <r>
    <n v="8729691201"/>
    <n v="2396"/>
    <n v="593.72900000000004"/>
    <n v="13.692"/>
    <n v="71.98"/>
    <n v="125.50999999999999"/>
    <n v="1716.5989999999999"/>
    <n v="1591.0889999999999"/>
    <n v="132.16"/>
    <n v="1920.739"/>
    <n v="-204.1400000000001"/>
    <x v="3"/>
  </r>
  <r>
    <n v="8739940891"/>
    <n v="3013"/>
    <n v="639.96100000000001"/>
    <n v="15.32"/>
    <n v="71.98"/>
    <n v="472.36700000000002"/>
    <n v="2285.7389999999996"/>
    <n v="1813.3719999999996"/>
    <n v="107.38"/>
    <n v="2465.0989999999997"/>
    <n v="-179.36000000000013"/>
    <x v="6"/>
  </r>
  <r>
    <n v="8736281735"/>
    <n v="2432"/>
    <n v="516.55700000000002"/>
    <n v="13.896999999999998"/>
    <n v="71.98"/>
    <n v="127.39100000000001"/>
    <n v="1829.566"/>
    <n v="1702.175"/>
    <n v="197.06"/>
    <n v="2098.6060000000002"/>
    <n v="-269.04000000000019"/>
    <x v="1"/>
  </r>
  <r>
    <n v="8725018942"/>
    <n v="3104"/>
    <n v="769.17100000000005"/>
    <n v="15.784000000000001"/>
    <n v="71.98"/>
    <n v="486.64300000000003"/>
    <n v="2247.0649999999996"/>
    <n v="1760.4219999999996"/>
    <n v="132.16"/>
    <n v="2451.2049999999995"/>
    <n v="-204.13999999999987"/>
    <x v="0"/>
  </r>
  <r>
    <n v="8747201912"/>
    <n v="2852"/>
    <n v="605.76499999999999"/>
    <n v="14.502000000000001"/>
    <n v="71.98"/>
    <n v="447.125"/>
    <n v="2159.7530000000002"/>
    <n v="1712.6280000000002"/>
    <n v="132.16"/>
    <n v="2363.893"/>
    <n v="-204.13999999999987"/>
    <x v="13"/>
  </r>
  <r>
    <n v="8689247484"/>
    <n v="3789"/>
    <n v="938.91399999999999"/>
    <n v="19.265999999999998"/>
    <n v="71.98"/>
    <n v="594.03499999999997"/>
    <n v="2758.84"/>
    <n v="2164.8050000000003"/>
    <n v="197.06"/>
    <n v="3027.88"/>
    <n v="-269.03999999999996"/>
    <x v="0"/>
  </r>
  <r>
    <n v="8730815491"/>
    <n v="391"/>
    <n v="36.909999999999997"/>
    <n v="2.234"/>
    <n v="31.86"/>
    <n v="20.481999999999999"/>
    <n v="319.99600000000004"/>
    <n v="299.51400000000001"/>
    <n v="107.38"/>
    <n v="459.23600000000005"/>
    <n v="-139.24"/>
    <x v="6"/>
  </r>
  <r>
    <n v="8707866737"/>
    <n v="3743"/>
    <n v="927.51599999999996"/>
    <n v="19.032"/>
    <n v="71.98"/>
    <n v="586.83000000000004"/>
    <n v="2724.4719999999998"/>
    <n v="2137.6419999999998"/>
    <n v="197.06"/>
    <n v="2993.5119999999997"/>
    <n v="-269.03999999999996"/>
    <x v="0"/>
  </r>
  <r>
    <n v="8732191562"/>
    <n v="5658"/>
    <n v="1735.874"/>
    <n v="28.770000000000003"/>
    <n v="71.98"/>
    <n v="887.06500000000005"/>
    <n v="3821.3760000000002"/>
    <n v="2934.3110000000001"/>
    <n v="197.06"/>
    <n v="4090.4160000000002"/>
    <n v="-269.03999999999996"/>
    <x v="2"/>
  </r>
  <r>
    <n v="8661072455"/>
    <n v="2194.0100000000002"/>
    <n v="466.00799999999998"/>
    <n v="11.754"/>
    <n v="71.98"/>
    <n v="244.86499999999998"/>
    <n v="1644.2680000000003"/>
    <n v="1399.4030000000002"/>
    <n v="197.06"/>
    <n v="1913.3080000000002"/>
    <n v="-269.03999999999996"/>
    <x v="2"/>
  </r>
  <r>
    <n v="8689881728"/>
    <n v="2293"/>
    <n v="568.20500000000004"/>
    <n v="13.103000000000002"/>
    <n v="71.98"/>
    <n v="120.10899999999999"/>
    <n v="1639.712"/>
    <n v="1519.6030000000001"/>
    <n v="197.06"/>
    <n v="1908.752"/>
    <n v="-269.03999999999996"/>
    <x v="0"/>
  </r>
  <r>
    <n v="8663883621"/>
    <n v="881"/>
    <n v="291.08199999999999"/>
    <n v="5.0340000000000007"/>
    <n v="31.86"/>
    <n v="46.155000000000001"/>
    <n v="553.024"/>
    <n v="506.86900000000003"/>
    <n v="197.06"/>
    <n v="781.94399999999996"/>
    <n v="-228.91999999999996"/>
    <x v="2"/>
  </r>
  <r>
    <n v="8747524115"/>
    <n v="2103.9900000000002"/>
    <n v="546.19600000000003"/>
    <n v="12.023"/>
    <n v="71.97999999999999"/>
    <n v="110.209"/>
    <n v="1473.7910000000004"/>
    <n v="1363.5820000000003"/>
    <n v="197.06"/>
    <n v="1742.8310000000004"/>
    <n v="-269.03999999999996"/>
    <x v="2"/>
  </r>
  <r>
    <n v="8687890011"/>
    <n v="4219"/>
    <n v="1045.4680000000001"/>
    <n v="21.451999999999998"/>
    <n v="71.98"/>
    <n v="661.45699999999999"/>
    <n v="3080.1"/>
    <n v="2418.643"/>
    <n v="107.38"/>
    <n v="3259.46"/>
    <n v="-179.36000000000013"/>
    <x v="1"/>
  </r>
  <r>
    <n v="8666747268"/>
    <n v="2594"/>
    <n v="550.96600000000001"/>
    <n v="13.896000000000001"/>
    <n v="71.98"/>
    <n v="289.51"/>
    <n v="1957.1580000000001"/>
    <n v="1667.6480000000001"/>
    <n v="197.06"/>
    <n v="2226.1980000000003"/>
    <n v="-269.04000000000019"/>
    <x v="0"/>
  </r>
  <r>
    <n v="8740468523"/>
    <n v="391"/>
    <n v="9.2279999999999998"/>
    <n v="2.234"/>
    <n v="31.86"/>
    <n v="20.481999999999999"/>
    <n v="347.678"/>
    <n v="327.19600000000003"/>
    <n v="197.06"/>
    <n v="576.59799999999996"/>
    <n v="-228.91999999999996"/>
    <x v="0"/>
  </r>
  <r>
    <n v="8681010160"/>
    <n v="3629"/>
    <n v="1156.1990000000001"/>
    <n v="19.441000000000003"/>
    <n v="71.98"/>
    <n v="405.02100000000002"/>
    <n v="2381.38"/>
    <n v="1976.3590000000002"/>
    <n v="197.06"/>
    <n v="2650.42"/>
    <n v="-269.03999999999996"/>
    <x v="2"/>
  </r>
  <r>
    <n v="8699000629"/>
    <n v="3154"/>
    <n v="669.91"/>
    <n v="16.036999999999999"/>
    <n v="71.98"/>
    <n v="494.48399999999998"/>
    <n v="2396.0730000000003"/>
    <n v="1901.5890000000004"/>
    <n v="197.06"/>
    <n v="2665.1130000000003"/>
    <n v="-269.03999999999996"/>
    <x v="0"/>
  </r>
  <r>
    <n v="8746708094"/>
    <n v="4219"/>
    <n v="1045.4680000000001"/>
    <n v="21.451999999999998"/>
    <n v="71.98"/>
    <n v="661.45699999999999"/>
    <n v="3080.1"/>
    <n v="2418.643"/>
    <n v="197.06"/>
    <n v="3349.14"/>
    <n v="-269.03999999999996"/>
    <x v="0"/>
  </r>
  <r>
    <n v="8718134379"/>
    <n v="1340"/>
    <n v="300.428"/>
    <n v="7.657"/>
    <n v="53.1"/>
    <n v="70.191000000000003"/>
    <n v="978.81500000000017"/>
    <n v="908.62400000000014"/>
    <n v="197.06"/>
    <n v="1228.9750000000001"/>
    <n v="-250.15999999999997"/>
    <x v="4"/>
  </r>
  <r>
    <n v="8739426800"/>
    <n v="3743"/>
    <n v="927.51499999999999"/>
    <n v="19.032"/>
    <n v="71.98"/>
    <n v="586.83000000000004"/>
    <n v="2724.473"/>
    <n v="2137.643"/>
    <n v="197.06"/>
    <n v="2993.5129999999999"/>
    <n v="-269.03999999999996"/>
    <x v="2"/>
  </r>
  <r>
    <n v="8677429792"/>
    <n v="4044.99"/>
    <n v="1288.7339999999999"/>
    <n v="21.67"/>
    <n v="71.98"/>
    <n v="451.44799999999998"/>
    <n v="2662.6059999999998"/>
    <n v="2211.1579999999999"/>
    <n v="197.06"/>
    <n v="2931.6459999999997"/>
    <n v="-269.03999999999996"/>
    <x v="2"/>
  </r>
  <r>
    <n v="8738668337"/>
    <n v="3294"/>
    <n v="816.25300000000004"/>
    <n v="16.75"/>
    <n v="71.98"/>
    <n v="516.43799999999999"/>
    <n v="2389.0169999999998"/>
    <n v="1872.5789999999997"/>
    <n v="107.38"/>
    <n v="2568.377"/>
    <n v="-179.36000000000013"/>
    <x v="0"/>
  </r>
  <r>
    <n v="8707906757"/>
    <n v="1644"/>
    <n v="543.178"/>
    <n v="9.3949999999999996"/>
    <n v="53.1"/>
    <n v="86.119"/>
    <n v="1038.3270000000002"/>
    <n v="952.2080000000002"/>
    <n v="197.06"/>
    <n v="1288.4870000000001"/>
    <n v="-250.15999999999985"/>
    <x v="0"/>
  </r>
  <r>
    <n v="8711080793"/>
    <n v="2770"/>
    <n v="490.29"/>
    <n v="14.084"/>
    <n v="71.98"/>
    <n v="434.27700000000004"/>
    <n v="2193.6460000000002"/>
    <n v="1759.3690000000001"/>
    <n v="257.24"/>
    <n v="2522.866"/>
    <n v="-329.2199999999998"/>
    <x v="6"/>
  </r>
  <r>
    <n v="8748147114"/>
    <n v="3553"/>
    <n v="880.43299999999999"/>
    <n v="18.065999999999999"/>
    <n v="71.98"/>
    <n v="557.03499999999997"/>
    <n v="2582.5210000000002"/>
    <n v="2025.4860000000003"/>
    <n v="132.16"/>
    <n v="2786.6610000000001"/>
    <n v="-204.13999999999987"/>
    <x v="0"/>
  </r>
  <r>
    <n v="8679406849"/>
    <n v="2594"/>
    <n v="550.96600000000001"/>
    <n v="13.896000000000001"/>
    <n v="71.98"/>
    <n v="289.51"/>
    <n v="1957.1580000000001"/>
    <n v="1667.6480000000001"/>
    <n v="197.06"/>
    <n v="2226.1980000000003"/>
    <n v="-269.04000000000019"/>
    <x v="3"/>
  </r>
  <r>
    <n v="8737438811"/>
    <n v="3594"/>
    <n v="933.00199999999995"/>
    <n v="18.274999999999999"/>
    <n v="71.98"/>
    <n v="563.46900000000005"/>
    <n v="2570.7429999999999"/>
    <n v="2007.2739999999999"/>
    <n v="197.06"/>
    <n v="2839.7829999999999"/>
    <n v="-269.03999999999996"/>
    <x v="6"/>
  </r>
  <r>
    <n v="8700263061"/>
    <n v="3564"/>
    <n v="883.15899999999999"/>
    <n v="18.122"/>
    <n v="71.98"/>
    <n v="558.76199999999994"/>
    <n v="2590.739"/>
    <n v="2031.9770000000001"/>
    <n v="197.06"/>
    <n v="2859.779"/>
    <n v="-269.03999999999996"/>
    <x v="6"/>
  </r>
  <r>
    <n v="8695941283"/>
    <n v="3564"/>
    <n v="883.15899999999999"/>
    <n v="18.122"/>
    <n v="71.98"/>
    <n v="558.76199999999994"/>
    <n v="2590.739"/>
    <n v="2031.9770000000001"/>
    <n v="132.16"/>
    <n v="2794.8789999999999"/>
    <n v="-204.13999999999987"/>
    <x v="2"/>
  </r>
  <r>
    <n v="8736225605"/>
    <n v="2432"/>
    <n v="516.55700000000002"/>
    <n v="13.896999999999998"/>
    <n v="71.98"/>
    <n v="127.39100000000001"/>
    <n v="1829.566"/>
    <n v="1702.175"/>
    <n v="132.16"/>
    <n v="2033.7060000000001"/>
    <n v="-204.1400000000001"/>
    <x v="10"/>
  </r>
  <r>
    <n v="8717091515"/>
    <n v="3143"/>
    <n v="667.57299999999998"/>
    <n v="15.981999999999999"/>
    <n v="71.98"/>
    <n v="492.75799999999998"/>
    <n v="2387.4650000000001"/>
    <n v="1894.7070000000001"/>
    <n v="197.06"/>
    <n v="2656.5050000000001"/>
    <n v="-269.03999999999996"/>
    <x v="0"/>
  </r>
  <r>
    <n v="8713956530"/>
    <n v="1012"/>
    <n v="250.774"/>
    <n v="5.782"/>
    <n v="53.1"/>
    <n v="53.019000000000005"/>
    <n v="702.34399999999994"/>
    <n v="649.32499999999993"/>
    <n v="107.38"/>
    <n v="862.82399999999996"/>
    <n v="-160.48000000000002"/>
    <x v="0"/>
  </r>
  <r>
    <n v="8741802458"/>
    <n v="3294"/>
    <n v="816.25300000000004"/>
    <n v="16.75"/>
    <n v="71.98"/>
    <n v="516.43799999999999"/>
    <n v="2389.0169999999998"/>
    <n v="1872.5789999999997"/>
    <n v="107.38"/>
    <n v="2568.377"/>
    <n v="-179.36000000000013"/>
    <x v="1"/>
  </r>
  <r>
    <n v="8661379163"/>
    <n v="1204"/>
    <n v="312.55799999999999"/>
    <n v="6.45"/>
    <n v="53.099999999999994"/>
    <n v="134.375"/>
    <n v="831.89199999999994"/>
    <n v="697.51699999999994"/>
    <n v="197.06"/>
    <n v="1082.0519999999999"/>
    <n v="-250.15999999999997"/>
    <x v="2"/>
  </r>
  <r>
    <n v="8741862363"/>
    <n v="3142.99"/>
    <n v="667.57100000000003"/>
    <n v="15.981999999999999"/>
    <n v="71.98"/>
    <n v="492.75799999999998"/>
    <n v="2387.4569999999999"/>
    <n v="1894.6989999999998"/>
    <n v="197.06"/>
    <n v="2656.4969999999998"/>
    <n v="-269.03999999999996"/>
    <x v="4"/>
  </r>
  <r>
    <n v="8739288421"/>
    <n v="3743"/>
    <n v="927.51499999999999"/>
    <n v="19.032"/>
    <n v="71.98"/>
    <n v="586.83000000000004"/>
    <n v="2724.473"/>
    <n v="2137.643"/>
    <n v="197.06"/>
    <n v="2993.5129999999999"/>
    <n v="-269.03999999999996"/>
    <x v="2"/>
  </r>
  <r>
    <n v="8699197877"/>
    <n v="2526"/>
    <n v="536.52200000000005"/>
    <n v="14.435"/>
    <n v="71.98"/>
    <n v="132.31900000000002"/>
    <n v="1903.0630000000001"/>
    <n v="1770.7440000000001"/>
    <n v="197.06"/>
    <n v="2172.1030000000001"/>
    <n v="-269.03999999999996"/>
    <x v="1"/>
  </r>
  <r>
    <n v="8711372822"/>
    <n v="3143"/>
    <n v="667.57299999999998"/>
    <n v="15.981999999999999"/>
    <n v="71.98"/>
    <n v="492.75799999999998"/>
    <n v="2387.4650000000001"/>
    <n v="1894.7070000000001"/>
    <n v="197.06"/>
    <n v="2656.5050000000001"/>
    <n v="-269.03999999999996"/>
    <x v="3"/>
  </r>
  <r>
    <n v="8679706893"/>
    <n v="3394"/>
    <n v="841.03300000000002"/>
    <n v="18.181999999999999"/>
    <n v="71.98"/>
    <n v="378.79199999999997"/>
    <n v="2462.8050000000003"/>
    <n v="2084.0130000000004"/>
    <n v="132.16"/>
    <n v="2666.9450000000002"/>
    <n v="-204.13999999999987"/>
    <x v="2"/>
  </r>
  <r>
    <n v="8737844756"/>
    <n v="2150"/>
    <n v="684.99"/>
    <n v="12.286"/>
    <n v="71.98"/>
    <n v="112.61799999999999"/>
    <n v="1380.7439999999999"/>
    <n v="1268.126"/>
    <n v="132.16"/>
    <n v="1584.884"/>
    <n v="-204.1400000000001"/>
    <x v="6"/>
  </r>
  <r>
    <n v="8690634420"/>
    <n v="3294"/>
    <n v="816.25300000000004"/>
    <n v="16.75"/>
    <n v="71.98"/>
    <n v="516.43799999999999"/>
    <n v="2389.0169999999998"/>
    <n v="1872.5789999999997"/>
    <n v="197.06"/>
    <n v="2658.0569999999998"/>
    <n v="-269.03999999999996"/>
    <x v="2"/>
  </r>
  <r>
    <n v="8689877308"/>
    <n v="3294"/>
    <n v="816.25300000000004"/>
    <n v="16.75"/>
    <n v="71.98"/>
    <n v="516.43799999999999"/>
    <n v="2389.0169999999998"/>
    <n v="1872.5789999999997"/>
    <n v="197.06"/>
    <n v="2658.0569999999998"/>
    <n v="-269.03999999999996"/>
    <x v="6"/>
  </r>
  <r>
    <n v="8739442057"/>
    <n v="2623"/>
    <n v="649.97900000000004"/>
    <n v="14.988"/>
    <n v="71.98"/>
    <n v="137.4"/>
    <n v="1886.0529999999999"/>
    <n v="1748.6529999999998"/>
    <n v="197.06"/>
    <n v="2155.0929999999998"/>
    <n v="-269.03999999999996"/>
    <x v="2"/>
  </r>
  <r>
    <n v="8707645949"/>
    <n v="704"/>
    <n v="182.75800000000001"/>
    <n v="4.0220000000000002"/>
    <n v="31.86"/>
    <n v="36.872"/>
    <n v="485.3599999999999"/>
    <n v="448.48799999999989"/>
    <n v="132.16"/>
    <n v="649.37999999999988"/>
    <n v="-164.01999999999998"/>
    <x v="0"/>
  </r>
  <r>
    <n v="8739658854"/>
    <n v="1480"/>
    <n v="401.67200000000003"/>
    <n v="8.4580000000000002"/>
    <n v="53.1"/>
    <n v="77.528000000000006"/>
    <n v="1016.7699999999999"/>
    <n v="939.24199999999985"/>
    <n v="107.38"/>
    <n v="1177.25"/>
    <n v="-160.48000000000013"/>
    <x v="0"/>
  </r>
  <r>
    <n v="8729920725"/>
    <n v="3103.99"/>
    <n v="769.16899999999998"/>
    <n v="15.782999999999999"/>
    <n v="71.98"/>
    <n v="486.642"/>
    <n v="2247.058"/>
    <n v="1760.4159999999999"/>
    <n v="197.06"/>
    <n v="2516.098"/>
    <n v="-269.03999999999996"/>
    <x v="18"/>
  </r>
  <r>
    <n v="8681023356"/>
    <n v="3544"/>
    <n v="920.02200000000005"/>
    <n v="18.984999999999999"/>
    <n v="71.98"/>
    <n v="395.53100000000001"/>
    <n v="2533.0129999999999"/>
    <n v="2137.482"/>
    <n v="197.06"/>
    <n v="2802.0529999999999"/>
    <n v="-269.03999999999996"/>
    <x v="19"/>
  </r>
  <r>
    <n v="8723778446"/>
    <n v="2146"/>
    <n v="455.81"/>
    <n v="12.263"/>
    <n v="71.98"/>
    <n v="112.40899999999999"/>
    <n v="1605.9470000000001"/>
    <n v="1493.538"/>
    <n v="197.06"/>
    <n v="1874.9870000000001"/>
    <n v="-269.03999999999996"/>
    <x v="0"/>
  </r>
  <r>
    <n v="8673164938"/>
    <n v="3543.99"/>
    <n v="920.02"/>
    <n v="18.984999999999999"/>
    <n v="71.98"/>
    <n v="395.53100000000001"/>
    <n v="2533.0049999999997"/>
    <n v="2137.4739999999997"/>
    <n v="197.06"/>
    <n v="2802.0449999999996"/>
    <n v="-269.03999999999996"/>
    <x v="2"/>
  </r>
  <r>
    <n v="8719009522"/>
    <n v="3294"/>
    <n v="816.25300000000004"/>
    <n v="16.75"/>
    <n v="71.98"/>
    <n v="516.43799999999999"/>
    <n v="2389.0169999999998"/>
    <n v="1872.5789999999997"/>
    <n v="197.06"/>
    <n v="2658.0569999999998"/>
    <n v="-269.03999999999996"/>
    <x v="1"/>
  </r>
  <r>
    <n v="8681405218"/>
    <n v="3564"/>
    <n v="883.15899999999999"/>
    <n v="19.093"/>
    <n v="71.98"/>
    <n v="397.77100000000002"/>
    <n v="2589.768"/>
    <n v="2191.9969999999998"/>
    <n v="107.38"/>
    <n v="2769.1280000000002"/>
    <n v="-179.36000000000013"/>
    <x v="1"/>
  </r>
  <r>
    <n v="8695689853"/>
    <n v="3470"/>
    <n v="859.86599999999999"/>
    <n v="17.643999999999998"/>
    <n v="71.98"/>
    <n v="544.02300000000002"/>
    <n v="2520.5100000000002"/>
    <n v="1976.4870000000001"/>
    <n v="197.06"/>
    <n v="2789.55"/>
    <n v="-269.03999999999996"/>
    <x v="0"/>
  </r>
  <r>
    <n v="8726247264"/>
    <n v="1374"/>
    <n v="453.97"/>
    <n v="7.8520000000000003"/>
    <n v="53.1"/>
    <n v="71.973000000000013"/>
    <n v="859.07799999999997"/>
    <n v="787.10500000000002"/>
    <n v="197.06"/>
    <n v="1109.2380000000001"/>
    <n v="-250.16000000000008"/>
    <x v="2"/>
  </r>
  <r>
    <n v="8711580033"/>
    <n v="2126.9899999999998"/>
    <n v="527.06799999999998"/>
    <n v="12.154999999999999"/>
    <n v="71.98"/>
    <n v="111.40900000000001"/>
    <n v="1515.7869999999998"/>
    <n v="1404.3779999999997"/>
    <n v="107.38"/>
    <n v="1695.1469999999999"/>
    <n v="-179.36000000000013"/>
    <x v="18"/>
  </r>
  <r>
    <n v="8736603307"/>
    <n v="2479"/>
    <n v="526.54"/>
    <n v="14.166"/>
    <n v="71.98"/>
    <n v="129.85499999999999"/>
    <n v="1866.3140000000001"/>
    <n v="1736.4590000000001"/>
    <n v="197.06"/>
    <n v="2135.3540000000003"/>
    <n v="-269.04000000000019"/>
    <x v="0"/>
  </r>
  <r>
    <n v="8665449739"/>
    <n v="2994"/>
    <n v="635.92600000000004"/>
    <n v="16.039000000000001"/>
    <n v="71.98"/>
    <n v="334.15600000000001"/>
    <n v="2270.0549999999998"/>
    <n v="1935.8989999999999"/>
    <n v="132.16"/>
    <n v="2474.1949999999997"/>
    <n v="-204.13999999999987"/>
    <x v="2"/>
  </r>
  <r>
    <n v="8658143949"/>
    <n v="2994"/>
    <n v="635.92600000000004"/>
    <n v="16.039000000000001"/>
    <n v="71.98"/>
    <n v="334.15600000000001"/>
    <n v="2270.0549999999998"/>
    <n v="1935.8989999999999"/>
    <n v="197.06"/>
    <n v="2539.0949999999998"/>
    <n v="-269.03999999999996"/>
    <x v="0"/>
  </r>
  <r>
    <n v="8716322464"/>
    <n v="2244"/>
    <n v="476.62599999999998"/>
    <n v="12.823"/>
    <n v="71.98"/>
    <n v="117.54599999999999"/>
    <n v="1682.5709999999999"/>
    <n v="1565.0249999999999"/>
    <n v="132.16"/>
    <n v="1886.711"/>
    <n v="-204.1400000000001"/>
    <x v="5"/>
  </r>
  <r>
    <n v="8673378655"/>
    <n v="1894"/>
    <n v="514.03200000000004"/>
    <n v="10.146000000000001"/>
    <n v="53.1"/>
    <n v="211.38500000000002"/>
    <n v="1316.722"/>
    <n v="1105.337"/>
    <n v="197.06"/>
    <n v="1566.8819999999998"/>
    <n v="-250.15999999999985"/>
    <x v="14"/>
  </r>
  <r>
    <n v="8728262605"/>
    <n v="2719"/>
    <n v="673.76800000000003"/>
    <n v="13.825000000000001"/>
    <n v="71.98"/>
    <n v="426.28100000000001"/>
    <n v="1959.4269999999999"/>
    <n v="1533.146"/>
    <n v="197.06"/>
    <n v="2228.4670000000001"/>
    <n v="-269.04000000000019"/>
    <x v="12"/>
  </r>
  <r>
    <n v="8701220872"/>
    <n v="3794"/>
    <n v="984.92200000000003"/>
    <n v="19.291"/>
    <n v="71.98"/>
    <n v="594.81600000000003"/>
    <n v="2717.8069999999998"/>
    <n v="2122.991"/>
    <n v="107.38"/>
    <n v="2897.1669999999999"/>
    <n v="-179.36000000000013"/>
    <x v="4"/>
  </r>
  <r>
    <n v="8712381004"/>
    <n v="3502"/>
    <n v="743.82500000000005"/>
    <n v="17.807000000000002"/>
    <n v="71.98"/>
    <n v="549.0390000000001"/>
    <n v="2668.3880000000004"/>
    <n v="2119.3490000000002"/>
    <n v="197.06"/>
    <n v="2937.4280000000003"/>
    <n v="-269.03999999999996"/>
    <x v="4"/>
  </r>
  <r>
    <n v="8741345547"/>
    <n v="1600"/>
    <n v="472"/>
    <n v="9.1430000000000007"/>
    <n v="53.1"/>
    <n v="83.808999999999997"/>
    <n v="1065.7570000000001"/>
    <n v="981.94800000000009"/>
    <n v="132.16"/>
    <n v="1251.0170000000001"/>
    <n v="-185.26"/>
    <x v="3"/>
  </r>
  <r>
    <n v="8718090637"/>
    <n v="4445"/>
    <n v="1101.471"/>
    <n v="22.602"/>
    <n v="71.98"/>
    <n v="696.875"/>
    <n v="3248.9470000000001"/>
    <n v="2552.0720000000001"/>
    <n v="107.38"/>
    <n v="3428.3070000000002"/>
    <n v="-179.36000000000013"/>
    <x v="0"/>
  </r>
  <r>
    <n v="8741034260"/>
    <n v="2886"/>
    <n v="612.98599999999999"/>
    <n v="14.674999999999999"/>
    <n v="71.98"/>
    <n v="452.46899999999999"/>
    <n v="2186.3589999999999"/>
    <n v="1733.8899999999999"/>
    <n v="197.06"/>
    <n v="2455.3989999999999"/>
    <n v="-269.03999999999996"/>
    <x v="0"/>
  </r>
  <r>
    <n v="8730282763"/>
    <n v="3734"/>
    <n v="969.346"/>
    <n v="18.986000000000001"/>
    <n v="71.98"/>
    <n v="585.41200000000003"/>
    <n v="2673.6880000000001"/>
    <n v="2088.2759999999998"/>
    <n v="197.06"/>
    <n v="2942.7280000000001"/>
    <n v="-269.03999999999996"/>
    <x v="2"/>
  </r>
  <r>
    <n v="8727538891"/>
    <n v="1694"/>
    <n v="419.77300000000002"/>
    <n v="9.6810000000000009"/>
    <n v="53.1"/>
    <n v="88.736999999999995"/>
    <n v="1211.4459999999999"/>
    <n v="1122.7089999999998"/>
    <n v="197.06"/>
    <n v="1461.6059999999998"/>
    <n v="-250.15999999999985"/>
    <x v="5"/>
  </r>
  <r>
    <n v="8666896038"/>
    <n v="1204"/>
    <n v="312.55799999999999"/>
    <n v="6.45"/>
    <n v="53.1"/>
    <n v="134.375"/>
    <n v="831.89199999999994"/>
    <n v="697.51699999999994"/>
    <n v="197.06"/>
    <n v="1082.0519999999999"/>
    <n v="-250.15999999999997"/>
    <x v="2"/>
  </r>
  <r>
    <n v="8712807850"/>
    <n v="3502"/>
    <n v="743.82500000000005"/>
    <n v="17.807000000000002"/>
    <n v="71.98"/>
    <n v="549.0390000000001"/>
    <n v="2668.3880000000004"/>
    <n v="2119.3490000000002"/>
    <n v="197.06"/>
    <n v="2937.4280000000003"/>
    <n v="-269.03999999999996"/>
    <x v="4"/>
  </r>
  <r>
    <n v="8701295928"/>
    <n v="1012"/>
    <n v="250.774"/>
    <n v="5.7829999999999995"/>
    <n v="53.1"/>
    <n v="53.009"/>
    <n v="702.34299999999996"/>
    <n v="649.33399999999995"/>
    <n v="197.06"/>
    <n v="952.50299999999993"/>
    <n v="-250.15999999999997"/>
    <x v="1"/>
  </r>
  <r>
    <n v="8738750453"/>
    <n v="2410"/>
    <n v="597.19799999999998"/>
    <n v="13.771000000000001"/>
    <n v="71.98"/>
    <n v="126.236"/>
    <n v="1727.0510000000002"/>
    <n v="1600.8150000000001"/>
    <n v="197.06"/>
    <n v="1996.0910000000001"/>
    <n v="-269.03999999999996"/>
    <x v="0"/>
  </r>
  <r>
    <n v="8741371679"/>
    <n v="3294"/>
    <n v="816.25300000000004"/>
    <n v="16.75"/>
    <n v="71.98"/>
    <n v="516.43799999999999"/>
    <n v="2389.0169999999998"/>
    <n v="1872.5789999999997"/>
    <n v="197.06"/>
    <n v="2658.0569999999998"/>
    <n v="-269.03999999999996"/>
    <x v="1"/>
  </r>
  <r>
    <n v="8715814416"/>
    <n v="3564"/>
    <n v="883.15899999999999"/>
    <n v="18.122"/>
    <n v="71.98"/>
    <n v="558.76199999999994"/>
    <n v="2590.739"/>
    <n v="2031.9770000000001"/>
    <n v="197.06"/>
    <n v="2859.779"/>
    <n v="-269.03999999999996"/>
    <x v="0"/>
  </r>
  <r>
    <n v="8693566791"/>
    <n v="3294"/>
    <n v="816.25300000000004"/>
    <n v="16.75"/>
    <n v="71.98"/>
    <n v="516.43799999999999"/>
    <n v="2389.0169999999998"/>
    <n v="1872.5789999999997"/>
    <n v="197.06"/>
    <n v="2658.0569999999998"/>
    <n v="-269.03999999999996"/>
    <x v="2"/>
  </r>
  <r>
    <n v="8706249692"/>
    <n v="4219"/>
    <n v="1045.4680000000001"/>
    <n v="21.451999999999998"/>
    <n v="71.98"/>
    <n v="661.45699999999999"/>
    <n v="3080.1"/>
    <n v="2418.643"/>
    <n v="132.16"/>
    <n v="3284.24"/>
    <n v="-204.13999999999987"/>
    <x v="1"/>
  </r>
  <r>
    <n v="8736133415"/>
    <n v="1799"/>
    <n v="488.24900000000002"/>
    <n v="10.280000000000001"/>
    <n v="53.1"/>
    <n v="94.236999999999995"/>
    <n v="1247.3710000000001"/>
    <n v="1153.134"/>
    <n v="132.16"/>
    <n v="1432.6310000000001"/>
    <n v="-185.26"/>
    <x v="1"/>
  </r>
  <r>
    <n v="8700034488"/>
    <n v="3143"/>
    <n v="667.57299999999998"/>
    <n v="15.981999999999999"/>
    <n v="71.98"/>
    <n v="492.75799999999998"/>
    <n v="2387.4650000000001"/>
    <n v="1894.7070000000001"/>
    <n v="197.06"/>
    <n v="2656.5050000000001"/>
    <n v="-269.03999999999996"/>
    <x v="0"/>
  </r>
  <r>
    <n v="8736622559"/>
    <n v="3734"/>
    <n v="969.346"/>
    <n v="18.986000000000001"/>
    <n v="71.98"/>
    <n v="585.41200000000003"/>
    <n v="2673.6880000000001"/>
    <n v="2088.2759999999998"/>
    <n v="132.16"/>
    <n v="2877.828"/>
    <n v="-204.13999999999987"/>
    <x v="1"/>
  </r>
  <r>
    <n v="8721707189"/>
    <n v="3143"/>
    <n v="667.57299999999998"/>
    <n v="15.981999999999999"/>
    <n v="71.98"/>
    <n v="492.75799999999998"/>
    <n v="2387.4650000000001"/>
    <n v="1894.7070000000001"/>
    <n v="132.16"/>
    <n v="2591.605"/>
    <n v="-204.13999999999987"/>
    <x v="1"/>
  </r>
  <r>
    <n v="8670004888"/>
    <n v="1259"/>
    <n v="415.97399999999999"/>
    <n v="6.745000000000001"/>
    <n v="53.1"/>
    <n v="140.511"/>
    <n v="783.18100000000004"/>
    <n v="642.67000000000007"/>
    <n v="132.16"/>
    <n v="968.44100000000003"/>
    <n v="-185.26"/>
    <x v="2"/>
  </r>
  <r>
    <n v="8742093333"/>
    <n v="3294"/>
    <n v="816.25300000000004"/>
    <n v="16.75"/>
    <n v="71.98"/>
    <n v="516.43799999999999"/>
    <n v="2389.0169999999998"/>
    <n v="1872.5789999999997"/>
    <n v="197.06"/>
    <n v="2658.0569999999998"/>
    <n v="-269.03999999999996"/>
    <x v="2"/>
  </r>
  <r>
    <n v="8737300139"/>
    <n v="3012.99"/>
    <n v="639.95899999999995"/>
    <n v="15.32"/>
    <n v="71.98"/>
    <n v="472.37700000000001"/>
    <n v="2285.7309999999998"/>
    <n v="1813.3539999999998"/>
    <n v="197.06"/>
    <n v="2554.7709999999997"/>
    <n v="-269.03999999999996"/>
    <x v="0"/>
  </r>
  <r>
    <n v="8738740909"/>
    <n v="3013"/>
    <n v="639.96100000000001"/>
    <n v="15.32"/>
    <n v="71.98"/>
    <n v="472.36700000000002"/>
    <n v="2285.7389999999996"/>
    <n v="1813.3719999999996"/>
    <n v="107.38"/>
    <n v="2465.0989999999997"/>
    <n v="-179.36000000000013"/>
    <x v="12"/>
  </r>
  <r>
    <n v="8661246795"/>
    <n v="2994"/>
    <n v="777.24199999999996"/>
    <n v="16.039000000000001"/>
    <n v="71.98"/>
    <n v="334.15600000000001"/>
    <n v="2128.7389999999996"/>
    <n v="1794.5829999999996"/>
    <n v="197.06"/>
    <n v="2397.7789999999995"/>
    <n v="-269.03999999999996"/>
    <x v="1"/>
  </r>
  <r>
    <n v="8681666404"/>
    <n v="4069"/>
    <n v="1008.298"/>
    <n v="21.797999999999998"/>
    <n v="71.98"/>
    <n v="454.125"/>
    <n v="2966.9240000000004"/>
    <n v="2512.7990000000004"/>
    <n v="197.06"/>
    <n v="3235.9640000000004"/>
    <n v="-269.03999999999996"/>
    <x v="2"/>
  </r>
  <r>
    <n v="8687468614"/>
    <n v="3104"/>
    <n v="769.17100000000005"/>
    <n v="15.784000000000001"/>
    <n v="71.98"/>
    <n v="486.64300000000003"/>
    <n v="2247.0649999999996"/>
    <n v="1760.4219999999996"/>
    <n v="197.06"/>
    <n v="2516.1049999999996"/>
    <n v="-269.03999999999996"/>
    <x v="3"/>
  </r>
  <r>
    <n v="8727436115"/>
    <n v="140"/>
    <n v="16.52"/>
    <n v="0.8"/>
    <n v="31.86"/>
    <n v="7.3369999999999997"/>
    <n v="90.820000000000007"/>
    <n v="83.483000000000004"/>
    <n v="197.06"/>
    <n v="319.74"/>
    <n v="-228.92000000000002"/>
    <x v="0"/>
  </r>
  <r>
    <n v="8664604018"/>
    <n v="3394"/>
    <n v="841.03300000000002"/>
    <n v="18.181999999999999"/>
    <n v="71.98"/>
    <n v="378.79199999999997"/>
    <n v="2462.8050000000003"/>
    <n v="2084.0130000000004"/>
    <n v="197.06"/>
    <n v="2731.8450000000003"/>
    <n v="-269.03999999999996"/>
    <x v="2"/>
  </r>
  <r>
    <n v="8706673220"/>
    <n v="1811"/>
    <n v="406.02699999999999"/>
    <n v="10.348000000000001"/>
    <n v="53.099999999999994"/>
    <n v="94.86399999999999"/>
    <n v="1341.5250000000001"/>
    <n v="1246.6610000000001"/>
    <n v="197.06"/>
    <n v="1591.6849999999999"/>
    <n v="-250.15999999999985"/>
    <x v="0"/>
  </r>
  <r>
    <n v="8737110190"/>
    <n v="704"/>
    <n v="182.75800000000001"/>
    <n v="4.0220000000000002"/>
    <n v="31.86"/>
    <n v="36.872"/>
    <n v="485.3599999999999"/>
    <n v="448.48799999999989"/>
    <n v="132.16"/>
    <n v="649.37999999999988"/>
    <n v="-164.01999999999998"/>
    <x v="0"/>
  </r>
  <r>
    <n v="8750360070"/>
    <n v="391"/>
    <n v="36.909999999999997"/>
    <n v="2.2350000000000003"/>
    <n v="31.86"/>
    <n v="20.481999999999999"/>
    <n v="319.995"/>
    <n v="299.51300000000003"/>
    <n v="197.06"/>
    <n v="548.91499999999996"/>
    <n v="-228.91999999999996"/>
    <x v="1"/>
  </r>
  <r>
    <n v="8672771876"/>
    <n v="2606.0099999999998"/>
    <n v="553.51599999999996"/>
    <n v="13.961"/>
    <n v="71.97999999999999"/>
    <n v="290.85400000000004"/>
    <n v="1966.5529999999997"/>
    <n v="1675.6989999999996"/>
    <n v="107.38"/>
    <n v="2145.9129999999996"/>
    <n v="-179.3599999999999"/>
    <x v="2"/>
  </r>
  <r>
    <n v="8695661593"/>
    <n v="2149.9899999999998"/>
    <n v="532.76800000000003"/>
    <n v="12.286"/>
    <n v="71.98"/>
    <n v="112.61799999999999"/>
    <n v="1532.9559999999997"/>
    <n v="1420.3379999999997"/>
    <n v="197.06"/>
    <n v="1801.9959999999996"/>
    <n v="-269.03999999999996"/>
    <x v="4"/>
  </r>
  <r>
    <n v="8694664242"/>
    <n v="2644"/>
    <n v="842.37800000000004"/>
    <n v="13.443999999999999"/>
    <n v="71.98"/>
    <n v="414.52299999999997"/>
    <n v="1716.1979999999999"/>
    <n v="1301.675"/>
    <n v="107.38"/>
    <n v="1895.558"/>
    <n v="-179.36000000000013"/>
    <x v="2"/>
  </r>
  <r>
    <n v="8760797865"/>
    <n v="3143"/>
    <n v="667.57299999999998"/>
    <n v="15.981999999999999"/>
    <n v="76.7"/>
    <n v="492.75799999999998"/>
    <n v="2382.7450000000003"/>
    <n v="1889.9870000000003"/>
    <n v="132.16"/>
    <n v="2591.605"/>
    <n v="-208.85999999999967"/>
    <x v="2"/>
  </r>
  <r>
    <n v="8761620525"/>
    <n v="2885.99"/>
    <n v="612.98400000000004"/>
    <n v="14.674999999999999"/>
    <n v="76.7"/>
    <n v="452.46899999999999"/>
    <n v="2181.6309999999999"/>
    <n v="1729.1619999999998"/>
    <n v="197.06"/>
    <n v="2455.3909999999996"/>
    <n v="-273.75999999999976"/>
    <x v="2"/>
  </r>
  <r>
    <n v="8762765106"/>
    <n v="2886"/>
    <n v="612.98599999999999"/>
    <n v="14.674999999999999"/>
    <n v="76.7"/>
    <n v="452.46899999999999"/>
    <n v="2181.6390000000001"/>
    <n v="1729.17"/>
    <n v="132.16"/>
    <n v="2390.4989999999998"/>
    <n v="-208.85999999999967"/>
    <x v="2"/>
  </r>
  <r>
    <n v="8755592484"/>
    <n v="3203"/>
    <n v="680.31700000000001"/>
    <n v="16.285999999999998"/>
    <n v="71.98"/>
    <n v="502.16199999999998"/>
    <n v="2434.4169999999999"/>
    <n v="1932.2549999999999"/>
    <n v="197.06"/>
    <n v="2703.4569999999999"/>
    <n v="-269.03999999999996"/>
    <x v="6"/>
  </r>
  <r>
    <n v="8756406253"/>
    <n v="2244"/>
    <n v="582.54200000000003"/>
    <n v="12.823"/>
    <n v="76.7"/>
    <n v="117.54599999999999"/>
    <n v="1571.9349999999999"/>
    <n v="1454.3889999999999"/>
    <n v="197.06"/>
    <n v="1845.6949999999999"/>
    <n v="-273.76"/>
    <x v="2"/>
  </r>
  <r>
    <n v="8753634102"/>
    <n v="4751"/>
    <n v="1513.6690000000001"/>
    <n v="24.157"/>
    <n v="71.98"/>
    <n v="744.86099999999999"/>
    <n v="3141.194"/>
    <n v="2396.3330000000001"/>
    <n v="132.16"/>
    <n v="3345.3339999999998"/>
    <n v="-204.13999999999987"/>
    <x v="1"/>
  </r>
  <r>
    <n v="8748401276"/>
    <n v="2886"/>
    <n v="612.98599999999999"/>
    <n v="14.674999999999999"/>
    <n v="71.98"/>
    <n v="452.46899999999999"/>
    <n v="2186.3589999999999"/>
    <n v="1733.8899999999999"/>
    <n v="197.06"/>
    <n v="2455.3989999999999"/>
    <n v="-269.03999999999996"/>
    <x v="0"/>
  </r>
  <r>
    <n v="8750275615"/>
    <n v="2526"/>
    <n v="536.52200000000005"/>
    <n v="14.435"/>
    <n v="71.98"/>
    <n v="132.31900000000002"/>
    <n v="1903.0630000000001"/>
    <n v="1770.7440000000001"/>
    <n v="197.06"/>
    <n v="2172.1030000000001"/>
    <n v="-269.03999999999996"/>
    <x v="6"/>
  </r>
  <r>
    <n v="8769408604"/>
    <n v="2548.9899999999998"/>
    <n v="661.71799999999996"/>
    <n v="14.565999999999999"/>
    <n v="71.98"/>
    <n v="133.518"/>
    <n v="1800.7259999999999"/>
    <n v="1667.2079999999999"/>
    <n v="107.38"/>
    <n v="1980.0859999999998"/>
    <n v="-179.3599999999999"/>
    <x v="2"/>
  </r>
  <r>
    <n v="8761490418"/>
    <n v="5398"/>
    <n v="1528.7139999999999"/>
    <n v="27.448"/>
    <n v="76.7"/>
    <n v="846.29300000000001"/>
    <n v="3765.1380000000004"/>
    <n v="2918.8450000000003"/>
    <n v="197.06"/>
    <n v="4038.8980000000001"/>
    <n v="-273.75999999999976"/>
    <x v="2"/>
  </r>
  <r>
    <n v="8765461391"/>
    <n v="4751"/>
    <n v="1513.6690000000001"/>
    <n v="24.157"/>
    <n v="71.98"/>
    <n v="744.87099999999998"/>
    <n v="3141.194"/>
    <n v="2396.3229999999999"/>
    <n v="132.16"/>
    <n v="3345.3339999999998"/>
    <n v="-204.13999999999987"/>
    <x v="2"/>
  </r>
  <r>
    <n v="8757832611"/>
    <n v="2396"/>
    <n v="622.00199999999995"/>
    <n v="13.692"/>
    <n v="76.7"/>
    <n v="125.50999999999999"/>
    <n v="1683.606"/>
    <n v="1558.096"/>
    <n v="197.06"/>
    <n v="1957.366"/>
    <n v="-273.76"/>
    <x v="3"/>
  </r>
  <r>
    <n v="8767677299"/>
    <n v="2150"/>
    <n v="684.99"/>
    <n v="12.286"/>
    <n v="71.98"/>
    <n v="112.61799999999999"/>
    <n v="1380.7439999999999"/>
    <n v="1268.126"/>
    <n v="132.16"/>
    <n v="1584.884"/>
    <n v="-204.1400000000001"/>
    <x v="2"/>
  </r>
  <r>
    <n v="8760671701"/>
    <n v="2410"/>
    <n v="597.19799999999998"/>
    <n v="13.771000000000001"/>
    <n v="76.7"/>
    <n v="126.236"/>
    <n v="1722.3310000000001"/>
    <n v="1596.095"/>
    <n v="132.16"/>
    <n v="1931.1910000000003"/>
    <n v="-208.86000000000013"/>
    <x v="2"/>
  </r>
  <r>
    <n v="8755502025"/>
    <n v="1012"/>
    <n v="250.774"/>
    <n v="5.7829999999999995"/>
    <n v="53.1"/>
    <n v="53.009"/>
    <n v="702.34299999999996"/>
    <n v="649.33399999999995"/>
    <n v="132.16"/>
    <n v="887.60299999999995"/>
    <n v="-185.26"/>
    <x v="2"/>
  </r>
  <r>
    <n v="8766333405"/>
    <n v="3564"/>
    <n v="883.15899999999999"/>
    <n v="18.122"/>
    <n v="71.98"/>
    <n v="558.76199999999994"/>
    <n v="2590.739"/>
    <n v="2031.9770000000001"/>
    <n v="132.16"/>
    <n v="2794.8789999999999"/>
    <n v="-204.13999999999987"/>
    <x v="2"/>
  </r>
  <r>
    <n v="8745712373"/>
    <n v="3743"/>
    <n v="927.51499999999999"/>
    <n v="19.032"/>
    <n v="71.98"/>
    <n v="586.83000000000004"/>
    <n v="2724.473"/>
    <n v="2137.643"/>
    <n v="197.06"/>
    <n v="2993.5129999999999"/>
    <n v="-269.03999999999996"/>
    <x v="2"/>
  </r>
  <r>
    <n v="8747928609"/>
    <n v="2123"/>
    <n v="601.23400000000004"/>
    <n v="12.132"/>
    <n v="71.98"/>
    <n v="111.21"/>
    <n v="1437.654"/>
    <n v="1326.444"/>
    <n v="197.06"/>
    <n v="1706.694"/>
    <n v="-269.03999999999996"/>
    <x v="1"/>
  </r>
  <r>
    <n v="8756153676"/>
    <n v="2394"/>
    <n v="621.48199999999997"/>
    <n v="13.68"/>
    <n v="71.98"/>
    <n v="125.4"/>
    <n v="1686.8579999999999"/>
    <n v="1561.4579999999999"/>
    <n v="197.06"/>
    <n v="1955.8979999999999"/>
    <n v="-269.03999999999996"/>
    <x v="2"/>
  </r>
  <r>
    <n v="8760888467"/>
    <n v="3203"/>
    <n v="680.31700000000001"/>
    <n v="16.285999999999998"/>
    <n v="76.7"/>
    <n v="502.16199999999998"/>
    <n v="2429.6970000000001"/>
    <n v="1927.5350000000001"/>
    <n v="197.06"/>
    <n v="2703.4569999999999"/>
    <n v="-273.75999999999976"/>
    <x v="2"/>
  </r>
  <r>
    <n v="8766309422"/>
    <n v="2410"/>
    <n v="597.19799999999998"/>
    <n v="13.771000000000001"/>
    <n v="71.98"/>
    <n v="126.236"/>
    <n v="1727.0510000000002"/>
    <n v="1600.8150000000001"/>
    <n v="197.06"/>
    <n v="1996.0910000000001"/>
    <n v="-269.03999999999996"/>
    <x v="2"/>
  </r>
  <r>
    <n v="8765137250"/>
    <n v="2410.0100000000002"/>
    <n v="597.20000000000005"/>
    <n v="13.771000000000001"/>
    <n v="71.98"/>
    <n v="126.236"/>
    <n v="1727.0590000000002"/>
    <n v="1600.8230000000001"/>
    <n v="197.06"/>
    <n v="1996.0990000000002"/>
    <n v="-269.03999999999996"/>
    <x v="2"/>
  </r>
  <r>
    <n v="8754496745"/>
    <n v="2104"/>
    <n v="546.19799999999998"/>
    <n v="12.023"/>
    <n v="71.98"/>
    <n v="110.209"/>
    <n v="1473.7990000000002"/>
    <n v="1363.5900000000001"/>
    <n v="197.06"/>
    <n v="1742.8390000000002"/>
    <n v="-269.03999999999996"/>
    <x v="2"/>
  </r>
  <r>
    <n v="8766333412"/>
    <n v="2973"/>
    <n v="736.70899999999995"/>
    <n v="15.116"/>
    <n v="71.98"/>
    <n v="466.10699999999997"/>
    <n v="2149.1950000000002"/>
    <n v="1683.0880000000002"/>
    <n v="132.16"/>
    <n v="2353.335"/>
    <n v="-204.13999999999987"/>
    <x v="2"/>
  </r>
  <r>
    <n v="8748836034"/>
    <n v="2410.0100000000002"/>
    <n v="597.20000000000005"/>
    <n v="13.771000000000001"/>
    <n v="71.98"/>
    <n v="126.236"/>
    <n v="1727.0590000000002"/>
    <n v="1600.8230000000001"/>
    <n v="197.06"/>
    <n v="1996.0990000000002"/>
    <n v="-269.03999999999996"/>
    <x v="2"/>
  </r>
  <r>
    <n v="8752846230"/>
    <n v="3394"/>
    <n v="841.03300000000002"/>
    <n v="17.257000000000001"/>
    <n v="71.98"/>
    <n v="532.11099999999999"/>
    <n v="2463.73"/>
    <n v="1931.6190000000001"/>
    <n v="197.06"/>
    <n v="2732.77"/>
    <n v="-269.03999999999996"/>
    <x v="2"/>
  </r>
  <r>
    <n v="8756545462"/>
    <n v="3394"/>
    <n v="841.03300000000002"/>
    <n v="17.257000000000001"/>
    <n v="76.7"/>
    <n v="532.11099999999999"/>
    <n v="2459.0100000000002"/>
    <n v="1926.8990000000003"/>
    <n v="132.16"/>
    <n v="2667.87"/>
    <n v="-208.85999999999967"/>
    <x v="0"/>
  </r>
  <r>
    <n v="8748342066"/>
    <n v="3354"/>
    <n v="831.12099999999998"/>
    <n v="17.053999999999998"/>
    <n v="71.98"/>
    <n v="525.84199999999998"/>
    <n v="2433.8449999999998"/>
    <n v="1908.0029999999997"/>
    <n v="197.06"/>
    <n v="2702.8849999999998"/>
    <n v="-269.03999999999996"/>
    <x v="2"/>
  </r>
  <r>
    <n v="8752712387"/>
    <n v="908.99"/>
    <n v="300.33"/>
    <n v="5.1949999999999994"/>
    <n v="31.86"/>
    <n v="47.619"/>
    <n v="571.60500000000002"/>
    <n v="523.98599999999999"/>
    <n v="132.16"/>
    <n v="735.625"/>
    <n v="-164.01999999999998"/>
    <x v="2"/>
  </r>
  <r>
    <n v="8755045654"/>
    <n v="3143"/>
    <n v="667.57299999999998"/>
    <n v="15.981999999999999"/>
    <n v="71.98"/>
    <n v="492.75799999999998"/>
    <n v="2387.4650000000001"/>
    <n v="1894.7070000000001"/>
    <n v="132.16"/>
    <n v="2591.605"/>
    <n v="-204.13999999999987"/>
    <x v="2"/>
  </r>
  <r>
    <n v="8760420877"/>
    <n v="3819"/>
    <n v="946.34799999999996"/>
    <n v="19.417999999999999"/>
    <n v="76.7"/>
    <n v="598.74199999999996"/>
    <n v="2776.5340000000001"/>
    <n v="2177.7920000000004"/>
    <n v="197.06"/>
    <n v="3050.2939999999999"/>
    <n v="-273.75999999999976"/>
    <x v="2"/>
  </r>
  <r>
    <n v="8754148999"/>
    <n v="3294"/>
    <n v="816.25300000000004"/>
    <n v="16.75"/>
    <n v="71.98"/>
    <n v="516.43799999999999"/>
    <n v="2389.0169999999998"/>
    <n v="1872.5789999999997"/>
    <n v="132.16"/>
    <n v="2593.1569999999997"/>
    <n v="-204.13999999999987"/>
    <x v="6"/>
  </r>
  <r>
    <n v="8767474088"/>
    <n v="3294"/>
    <n v="816.25300000000004"/>
    <n v="16.75"/>
    <n v="71.98"/>
    <n v="516.43799999999999"/>
    <n v="2389.0169999999998"/>
    <n v="1872.5789999999997"/>
    <n v="132.16"/>
    <n v="2593.1569999999997"/>
    <n v="-204.13999999999987"/>
    <x v="2"/>
  </r>
  <r>
    <n v="8750757925"/>
    <n v="6341"/>
    <n v="1945.4190000000001"/>
    <n v="32.243000000000002"/>
    <n v="71.98"/>
    <n v="994.13900000000001"/>
    <n v="4291.3580000000002"/>
    <n v="3297.2190000000001"/>
    <n v="132.16"/>
    <n v="4495.4979999999996"/>
    <n v="-204.13999999999942"/>
    <x v="2"/>
  </r>
  <r>
    <n v="8752668448"/>
    <n v="1869"/>
    <n v="507.24700000000001"/>
    <n v="10.68"/>
    <n v="53.1"/>
    <n v="97.9"/>
    <n v="1297.973"/>
    <n v="1200.0729999999999"/>
    <n v="197.06"/>
    <n v="1548.1329999999998"/>
    <n v="-250.15999999999985"/>
    <x v="2"/>
  </r>
  <r>
    <n v="8760359986"/>
    <n v="5506"/>
    <n v="1689.241"/>
    <n v="27.997"/>
    <n v="76.7"/>
    <n v="863.23099999999999"/>
    <n v="3712.0620000000004"/>
    <n v="2848.8310000000001"/>
    <n v="197.06"/>
    <n v="3985.8220000000001"/>
    <n v="-273.75999999999976"/>
    <x v="2"/>
  </r>
  <r>
    <n v="8749091125"/>
    <n v="3143"/>
    <n v="667.57299999999998"/>
    <n v="15.981999999999999"/>
    <n v="71.98"/>
    <n v="492.75799999999998"/>
    <n v="2387.4650000000001"/>
    <n v="1894.7070000000001"/>
    <n v="197.06"/>
    <n v="2656.5050000000001"/>
    <n v="-269.03999999999996"/>
    <x v="4"/>
  </r>
  <r>
    <n v="8766342430"/>
    <n v="2886"/>
    <n v="612.98599999999999"/>
    <n v="14.674999999999999"/>
    <n v="71.98"/>
    <n v="452.46899999999999"/>
    <n v="2186.3589999999999"/>
    <n v="1733.8899999999999"/>
    <n v="132.16"/>
    <n v="2390.4989999999998"/>
    <n v="-204.13999999999987"/>
    <x v="2"/>
  </r>
  <r>
    <n v="8748381267"/>
    <n v="1000"/>
    <n v="306.8"/>
    <n v="5.7139999999999995"/>
    <n v="53.1"/>
    <n v="52.381999999999998"/>
    <n v="634.38599999999997"/>
    <n v="582.00400000000002"/>
    <n v="197.06"/>
    <n v="884.54600000000005"/>
    <n v="-250.16000000000008"/>
    <x v="6"/>
  </r>
  <r>
    <n v="8756577310"/>
    <n v="2149.9899999999998"/>
    <n v="684.98699999999997"/>
    <n v="12.286"/>
    <n v="76.7"/>
    <n v="112.61799999999999"/>
    <n v="1376.0169999999996"/>
    <n v="1263.3989999999997"/>
    <n v="132.16"/>
    <n v="1584.8769999999997"/>
    <n v="-208.86000000000013"/>
    <x v="2"/>
  </r>
  <r>
    <n v="8750601370"/>
    <n v="3154"/>
    <n v="669.91"/>
    <n v="16.036999999999999"/>
    <n v="71.98"/>
    <n v="494.48399999999998"/>
    <n v="2396.0730000000003"/>
    <n v="1901.5890000000004"/>
    <n v="197.06"/>
    <n v="2665.1130000000003"/>
    <n v="-269.03999999999996"/>
    <x v="1"/>
  </r>
  <r>
    <n v="8752955742"/>
    <n v="3294"/>
    <n v="855.12199999999996"/>
    <n v="16.75"/>
    <n v="71.98"/>
    <n v="516.43799999999999"/>
    <n v="2350.1480000000001"/>
    <n v="1833.71"/>
    <n v="197.06"/>
    <n v="2619.1880000000001"/>
    <n v="-269.03999999999996"/>
    <x v="2"/>
  </r>
  <r>
    <n v="8766342429"/>
    <n v="2886"/>
    <n v="612.98599999999999"/>
    <n v="14.674999999999999"/>
    <n v="71.98"/>
    <n v="452.46899999999999"/>
    <n v="2186.3589999999999"/>
    <n v="1733.8899999999999"/>
    <n v="132.16"/>
    <n v="2390.4989999999998"/>
    <n v="-204.13999999999987"/>
    <x v="2"/>
  </r>
  <r>
    <n v="8755590703"/>
    <n v="2886"/>
    <n v="612.98599999999999"/>
    <n v="14.674999999999999"/>
    <n v="71.98"/>
    <n v="452.46899999999999"/>
    <n v="2186.3589999999999"/>
    <n v="1733.8899999999999"/>
    <n v="197.06"/>
    <n v="2455.3989999999999"/>
    <n v="-269.03999999999996"/>
    <x v="6"/>
  </r>
  <r>
    <n v="8752762894"/>
    <n v="3564"/>
    <n v="883.15899999999999"/>
    <n v="18.122"/>
    <n v="71.98"/>
    <n v="558.76199999999994"/>
    <n v="2590.739"/>
    <n v="2031.9770000000001"/>
    <n v="132.16"/>
    <n v="2794.8789999999999"/>
    <n v="-204.13999999999987"/>
    <x v="2"/>
  </r>
  <r>
    <n v="8755664593"/>
    <n v="2396"/>
    <n v="622.00199999999995"/>
    <n v="13.692"/>
    <n v="71.98"/>
    <n v="125.50999999999999"/>
    <n v="1688.326"/>
    <n v="1562.816"/>
    <n v="197.06"/>
    <n v="1957.366"/>
    <n v="-269.03999999999996"/>
    <x v="0"/>
  </r>
  <r>
    <n v="8766309423"/>
    <n v="3564"/>
    <n v="883.15899999999999"/>
    <n v="18.122"/>
    <n v="71.98"/>
    <n v="558.76199999999994"/>
    <n v="2590.739"/>
    <n v="2031.9770000000001"/>
    <n v="197.06"/>
    <n v="2859.779"/>
    <n v="-269.03999999999996"/>
    <x v="2"/>
  </r>
  <r>
    <n v="8764516274"/>
    <n v="3564"/>
    <n v="883.15899999999999"/>
    <n v="18.122"/>
    <n v="71.98"/>
    <n v="558.76199999999994"/>
    <n v="2590.739"/>
    <n v="2031.9770000000001"/>
    <n v="197.06"/>
    <n v="2859.779"/>
    <n v="-269.03999999999996"/>
    <x v="2"/>
  </r>
  <r>
    <n v="8762762978"/>
    <n v="2263.9900000000002"/>
    <n v="587.73199999999997"/>
    <n v="12.937000000000001"/>
    <n v="76.699999999999989"/>
    <n v="118.59100000000001"/>
    <n v="1586.6210000000003"/>
    <n v="1468.0300000000002"/>
    <n v="197.06"/>
    <n v="1860.3810000000003"/>
    <n v="-273.76"/>
    <x v="2"/>
  </r>
  <r>
    <n v="8765461389"/>
    <n v="3194"/>
    <n v="791.47299999999996"/>
    <n v="16.241"/>
    <n v="71.98"/>
    <n v="500.75400000000002"/>
    <n v="2314.306"/>
    <n v="1813.5520000000001"/>
    <n v="132.16"/>
    <n v="2518.4459999999999"/>
    <n v="-204.13999999999987"/>
    <x v="2"/>
  </r>
  <r>
    <n v="8753247735"/>
    <n v="2432"/>
    <n v="516.55700000000002"/>
    <n v="13.896999999999998"/>
    <n v="71.98"/>
    <n v="127.39100000000001"/>
    <n v="1829.566"/>
    <n v="1702.175"/>
    <n v="197.06"/>
    <n v="2098.6060000000002"/>
    <n v="-269.04000000000019"/>
    <x v="2"/>
  </r>
  <r>
    <n v="8738433501"/>
    <n v="2410"/>
    <n v="597.19799999999998"/>
    <n v="13.771000000000001"/>
    <n v="71.98"/>
    <n v="126.236"/>
    <n v="1727.0510000000002"/>
    <n v="1600.8150000000001"/>
    <n v="197.06"/>
    <n v="1996.0910000000001"/>
    <n v="-269.03999999999996"/>
    <x v="15"/>
  </r>
  <r>
    <n v="8762219520"/>
    <n v="2150"/>
    <n v="684.99"/>
    <n v="12.286"/>
    <n v="76.7"/>
    <n v="112.61799999999999"/>
    <n v="1376.0239999999999"/>
    <n v="1263.4059999999999"/>
    <n v="197.06"/>
    <n v="1649.7839999999999"/>
    <n v="-273.76"/>
    <x v="6"/>
  </r>
  <r>
    <n v="8766342432"/>
    <n v="3294"/>
    <n v="855.12199999999996"/>
    <n v="16.75"/>
    <n v="71.98"/>
    <n v="516.43799999999999"/>
    <n v="2350.1480000000001"/>
    <n v="1833.71"/>
    <n v="132.16"/>
    <n v="2554.288"/>
    <n v="-204.13999999999987"/>
    <x v="2"/>
  </r>
  <r>
    <n v="8759255463"/>
    <n v="3109"/>
    <n v="660.35199999999998"/>
    <n v="15.808999999999999"/>
    <n v="76.7"/>
    <n v="487.43399999999997"/>
    <n v="2356.1390000000001"/>
    <n v="1868.7050000000002"/>
    <n v="197.06"/>
    <n v="2629.8989999999999"/>
    <n v="-273.75999999999976"/>
    <x v="6"/>
  </r>
  <r>
    <n v="8760216238"/>
    <n v="1329"/>
    <n v="360.69099999999997"/>
    <n v="7.5949999999999998"/>
    <n v="57.82"/>
    <n v="69.619"/>
    <n v="902.89399999999989"/>
    <n v="833.27499999999986"/>
    <n v="197.06"/>
    <n v="1157.7739999999999"/>
    <n v="-254.88"/>
    <x v="2"/>
  </r>
  <r>
    <n v="8763449275"/>
    <n v="3339"/>
    <n v="1024.405"/>
    <n v="16.978000000000002"/>
    <n v="76.7"/>
    <n v="523.48799999999994"/>
    <n v="2220.9170000000004"/>
    <n v="1697.4290000000005"/>
    <n v="197.06"/>
    <n v="2494.6770000000001"/>
    <n v="-273.75999999999976"/>
    <x v="2"/>
  </r>
  <r>
    <n v="8757603238"/>
    <n v="2790"/>
    <n v="592.596"/>
    <n v="14.186"/>
    <n v="76.7"/>
    <n v="437.42200000000003"/>
    <n v="2106.518"/>
    <n v="1669.096"/>
    <n v="107.38"/>
    <n v="2290.598"/>
    <n v="-184.07999999999993"/>
    <x v="0"/>
  </r>
  <r>
    <n v="8752996691"/>
    <n v="1329"/>
    <n v="360.69099999999997"/>
    <n v="7.5949999999999998"/>
    <n v="53.1"/>
    <n v="69.619"/>
    <n v="907.61399999999992"/>
    <n v="837.99499999999989"/>
    <n v="132.16"/>
    <n v="1092.874"/>
    <n v="-185.2600000000001"/>
    <x v="2"/>
  </r>
  <r>
    <n v="8753557337"/>
    <n v="3294"/>
    <n v="816.25300000000004"/>
    <n v="16.75"/>
    <n v="71.98"/>
    <n v="516.43799999999999"/>
    <n v="2389.0169999999998"/>
    <n v="1872.5789999999997"/>
    <n v="132.16"/>
    <n v="2593.1569999999997"/>
    <n v="-204.13999999999987"/>
    <x v="2"/>
  </r>
  <r>
    <n v="8759185623"/>
    <n v="3394"/>
    <n v="841.03300000000002"/>
    <n v="17.257000000000001"/>
    <n v="76.7"/>
    <n v="532.11099999999999"/>
    <n v="2459.0100000000002"/>
    <n v="1926.8990000000003"/>
    <n v="197.06"/>
    <n v="2732.77"/>
    <n v="-273.75999999999976"/>
    <x v="2"/>
  </r>
  <r>
    <n v="8750189930"/>
    <n v="2886"/>
    <n v="612.98599999999999"/>
    <n v="14.674999999999999"/>
    <n v="71.98"/>
    <n v="452.46899999999999"/>
    <n v="2186.3589999999999"/>
    <n v="1733.8899999999999"/>
    <n v="197.06"/>
    <n v="2455.3989999999999"/>
    <n v="-269.03999999999996"/>
    <x v="19"/>
  </r>
  <r>
    <n v="8763313028"/>
    <n v="3203"/>
    <n v="680.31700000000001"/>
    <n v="16.285999999999998"/>
    <n v="76.7"/>
    <n v="502.16199999999998"/>
    <n v="2429.6970000000001"/>
    <n v="1927.5350000000001"/>
    <n v="197.06"/>
    <n v="2703.4569999999999"/>
    <n v="-273.75999999999976"/>
    <x v="2"/>
  </r>
  <r>
    <n v="8766342431"/>
    <n v="3294"/>
    <n v="855.12199999999996"/>
    <n v="16.75"/>
    <n v="71.98"/>
    <n v="516.43799999999999"/>
    <n v="2350.1480000000001"/>
    <n v="1833.71"/>
    <n v="132.16"/>
    <n v="2554.288"/>
    <n v="-204.13999999999987"/>
    <x v="2"/>
  </r>
  <r>
    <n v="8765857517"/>
    <n v="3294"/>
    <n v="855.12199999999996"/>
    <n v="16.75"/>
    <n v="71.98"/>
    <n v="516.43799999999999"/>
    <n v="2350.1480000000001"/>
    <n v="1833.71"/>
    <n v="197.06"/>
    <n v="2619.1880000000001"/>
    <n v="-269.03999999999996"/>
    <x v="2"/>
  </r>
  <r>
    <n v="8757697046"/>
    <n v="1012"/>
    <n v="250.774"/>
    <n v="5.7829999999999995"/>
    <n v="57.82"/>
    <n v="53.019000000000005"/>
    <n v="697.62299999999993"/>
    <n v="644.60399999999993"/>
    <n v="132.16"/>
    <n v="887.60299999999995"/>
    <n v="-189.98000000000002"/>
    <x v="2"/>
  </r>
  <r>
    <n v="8756243686"/>
    <n v="3119"/>
    <n v="662.476"/>
    <n v="15.858999999999998"/>
    <n v="76.7"/>
    <n v="488.99599999999998"/>
    <n v="2363.9650000000001"/>
    <n v="1874.9690000000001"/>
    <n v="197.06"/>
    <n v="2637.7249999999999"/>
    <n v="-273.75999999999976"/>
    <x v="2"/>
  </r>
  <r>
    <n v="8761002263"/>
    <n v="5398"/>
    <n v="1528.7139999999999"/>
    <n v="27.448"/>
    <n v="76.7"/>
    <n v="846.29300000000001"/>
    <n v="3765.1380000000004"/>
    <n v="2918.8450000000003"/>
    <n v="132.16"/>
    <n v="3973.998"/>
    <n v="-208.85999999999967"/>
    <x v="6"/>
  </r>
  <r>
    <n v="8749382315"/>
    <n v="3119"/>
    <n v="662.476"/>
    <n v="15.858999999999998"/>
    <n v="71.98"/>
    <n v="488.99599999999998"/>
    <n v="2368.6849999999999"/>
    <n v="1879.6889999999999"/>
    <n v="197.06"/>
    <n v="2637.7249999999999"/>
    <n v="-269.03999999999996"/>
    <x v="0"/>
  </r>
  <r>
    <n v="8750022871"/>
    <n v="3594"/>
    <n v="933.00199999999995"/>
    <n v="18.274999999999999"/>
    <n v="71.98"/>
    <n v="563.46900000000005"/>
    <n v="2570.7429999999999"/>
    <n v="2007.2739999999999"/>
    <n v="132.16"/>
    <n v="2774.8829999999998"/>
    <n v="-204.13999999999987"/>
    <x v="1"/>
  </r>
  <r>
    <n v="8750022873"/>
    <n v="3794"/>
    <n v="940.15300000000002"/>
    <n v="19.291"/>
    <n v="71.98"/>
    <n v="594.82600000000002"/>
    <n v="2762.5759999999996"/>
    <n v="2167.7499999999995"/>
    <n v="132.16"/>
    <n v="2966.7159999999994"/>
    <n v="-204.13999999999987"/>
    <x v="0"/>
  </r>
  <r>
    <n v="8748446705"/>
    <n v="2044"/>
    <n v="506.50299999999999"/>
    <n v="11.68"/>
    <n v="71.98"/>
    <n v="107.063"/>
    <n v="1453.837"/>
    <n v="1346.7739999999999"/>
    <n v="197.06"/>
    <n v="1722.877"/>
    <n v="-269.03999999999996"/>
    <x v="2"/>
  </r>
  <r>
    <n v="8751826482"/>
    <n v="3564"/>
    <n v="883.15899999999999"/>
    <n v="18.122"/>
    <n v="71.98"/>
    <n v="558.76199999999994"/>
    <n v="2590.739"/>
    <n v="2031.9770000000001"/>
    <n v="197.06"/>
    <n v="2859.779"/>
    <n v="-269.03999999999996"/>
    <x v="6"/>
  </r>
  <r>
    <n v="8762280898"/>
    <n v="2432"/>
    <n v="516.55700000000002"/>
    <n v="13.896999999999998"/>
    <n v="76.7"/>
    <n v="127.39100000000001"/>
    <n v="1824.846"/>
    <n v="1697.4549999999999"/>
    <n v="197.06"/>
    <n v="2098.6060000000002"/>
    <n v="-273.76000000000022"/>
    <x v="2"/>
  </r>
  <r>
    <n v="8756275168"/>
    <n v="3194"/>
    <n v="791.47299999999996"/>
    <n v="16.241"/>
    <n v="76.7"/>
    <n v="500.75400000000002"/>
    <n v="2309.5860000000002"/>
    <n v="1808.8320000000003"/>
    <n v="197.06"/>
    <n v="2583.346"/>
    <n v="-273.75999999999976"/>
    <x v="3"/>
  </r>
  <r>
    <n v="8755577096"/>
    <n v="4751"/>
    <n v="1513.6690000000001"/>
    <n v="24.157"/>
    <n v="71.98"/>
    <n v="744.86099999999999"/>
    <n v="3141.194"/>
    <n v="2396.3330000000001"/>
    <n v="197.06"/>
    <n v="3410.2339999999999"/>
    <n v="-269.03999999999996"/>
    <x v="6"/>
  </r>
  <r>
    <n v="8756545460"/>
    <n v="3955"/>
    <n v="980.04899999999998"/>
    <n v="20.11"/>
    <n v="76.7"/>
    <n v="620.05799999999999"/>
    <n v="2878.1410000000001"/>
    <n v="2258.0830000000001"/>
    <n v="132.16"/>
    <n v="3087.0009999999997"/>
    <n v="-208.85999999999967"/>
    <x v="0"/>
  </r>
  <r>
    <n v="8764497852"/>
    <n v="3394"/>
    <n v="841.03300000000002"/>
    <n v="17.257000000000001"/>
    <n v="71.98"/>
    <n v="532.11099999999999"/>
    <n v="2463.73"/>
    <n v="1931.6190000000001"/>
    <n v="197.06"/>
    <n v="2732.77"/>
    <n v="-269.03999999999996"/>
    <x v="2"/>
  </r>
  <r>
    <n v="8731270354"/>
    <n v="2596"/>
    <n v="673.92200000000003"/>
    <n v="14.834"/>
    <n v="71.98"/>
    <n v="135.982"/>
    <n v="1835.2639999999999"/>
    <n v="1699.2819999999999"/>
    <n v="197.06"/>
    <n v="2104.3040000000001"/>
    <n v="-269.04000000000019"/>
    <x v="2"/>
  </r>
  <r>
    <n v="8745712028"/>
    <n v="3114"/>
    <n v="771.649"/>
    <n v="15.834"/>
    <n v="71.98"/>
    <n v="488.21499999999997"/>
    <n v="2254.5370000000003"/>
    <n v="1766.3220000000003"/>
    <n v="197.06"/>
    <n v="2523.5770000000002"/>
    <n v="-269.03999999999996"/>
    <x v="0"/>
  </r>
  <r>
    <n v="8753883179"/>
    <n v="4751"/>
    <n v="1513.6690000000001"/>
    <n v="24.157"/>
    <n v="71.98"/>
    <n v="744.86099999999999"/>
    <n v="3141.194"/>
    <n v="2396.3330000000001"/>
    <n v="132.16"/>
    <n v="3345.3339999999998"/>
    <n v="-204.13999999999987"/>
    <x v="6"/>
  </r>
  <r>
    <n v="8754746136"/>
    <n v="2150"/>
    <n v="684.99"/>
    <n v="12.286"/>
    <n v="71.98"/>
    <n v="112.61799999999999"/>
    <n v="1380.7439999999999"/>
    <n v="1268.126"/>
    <n v="197.06"/>
    <n v="1649.7839999999999"/>
    <n v="-269.03999999999996"/>
    <x v="2"/>
  </r>
  <r>
    <n v="8762257587"/>
    <n v="3294"/>
    <n v="816.25300000000004"/>
    <n v="16.75"/>
    <n v="76.7"/>
    <n v="516.43799999999999"/>
    <n v="2384.297"/>
    <n v="1867.8589999999999"/>
    <n v="197.06"/>
    <n v="2658.0569999999998"/>
    <n v="-273.75999999999976"/>
    <x v="2"/>
  </r>
  <r>
    <n v="8754075931"/>
    <n v="3564"/>
    <n v="883.15899999999999"/>
    <n v="18.122"/>
    <n v="71.98"/>
    <n v="558.76199999999994"/>
    <n v="2590.739"/>
    <n v="2031.9770000000001"/>
    <n v="132.16"/>
    <n v="2794.8789999999999"/>
    <n v="-204.13999999999987"/>
    <x v="2"/>
  </r>
  <r>
    <n v="8751908346"/>
    <n v="3354"/>
    <n v="831.12099999999998"/>
    <n v="17.053999999999998"/>
    <n v="71.98"/>
    <n v="525.84199999999998"/>
    <n v="2433.8449999999998"/>
    <n v="1908.0029999999997"/>
    <n v="197.06"/>
    <n v="2702.8849999999998"/>
    <n v="-269.03999999999996"/>
    <x v="9"/>
  </r>
  <r>
    <n v="8751954264"/>
    <n v="3743"/>
    <n v="927.51499999999999"/>
    <n v="19.032"/>
    <n v="71.98"/>
    <n v="586.83000000000004"/>
    <n v="2724.473"/>
    <n v="2137.643"/>
    <n v="197.06"/>
    <n v="2993.5129999999999"/>
    <n v="-269.03999999999996"/>
    <x v="6"/>
  </r>
  <r>
    <n v="8755186046"/>
    <n v="3194"/>
    <n v="791.47299999999996"/>
    <n v="16.241"/>
    <n v="71.98"/>
    <n v="500.75400000000002"/>
    <n v="2314.306"/>
    <n v="1813.5520000000001"/>
    <n v="132.16"/>
    <n v="2518.4459999999999"/>
    <n v="-204.13999999999987"/>
    <x v="2"/>
  </r>
  <r>
    <n v="8767995936"/>
    <n v="2886"/>
    <n v="612.98599999999999"/>
    <n v="14.674999999999999"/>
    <n v="71.98"/>
    <n v="452.46899999999999"/>
    <n v="2186.3589999999999"/>
    <n v="1733.8899999999999"/>
    <n v="132.16"/>
    <n v="2390.4989999999998"/>
    <n v="-204.13999999999987"/>
    <x v="2"/>
  </r>
  <r>
    <n v="8762443758"/>
    <n v="2886"/>
    <n v="612.98599999999999"/>
    <n v="14.674999999999999"/>
    <n v="76.7"/>
    <n v="452.46899999999999"/>
    <n v="2181.6390000000001"/>
    <n v="1729.17"/>
    <n v="197.06"/>
    <n v="2455.3989999999999"/>
    <n v="-273.75999999999976"/>
    <x v="2"/>
  </r>
  <r>
    <n v="8766346356"/>
    <n v="3194"/>
    <n v="791.47299999999996"/>
    <n v="16.241"/>
    <n v="71.98"/>
    <n v="500.75400000000002"/>
    <n v="2314.306"/>
    <n v="1813.5520000000001"/>
    <n v="197.06"/>
    <n v="2583.346"/>
    <n v="-269.03999999999996"/>
    <x v="2"/>
  </r>
  <r>
    <n v="8759024209"/>
    <n v="3102"/>
    <n v="988.29700000000003"/>
    <n v="15.773"/>
    <n v="76.7"/>
    <n v="486.334"/>
    <n v="2021.2299999999998"/>
    <n v="1534.8959999999997"/>
    <n v="132.16"/>
    <n v="2230.0899999999997"/>
    <n v="-208.8599999999999"/>
    <x v="2"/>
  </r>
  <r>
    <n v="8654954892"/>
    <n v="1794"/>
    <n v="444.553"/>
    <n v="9.6110000000000007"/>
    <n v="53.1"/>
    <n v="200.21899999999999"/>
    <n v="1286.7360000000001"/>
    <n v="1086.5170000000001"/>
    <n v="197.06"/>
    <n v="1536.896"/>
    <n v="-250.15999999999985"/>
    <x v="2"/>
  </r>
  <r>
    <n v="7272865874"/>
    <n v="3200"/>
    <n v="717.44"/>
    <n v="57.142000000000003"/>
    <n v="53.1"/>
    <n v="28.571000000000002"/>
    <n v="2372.3180000000002"/>
    <n v="2343.7470000000003"/>
    <n v="113.1"/>
    <n v="2538.518"/>
    <n v="-166.19999999999982"/>
    <x v="2"/>
  </r>
  <r>
    <n v="6982985963"/>
    <n v="3720"/>
    <n v="834.024"/>
    <n v="66.427999999999997"/>
    <n v="53.1"/>
    <n v="33.213999999999999"/>
    <n v="2766.4480000000003"/>
    <n v="2733.2340000000004"/>
    <n v="113.1"/>
    <n v="2932.6480000000001"/>
    <n v="-166.19999999999982"/>
    <x v="2"/>
  </r>
  <r>
    <n v="7080578063"/>
    <n v="3375"/>
    <n v="756.67499999999995"/>
    <n v="60.268000000000001"/>
    <n v="53.1"/>
    <n v="30.134"/>
    <n v="2504.9569999999999"/>
    <n v="2474.8229999999999"/>
    <n v="113.1"/>
    <n v="2671.1569999999997"/>
    <n v="-166.19999999999982"/>
    <x v="2"/>
  </r>
  <r>
    <n v="7080578061"/>
    <n v="3720"/>
    <n v="834.024"/>
    <n v="66.427999999999997"/>
    <n v="53.1"/>
    <n v="33.213999999999999"/>
    <n v="2766.4480000000003"/>
    <n v="2733.2340000000004"/>
    <n v="113.1"/>
    <n v="2932.6480000000001"/>
    <n v="-166.19999999999982"/>
    <x v="2"/>
  </r>
  <r>
    <n v="7092370284"/>
    <n v="3375"/>
    <n v="756.67499999999995"/>
    <n v="60.268000000000001"/>
    <n v="53.1"/>
    <n v="30.134"/>
    <n v="2504.9569999999999"/>
    <n v="2474.8229999999999"/>
    <n v="113.1"/>
    <n v="2671.1569999999997"/>
    <n v="-166.1999999999998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41084F-1954-41C2-846E-3B540759A84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5" showAll="0">
      <items count="137">
        <item x="92"/>
        <item x="21"/>
        <item x="135"/>
        <item x="83"/>
        <item x="93"/>
        <item x="76"/>
        <item x="10"/>
        <item x="71"/>
        <item x="100"/>
        <item x="75"/>
        <item x="78"/>
        <item x="46"/>
        <item x="6"/>
        <item x="29"/>
        <item x="56"/>
        <item x="90"/>
        <item x="57"/>
        <item x="8"/>
        <item x="84"/>
        <item x="68"/>
        <item x="61"/>
        <item x="32"/>
        <item x="20"/>
        <item x="67"/>
        <item x="54"/>
        <item x="65"/>
        <item x="73"/>
        <item x="63"/>
        <item x="37"/>
        <item x="44"/>
        <item x="94"/>
        <item x="98"/>
        <item x="25"/>
        <item x="16"/>
        <item x="45"/>
        <item x="23"/>
        <item x="43"/>
        <item x="95"/>
        <item x="7"/>
        <item x="66"/>
        <item x="87"/>
        <item x="13"/>
        <item x="31"/>
        <item x="86"/>
        <item x="99"/>
        <item x="82"/>
        <item x="80"/>
        <item x="42"/>
        <item x="47"/>
        <item x="96"/>
        <item x="26"/>
        <item x="64"/>
        <item x="79"/>
        <item x="72"/>
        <item x="51"/>
        <item x="62"/>
        <item x="50"/>
        <item x="70"/>
        <item x="52"/>
        <item x="12"/>
        <item x="3"/>
        <item x="49"/>
        <item x="14"/>
        <item x="53"/>
        <item x="2"/>
        <item x="5"/>
        <item x="97"/>
        <item x="35"/>
        <item x="40"/>
        <item x="41"/>
        <item x="58"/>
        <item x="38"/>
        <item x="19"/>
        <item x="85"/>
        <item x="36"/>
        <item x="91"/>
        <item x="11"/>
        <item x="39"/>
        <item x="48"/>
        <item x="18"/>
        <item x="55"/>
        <item x="74"/>
        <item x="30"/>
        <item x="9"/>
        <item x="33"/>
        <item x="15"/>
        <item x="81"/>
        <item x="28"/>
        <item x="0"/>
        <item x="22"/>
        <item x="69"/>
        <item x="24"/>
        <item x="60"/>
        <item x="1"/>
        <item x="89"/>
        <item x="17"/>
        <item x="27"/>
        <item x="59"/>
        <item x="34"/>
        <item x="111"/>
        <item x="126"/>
        <item x="101"/>
        <item x="4"/>
        <item x="88"/>
        <item x="124"/>
        <item x="130"/>
        <item x="77"/>
        <item x="119"/>
        <item x="107"/>
        <item x="108"/>
        <item x="132"/>
        <item x="127"/>
        <item x="115"/>
        <item x="122"/>
        <item x="123"/>
        <item x="125"/>
        <item x="121"/>
        <item x="128"/>
        <item x="118"/>
        <item x="104"/>
        <item x="105"/>
        <item x="131"/>
        <item x="102"/>
        <item x="106"/>
        <item x="120"/>
        <item x="103"/>
        <item x="116"/>
        <item x="110"/>
        <item x="134"/>
        <item x="117"/>
        <item x="114"/>
        <item x="112"/>
        <item x="129"/>
        <item x="113"/>
        <item x="109"/>
        <item x="13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5">
    <i>
      <x v="3"/>
    </i>
    <i>
      <x v="8"/>
    </i>
    <i>
      <x v="9"/>
    </i>
    <i>
      <x v="10"/>
    </i>
    <i t="grand">
      <x/>
    </i>
  </rowItems>
  <colItems count="1">
    <i/>
  </colItems>
  <dataFields count="1">
    <dataField name="Sum of Net Settlement" fld="11" baseField="0" baseItem="0"/>
  </dataFields>
  <formats count="1">
    <format dxfId="22">
      <pivotArea collapsedLevelsAreSubtotals="1" fieldPosition="0">
        <references count="1">
          <reference field="15" count="4">
            <x v="3"/>
            <x v="8"/>
            <x v="9"/>
            <x v="1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9DB07-DA95-4ECE-9346-BC1FBB12864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2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1">
        <item x="2"/>
        <item x="8"/>
        <item x="13"/>
        <item x="7"/>
        <item x="15"/>
        <item x="17"/>
        <item x="5"/>
        <item x="0"/>
        <item x="18"/>
        <item x="16"/>
        <item x="4"/>
        <item x="19"/>
        <item x="10"/>
        <item x="9"/>
        <item x="12"/>
        <item x="3"/>
        <item x="14"/>
        <item x="11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21">
    <i>
      <x/>
    </i>
    <i>
      <x v="7"/>
    </i>
    <i>
      <x v="18"/>
    </i>
    <i>
      <x v="19"/>
    </i>
    <i>
      <x v="15"/>
    </i>
    <i>
      <x v="10"/>
    </i>
    <i>
      <x v="6"/>
    </i>
    <i>
      <x v="14"/>
    </i>
    <i>
      <x v="12"/>
    </i>
    <i>
      <x v="4"/>
    </i>
    <i>
      <x v="1"/>
    </i>
    <i>
      <x v="16"/>
    </i>
    <i>
      <x v="13"/>
    </i>
    <i>
      <x v="2"/>
    </i>
    <i>
      <x v="8"/>
    </i>
    <i>
      <x v="11"/>
    </i>
    <i>
      <x v="5"/>
    </i>
    <i>
      <x v="3"/>
    </i>
    <i>
      <x v="17"/>
    </i>
    <i>
      <x v="9"/>
    </i>
    <i t="grand">
      <x/>
    </i>
  </rowItems>
  <colItems count="1">
    <i/>
  </colItems>
  <dataFields count="1">
    <dataField name="Count of Return Reason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91E1DDDD-58F8-4329-8089-6A0B938D5086}" autoFormatId="16" applyNumberFormats="0" applyBorderFormats="0" applyFontFormats="0" applyPatternFormats="0" applyAlignmentFormats="0" applyWidthHeightFormats="0">
  <queryTableRefresh nextId="206" unboundColumnsRight="37">
    <queryTableFields count="112">
      <queryTableField id="1" name="order_release_id" tableColumnId="1"/>
      <queryTableField id="2" name="order_line_id" tableColumnId="2"/>
      <queryTableField id="5" name="packing_date" tableColumnId="5"/>
      <queryTableField id="6" name="delivery_date" tableColumnId="6"/>
      <queryTableField id="8" name="sku_code" tableColumnId="8"/>
      <queryTableField id="14" name="seller_product_amount" tableColumnId="14"/>
      <queryTableField id="15" name="postpaid_amount" tableColumnId="15"/>
      <queryTableField id="16" name="prepaid_amount" tableColumnId="16"/>
      <queryTableField id="17" name="mrp" tableColumnId="17"/>
      <queryTableField id="18" name="total_discount_amount" tableColumnId="18"/>
      <queryTableField id="19" name="shipping_case" tableColumnId="19"/>
      <queryTableField id="20" name="total_tax_rate" tableColumnId="20"/>
      <queryTableField id="21" name="igst_amount" tableColumnId="21"/>
      <queryTableField id="22" name="cgst_amount" tableColumnId="22"/>
      <queryTableField id="23" name="sgst_amount" tableColumnId="23"/>
      <queryTableField id="24" name="tcs_amount" tableColumnId="24"/>
      <queryTableField id="25" name="tds_amount" tableColumnId="25"/>
      <queryTableField id="26" name="commission_percentage" tableColumnId="26"/>
      <queryTableField id="28" name="platform_fees" tableColumnId="28"/>
      <queryTableField id="29" name="total_commission" tableColumnId="29"/>
      <queryTableField id="30" name="total_commission_plus_tcs_tds_deduction" tableColumnId="30"/>
      <queryTableField id="31" name="total_logistics_deduction" tableColumnId="31"/>
      <queryTableField id="32" name="shipping_fee" tableColumnId="32"/>
      <queryTableField id="33" name="fixed_fee" tableColumnId="33"/>
      <queryTableField id="35" name="payment_gateway_fee" tableColumnId="35"/>
      <queryTableField id="36" name="total_tax_on_logistics" tableColumnId="36"/>
      <queryTableField id="37" name="article_level" tableColumnId="37"/>
      <queryTableField id="38" name="shipment_zone_classification" tableColumnId="38"/>
      <queryTableField id="39" name="customer_paid_amt" tableColumnId="39"/>
      <queryTableField id="40" name="total_expected_settlement" tableColumnId="40"/>
      <queryTableField id="41" name="total_actual_settlement" tableColumnId="41"/>
      <queryTableField id="42" name="amount_pending_settlement" tableColumnId="42"/>
      <queryTableField id="43" name="prepaid_commission_deduction" tableColumnId="43"/>
      <queryTableField id="44" name="prepaid_logistics_deduction" tableColumnId="44"/>
      <queryTableField id="45" name="prepaid_payment" tableColumnId="45"/>
      <queryTableField id="46" name="postpaid_commission_deduction" tableColumnId="46"/>
      <queryTableField id="47" name="postpaid_logistics_deduction" tableColumnId="47"/>
      <queryTableField id="48" name="postpaid_payment" tableColumnId="48"/>
      <queryTableField id="49" name="settlement_date_prepaid_comm_deduction" tableColumnId="49"/>
      <queryTableField id="50" name="settlement_date_prepaid_logistics_deduction" tableColumnId="50"/>
      <queryTableField id="51" name="settlement_date_prepaid_payment" tableColumnId="51"/>
      <queryTableField id="96" name="additional_amount" tableColumnId="65"/>
      <queryTableField id="98" name="taxable_amount" tableColumnId="67"/>
      <queryTableField id="99" name="igst_rate" tableColumnId="68"/>
      <queryTableField id="100" name="cgst_rate" tableColumnId="69"/>
      <queryTableField id="101" name="sgst_rate" tableColumnId="70"/>
      <queryTableField id="103" name="tcs_igst_rate" tableColumnId="72"/>
      <queryTableField id="104" name="tcs_sgst_rate" tableColumnId="73"/>
      <queryTableField id="105" name="tcs_cgst_rate" tableColumnId="74"/>
      <queryTableField id="106" name="tds_rate" tableColumnId="75"/>
      <queryTableField id="107" name="brand" tableColumnId="76"/>
      <queryTableField id="110" name="article_type" tableColumnId="79"/>
      <queryTableField id="122" name="prepaid_commission_percentage" tableColumnId="91"/>
      <queryTableField id="123" name="prepaid_minimum_commission" tableColumnId="92"/>
      <queryTableField id="124" name="prepaid_platform_fees" tableColumnId="93"/>
      <queryTableField id="125" name="prepaid_total_commission" tableColumnId="94"/>
      <queryTableField id="126" name="prepaid_ship_commission_charge" tableColumnId="95"/>
      <queryTableField id="127" name="prepaid_gift_commission_charge" tableColumnId="96"/>
      <queryTableField id="128" name="prepaid_cod_commission_charge" tableColumnId="97"/>
      <queryTableField id="129" name="prepaid_cart_discount" tableColumnId="98"/>
      <queryTableField id="130" name="prepaid_coupon_discount" tableColumnId="99"/>
      <queryTableField id="131" name="postpaid_commission_percentage" tableColumnId="100"/>
      <queryTableField id="132" name="postpaid_minimum_commission" tableColumnId="101"/>
      <queryTableField id="133" name="postpaid_platform_fees" tableColumnId="102"/>
      <queryTableField id="134" name="postpaid_total_commission" tableColumnId="103"/>
      <queryTableField id="135" name="postpaid_ship_commission_charge" tableColumnId="104"/>
      <queryTableField id="136" name="postpaid_gift_commission_charge" tableColumnId="105"/>
      <queryTableField id="137" name="postpaid_cod_commission_charge" tableColumnId="106"/>
      <queryTableField id="138" name="postpaid_cart_discount" tableColumnId="107"/>
      <queryTableField id="139" name="postpaid_coupon_discount" tableColumnId="108"/>
      <queryTableField id="140" name="seller_order_id" tableColumnId="109"/>
      <queryTableField id="141" name="tcs_amount_prepaid" tableColumnId="110"/>
      <queryTableField id="142" name="tcs_amount_postpaid" tableColumnId="111"/>
      <queryTableField id="143" name="tds_amount_prepaid" tableColumnId="112"/>
      <queryTableField id="144" name="tds_amount_postpaid" tableColumnId="113"/>
      <queryTableField id="166" dataBound="0" tableColumnId="135"/>
      <queryTableField id="167" dataBound="0" tableColumnId="136"/>
      <queryTableField id="168" dataBound="0" tableColumnId="137"/>
      <queryTableField id="169" dataBound="0" tableColumnId="138"/>
      <queryTableField id="170" dataBound="0" tableColumnId="139"/>
      <queryTableField id="171" dataBound="0" tableColumnId="140"/>
      <queryTableField id="172" dataBound="0" tableColumnId="141"/>
      <queryTableField id="173" dataBound="0" tableColumnId="142"/>
      <queryTableField id="174" dataBound="0" tableColumnId="143"/>
      <queryTableField id="175" dataBound="0" tableColumnId="144"/>
      <queryTableField id="176" dataBound="0" tableColumnId="145"/>
      <queryTableField id="177" dataBound="0" tableColumnId="146"/>
      <queryTableField id="178" dataBound="0" tableColumnId="147"/>
      <queryTableField id="179" dataBound="0" tableColumnId="148"/>
      <queryTableField id="180" dataBound="0" tableColumnId="149"/>
      <queryTableField id="181" dataBound="0" tableColumnId="150"/>
      <queryTableField id="182" dataBound="0" tableColumnId="151"/>
      <queryTableField id="183" dataBound="0" tableColumnId="152"/>
      <queryTableField id="184" dataBound="0" tableColumnId="153"/>
      <queryTableField id="185" dataBound="0" tableColumnId="154"/>
      <queryTableField id="186" dataBound="0" tableColumnId="155"/>
      <queryTableField id="187" dataBound="0" tableColumnId="156"/>
      <queryTableField id="188" dataBound="0" tableColumnId="157"/>
      <queryTableField id="189" dataBound="0" tableColumnId="158"/>
      <queryTableField id="190" dataBound="0" tableColumnId="159"/>
      <queryTableField id="191" dataBound="0" tableColumnId="160"/>
      <queryTableField id="192" dataBound="0" tableColumnId="161"/>
      <queryTableField id="193" dataBound="0" tableColumnId="162"/>
      <queryTableField id="194" dataBound="0" tableColumnId="163"/>
      <queryTableField id="195" dataBound="0" tableColumnId="164"/>
      <queryTableField id="196" dataBound="0" tableColumnId="165"/>
      <queryTableField id="198" dataBound="0" tableColumnId="198"/>
      <queryTableField id="199" dataBound="0" tableColumnId="199"/>
      <queryTableField id="204" dataBound="0" tableColumnId="204"/>
      <queryTableField id="200" dataBound="0" tableColumnId="200"/>
      <queryTableField id="201" dataBound="0" tableColumnId="201"/>
      <queryTableField id="202" dataBound="0" tableColumnId="202"/>
    </queryTableFields>
    <queryTableDeletedFields count="90">
      <deletedField name="Settlement_on_2025_10_03"/>
      <deletedField name="Settlement_on_2025_10_06"/>
      <deletedField name="Settlement_on_2025_10_08"/>
      <deletedField name="Settlement_on_2025_10_09"/>
      <deletedField name="Settlement_on_2025_10_10"/>
      <deletedField name="Settlement_on_2025_10_13"/>
      <deletedField name="Settlement_on_2025_10_14"/>
      <deletedField name="Settlement_on_2025_10_15"/>
      <deletedField name="Settlement_on_2025_10_16"/>
      <deletedField name="Settlement_on_2025_10_17"/>
      <deletedField name="Settlement_on_2025_10_23"/>
      <deletedField name="Settlement_on_2025_10_24"/>
      <deletedField name="Settlement_on_2025_10_27"/>
      <deletedField name="Settlement_on_2025_10_28"/>
      <deletedField name="Settlement_on_2025_10_29"/>
      <deletedField name="Settlement_on_2025_10_30"/>
      <deletedField name="SettlementOn16_"/>
      <deletedField name="SettlementOn17_"/>
      <deletedField name="SettlementOn18_"/>
      <deletedField name="SettlementOn19_"/>
      <deletedField name="SettlementOn20_"/>
      <deletedField name="SettlementOn21_"/>
      <deletedField name="SettlementOn22_"/>
      <deletedField name="SettlementOn23_"/>
      <deletedField name="SettlementOn24_"/>
      <deletedField name="SettlementOn25_"/>
      <deletedField name="SettlementOn26_"/>
      <deletedField name="SettlementOn27_"/>
      <deletedField name="SettlementOn28_"/>
      <deletedField name="SettlementOn29_"/>
      <deletedField name="SettlementOn30_"/>
      <deletedField name="return_type"/>
      <deletedField name="return_date"/>
      <deletedField name="ecommerce_portal_name"/>
      <deletedField name="invoice_number"/>
      <deletedField name="packet_id"/>
      <deletedField name="hsn_code"/>
      <deletedField name="product_tax_category"/>
      <deletedField name="currency"/>
      <deletedField name="minimum_commission"/>
      <deletedField name="pick_and_pack_fee"/>
      <deletedField name="settlement_date_postpaid_comm_deduction"/>
      <deletedField name="settlement_date_postpaid_logistics_deduction"/>
      <deletedField name="settlement_date_postpaid_payment"/>
      <deletedField name="bank_utr_no_prepaid_comm_deduction"/>
      <deletedField name="bank_utr_no_prepaid_logistics_deduction"/>
      <deletedField name="bank_utr_no_prepaid_payment"/>
      <deletedField name="bank_utr_no_postpaid_comm_deduction"/>
      <deletedField name="bank_utr_no_postpaid_logistics_deduction"/>
      <deletedField name="bank_utr_no_postpaid_payment"/>
      <deletedField name="postpaid_amount_other"/>
      <deletedField name="prepaid_amount_other"/>
      <deletedField name="shipping_amount"/>
      <deletedField name="gift_amount"/>
      <deletedField name="cess_amount"/>
      <deletedField name="cess_rate"/>
      <deletedField name="gender"/>
      <deletedField name="brand_type"/>
      <deletedField name="supply_type"/>
      <deletedField name="try_and_buy_purchase"/>
      <deletedField name="customer_name"/>
      <deletedField name="customer_delivery_pin_code"/>
      <deletedField name="seller_gstn"/>
      <deletedField name="seller_name"/>
      <deletedField name="myntra_gstn"/>
      <deletedField name="shipping_city"/>
      <deletedField name="shipping_pin_code"/>
      <deletedField name="shipping_state"/>
      <deletedField name="shipping_state_code"/>
      <deletedField name="seller_tier"/>
      <deletedField name="techEnablement_prepaid"/>
      <deletedField name="techEnablement_postpaid"/>
      <deletedField name="airLogistics_prepaid"/>
      <deletedField name="airLogistics_postpaid"/>
      <deletedField name="royaltyCharges_prepaid"/>
      <deletedField name="royaltyCharges_postpaid"/>
      <deletedField name="royaltyPercent_prepaid"/>
      <deletedField name="royaltyPercent_postpaid"/>
      <deletedField name="marketingCharges_prepaid"/>
      <deletedField name="marketingCharges_postpaid"/>
      <deletedField name="marketingPercent_prepaid"/>
      <deletedField name="marketingPercent_postpaid"/>
      <deletedField name="marketingContribution_prepaid"/>
      <deletedField name="marketingContribution_postpaid"/>
      <deletedField name="forwardAdditionalCharges_prepaid"/>
      <deletedField name="forwardAdditionalCharges_postpaid"/>
      <deletedField name="commission_discount"/>
      <deletedField name="sjit_incentive_amount"/>
      <deletedField name="commission_base_amount"/>
      <deletedField name="commission_tax_amoun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E28D1025-BE05-4D4F-B6B2-7D336B978077}" autoFormatId="16" applyNumberFormats="0" applyBorderFormats="0" applyFontFormats="0" applyPatternFormats="0" applyAlignmentFormats="0" applyWidthHeightFormats="0">
  <queryTableRefresh nextId="203" unboundColumnsRight="38">
    <queryTableFields count="103">
      <queryTableField id="1" name="order_release_id" tableColumnId="1"/>
      <queryTableField id="2" name="order_line_id" tableColumnId="2"/>
      <queryTableField id="3" name="return_type" tableColumnId="3"/>
      <queryTableField id="4" name="return_date" tableColumnId="4"/>
      <queryTableField id="5" name="packing_date" tableColumnId="5"/>
      <queryTableField id="6" name="delivery_date" tableColumnId="6"/>
      <queryTableField id="8" name="sku_code" tableColumnId="8"/>
      <queryTableField id="14" name="seller_product_amount" tableColumnId="14"/>
      <queryTableField id="15" name="postpaid_amount" tableColumnId="15"/>
      <queryTableField id="16" name="prepaid_amount" tableColumnId="16"/>
      <queryTableField id="17" name="mrp" tableColumnId="17"/>
      <queryTableField id="18" name="total_discount_amount" tableColumnId="18"/>
      <queryTableField id="19" name="shipping_case_s" tableColumnId="19"/>
      <queryTableField id="20" name="total_tax_rate" tableColumnId="20"/>
      <queryTableField id="21" name="igst_amount" tableColumnId="21"/>
      <queryTableField id="22" name="cgst_amount" tableColumnId="22"/>
      <queryTableField id="23" name="sgst_amount" tableColumnId="23"/>
      <queryTableField id="24" name="tcs_amount" tableColumnId="24"/>
      <queryTableField id="25" name="tds_amount" tableColumnId="25"/>
      <queryTableField id="26" name="commission_percentage" tableColumnId="26"/>
      <queryTableField id="28" name="platform_fees" tableColumnId="28"/>
      <queryTableField id="29" name="total_commission" tableColumnId="29"/>
      <queryTableField id="30" name="total_commission_plus_tcs_tds_deduction" tableColumnId="30"/>
      <queryTableField id="31" name="total_logistics_deduction" tableColumnId="31"/>
      <queryTableField id="32" name="shipping_fee" tableColumnId="32"/>
      <queryTableField id="33" name="fixed_fee" tableColumnId="33"/>
      <queryTableField id="36" name="total_tax_on_logistics" tableColumnId="36"/>
      <queryTableField id="37" name="article_level" tableColumnId="37"/>
      <queryTableField id="38" name="shipment_zone_classification" tableColumnId="38"/>
      <queryTableField id="39" name="customer_paid_amt" tableColumnId="39"/>
      <queryTableField id="40" name="total_settlement" tableColumnId="40"/>
      <queryTableField id="41" name="total_actual_settlement" tableColumnId="41"/>
      <queryTableField id="42" name="amount_pending_settlement" tableColumnId="42"/>
      <queryTableField id="43" name="prepaid_commission_deduction" tableColumnId="43"/>
      <queryTableField id="44" name="prepaid_logistics_deduction" tableColumnId="44"/>
      <queryTableField id="45" name="prepaid_payment" tableColumnId="45"/>
      <queryTableField id="46" name="postpaid_commission_deduction" tableColumnId="46"/>
      <queryTableField id="47" name="postpaid_logistics_deduction" tableColumnId="47"/>
      <queryTableField id="48" name="postpaid_payment" tableColumnId="48"/>
      <queryTableField id="96" name="additional_amount" tableColumnId="96"/>
      <queryTableField id="98" name="taxable_amount" tableColumnId="98"/>
      <queryTableField id="99" name="igst_rate" tableColumnId="99"/>
      <queryTableField id="100" name="cgst_rate" tableColumnId="100"/>
      <queryTableField id="101" name="sgst_rate" tableColumnId="101"/>
      <queryTableField id="103" name="tcs_igst_rate" tableColumnId="103"/>
      <queryTableField id="104" name="tcs_sgst_rate" tableColumnId="104"/>
      <queryTableField id="105" name="tcs_cgst_rate" tableColumnId="105"/>
      <queryTableField id="106" name="tds_rate" tableColumnId="106"/>
      <queryTableField id="107" name="brand" tableColumnId="107"/>
      <queryTableField id="110" name="article_type" tableColumnId="110"/>
      <queryTableField id="122" name="prepaid_commission_percentage" tableColumnId="122"/>
      <queryTableField id="124" name="prepaid_platform_fees" tableColumnId="124"/>
      <queryTableField id="125" name="prepaid_total_commission" tableColumnId="125"/>
      <queryTableField id="129" name="prepaid_cart_discount" tableColumnId="129"/>
      <queryTableField id="130" name="prepaid_coupon_discount" tableColumnId="130"/>
      <queryTableField id="133" name="postpaid_platform_fees" tableColumnId="133"/>
      <queryTableField id="134" name="postpaid_total_commission" tableColumnId="134"/>
      <queryTableField id="138" name="postpaid_cart_discount" tableColumnId="138"/>
      <queryTableField id="139" name="postpaid_coupon_discount" tableColumnId="139"/>
      <queryTableField id="140" name="seller_order_id" tableColumnId="140"/>
      <queryTableField id="141" name="return_id" tableColumnId="141"/>
      <queryTableField id="142" name="tcs_amount_prepaid" tableColumnId="142"/>
      <queryTableField id="143" name="tcs_amount_postpaid" tableColumnId="143"/>
      <queryTableField id="144" name="tds_amount_prepaid" tableColumnId="144"/>
      <queryTableField id="145" name="tds_amount_postpaid" tableColumnId="145"/>
      <queryTableField id="163" dataBound="0" tableColumnId="163"/>
      <queryTableField id="164" dataBound="0" tableColumnId="164"/>
      <queryTableField id="165" dataBound="0" tableColumnId="165"/>
      <queryTableField id="166" dataBound="0" tableColumnId="166"/>
      <queryTableField id="167" dataBound="0" tableColumnId="167"/>
      <queryTableField id="168" dataBound="0" tableColumnId="168"/>
      <queryTableField id="169" dataBound="0" tableColumnId="169"/>
      <queryTableField id="170" dataBound="0" tableColumnId="170"/>
      <queryTableField id="171" dataBound="0" tableColumnId="171"/>
      <queryTableField id="172" dataBound="0" tableColumnId="172"/>
      <queryTableField id="173" dataBound="0" tableColumnId="173"/>
      <queryTableField id="174" dataBound="0" tableColumnId="174"/>
      <queryTableField id="175" dataBound="0" tableColumnId="175"/>
      <queryTableField id="176" dataBound="0" tableColumnId="176"/>
      <queryTableField id="177" dataBound="0" tableColumnId="177"/>
      <queryTableField id="178" dataBound="0" tableColumnId="178"/>
      <queryTableField id="179" dataBound="0" tableColumnId="179"/>
      <queryTableField id="180" dataBound="0" tableColumnId="180"/>
      <queryTableField id="181" dataBound="0" tableColumnId="181"/>
      <queryTableField id="182" dataBound="0" tableColumnId="182"/>
      <queryTableField id="183" dataBound="0" tableColumnId="183"/>
      <queryTableField id="184" dataBound="0" tableColumnId="184"/>
      <queryTableField id="185" dataBound="0" tableColumnId="185"/>
      <queryTableField id="186" dataBound="0" tableColumnId="186"/>
      <queryTableField id="187" dataBound="0" tableColumnId="187"/>
      <queryTableField id="188" dataBound="0" tableColumnId="188"/>
      <queryTableField id="189" dataBound="0" tableColumnId="189"/>
      <queryTableField id="190" dataBound="0" tableColumnId="190"/>
      <queryTableField id="191" dataBound="0" tableColumnId="191"/>
      <queryTableField id="192" dataBound="0" tableColumnId="192"/>
      <queryTableField id="193" dataBound="0" tableColumnId="193"/>
      <queryTableField id="194" dataBound="0" tableColumnId="194"/>
      <queryTableField id="195" dataBound="0" tableColumnId="195"/>
      <queryTableField id="196" dataBound="0" tableColumnId="196"/>
      <queryTableField id="197" dataBound="0" tableColumnId="197"/>
      <queryTableField id="198" dataBound="0" tableColumnId="198"/>
      <queryTableField id="199" dataBound="0" tableColumnId="199"/>
      <queryTableField id="200" dataBound="0" tableColumnId="200"/>
    </queryTableFields>
    <queryTableDeletedFields count="97">
      <deletedField name="Settlement_on_2025_10_03"/>
      <deletedField name="Settlement_on_2025_10_06"/>
      <deletedField name="Settlement_on_2025_10_08"/>
      <deletedField name="Settlement_on_2025_10_09"/>
      <deletedField name="Settlement_on_2025_10_10"/>
      <deletedField name="Settlement_on_2025_10_13"/>
      <deletedField name="Settlement_on_2025_10_14"/>
      <deletedField name="Settlement_on_2025_10_15"/>
      <deletedField name="Settlement_on_2025_10_16"/>
      <deletedField name="Settlement_on_2025_10_17"/>
      <deletedField name="Settlement_on_2025_10_23"/>
      <deletedField name="Settlement_on_2025_10_24"/>
      <deletedField name="Settlement_on_2025_10_27"/>
      <deletedField name="Settlement_on_2025_10_28"/>
      <deletedField name="Settlement_on_2025_10_29"/>
      <deletedField name="Settlement_on_2025_10_30"/>
      <deletedField name="SettlementOn16_"/>
      <deletedField name="SettlementOn17_"/>
      <deletedField name="SettlementOn18_"/>
      <deletedField name="SettlementOn19_"/>
      <deletedField name="SettlementOn20_"/>
      <deletedField name="SettlementOn21_"/>
      <deletedField name="SettlementOn22_"/>
      <deletedField name="SettlementOn23_"/>
      <deletedField name="SettlementOn24_"/>
      <deletedField name="SettlementOn25_"/>
      <deletedField name="SettlementOn26_"/>
      <deletedField name="SettlementOn27_"/>
      <deletedField name="SettlementOn28_"/>
      <deletedField name="SettlementOn29_"/>
      <deletedField name="SettlementOn30_"/>
      <deletedField name="ecommerce_portal_name"/>
      <deletedField name="invoice_number"/>
      <deletedField name="packet_id"/>
      <deletedField name="hsn_code"/>
      <deletedField name="product_tax_category"/>
      <deletedField name="currency"/>
      <deletedField name="minimum_commission"/>
      <deletedField name="pick_and_pack_fee"/>
      <deletedField name="payment_gateway_fee"/>
      <deletedField name="settlement_date_prepaid_comm_deduction"/>
      <deletedField name="settlement_date_prepaid_logistics_deduction"/>
      <deletedField name="settlement_date_prepaid_payment"/>
      <deletedField name="settlement_date_postpaid_comm_deduction"/>
      <deletedField name="settlement_date_postpaid_logistics_deduction"/>
      <deletedField name="settlement_date_postpaid_payment"/>
      <deletedField name="bank_utr_no_prepaid_comm_deduction"/>
      <deletedField name="bank_utr_no_prepaid_logistics_deduction"/>
      <deletedField name="bank_utr_no_prepaid_payment"/>
      <deletedField name="bank_utr_no_postpaid_comm_deduction"/>
      <deletedField name="bank_utr_no_postpaid_logistics_deduction"/>
      <deletedField name="bank_utr_no_postpaid_payment"/>
      <deletedField name="postpaid_amount_other"/>
      <deletedField name="prepaid_amount_other"/>
      <deletedField name="shipping_amount"/>
      <deletedField name="gift_amount"/>
      <deletedField name="cess_amount"/>
      <deletedField name="cess_rate"/>
      <deletedField name="gender"/>
      <deletedField name="brand_type"/>
      <deletedField name="supply_type"/>
      <deletedField name="try_and_buy_purchase"/>
      <deletedField name="prepaid_minimum_commission"/>
      <deletedField name="customer_name"/>
      <deletedField name="customer_delivery_pin_code"/>
      <deletedField name="seller_gstn"/>
      <deletedField name="seller_name"/>
      <deletedField name="myntra_gstn"/>
      <deletedField name="shipping_city"/>
      <deletedField name="shipping_pin_code"/>
      <deletedField name="shipping_state"/>
      <deletedField name="shipping_state_code"/>
      <deletedField name="prepaid_ship_commission_charge"/>
      <deletedField name="prepaid_gift_commission_charge"/>
      <deletedField name="prepaid_cod_commission_charge"/>
      <deletedField name="postpaid_commission_percentage"/>
      <deletedField name="postpaid_minimum_commission"/>
      <deletedField name="postpaid_ship_commission_charge"/>
      <deletedField name="postpaid_gift_commission_charge"/>
      <deletedField name="postpaid_cod_commission_charge"/>
      <deletedField name="seller_tier"/>
      <deletedField name="royaltyCharges_prepaid"/>
      <deletedField name="royaltyCharges_postpaid"/>
      <deletedField name="royaltyPercent_prepaid"/>
      <deletedField name="royaltyPercent_postpaid"/>
      <deletedField name="marketingCharges_prepaid"/>
      <deletedField name="marketingCharges_postpaid"/>
      <deletedField name="marketingPercent_prepaid"/>
      <deletedField name="marketingPercent_postpaid"/>
      <deletedField name="marketingContribution_prepaid"/>
      <deletedField name="marketingContribution_postpaid"/>
      <deletedField name="reverseAdditionalCharges_prepaid"/>
      <deletedField name="reverseAdditionalCharges_postpaid"/>
      <deletedField name="commission_discount"/>
      <deletedField name="sjit_incentive_amount"/>
      <deletedField name="commission_base_amount"/>
      <deletedField name="commission_tax_amoun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4F761-E57A-49BC-B490-3DD036DB85C7}" name="PG_FORWARD_SETTLED__1" displayName="PG_FORWARD_SETTLED__1" ref="A1:DH829" tableType="queryTable" totalsRowShown="0">
  <autoFilter ref="A1:DH829" xr:uid="{CF84F761-E57A-49BC-B490-3DD036DB85C7}"/>
  <tableColumns count="112">
    <tableColumn id="1" xr3:uid="{FAB48EEE-3D3B-410D-9C66-3D3CDAA5F1BD}" uniqueName="1" name="order_id" queryTableFieldId="1"/>
    <tableColumn id="2" xr3:uid="{788EE573-7260-471B-82A3-42205D795701}" uniqueName="2" name="order_line_id" queryTableFieldId="2"/>
    <tableColumn id="5" xr3:uid="{3FFD56A7-6AA1-4562-946D-B694F5FE70F4}" uniqueName="5" name="packing_date" queryTableFieldId="5" dataDxfId="50"/>
    <tableColumn id="6" xr3:uid="{B55179C5-3114-4DA3-900B-05530969C9BE}" uniqueName="6" name="delivery_date" queryTableFieldId="6" dataDxfId="49"/>
    <tableColumn id="8" xr3:uid="{84D85F81-D8B7-4D26-8F08-87819A06909F}" uniqueName="8" name="sku_code" queryTableFieldId="8" dataDxfId="48"/>
    <tableColumn id="14" xr3:uid="{B5AB9BC2-89C1-4367-9D27-364B14E50DD9}" uniqueName="14" name="seller_product_amount" queryTableFieldId="14"/>
    <tableColumn id="15" xr3:uid="{1826B250-5E3F-42EC-81F9-A7D8819A629E}" uniqueName="15" name="postpaid_amount" queryTableFieldId="15"/>
    <tableColumn id="16" xr3:uid="{314795C2-41B8-4868-863C-338FDA31C740}" uniqueName="16" name="prepaid_amount" queryTableFieldId="16"/>
    <tableColumn id="17" xr3:uid="{49486BBE-456E-47B8-A07F-92427945D4A3}" uniqueName="17" name="mrp" queryTableFieldId="17"/>
    <tableColumn id="18" xr3:uid="{E143CAE8-9A18-4D80-9BD4-E62EF89C1677}" uniqueName="18" name="total_discount_amount" queryTableFieldId="18"/>
    <tableColumn id="19" xr3:uid="{8ACE0DBD-C3CE-4194-AD41-69F90A82839D}" uniqueName="19" name="shipping_case" queryTableFieldId="19" dataDxfId="47"/>
    <tableColumn id="20" xr3:uid="{48E8742F-273A-4D7C-988F-9D53B9306F7C}" uniqueName="20" name="total_tax_rate" queryTableFieldId="20"/>
    <tableColumn id="21" xr3:uid="{6F4149BD-4BA1-4C23-8CC5-BFB4D6D4B0E2}" uniqueName="21" name="igst_amount" queryTableFieldId="21"/>
    <tableColumn id="22" xr3:uid="{72508A8E-EB23-406E-BB08-DBB0FB4D6DAF}" uniqueName="22" name="cgst_amount" queryTableFieldId="22"/>
    <tableColumn id="23" xr3:uid="{E0FF3DFD-89B1-4DE3-9084-AFC91CDB4103}" uniqueName="23" name="sgst_amount" queryTableFieldId="23"/>
    <tableColumn id="24" xr3:uid="{D9A79888-CDB5-4EEE-8524-9C5C279F769E}" uniqueName="24" name="tcs_amount" queryTableFieldId="24"/>
    <tableColumn id="25" xr3:uid="{9D59EEB4-9468-42A6-A13B-40A86BFD479C}" uniqueName="25" name="tds_amount" queryTableFieldId="25"/>
    <tableColumn id="26" xr3:uid="{F90191C4-E7F3-4125-9ACF-6BF196237EC5}" uniqueName="26" name="commission_percentage" queryTableFieldId="26"/>
    <tableColumn id="28" xr3:uid="{25018B8B-8B7B-4FBD-BEA7-92BA4001BEFC}" uniqueName="28" name="platform_fees" queryTableFieldId="28"/>
    <tableColumn id="29" xr3:uid="{38F9417F-CB8F-4961-833C-FEC42F279FA1}" uniqueName="29" name="total_commission" queryTableFieldId="29"/>
    <tableColumn id="30" xr3:uid="{3FD04E66-479C-4DFB-8A2A-DA72F30A923A}" uniqueName="30" name="total_commission_plus_tcs_tds_deduction" queryTableFieldId="30"/>
    <tableColumn id="31" xr3:uid="{5DE76106-002D-486F-B931-1165AF92C6EB}" uniqueName="31" name="total_logistics_deduction" queryTableFieldId="31"/>
    <tableColumn id="32" xr3:uid="{B5B2B8EA-DB6B-42BD-A0F8-1BE6C3BED87C}" uniqueName="32" name="shipping_fee" queryTableFieldId="32"/>
    <tableColumn id="33" xr3:uid="{B6097F7D-0898-4087-ACA7-7F229B950DC8}" uniqueName="33" name="fixed_fee" queryTableFieldId="33"/>
    <tableColumn id="35" xr3:uid="{CB276C30-539D-4ABC-A004-3D5186A84B20}" uniqueName="35" name="payment_gateway_fee" queryTableFieldId="35"/>
    <tableColumn id="36" xr3:uid="{333C31A8-95B6-41BD-9B3D-2BAC7F390F12}" uniqueName="36" name="total_tax_on_logistics" queryTableFieldId="36"/>
    <tableColumn id="37" xr3:uid="{1436346F-8353-496B-8402-7101E6352C9E}" uniqueName="37" name="article_level" queryTableFieldId="37"/>
    <tableColumn id="38" xr3:uid="{6FC3648A-7632-46F8-B6E1-CF5D23EF7249}" uniqueName="38" name="shipment_zone_classification" queryTableFieldId="38" dataDxfId="46"/>
    <tableColumn id="39" xr3:uid="{8DCA0A87-2150-4936-BADD-BF2AF4FC5A0D}" uniqueName="39" name="customer_paid_amt" queryTableFieldId="39"/>
    <tableColumn id="40" xr3:uid="{F0A9202F-5F3C-4E23-AB3B-49CF0DAF7A1E}" uniqueName="40" name="total_expected_settlement" queryTableFieldId="40"/>
    <tableColumn id="41" xr3:uid="{A2F24936-8470-426C-AD56-410711890FEB}" uniqueName="41" name="total_actual_settlement" queryTableFieldId="41"/>
    <tableColumn id="42" xr3:uid="{3BABDB3F-D8F3-4E38-BC97-64E68E9E297E}" uniqueName="42" name="amount_pending_settlement" queryTableFieldId="42"/>
    <tableColumn id="43" xr3:uid="{45EB32BC-13DE-4328-B0B7-521B14D08A23}" uniqueName="43" name="prepaid_commission_deduction" queryTableFieldId="43"/>
    <tableColumn id="44" xr3:uid="{6FAD3CF1-551A-462B-8A61-4F43875523E6}" uniqueName="44" name="prepaid_logistics_deduction" queryTableFieldId="44"/>
    <tableColumn id="45" xr3:uid="{B2D99874-5704-480E-94BC-FFA8D15B0A37}" uniqueName="45" name="prepaid_payment" queryTableFieldId="45"/>
    <tableColumn id="46" xr3:uid="{689B84A2-555B-42DD-B5B9-A5FB16C53DAD}" uniqueName="46" name="postpaid_commission_deduction" queryTableFieldId="46"/>
    <tableColumn id="47" xr3:uid="{E54958D6-42A5-4466-8A58-A65728EFD583}" uniqueName="47" name="postpaid_logistics_deduction" queryTableFieldId="47"/>
    <tableColumn id="48" xr3:uid="{6EAF531B-B2D6-45A6-93EF-6ECFF914177D}" uniqueName="48" name="postpaid_payment" queryTableFieldId="48"/>
    <tableColumn id="49" xr3:uid="{BB998B00-36E7-430B-A12F-F0F05EBBBF37}" uniqueName="49" name="settlement_date_prepaid_comm_deduction" queryTableFieldId="49" dataDxfId="45"/>
    <tableColumn id="50" xr3:uid="{A2FAFF21-9DB4-4DDD-8117-9B856322AAAD}" uniqueName="50" name="settlement_date_prepaid_logistics_deduction" queryTableFieldId="50" dataDxfId="44"/>
    <tableColumn id="51" xr3:uid="{88047FE5-7608-4F54-B0E2-70968F7BAC76}" uniqueName="51" name="settlement_date_prepaid_payment" queryTableFieldId="51" dataDxfId="43"/>
    <tableColumn id="65" xr3:uid="{45AD36E1-D53C-4633-A352-EAF8764F1F70}" uniqueName="65" name="additional_amount" queryTableFieldId="96"/>
    <tableColumn id="67" xr3:uid="{725C156A-8379-4293-97B3-567DF51068CB}" uniqueName="67" name="taxable_amount" queryTableFieldId="98"/>
    <tableColumn id="68" xr3:uid="{1A7FAB3A-B312-470D-881F-6691A912905E}" uniqueName="68" name="igst_rate" queryTableFieldId="99"/>
    <tableColumn id="69" xr3:uid="{F1ADCD2F-ACE4-4C3F-B227-B1CB312BDA81}" uniqueName="69" name="cgst_rate" queryTableFieldId="100"/>
    <tableColumn id="70" xr3:uid="{3AF05027-72FA-4183-8F7A-A028570B719D}" uniqueName="70" name="sgst_rate" queryTableFieldId="101"/>
    <tableColumn id="72" xr3:uid="{02F7FFFC-1614-4BA4-8432-2B18BA0CC249}" uniqueName="72" name="tcs_igst_rate" queryTableFieldId="103"/>
    <tableColumn id="73" xr3:uid="{1BA9F9DF-A9DD-4F62-8BB5-603AC2F8B807}" uniqueName="73" name="tcs_sgst_rate" queryTableFieldId="104"/>
    <tableColumn id="74" xr3:uid="{76B8EDB5-98C2-4313-8111-28FA4BEBBF80}" uniqueName="74" name="tcs_cgst_rate" queryTableFieldId="105"/>
    <tableColumn id="75" xr3:uid="{F6CAF6A4-1685-4E06-A47B-4F05DD4980C3}" uniqueName="75" name="tds_rate" queryTableFieldId="106"/>
    <tableColumn id="76" xr3:uid="{5B601619-81D6-41B6-9CA9-15CDB84ACA3A}" uniqueName="76" name="brand" queryTableFieldId="107" dataDxfId="42"/>
    <tableColumn id="79" xr3:uid="{5602DC7F-00B6-4510-B187-41088057E58E}" uniqueName="79" name="article_type" queryTableFieldId="110" dataDxfId="41"/>
    <tableColumn id="91" xr3:uid="{5F3318CC-F214-49B7-AD1C-07A61EE6BD27}" uniqueName="91" name="prepaid_commission_percentage" queryTableFieldId="122"/>
    <tableColumn id="92" xr3:uid="{0D3F09F7-D209-4D6F-8A5B-BED8FFBDB19F}" uniqueName="92" name="prepaid_minimum_commission" queryTableFieldId="123"/>
    <tableColumn id="93" xr3:uid="{D36B70FC-C111-4E6A-A10D-8145C873E0B8}" uniqueName="93" name="prepaid_platform_fees" queryTableFieldId="124"/>
    <tableColumn id="94" xr3:uid="{FDC04470-941C-43E3-AC11-DAE630D85622}" uniqueName="94" name="prepaid_total_commission" queryTableFieldId="125"/>
    <tableColumn id="95" xr3:uid="{2A38D147-2FE5-43D9-975B-1132117E9DF5}" uniqueName="95" name="prepaid_ship_commission_charge" queryTableFieldId="126"/>
    <tableColumn id="96" xr3:uid="{0F8E2E04-1A04-4183-8ED2-AA662BB1724F}" uniqueName="96" name="prepaid_gift_commission_charge" queryTableFieldId="127"/>
    <tableColumn id="97" xr3:uid="{F28996AA-36C0-4A3A-BD46-D453EA9D0C4D}" uniqueName="97" name="prepaid_cod_commission_charge" queryTableFieldId="128"/>
    <tableColumn id="98" xr3:uid="{EF6648D7-AFF7-4E21-982F-38E3B9D4F748}" uniqueName="98" name="prepaid_cart_discount" queryTableFieldId="129"/>
    <tableColumn id="99" xr3:uid="{732539C8-51D7-45B5-A277-1866B27DBA49}" uniqueName="99" name="prepaid_coupon_discount" queryTableFieldId="130"/>
    <tableColumn id="100" xr3:uid="{F5FF2ACB-CE39-4BBB-9BA1-F3739F16281F}" uniqueName="100" name="postpaid_commission_percentage" queryTableFieldId="131"/>
    <tableColumn id="101" xr3:uid="{D41A54FE-E66E-4AD0-8D15-114901AC0870}" uniqueName="101" name="postpaid_minimum_commission" queryTableFieldId="132"/>
    <tableColumn id="102" xr3:uid="{5FBB1652-A123-486A-BE2D-43E06A4ADB23}" uniqueName="102" name="postpaid_platform_fees" queryTableFieldId="133"/>
    <tableColumn id="103" xr3:uid="{7438D0C5-D7DE-4CF1-BD9A-536B4AA1DAFD}" uniqueName="103" name="postpaid_total_commission" queryTableFieldId="134"/>
    <tableColumn id="104" xr3:uid="{61D472D5-509E-4082-900A-4BD3A4C98460}" uniqueName="104" name="postpaid_ship_commission_charge" queryTableFieldId="135"/>
    <tableColumn id="105" xr3:uid="{D593704A-FA3E-4B60-BEBA-B6E514D45B11}" uniqueName="105" name="postpaid_gift_commission_charge" queryTableFieldId="136"/>
    <tableColumn id="106" xr3:uid="{2C83FEAF-0553-48C7-AAB8-67CF1397541D}" uniqueName="106" name="postpaid_cod_commission_charge" queryTableFieldId="137"/>
    <tableColumn id="107" xr3:uid="{AE275BA1-0F59-4A19-B31E-503B56A9F027}" uniqueName="107" name="postpaid_cart_discount" queryTableFieldId="138" dataDxfId="40"/>
    <tableColumn id="108" xr3:uid="{FEE8ACCD-E924-4B07-8D6A-B511369EDA30}" uniqueName="108" name="postpaid_coupon_discount" queryTableFieldId="139" dataDxfId="39"/>
    <tableColumn id="109" xr3:uid="{D335D81C-4006-4903-9BDB-37E3F4C52CA3}" uniqueName="109" name="seller_order_id" queryTableFieldId="140" dataDxfId="38"/>
    <tableColumn id="110" xr3:uid="{3438420E-8B5C-4CFF-BA9C-4134D803BA6C}" uniqueName="110" name="tcs_amount_prepaid" queryTableFieldId="141" dataDxfId="37"/>
    <tableColumn id="111" xr3:uid="{5168BCB3-BAFC-4749-B09C-FCF528752F6B}" uniqueName="111" name="tcs_amount_postpaid" queryTableFieldId="142" dataDxfId="36"/>
    <tableColumn id="112" xr3:uid="{225B4345-A874-45A0-A461-4F7219662605}" uniqueName="112" name="tds_amount_prepaid" queryTableFieldId="143"/>
    <tableColumn id="113" xr3:uid="{C6C56E05-B6F5-4AC0-B6F3-B3931F33F185}" uniqueName="113" name="tds_amount_postpaid" queryTableFieldId="144" dataDxfId="35"/>
    <tableColumn id="135" xr3:uid="{30EF85DC-5B14-43CA-9F2A-10B5319FF65A}" uniqueName="135" name="Settlement_on_2025_10_03" queryTableFieldId="166"/>
    <tableColumn id="136" xr3:uid="{5FF9A967-26E6-45DC-A595-C0C15E361B2C}" uniqueName="136" name="Settlement_on_2025_10_06" queryTableFieldId="167"/>
    <tableColumn id="137" xr3:uid="{D4348D6B-B490-477D-9DDB-179BD4C3E6CB}" uniqueName="137" name="Settlement_on_2025_10_08" queryTableFieldId="168"/>
    <tableColumn id="138" xr3:uid="{42142933-7D8D-499F-BE30-0AAAE8A1C0CB}" uniqueName="138" name="Settlement_on_2025_10_09" queryTableFieldId="169"/>
    <tableColumn id="139" xr3:uid="{8DC65D94-164B-4AAC-81E5-EF8B3242CA4D}" uniqueName="139" name="Settlement_on_2025_10_10" queryTableFieldId="170"/>
    <tableColumn id="140" xr3:uid="{C8AE34D0-E548-40D3-ACED-B7F8A9FDD081}" uniqueName="140" name="Settlement_on_2025_10_13" queryTableFieldId="171" dataDxfId="34"/>
    <tableColumn id="141" xr3:uid="{F0E7AF10-6BFF-4754-8E30-4CB7FD126C6E}" uniqueName="141" name="Settlement_on_2025_10_14" queryTableFieldId="172"/>
    <tableColumn id="142" xr3:uid="{15F0C5B7-40C5-40CE-9628-8B7A41F0B6BB}" uniqueName="142" name="Settlement_on_2025_10_15" queryTableFieldId="173"/>
    <tableColumn id="143" xr3:uid="{AB47C75B-7C94-4CF2-9220-883A5189B69E}" uniqueName="143" name="Settlement_on_2025_10_16" queryTableFieldId="174"/>
    <tableColumn id="144" xr3:uid="{CCAD1FF3-6C55-4504-9663-08C45BB2A779}" uniqueName="144" name="Settlement_on_2025_10_17" queryTableFieldId="175"/>
    <tableColumn id="145" xr3:uid="{8CF6CD29-A16B-408C-B16C-3235CF5C91CF}" uniqueName="145" name="Settlement_on_2025_10_23" queryTableFieldId="176" dataDxfId="33"/>
    <tableColumn id="146" xr3:uid="{2DDDA0E0-7CAC-4FB9-8491-FA1A90E339D2}" uniqueName="146" name="Settlement_on_2025_10_24" queryTableFieldId="177"/>
    <tableColumn id="147" xr3:uid="{7E534508-CFA1-425F-B7BD-EF110786AFA8}" uniqueName="147" name="Settlement_on_2025_10_27" queryTableFieldId="178"/>
    <tableColumn id="148" xr3:uid="{17B7B781-0B09-4EB8-B02A-15827ABC3FBD}" uniqueName="148" name="Settlement_on_2025_10_28" queryTableFieldId="179"/>
    <tableColumn id="149" xr3:uid="{8586CBD2-2180-487C-9BBE-42D8C09E795E}" uniqueName="149" name="Settlement_on_2025_10_29" queryTableFieldId="180"/>
    <tableColumn id="150" xr3:uid="{6AA309DE-C0DA-46C7-A585-B47DA8C394BF}" uniqueName="150" name="Settlement_on_2025_10_30" queryTableFieldId="181"/>
    <tableColumn id="151" xr3:uid="{4BC9EF75-F602-400B-B275-FA2C537D64D3}" uniqueName="151" name="SettlementOn16_" queryTableFieldId="182"/>
    <tableColumn id="152" xr3:uid="{3A4224B0-7247-4324-87A9-487D48617CDE}" uniqueName="152" name="SettlementOn17_" queryTableFieldId="183"/>
    <tableColumn id="153" xr3:uid="{1868A683-AFD7-4084-920E-0A711F9F019D}" uniqueName="153" name="SettlementOn18_" queryTableFieldId="184"/>
    <tableColumn id="154" xr3:uid="{72C52BCD-A490-46D5-A928-7E0551EFBF17}" uniqueName="154" name="SettlementOn19_" queryTableFieldId="185"/>
    <tableColumn id="155" xr3:uid="{2016E7EA-7860-4072-A244-6DF3BB003F46}" uniqueName="155" name="SettlementOn20_" queryTableFieldId="186"/>
    <tableColumn id="156" xr3:uid="{75DD450B-1433-4955-8601-E696B4E064C9}" uniqueName="156" name="SettlementOn21_" queryTableFieldId="187"/>
    <tableColumn id="157" xr3:uid="{961C86C5-7BA3-41A5-B315-C98135AD92C0}" uniqueName="157" name="SettlementOn22_" queryTableFieldId="188"/>
    <tableColumn id="158" xr3:uid="{087C0947-8E83-45C1-9E5D-B789E0E00271}" uniqueName="158" name="SettlementOn23_" queryTableFieldId="189" dataDxfId="32"/>
    <tableColumn id="159" xr3:uid="{4466C8DA-DB87-4195-9421-9806F453079D}" uniqueName="159" name="SettlementOn24_" queryTableFieldId="190" dataDxfId="31"/>
    <tableColumn id="160" xr3:uid="{9D65A082-43A5-479B-9500-3A3D99897F3D}" uniqueName="160" name="SettlementOn25_" queryTableFieldId="191"/>
    <tableColumn id="161" xr3:uid="{E4C65658-0BA4-4E23-A436-9C3FCCA1E6DF}" uniqueName="161" name="SettlementOn26_" queryTableFieldId="192"/>
    <tableColumn id="162" xr3:uid="{422CCBDF-54B5-4B7B-B426-BC7276B52846}" uniqueName="162" name="SettlementOn27_" queryTableFieldId="193"/>
    <tableColumn id="163" xr3:uid="{64134C90-35B7-43BB-86E8-60C7495EF3A3}" uniqueName="163" name="SettlementOn28_" queryTableFieldId="194"/>
    <tableColumn id="164" xr3:uid="{71482A55-5378-4A7A-B44B-18BAEDAB6F47}" uniqueName="164" name="SettlementOn29_" queryTableFieldId="195" dataDxfId="30"/>
    <tableColumn id="165" xr3:uid="{40117EE4-5E76-4501-BDF2-901A77629ED9}" uniqueName="165" name="SettlementOn30_" queryTableFieldId="196" dataDxfId="29"/>
    <tableColumn id="198" xr3:uid="{0B6E5378-6E8D-46F8-97F3-43C2A84AB62A}" uniqueName="198" name="Customer_Paid" queryTableFieldId="198" dataDxfId="28">
      <calculatedColumnFormula>IFERROR(G2,0)+IFERROR(H2,0)</calculatedColumnFormula>
    </tableColumn>
    <tableColumn id="199" xr3:uid="{0F0A140C-0518-4CEF-A7BF-FB9034F93FC9}" uniqueName="199" name="Commission" queryTableFieldId="199" dataDxfId="27">
      <calculatedColumnFormula>ABS(IFERROR(T2,0))</calculatedColumnFormula>
    </tableColumn>
    <tableColumn id="204" xr3:uid="{957A131D-8516-4379-9637-22D27DAAFB7A}" uniqueName="204" name="Tax_On_Commission" queryTableFieldId="204" dataDxfId="26">
      <calculatedColumnFormula>ABS(IFERROR(P2,0)+IFERROR(Q2,0))</calculatedColumnFormula>
    </tableColumn>
    <tableColumn id="200" xr3:uid="{DD6C3D66-87DD-48D7-9C29-B1FDF87FC574}" uniqueName="200" name="Logistics" queryTableFieldId="200" dataDxfId="25">
      <calculatedColumnFormula>ABS(IFERROR(AH2,0))+ABS(IFERROR(AK2,0))+IFERROR(W2,0)</calculatedColumnFormula>
    </tableColumn>
    <tableColumn id="201" xr3:uid="{78729ACB-473E-4880-94D8-627345712233}" uniqueName="201" name="GST_taxes" queryTableFieldId="201" dataDxfId="24">
      <calculatedColumnFormula>IFERROR(M2,0)+IFERROR(N2,0)+IFERROR(O2,0)+IFERROR(P2,0)</calculatedColumnFormula>
    </tableColumn>
    <tableColumn id="202" xr3:uid="{4A013683-2DD5-4715-839C-400B6FCB820B}" uniqueName="202" name="Myntra_Settlement" queryTableFieldId="202" dataDxfId="2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ACC13AC-0DFD-4AE3-9EA4-857DD3854D40}" name="PG_Reverse_Settled__1" displayName="PG_Reverse_Settled__1" ref="A1:CY376" tableType="queryTable" totalsRowShown="0">
  <autoFilter ref="A1:CY376" xr:uid="{EACC13AC-0DFD-4AE3-9EA4-857DD3854D40}"/>
  <tableColumns count="103">
    <tableColumn id="1" xr3:uid="{53535283-C99D-48C1-90D8-73D35B722382}" uniqueName="1" name="order_release_id" queryTableFieldId="1"/>
    <tableColumn id="2" xr3:uid="{3765E342-5FAC-4216-BD8E-B96A4066D9A2}" uniqueName="2" name="order_line_id" queryTableFieldId="2"/>
    <tableColumn id="3" xr3:uid="{63F0D5CE-8CC9-48BF-A807-0EBDA4A08D60}" uniqueName="3" name="return_type" queryTableFieldId="3" dataDxfId="21"/>
    <tableColumn id="4" xr3:uid="{73442CEC-22C7-4DC3-9603-684E5EDC6090}" uniqueName="4" name="return_date" queryTableFieldId="4" dataDxfId="20"/>
    <tableColumn id="5" xr3:uid="{CCF37B87-0C8D-4DD1-9EE1-743B4CCE638E}" uniqueName="5" name="packing_date" queryTableFieldId="5" dataDxfId="19"/>
    <tableColumn id="6" xr3:uid="{4BFB3394-1F8D-44DC-9E92-52BD5AEBB3A3}" uniqueName="6" name="delivery_date" queryTableFieldId="6" dataDxfId="18"/>
    <tableColumn id="8" xr3:uid="{AEB43EE3-ED55-41D1-B58C-FA705617C54E}" uniqueName="8" name="sku_code" queryTableFieldId="8" dataDxfId="17"/>
    <tableColumn id="14" xr3:uid="{391C804F-BF69-4350-B48C-8AC0B7CDC1A4}" uniqueName="14" name="seller_product_amount" queryTableFieldId="14"/>
    <tableColumn id="15" xr3:uid="{33D5028F-D4F3-497D-8435-79F635ABF8F5}" uniqueName="15" name="postpaid_amount" queryTableFieldId="15"/>
    <tableColumn id="16" xr3:uid="{83DBFE11-D486-440C-A3A9-8D6C0C3B224A}" uniqueName="16" name="prepaid_amount" queryTableFieldId="16"/>
    <tableColumn id="17" xr3:uid="{5393B4E2-789F-4A45-A5EA-54219DC8DC78}" uniqueName="17" name="mrp" queryTableFieldId="17"/>
    <tableColumn id="18" xr3:uid="{81181221-0ED2-4C61-A51C-80507BFBF985}" uniqueName="18" name="total_discount_amount" queryTableFieldId="18"/>
    <tableColumn id="19" xr3:uid="{C7736128-F95E-438B-BD0A-FC7C03D8447E}" uniqueName="19" name="shipping_case_s" queryTableFieldId="19" dataDxfId="16"/>
    <tableColumn id="20" xr3:uid="{3038CE0A-AC5A-4C5E-9311-C266586AD556}" uniqueName="20" name="total_tax_rate" queryTableFieldId="20"/>
    <tableColumn id="21" xr3:uid="{361B8E9E-E452-41B0-9675-249B506766AC}" uniqueName="21" name="igst_amount" queryTableFieldId="21"/>
    <tableColumn id="22" xr3:uid="{8A812CCE-0509-445E-852F-ECD517245C93}" uniqueName="22" name="cgst_amount" queryTableFieldId="22"/>
    <tableColumn id="23" xr3:uid="{6870C5F9-0CF6-4C5D-9B4E-473493F81EF6}" uniqueName="23" name="sgst_amount" queryTableFieldId="23"/>
    <tableColumn id="24" xr3:uid="{F8A595DB-4485-4449-B86C-84B22E50C3EF}" uniqueName="24" name="tcs_amount" queryTableFieldId="24"/>
    <tableColumn id="25" xr3:uid="{01AE6186-2F40-40D9-9181-430E09C2542E}" uniqueName="25" name="tds_amount" queryTableFieldId="25"/>
    <tableColumn id="26" xr3:uid="{74B4C9EF-6BE1-4D1A-A2C6-933D46E7FECF}" uniqueName="26" name="commission_percentage" queryTableFieldId="26" dataDxfId="15"/>
    <tableColumn id="28" xr3:uid="{C10B5D32-4112-417C-914F-5D4B661DFCEA}" uniqueName="28" name="platform_fees" queryTableFieldId="28"/>
    <tableColumn id="29" xr3:uid="{ED31BC65-AE56-4DCE-A580-2A5E38C3D116}" uniqueName="29" name="total_commission" queryTableFieldId="29"/>
    <tableColumn id="30" xr3:uid="{09E603F8-1C25-4622-A901-D666D86F9CEB}" uniqueName="30" name="total_commission_plus_tcs_tds_deduction" queryTableFieldId="30"/>
    <tableColumn id="31" xr3:uid="{A3059607-5BC9-479A-BB29-2DFE2DEBB58C}" uniqueName="31" name="total_logistics_deduction" queryTableFieldId="31"/>
    <tableColumn id="32" xr3:uid="{7102E895-DC9A-4069-B25F-B0A254F38B88}" uniqueName="32" name="shipping_fee" queryTableFieldId="32"/>
    <tableColumn id="33" xr3:uid="{2E9FFC17-397F-4198-892A-602D3E707506}" uniqueName="33" name="fixed_fee" queryTableFieldId="33"/>
    <tableColumn id="36" xr3:uid="{FB9B8F32-E37B-4346-A517-6672ABCDD22B}" uniqueName="36" name="total_tax_on_logistics" queryTableFieldId="36"/>
    <tableColumn id="37" xr3:uid="{DD945407-2393-4226-877C-B5535CAEBC15}" uniqueName="37" name="article_level" queryTableFieldId="37"/>
    <tableColumn id="38" xr3:uid="{CFCD64AE-30C0-4613-81A6-00C499E30A02}" uniqueName="38" name="shipment_zone_classification" queryTableFieldId="38" dataDxfId="14"/>
    <tableColumn id="39" xr3:uid="{31706C10-5E85-4664-89BD-BA9FDD5F9064}" uniqueName="39" name="customer_paid_amt" queryTableFieldId="39"/>
    <tableColumn id="40" xr3:uid="{1CDC0357-D29A-4A92-9A78-F1CEFC376CAE}" uniqueName="40" name="total_settlement" queryTableFieldId="40"/>
    <tableColumn id="41" xr3:uid="{54569D5B-5AFC-4144-9239-1DB0E3A89B84}" uniqueName="41" name="total_actual_settlement" queryTableFieldId="41"/>
    <tableColumn id="42" xr3:uid="{19BE6DB5-A36A-4787-98E1-36D93D789E2C}" uniqueName="42" name="amount_pending_settlement" queryTableFieldId="42"/>
    <tableColumn id="43" xr3:uid="{0B4983CE-328D-4689-BB71-05FB10980D47}" uniqueName="43" name="prepaid_commission_deduction" queryTableFieldId="43"/>
    <tableColumn id="44" xr3:uid="{8B2833F5-9E03-4CCD-B2C7-8A3AD67DEF64}" uniqueName="44" name="prepaid_logistics_deduction" queryTableFieldId="44"/>
    <tableColumn id="45" xr3:uid="{93816EE4-3A47-4F5D-AEA8-556F4F97612A}" uniqueName="45" name="prepaid_payment" queryTableFieldId="45"/>
    <tableColumn id="46" xr3:uid="{172E5C43-1D91-4090-9460-8538E45D30F3}" uniqueName="46" name="postpaid_commission_deduction" queryTableFieldId="46"/>
    <tableColumn id="47" xr3:uid="{F1BEC13B-2950-47FF-AD18-134C75CD3D73}" uniqueName="47" name="postpaid_logistics_deduction" queryTableFieldId="47"/>
    <tableColumn id="48" xr3:uid="{DA961B76-F593-4FC1-952B-E45E8596A6E9}" uniqueName="48" name="postpaid_payment" queryTableFieldId="48"/>
    <tableColumn id="96" xr3:uid="{27FBBAA7-6000-4635-B8D0-17B778D917B6}" uniqueName="96" name="additional_amount" queryTableFieldId="96"/>
    <tableColumn id="98" xr3:uid="{0CA27DCC-2012-44B6-AC78-158FCF521750}" uniqueName="98" name="taxable_amount" queryTableFieldId="98"/>
    <tableColumn id="99" xr3:uid="{F5BBEFB9-1C93-4240-AC6B-9827ABAA8806}" uniqueName="99" name="igst_rate" queryTableFieldId="99"/>
    <tableColumn id="100" xr3:uid="{F503EE27-D8C2-4F61-B16A-C442A42C1DC0}" uniqueName="100" name="cgst_rate" queryTableFieldId="100"/>
    <tableColumn id="101" xr3:uid="{57723E83-1FC5-4E3B-9909-1F2F323981A5}" uniqueName="101" name="sgst_rate" queryTableFieldId="101"/>
    <tableColumn id="103" xr3:uid="{7839E920-1036-4604-A535-70E15FFF0902}" uniqueName="103" name="tcs_igst_rate" queryTableFieldId="103"/>
    <tableColumn id="104" xr3:uid="{7BE030D9-736B-4B8A-B644-6A8EA16AD294}" uniqueName="104" name="tcs_sgst_rate" queryTableFieldId="104"/>
    <tableColumn id="105" xr3:uid="{91F0D6F5-9E84-4DAE-A2AF-3C179AF6348E}" uniqueName="105" name="tcs_cgst_rate" queryTableFieldId="105"/>
    <tableColumn id="106" xr3:uid="{4F57C440-9B24-4D52-893F-22AD438D6DE2}" uniqueName="106" name="tds_rate" queryTableFieldId="106"/>
    <tableColumn id="107" xr3:uid="{BFC7367C-91C8-46DD-81C4-E20B8B9F44EB}" uniqueName="107" name="brand" queryTableFieldId="107" dataDxfId="13"/>
    <tableColumn id="110" xr3:uid="{B10D3896-876A-44CA-9A20-69D6FD23A172}" uniqueName="110" name="article_type" queryTableFieldId="110" dataDxfId="12"/>
    <tableColumn id="122" xr3:uid="{BAB0462C-1565-4B83-A0B3-0CAB396CCB77}" uniqueName="122" name="prepaid_commission_percentage" queryTableFieldId="122" dataDxfId="11"/>
    <tableColumn id="124" xr3:uid="{3FFE6314-2F9B-4896-A59E-E130A4E66DCD}" uniqueName="124" name="prepaid_platform_fees" queryTableFieldId="124"/>
    <tableColumn id="125" xr3:uid="{CE93A454-F0F2-434E-9C89-57B612DD2F4F}" uniqueName="125" name="prepaid_total_commission" queryTableFieldId="125"/>
    <tableColumn id="129" xr3:uid="{132B1539-F0B0-4ADA-93C2-15509DCB0EB3}" uniqueName="129" name="prepaid_cart_discount" queryTableFieldId="129"/>
    <tableColumn id="130" xr3:uid="{47C45ECF-F38F-4928-9C36-30AD6D7D4870}" uniqueName="130" name="prepaid_coupon_discount" queryTableFieldId="130"/>
    <tableColumn id="133" xr3:uid="{2BCF5EF6-BEBB-4B07-93B5-E9BB20759D2D}" uniqueName="133" name="postpaid_platform_fees" queryTableFieldId="133"/>
    <tableColumn id="134" xr3:uid="{E73267B1-ECDD-4C03-9266-F2E1ED1E7597}" uniqueName="134" name="postpaid_total_commission" queryTableFieldId="134"/>
    <tableColumn id="138" xr3:uid="{B28053DA-469B-4BB3-B99D-E8DD470DDCB9}" uniqueName="138" name="postpaid_cart_discount" queryTableFieldId="138"/>
    <tableColumn id="139" xr3:uid="{653B6B41-0FD4-43EC-A1A3-E2574441CCD4}" uniqueName="139" name="postpaid_coupon_discount" queryTableFieldId="139"/>
    <tableColumn id="140" xr3:uid="{661D2C47-75DD-41EF-AED9-70796EFB19AD}" uniqueName="140" name="seller_order_id" queryTableFieldId="140" dataDxfId="10"/>
    <tableColumn id="141" xr3:uid="{0FBBACFD-99E4-4072-9B7B-4A34089A9481}" uniqueName="141" name="return_id" queryTableFieldId="141"/>
    <tableColumn id="142" xr3:uid="{93CAC8A4-CEA9-400D-A244-FD482F2EEAE3}" uniqueName="142" name="tcs_amount_prepaid" queryTableFieldId="142"/>
    <tableColumn id="143" xr3:uid="{638D2015-654A-41D2-834F-DDA85A7E2960}" uniqueName="143" name="tcs_amount_postpaid" queryTableFieldId="143"/>
    <tableColumn id="144" xr3:uid="{74E3E357-072D-460A-AC0A-D550D7C16923}" uniqueName="144" name="tds_amount_prepaid" queryTableFieldId="144"/>
    <tableColumn id="145" xr3:uid="{684D0ED2-2721-4C62-A4B6-23893A7A4A07}" uniqueName="145" name="tds_amount_postpaid" queryTableFieldId="145"/>
    <tableColumn id="163" xr3:uid="{7F5A0EA9-2166-4A21-896A-9CF01BFD73EB}" uniqueName="163" name="Settlement_on_2025_10_03" queryTableFieldId="163"/>
    <tableColumn id="164" xr3:uid="{361B0209-E085-492E-B880-383860FC726D}" uniqueName="164" name="Settlement_on_2025_10_06" queryTableFieldId="164"/>
    <tableColumn id="165" xr3:uid="{0046F72F-4CD3-485B-AABE-588D128017DD}" uniqueName="165" name="Settlement_on_2025_10_08" queryTableFieldId="165"/>
    <tableColumn id="166" xr3:uid="{E8393265-F57A-4FBB-9F80-0B701A1F18FB}" uniqueName="166" name="Settlement_on_2025_10_09" queryTableFieldId="166"/>
    <tableColumn id="167" xr3:uid="{FA18A76E-9CB4-4D74-ACD7-3A36C768C3A4}" uniqueName="167" name="Settlement_on_2025_10_10" queryTableFieldId="167"/>
    <tableColumn id="168" xr3:uid="{01167B1E-BA4B-4C05-A817-CADC69122883}" uniqueName="168" name="Settlement_on_2025_10_13" queryTableFieldId="168"/>
    <tableColumn id="169" xr3:uid="{A9D93168-6167-43DB-9F21-51BB387B6733}" uniqueName="169" name="Settlement_on_2025_10_14" queryTableFieldId="169"/>
    <tableColumn id="170" xr3:uid="{4EFA0EBB-04BA-4472-B762-1E3B688D8AA1}" uniqueName="170" name="Settlement_on_2025_10_15" queryTableFieldId="170"/>
    <tableColumn id="171" xr3:uid="{BD6B8E54-A698-45A6-8F56-BD5A820189C0}" uniqueName="171" name="Settlement_on_2025_10_16" queryTableFieldId="171"/>
    <tableColumn id="172" xr3:uid="{15BE0B1B-BB19-47C1-85F2-D0F74EA8750C}" uniqueName="172" name="Settlement_on_2025_10_17" queryTableFieldId="172"/>
    <tableColumn id="173" xr3:uid="{A1F7504D-FAEF-426C-ABF8-7D4E3429D9CA}" uniqueName="173" name="Settlement_on_2025_10_23" queryTableFieldId="173"/>
    <tableColumn id="174" xr3:uid="{04B35631-96CB-4A77-8479-E2958646B700}" uniqueName="174" name="Settlement_on_2025_10_24" queryTableFieldId="174"/>
    <tableColumn id="175" xr3:uid="{42778546-C792-4EF3-B7CF-BDDEE9842539}" uniqueName="175" name="Settlement_on_2025_10_27" queryTableFieldId="175"/>
    <tableColumn id="176" xr3:uid="{4B291704-E431-4358-9767-DEE2A231DAB6}" uniqueName="176" name="Settlement_on_2025_10_28" queryTableFieldId="176"/>
    <tableColumn id="177" xr3:uid="{89C882A7-A4DA-4E95-B641-502D9E4E381F}" uniqueName="177" name="Settlement_on_2025_10_29" queryTableFieldId="177"/>
    <tableColumn id="178" xr3:uid="{D424B6E2-37A4-42FC-B580-A04409B5190E}" uniqueName="178" name="Settlement_on_2025_10_30" queryTableFieldId="178"/>
    <tableColumn id="179" xr3:uid="{DE7E04F1-85F8-467D-9A92-0B9797883449}" uniqueName="179" name="SettlementOn16_" queryTableFieldId="179"/>
    <tableColumn id="180" xr3:uid="{14BA53D8-6931-4B5B-B2CD-0EE724E36A8D}" uniqueName="180" name="SettlementOn17_" queryTableFieldId="180"/>
    <tableColumn id="181" xr3:uid="{611A3B98-7793-4DC2-863A-AC99BB6F73E9}" uniqueName="181" name="SettlementOn18_" queryTableFieldId="181"/>
    <tableColumn id="182" xr3:uid="{E418DB5A-A0E5-4EBB-A136-1F4CAE8D771E}" uniqueName="182" name="SettlementOn19_" queryTableFieldId="182"/>
    <tableColumn id="183" xr3:uid="{F03BFB1D-3E74-4481-ACBE-BE08BA5EE59D}" uniqueName="183" name="SettlementOn20_" queryTableFieldId="183"/>
    <tableColumn id="184" xr3:uid="{98869DF7-6176-411C-A320-B8B27E7C5BCE}" uniqueName="184" name="SettlementOn21_" queryTableFieldId="184"/>
    <tableColumn id="185" xr3:uid="{A3BA5ADE-7D77-43B1-A1D5-F7C3638F19A6}" uniqueName="185" name="SettlementOn22_" queryTableFieldId="185"/>
    <tableColumn id="186" xr3:uid="{106D8874-F6CC-4809-A409-55309C6F2F82}" uniqueName="186" name="SettlementOn23_" queryTableFieldId="186"/>
    <tableColumn id="187" xr3:uid="{CCD8FFDF-B6E5-4AB6-965D-BBDF3B426142}" uniqueName="187" name="SettlementOn24_" queryTableFieldId="187"/>
    <tableColumn id="188" xr3:uid="{FB547244-7155-4993-A0F8-D35E838C6EFE}" uniqueName="188" name="SettlementOn25_" queryTableFieldId="188"/>
    <tableColumn id="189" xr3:uid="{EB207147-A0FF-4FE2-94EA-F491F5C390ED}" uniqueName="189" name="SettlementOn26_" queryTableFieldId="189"/>
    <tableColumn id="190" xr3:uid="{FED5B37C-B9A4-45C7-B95C-07E89FF7F347}" uniqueName="190" name="SettlementOn27_" queryTableFieldId="190"/>
    <tableColumn id="191" xr3:uid="{7C3C7520-F61C-48D7-A112-2BE22D3BA760}" uniqueName="191" name="SettlementOn28_" queryTableFieldId="191"/>
    <tableColumn id="192" xr3:uid="{5D9EE479-145D-44D1-B5B4-95B3C4E1364A}" uniqueName="192" name="SettlementOn29_" queryTableFieldId="192"/>
    <tableColumn id="193" xr3:uid="{9BC550F2-BB7C-4F40-AC67-A69ECFAC47BF}" uniqueName="193" name="SettlementOn30_" queryTableFieldId="193"/>
    <tableColumn id="194" xr3:uid="{BAC0CA77-D49F-4D3F-AC49-1CA5DE3D3F00}" uniqueName="194" name="Customer_Paid" queryTableFieldId="194" dataDxfId="9">
      <calculatedColumnFormula>IFERROR(I2,0)+IFERROR(J2,0)</calculatedColumnFormula>
    </tableColumn>
    <tableColumn id="195" xr3:uid="{7A09CFDD-6843-41EF-9ED3-0276562AC2B4}" uniqueName="195" name="Commission" queryTableFieldId="195" dataDxfId="8">
      <calculatedColumnFormula>ABS(IFERROR(V2,0))</calculatedColumnFormula>
    </tableColumn>
    <tableColumn id="196" xr3:uid="{48EDED9B-E132-426D-982F-13DB18789E84}" uniqueName="196" name="Tax_On_Commission" queryTableFieldId="196" dataDxfId="7">
      <calculatedColumnFormula>ABS(IFERROR(R2,0)+IFERROR(S2,0))</calculatedColumnFormula>
    </tableColumn>
    <tableColumn id="197" xr3:uid="{57F620CE-38B8-4772-AE72-B4870B41B991}" uniqueName="197" name="Logistics" queryTableFieldId="197" dataDxfId="6">
      <calculatedColumnFormula>VLOOKUP(PG_Reverse_Settled__1[[#This Row],[order_release_id]],PG_FORWARD_SETTLED__1[[order_id]:[Logistics]],110,0)</calculatedColumnFormula>
    </tableColumn>
    <tableColumn id="198" xr3:uid="{23D9F3E9-0BED-4FD8-9B2B-87A4BF72E3EF}" uniqueName="198" name="GST_taxes" queryTableFieldId="198" dataDxfId="5">
      <calculatedColumnFormula>IFERROR(O2,0)+IFERROR(P2,0)+IFERROR(Q2,0)+IFERROR(R2,0)</calculatedColumnFormula>
    </tableColumn>
    <tableColumn id="199" xr3:uid="{F0B635F5-6C27-4D60-9FFD-834D9C086A92}" uniqueName="199" name="Myntra_Settlement" queryTableFieldId="199" dataDxfId="4"/>
    <tableColumn id="200" xr3:uid="{A3F4F99C-B149-459A-8846-4969F99B4D0C}" uniqueName="200" name="Return_logistics" queryTableFieldId="200" dataDxfId="3">
      <calculatedColumnFormula>ABS(IFERROR(X2,0))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D1450-934B-440D-ACCF-0915CEAC7706}">
  <dimension ref="A1:DH829"/>
  <sheetViews>
    <sheetView workbookViewId="0"/>
  </sheetViews>
  <sheetFormatPr defaultRowHeight="14.4" x14ac:dyDescent="0.3"/>
  <cols>
    <col min="1" max="1" width="11" bestFit="1" customWidth="1"/>
    <col min="2" max="3" width="14" bestFit="1" customWidth="1"/>
    <col min="4" max="4" width="14.21875" bestFit="1" customWidth="1"/>
    <col min="5" max="5" width="10.88671875" bestFit="1" customWidth="1"/>
    <col min="6" max="6" width="22.44140625" bestFit="1" customWidth="1"/>
    <col min="7" max="7" width="17.6640625" bestFit="1" customWidth="1"/>
    <col min="8" max="8" width="16.77734375" bestFit="1" customWidth="1"/>
    <col min="9" max="9" width="6.44140625" bestFit="1" customWidth="1"/>
    <col min="10" max="10" width="22.5546875" bestFit="1" customWidth="1"/>
    <col min="11" max="11" width="14.44140625" bestFit="1" customWidth="1"/>
    <col min="12" max="12" width="15" bestFit="1" customWidth="1"/>
    <col min="13" max="13" width="13.33203125" bestFit="1" customWidth="1"/>
    <col min="14" max="14" width="13.77734375" bestFit="1" customWidth="1"/>
    <col min="15" max="15" width="13.6640625" bestFit="1" customWidth="1"/>
    <col min="16" max="16" width="12.88671875" bestFit="1" customWidth="1"/>
    <col min="17" max="17" width="13" bestFit="1" customWidth="1"/>
    <col min="18" max="18" width="23.21875" bestFit="1" customWidth="1"/>
    <col min="19" max="19" width="14.77734375" bestFit="1" customWidth="1"/>
    <col min="20" max="20" width="17.88671875" bestFit="1" customWidth="1"/>
    <col min="21" max="21" width="38.5546875" bestFit="1" customWidth="1"/>
    <col min="22" max="22" width="24" bestFit="1" customWidth="1"/>
    <col min="23" max="23" width="13.44140625" bestFit="1" customWidth="1"/>
    <col min="24" max="24" width="10.88671875" bestFit="1" customWidth="1"/>
    <col min="25" max="25" width="22.109375" bestFit="1" customWidth="1"/>
    <col min="26" max="26" width="21.44140625" bestFit="1" customWidth="1"/>
    <col min="27" max="27" width="13.109375" bestFit="1" customWidth="1"/>
    <col min="28" max="28" width="27.44140625" bestFit="1" customWidth="1"/>
    <col min="29" max="29" width="19.77734375" bestFit="1" customWidth="1"/>
    <col min="30" max="30" width="25.6640625" bestFit="1" customWidth="1"/>
    <col min="31" max="31" width="23.109375" bestFit="1" customWidth="1"/>
    <col min="32" max="32" width="27" bestFit="1" customWidth="1"/>
    <col min="33" max="33" width="29.5546875" bestFit="1" customWidth="1"/>
    <col min="34" max="34" width="26.21875" bestFit="1" customWidth="1"/>
    <col min="35" max="35" width="17.5546875" bestFit="1" customWidth="1"/>
    <col min="36" max="36" width="30.44140625" bestFit="1" customWidth="1"/>
    <col min="37" max="37" width="27.109375" bestFit="1" customWidth="1"/>
    <col min="38" max="38" width="18.44140625" bestFit="1" customWidth="1"/>
    <col min="39" max="39" width="39.6640625" bestFit="1" customWidth="1"/>
    <col min="40" max="40" width="41.109375" bestFit="1" customWidth="1"/>
    <col min="41" max="41" width="32.44140625" bestFit="1" customWidth="1"/>
    <col min="42" max="42" width="18.77734375" bestFit="1" customWidth="1"/>
    <col min="43" max="43" width="16.6640625" bestFit="1" customWidth="1"/>
    <col min="44" max="44" width="10.33203125" bestFit="1" customWidth="1"/>
    <col min="45" max="45" width="10.77734375" bestFit="1" customWidth="1"/>
    <col min="46" max="46" width="10.6640625" bestFit="1" customWidth="1"/>
    <col min="47" max="47" width="13.6640625" bestFit="1" customWidth="1"/>
    <col min="48" max="48" width="14" bestFit="1" customWidth="1"/>
    <col min="49" max="49" width="14.109375" bestFit="1" customWidth="1"/>
    <col min="50" max="50" width="10" bestFit="1" customWidth="1"/>
    <col min="51" max="51" width="7.88671875" bestFit="1" customWidth="1"/>
    <col min="52" max="52" width="12.88671875" bestFit="1" customWidth="1"/>
    <col min="53" max="53" width="30.5546875" bestFit="1" customWidth="1"/>
    <col min="54" max="54" width="29" bestFit="1" customWidth="1"/>
    <col min="55" max="55" width="22.109375" bestFit="1" customWidth="1"/>
    <col min="56" max="56" width="25.21875" bestFit="1" customWidth="1"/>
    <col min="57" max="57" width="31.109375" bestFit="1" customWidth="1"/>
    <col min="58" max="58" width="30.5546875" bestFit="1" customWidth="1"/>
    <col min="59" max="59" width="30.88671875" bestFit="1" customWidth="1"/>
    <col min="60" max="60" width="21.6640625" bestFit="1" customWidth="1"/>
    <col min="61" max="61" width="24.6640625" bestFit="1" customWidth="1"/>
    <col min="62" max="62" width="31.44140625" bestFit="1" customWidth="1"/>
    <col min="63" max="63" width="29.88671875" bestFit="1" customWidth="1"/>
    <col min="64" max="64" width="23" bestFit="1" customWidth="1"/>
    <col min="65" max="65" width="26.109375" bestFit="1" customWidth="1"/>
    <col min="66" max="66" width="32.109375" bestFit="1" customWidth="1"/>
    <col min="67" max="67" width="31.44140625" bestFit="1" customWidth="1"/>
    <col min="68" max="68" width="31.88671875" bestFit="1" customWidth="1"/>
    <col min="69" max="69" width="22.5546875" bestFit="1" customWidth="1"/>
    <col min="70" max="70" width="25.5546875" bestFit="1" customWidth="1"/>
    <col min="71" max="71" width="15.5546875" bestFit="1" customWidth="1"/>
    <col min="72" max="72" width="20.21875" bestFit="1" customWidth="1"/>
    <col min="73" max="73" width="21.109375" bestFit="1" customWidth="1"/>
    <col min="74" max="74" width="20.33203125" bestFit="1" customWidth="1"/>
    <col min="75" max="75" width="21.21875" bestFit="1" customWidth="1"/>
    <col min="76" max="91" width="26.5546875" bestFit="1" customWidth="1"/>
    <col min="92" max="106" width="17.5546875" bestFit="1" customWidth="1"/>
    <col min="107" max="107" width="13.88671875" bestFit="1" customWidth="1"/>
    <col min="108" max="108" width="11.21875" bestFit="1" customWidth="1"/>
    <col min="109" max="109" width="18.77734375" bestFit="1" customWidth="1"/>
    <col min="110" max="110" width="8" bestFit="1" customWidth="1"/>
    <col min="111" max="111" width="9.5546875" bestFit="1" customWidth="1"/>
    <col min="112" max="112" width="17.6640625" bestFit="1" customWidth="1"/>
  </cols>
  <sheetData>
    <row r="1" spans="1:112" x14ac:dyDescent="0.3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74</v>
      </c>
      <c r="AQ1" t="s">
        <v>75</v>
      </c>
      <c r="AR1" t="s">
        <v>76</v>
      </c>
      <c r="AS1" t="s">
        <v>77</v>
      </c>
      <c r="AT1" t="s">
        <v>78</v>
      </c>
      <c r="AU1" t="s">
        <v>79</v>
      </c>
      <c r="AV1" t="s">
        <v>80</v>
      </c>
      <c r="AW1" t="s">
        <v>81</v>
      </c>
      <c r="AX1" t="s">
        <v>82</v>
      </c>
      <c r="AY1" t="s">
        <v>83</v>
      </c>
      <c r="AZ1" t="s">
        <v>84</v>
      </c>
      <c r="BA1" t="s">
        <v>85</v>
      </c>
      <c r="BB1" t="s">
        <v>86</v>
      </c>
      <c r="BC1" t="s">
        <v>87</v>
      </c>
      <c r="BD1" t="s">
        <v>88</v>
      </c>
      <c r="BE1" t="s">
        <v>89</v>
      </c>
      <c r="BF1" t="s">
        <v>90</v>
      </c>
      <c r="BG1" t="s">
        <v>91</v>
      </c>
      <c r="BH1" t="s">
        <v>92</v>
      </c>
      <c r="BI1" t="s">
        <v>93</v>
      </c>
      <c r="BJ1" t="s">
        <v>94</v>
      </c>
      <c r="BK1" t="s">
        <v>95</v>
      </c>
      <c r="BL1" t="s">
        <v>96</v>
      </c>
      <c r="BM1" t="s">
        <v>97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  <c r="BX1" t="s">
        <v>43</v>
      </c>
      <c r="BY1" t="s">
        <v>44</v>
      </c>
      <c r="BZ1" t="s">
        <v>45</v>
      </c>
      <c r="CA1" t="s">
        <v>46</v>
      </c>
      <c r="CB1" t="s">
        <v>47</v>
      </c>
      <c r="CC1" t="s">
        <v>48</v>
      </c>
      <c r="CD1" t="s">
        <v>49</v>
      </c>
      <c r="CE1" t="s">
        <v>50</v>
      </c>
      <c r="CF1" t="s">
        <v>51</v>
      </c>
      <c r="CG1" t="s">
        <v>52</v>
      </c>
      <c r="CH1" t="s">
        <v>53</v>
      </c>
      <c r="CI1" t="s">
        <v>54</v>
      </c>
      <c r="CJ1" t="s">
        <v>55</v>
      </c>
      <c r="CK1" t="s">
        <v>56</v>
      </c>
      <c r="CL1" t="s">
        <v>57</v>
      </c>
      <c r="CM1" t="s">
        <v>58</v>
      </c>
      <c r="CN1" t="s">
        <v>59</v>
      </c>
      <c r="CO1" t="s">
        <v>60</v>
      </c>
      <c r="CP1" t="s">
        <v>61</v>
      </c>
      <c r="CQ1" t="s">
        <v>62</v>
      </c>
      <c r="CR1" t="s">
        <v>63</v>
      </c>
      <c r="CS1" t="s">
        <v>64</v>
      </c>
      <c r="CT1" t="s">
        <v>65</v>
      </c>
      <c r="CU1" t="s">
        <v>66</v>
      </c>
      <c r="CV1" t="s">
        <v>67</v>
      </c>
      <c r="CW1" t="s">
        <v>68</v>
      </c>
      <c r="CX1" t="s">
        <v>69</v>
      </c>
      <c r="CY1" t="s">
        <v>70</v>
      </c>
      <c r="CZ1" t="s">
        <v>71</v>
      </c>
      <c r="DA1" t="s">
        <v>72</v>
      </c>
      <c r="DB1" t="s">
        <v>73</v>
      </c>
      <c r="DC1" s="3" t="s">
        <v>1465</v>
      </c>
      <c r="DD1" s="3" t="s">
        <v>1466</v>
      </c>
      <c r="DE1" s="3" t="s">
        <v>1470</v>
      </c>
      <c r="DF1" s="3" t="s">
        <v>1467</v>
      </c>
      <c r="DG1" s="3" t="s">
        <v>1468</v>
      </c>
      <c r="DH1" s="3" t="s">
        <v>1469</v>
      </c>
    </row>
    <row r="2" spans="1:112" x14ac:dyDescent="0.3">
      <c r="A2">
        <v>8743896489</v>
      </c>
      <c r="B2">
        <v>10743901048</v>
      </c>
      <c r="C2" s="1">
        <v>45939.448611111111</v>
      </c>
      <c r="D2" s="1">
        <v>45942.572222222225</v>
      </c>
      <c r="E2" t="s">
        <v>108</v>
      </c>
      <c r="F2">
        <v>2410</v>
      </c>
      <c r="G2">
        <v>2410</v>
      </c>
      <c r="H2">
        <v>0</v>
      </c>
      <c r="I2">
        <v>3500</v>
      </c>
      <c r="J2">
        <v>884</v>
      </c>
      <c r="K2" t="s">
        <v>109</v>
      </c>
      <c r="L2">
        <v>5</v>
      </c>
      <c r="M2">
        <v>114.76</v>
      </c>
      <c r="N2">
        <v>0</v>
      </c>
      <c r="O2">
        <v>0</v>
      </c>
      <c r="P2">
        <v>11.476000000000001</v>
      </c>
      <c r="Q2">
        <v>2.2949999999999999</v>
      </c>
      <c r="R2">
        <v>24.78</v>
      </c>
      <c r="S2">
        <v>597.19799999999998</v>
      </c>
      <c r="T2">
        <v>-597.19799999999998</v>
      </c>
      <c r="U2">
        <v>-610.96900000000005</v>
      </c>
      <c r="V2">
        <v>-71.98</v>
      </c>
      <c r="W2">
        <v>0</v>
      </c>
      <c r="X2">
        <v>61</v>
      </c>
      <c r="Y2">
        <v>0</v>
      </c>
      <c r="Z2">
        <v>10.98</v>
      </c>
      <c r="AA2">
        <v>1</v>
      </c>
      <c r="AB2" t="s">
        <v>110</v>
      </c>
      <c r="AC2">
        <v>2616</v>
      </c>
      <c r="AD2">
        <v>1727.0509999999999</v>
      </c>
      <c r="AE2">
        <v>1727.0509999999999</v>
      </c>
      <c r="AF2">
        <v>0</v>
      </c>
      <c r="AG2">
        <v>0</v>
      </c>
      <c r="AI2">
        <v>0</v>
      </c>
      <c r="AJ2">
        <v>-610.96900000000005</v>
      </c>
      <c r="AK2">
        <v>-71.98</v>
      </c>
      <c r="AL2">
        <v>2410</v>
      </c>
      <c r="AM2" s="1"/>
      <c r="AN2" s="1"/>
      <c r="AO2" s="1"/>
      <c r="AP2">
        <v>0</v>
      </c>
      <c r="AQ2">
        <v>2295.2399999999998</v>
      </c>
      <c r="AR2">
        <v>5</v>
      </c>
      <c r="AS2">
        <v>0</v>
      </c>
      <c r="AT2">
        <v>0</v>
      </c>
      <c r="AU2">
        <v>0.5</v>
      </c>
      <c r="AV2">
        <v>0</v>
      </c>
      <c r="AW2">
        <v>0</v>
      </c>
      <c r="AX2">
        <v>0.1</v>
      </c>
      <c r="AY2" t="s">
        <v>112</v>
      </c>
      <c r="AZ2" t="s">
        <v>113</v>
      </c>
      <c r="BC2">
        <v>0</v>
      </c>
      <c r="BD2">
        <v>0</v>
      </c>
      <c r="BE2">
        <v>0</v>
      </c>
      <c r="BF2">
        <v>0</v>
      </c>
      <c r="BG2">
        <v>0</v>
      </c>
      <c r="BJ2">
        <v>24.78</v>
      </c>
      <c r="BK2">
        <v>0</v>
      </c>
      <c r="BL2">
        <v>597.19799999999998</v>
      </c>
      <c r="BM2">
        <v>-597.19799999999998</v>
      </c>
      <c r="BN2">
        <v>0</v>
      </c>
      <c r="BO2">
        <v>0</v>
      </c>
      <c r="BP2">
        <v>0</v>
      </c>
      <c r="BQ2">
        <v>884</v>
      </c>
      <c r="BR2">
        <v>2.2952400000000002</v>
      </c>
      <c r="BS2" t="s">
        <v>114</v>
      </c>
      <c r="BT2">
        <v>0</v>
      </c>
      <c r="BU2">
        <v>11.476000000000001</v>
      </c>
      <c r="BV2">
        <v>0</v>
      </c>
      <c r="BW2">
        <v>2.2949999999999999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1727.0509999999999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f t="shared" ref="DC2:DC65" si="0">IFERROR(G2,0)+IFERROR(H2,0)</f>
        <v>2410</v>
      </c>
      <c r="DD2">
        <f t="shared" ref="DD2:DD65" si="1">ABS(IFERROR(T2,0))</f>
        <v>597.19799999999998</v>
      </c>
      <c r="DE2">
        <f t="shared" ref="DE2:DE65" si="2">ABS(IFERROR(P2,0)+IFERROR(Q2,0))</f>
        <v>13.771000000000001</v>
      </c>
      <c r="DF2">
        <f t="shared" ref="DF2:DF65" si="3">ABS(IFERROR(AH2,0))+ABS(IFERROR(AK2,0))+IFERROR(W2,0)</f>
        <v>71.98</v>
      </c>
      <c r="DG2">
        <f t="shared" ref="DG2:DG65" si="4">IFERROR(M2,0)+IFERROR(N2,0)+IFERROR(O2,0)+IFERROR(P2,0)</f>
        <v>126.236</v>
      </c>
      <c r="DH2">
        <v>1727.0510000000002</v>
      </c>
    </row>
    <row r="3" spans="1:112" x14ac:dyDescent="0.3">
      <c r="A3">
        <v>8746383853</v>
      </c>
      <c r="B3">
        <v>10746400495</v>
      </c>
      <c r="C3" s="1">
        <v>45940.808333333334</v>
      </c>
      <c r="D3" s="1">
        <v>45946.474999999999</v>
      </c>
      <c r="E3" t="s">
        <v>115</v>
      </c>
      <c r="F3">
        <v>2385</v>
      </c>
      <c r="G3">
        <v>0</v>
      </c>
      <c r="H3">
        <v>2385</v>
      </c>
      <c r="I3">
        <v>3000</v>
      </c>
      <c r="J3">
        <v>385</v>
      </c>
      <c r="K3" t="s">
        <v>109</v>
      </c>
      <c r="L3">
        <v>5</v>
      </c>
      <c r="M3">
        <v>113.57</v>
      </c>
      <c r="N3">
        <v>0</v>
      </c>
      <c r="O3">
        <v>0</v>
      </c>
      <c r="P3">
        <v>11.356999999999999</v>
      </c>
      <c r="Q3">
        <v>2.2709999999999999</v>
      </c>
      <c r="R3">
        <v>17.7</v>
      </c>
      <c r="S3">
        <v>422.14499999999998</v>
      </c>
      <c r="T3">
        <v>-422.14499999999998</v>
      </c>
      <c r="U3">
        <v>-435.77300000000002</v>
      </c>
      <c r="V3">
        <v>-71.98</v>
      </c>
      <c r="W3">
        <v>0</v>
      </c>
      <c r="X3">
        <v>61</v>
      </c>
      <c r="Y3">
        <v>0</v>
      </c>
      <c r="Z3">
        <v>10.98</v>
      </c>
      <c r="AA3">
        <v>2</v>
      </c>
      <c r="AB3" t="s">
        <v>116</v>
      </c>
      <c r="AC3">
        <v>2615</v>
      </c>
      <c r="AD3">
        <v>1877.2470000000001</v>
      </c>
      <c r="AE3">
        <v>1877.2470000000001</v>
      </c>
      <c r="AF3">
        <v>0</v>
      </c>
      <c r="AG3">
        <v>-435.77300000000002</v>
      </c>
      <c r="AH3">
        <v>-71.98</v>
      </c>
      <c r="AI3">
        <v>2385</v>
      </c>
      <c r="AJ3">
        <v>0</v>
      </c>
      <c r="AL3">
        <v>0</v>
      </c>
      <c r="AM3" s="1">
        <v>45960</v>
      </c>
      <c r="AN3" s="1">
        <v>45960</v>
      </c>
      <c r="AO3" s="1">
        <v>45960</v>
      </c>
      <c r="AP3">
        <v>0</v>
      </c>
      <c r="AQ3">
        <v>2271.4299999999998</v>
      </c>
      <c r="AR3">
        <v>5</v>
      </c>
      <c r="AS3">
        <v>0</v>
      </c>
      <c r="AT3">
        <v>0</v>
      </c>
      <c r="AU3">
        <v>0.5</v>
      </c>
      <c r="AV3">
        <v>0</v>
      </c>
      <c r="AW3">
        <v>0</v>
      </c>
      <c r="AX3">
        <v>0.1</v>
      </c>
      <c r="AY3" t="s">
        <v>112</v>
      </c>
      <c r="AZ3" t="s">
        <v>117</v>
      </c>
      <c r="BA3">
        <v>17.7</v>
      </c>
      <c r="BB3">
        <v>0</v>
      </c>
      <c r="BC3">
        <v>422.14499999999998</v>
      </c>
      <c r="BD3">
        <v>-422.14499999999998</v>
      </c>
      <c r="BE3">
        <v>0</v>
      </c>
      <c r="BF3">
        <v>0</v>
      </c>
      <c r="BG3">
        <v>0</v>
      </c>
      <c r="BH3">
        <v>385</v>
      </c>
      <c r="BI3">
        <v>2.2714300000000001</v>
      </c>
      <c r="BL3">
        <v>0</v>
      </c>
      <c r="BM3">
        <v>0</v>
      </c>
      <c r="BN3">
        <v>0</v>
      </c>
      <c r="BO3">
        <v>0</v>
      </c>
      <c r="BP3">
        <v>0</v>
      </c>
      <c r="BS3" t="s">
        <v>118</v>
      </c>
      <c r="BT3">
        <v>11.356999999999999</v>
      </c>
      <c r="BU3">
        <v>0</v>
      </c>
      <c r="BV3">
        <v>2.2709999999999999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1877.2470000000001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f t="shared" si="0"/>
        <v>2385</v>
      </c>
      <c r="DD3">
        <f t="shared" si="1"/>
        <v>422.14499999999998</v>
      </c>
      <c r="DE3">
        <f t="shared" si="2"/>
        <v>13.628</v>
      </c>
      <c r="DF3">
        <f t="shared" si="3"/>
        <v>71.98</v>
      </c>
      <c r="DG3">
        <f t="shared" si="4"/>
        <v>124.92699999999999</v>
      </c>
      <c r="DH3">
        <v>1877.2470000000001</v>
      </c>
    </row>
    <row r="4" spans="1:112" x14ac:dyDescent="0.3">
      <c r="A4">
        <v>8725799225</v>
      </c>
      <c r="B4">
        <v>10725751253</v>
      </c>
      <c r="C4" s="1">
        <v>45931.8</v>
      </c>
      <c r="D4" s="1">
        <v>45936.447222222225</v>
      </c>
      <c r="E4" t="s">
        <v>119</v>
      </c>
      <c r="F4">
        <v>2556</v>
      </c>
      <c r="G4">
        <v>0</v>
      </c>
      <c r="H4">
        <v>2556</v>
      </c>
      <c r="I4">
        <v>3250</v>
      </c>
      <c r="J4">
        <v>488</v>
      </c>
      <c r="K4" t="s">
        <v>120</v>
      </c>
      <c r="L4">
        <v>5</v>
      </c>
      <c r="M4">
        <v>0</v>
      </c>
      <c r="N4">
        <v>60.86</v>
      </c>
      <c r="O4">
        <v>60.86</v>
      </c>
      <c r="P4">
        <v>12.170999999999999</v>
      </c>
      <c r="Q4">
        <v>2.4340000000000002</v>
      </c>
      <c r="R4">
        <v>25.96</v>
      </c>
      <c r="S4">
        <v>663.53800000000001</v>
      </c>
      <c r="T4">
        <v>-663.53800000000001</v>
      </c>
      <c r="U4">
        <v>-678.14300000000003</v>
      </c>
      <c r="V4">
        <v>-71.98</v>
      </c>
      <c r="W4">
        <v>0</v>
      </c>
      <c r="X4">
        <v>61</v>
      </c>
      <c r="Y4">
        <v>0</v>
      </c>
      <c r="Z4">
        <v>10.98</v>
      </c>
      <c r="AA4">
        <v>1</v>
      </c>
      <c r="AB4" t="s">
        <v>110</v>
      </c>
      <c r="AC4">
        <v>2762</v>
      </c>
      <c r="AD4">
        <v>1805.877</v>
      </c>
      <c r="AE4">
        <v>1805.877</v>
      </c>
      <c r="AF4">
        <v>0</v>
      </c>
      <c r="AG4">
        <v>-678.14300000000003</v>
      </c>
      <c r="AH4">
        <v>-71.98</v>
      </c>
      <c r="AI4">
        <v>2556</v>
      </c>
      <c r="AJ4">
        <v>0</v>
      </c>
      <c r="AL4">
        <v>0</v>
      </c>
      <c r="AM4" s="1">
        <v>45953</v>
      </c>
      <c r="AN4" s="1">
        <v>45953</v>
      </c>
      <c r="AO4" s="1">
        <v>45953</v>
      </c>
      <c r="AP4">
        <v>0</v>
      </c>
      <c r="AQ4">
        <v>2434.2800000000002</v>
      </c>
      <c r="AR4">
        <v>0</v>
      </c>
      <c r="AS4">
        <v>2.5</v>
      </c>
      <c r="AT4">
        <v>2.5</v>
      </c>
      <c r="AU4">
        <v>0</v>
      </c>
      <c r="AV4">
        <v>0.25</v>
      </c>
      <c r="AW4">
        <v>0.25</v>
      </c>
      <c r="AX4">
        <v>0.1</v>
      </c>
      <c r="AY4" t="s">
        <v>121</v>
      </c>
      <c r="AZ4" t="s">
        <v>113</v>
      </c>
      <c r="BA4">
        <v>25.96</v>
      </c>
      <c r="BB4">
        <v>0</v>
      </c>
      <c r="BC4">
        <v>663.53800000000001</v>
      </c>
      <c r="BD4">
        <v>-663.53800000000001</v>
      </c>
      <c r="BE4">
        <v>0</v>
      </c>
      <c r="BF4">
        <v>0</v>
      </c>
      <c r="BG4">
        <v>0</v>
      </c>
      <c r="BH4">
        <v>488</v>
      </c>
      <c r="BI4">
        <v>2.4342800000000002</v>
      </c>
      <c r="BL4">
        <v>0</v>
      </c>
      <c r="BM4">
        <v>0</v>
      </c>
      <c r="BN4">
        <v>0</v>
      </c>
      <c r="BO4">
        <v>0</v>
      </c>
      <c r="BP4">
        <v>0</v>
      </c>
      <c r="BS4" t="s">
        <v>122</v>
      </c>
      <c r="BT4">
        <v>12.170999999999999</v>
      </c>
      <c r="BU4">
        <v>0</v>
      </c>
      <c r="BV4">
        <v>2.4340000000000002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1805.877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f t="shared" si="0"/>
        <v>2556</v>
      </c>
      <c r="DD4">
        <f t="shared" si="1"/>
        <v>663.53800000000001</v>
      </c>
      <c r="DE4">
        <f t="shared" si="2"/>
        <v>14.605</v>
      </c>
      <c r="DF4">
        <f t="shared" si="3"/>
        <v>71.98</v>
      </c>
      <c r="DG4">
        <f t="shared" si="4"/>
        <v>133.89099999999999</v>
      </c>
      <c r="DH4">
        <v>1805.877</v>
      </c>
    </row>
    <row r="5" spans="1:112" x14ac:dyDescent="0.3">
      <c r="A5">
        <v>8718239977</v>
      </c>
      <c r="B5">
        <v>10718182238</v>
      </c>
      <c r="C5" s="1">
        <v>45930.615277777775</v>
      </c>
      <c r="D5" s="1">
        <v>45934.859027777777</v>
      </c>
      <c r="E5" t="s">
        <v>123</v>
      </c>
      <c r="F5">
        <v>3789</v>
      </c>
      <c r="G5">
        <v>0</v>
      </c>
      <c r="H5">
        <v>3788.99</v>
      </c>
      <c r="I5">
        <v>4250</v>
      </c>
      <c r="J5">
        <v>255</v>
      </c>
      <c r="K5" t="s">
        <v>109</v>
      </c>
      <c r="L5">
        <v>18</v>
      </c>
      <c r="M5">
        <v>577.98</v>
      </c>
      <c r="N5">
        <v>0</v>
      </c>
      <c r="O5">
        <v>0</v>
      </c>
      <c r="P5">
        <v>16.055</v>
      </c>
      <c r="Q5">
        <v>3.2109999999999999</v>
      </c>
      <c r="R5">
        <v>24.78</v>
      </c>
      <c r="S5">
        <v>938.91200000000003</v>
      </c>
      <c r="T5">
        <v>-938.91200000000003</v>
      </c>
      <c r="U5">
        <v>-958.178</v>
      </c>
      <c r="V5">
        <v>-71.98</v>
      </c>
      <c r="W5">
        <v>0</v>
      </c>
      <c r="X5">
        <v>61</v>
      </c>
      <c r="Y5">
        <v>0</v>
      </c>
      <c r="Z5">
        <v>10.98</v>
      </c>
      <c r="AA5">
        <v>1</v>
      </c>
      <c r="AB5" t="s">
        <v>110</v>
      </c>
      <c r="AC5">
        <v>3995</v>
      </c>
      <c r="AD5">
        <v>2758.8319999999999</v>
      </c>
      <c r="AE5">
        <v>2758.8319999999999</v>
      </c>
      <c r="AF5">
        <v>0</v>
      </c>
      <c r="AG5">
        <v>-958.178</v>
      </c>
      <c r="AH5">
        <v>-71.98</v>
      </c>
      <c r="AI5">
        <v>3788.99</v>
      </c>
      <c r="AJ5">
        <v>0</v>
      </c>
      <c r="AL5">
        <v>0</v>
      </c>
      <c r="AM5" s="1">
        <v>45953</v>
      </c>
      <c r="AN5" s="1">
        <v>45953</v>
      </c>
      <c r="AO5" s="1">
        <v>45953</v>
      </c>
      <c r="AP5">
        <v>0</v>
      </c>
      <c r="AQ5">
        <v>3211.02</v>
      </c>
      <c r="AR5">
        <v>18</v>
      </c>
      <c r="AS5">
        <v>0</v>
      </c>
      <c r="AT5">
        <v>0</v>
      </c>
      <c r="AU5">
        <v>0.5</v>
      </c>
      <c r="AV5">
        <v>0</v>
      </c>
      <c r="AW5">
        <v>0</v>
      </c>
      <c r="AX5">
        <v>0.1</v>
      </c>
      <c r="AY5" t="s">
        <v>112</v>
      </c>
      <c r="AZ5" t="s">
        <v>124</v>
      </c>
      <c r="BA5">
        <v>24.78</v>
      </c>
      <c r="BB5">
        <v>0</v>
      </c>
      <c r="BC5">
        <v>938.91200000000003</v>
      </c>
      <c r="BD5">
        <v>-938.91200000000003</v>
      </c>
      <c r="BE5">
        <v>0</v>
      </c>
      <c r="BF5">
        <v>0</v>
      </c>
      <c r="BG5">
        <v>0</v>
      </c>
      <c r="BH5">
        <v>255</v>
      </c>
      <c r="BI5">
        <v>3.21102</v>
      </c>
      <c r="BL5">
        <v>0</v>
      </c>
      <c r="BM5">
        <v>0</v>
      </c>
      <c r="BN5">
        <v>0</v>
      </c>
      <c r="BO5">
        <v>0</v>
      </c>
      <c r="BP5">
        <v>0</v>
      </c>
      <c r="BS5" t="s">
        <v>125</v>
      </c>
      <c r="BT5">
        <v>16.055</v>
      </c>
      <c r="BU5">
        <v>0</v>
      </c>
      <c r="BV5">
        <v>3.2109999999999999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2758.8319999999999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f t="shared" si="0"/>
        <v>3788.99</v>
      </c>
      <c r="DD5">
        <f t="shared" si="1"/>
        <v>938.91200000000003</v>
      </c>
      <c r="DE5">
        <f t="shared" si="2"/>
        <v>19.265999999999998</v>
      </c>
      <c r="DF5">
        <f t="shared" si="3"/>
        <v>71.98</v>
      </c>
      <c r="DG5">
        <f t="shared" si="4"/>
        <v>594.03499999999997</v>
      </c>
      <c r="DH5">
        <v>2758.8319999999994</v>
      </c>
    </row>
    <row r="6" spans="1:112" x14ac:dyDescent="0.3">
      <c r="A6">
        <v>8752499712</v>
      </c>
      <c r="B6">
        <v>10752538871</v>
      </c>
      <c r="C6" s="1">
        <v>45943.449305555558</v>
      </c>
      <c r="D6" s="1">
        <v>45946.55</v>
      </c>
      <c r="E6" t="s">
        <v>126</v>
      </c>
      <c r="F6">
        <v>2150</v>
      </c>
      <c r="G6">
        <v>0</v>
      </c>
      <c r="H6">
        <v>2150</v>
      </c>
      <c r="I6">
        <v>5500</v>
      </c>
      <c r="J6">
        <v>3144</v>
      </c>
      <c r="K6" t="s">
        <v>109</v>
      </c>
      <c r="L6">
        <v>5</v>
      </c>
      <c r="M6">
        <v>102.38</v>
      </c>
      <c r="N6">
        <v>0</v>
      </c>
      <c r="O6">
        <v>0</v>
      </c>
      <c r="P6">
        <v>10.238</v>
      </c>
      <c r="Q6">
        <v>2.048</v>
      </c>
      <c r="R6">
        <v>31.86</v>
      </c>
      <c r="S6">
        <v>684.99</v>
      </c>
      <c r="T6">
        <v>-684.99</v>
      </c>
      <c r="U6">
        <v>-697.27599999999995</v>
      </c>
      <c r="V6">
        <v>-71.98</v>
      </c>
      <c r="W6">
        <v>0</v>
      </c>
      <c r="X6">
        <v>61</v>
      </c>
      <c r="Y6">
        <v>0</v>
      </c>
      <c r="Z6">
        <v>10.98</v>
      </c>
      <c r="AA6">
        <v>1</v>
      </c>
      <c r="AB6" t="s">
        <v>110</v>
      </c>
      <c r="AC6">
        <v>2356</v>
      </c>
      <c r="AD6">
        <v>1380.7439999999999</v>
      </c>
      <c r="AE6">
        <v>1380.7439999999999</v>
      </c>
      <c r="AF6">
        <v>0</v>
      </c>
      <c r="AG6">
        <v>-697.27599999999995</v>
      </c>
      <c r="AH6">
        <v>-71.98</v>
      </c>
      <c r="AI6">
        <v>2150</v>
      </c>
      <c r="AJ6">
        <v>0</v>
      </c>
      <c r="AL6">
        <v>0</v>
      </c>
      <c r="AM6" s="1">
        <v>45960</v>
      </c>
      <c r="AN6" s="1">
        <v>45960</v>
      </c>
      <c r="AO6" s="1">
        <v>45960</v>
      </c>
      <c r="AP6">
        <v>0</v>
      </c>
      <c r="AQ6">
        <v>2047.62</v>
      </c>
      <c r="AR6">
        <v>5</v>
      </c>
      <c r="AS6">
        <v>0</v>
      </c>
      <c r="AT6">
        <v>0</v>
      </c>
      <c r="AU6">
        <v>0.5</v>
      </c>
      <c r="AV6">
        <v>0</v>
      </c>
      <c r="AW6">
        <v>0</v>
      </c>
      <c r="AX6">
        <v>0.1</v>
      </c>
      <c r="AY6" t="s">
        <v>127</v>
      </c>
      <c r="AZ6" t="s">
        <v>128</v>
      </c>
      <c r="BA6">
        <v>31.86</v>
      </c>
      <c r="BB6">
        <v>0</v>
      </c>
      <c r="BC6">
        <v>684.99</v>
      </c>
      <c r="BD6">
        <v>-684.99</v>
      </c>
      <c r="BE6">
        <v>0</v>
      </c>
      <c r="BF6">
        <v>0</v>
      </c>
      <c r="BG6">
        <v>0</v>
      </c>
      <c r="BH6">
        <v>3144</v>
      </c>
      <c r="BI6">
        <v>2.0476200000000002</v>
      </c>
      <c r="BL6">
        <v>0</v>
      </c>
      <c r="BM6">
        <v>0</v>
      </c>
      <c r="BN6">
        <v>0</v>
      </c>
      <c r="BO6">
        <v>0</v>
      </c>
      <c r="BP6">
        <v>0</v>
      </c>
      <c r="BS6" t="s">
        <v>129</v>
      </c>
      <c r="BT6">
        <v>10.238</v>
      </c>
      <c r="BU6">
        <v>0</v>
      </c>
      <c r="BV6">
        <v>2.048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1380.7439999999999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f t="shared" si="0"/>
        <v>2150</v>
      </c>
      <c r="DD6">
        <f t="shared" si="1"/>
        <v>684.99</v>
      </c>
      <c r="DE6">
        <f t="shared" si="2"/>
        <v>12.286</v>
      </c>
      <c r="DF6">
        <f t="shared" si="3"/>
        <v>71.98</v>
      </c>
      <c r="DG6">
        <f t="shared" si="4"/>
        <v>112.61799999999999</v>
      </c>
      <c r="DH6">
        <v>1380.7439999999999</v>
      </c>
    </row>
    <row r="7" spans="1:112" x14ac:dyDescent="0.3">
      <c r="A7">
        <v>8727502935</v>
      </c>
      <c r="B7">
        <v>10727456914</v>
      </c>
      <c r="C7" s="1">
        <v>45933.480555555558</v>
      </c>
      <c r="D7" s="1">
        <v>45935.695138888892</v>
      </c>
      <c r="E7" t="s">
        <v>130</v>
      </c>
      <c r="F7">
        <v>3119</v>
      </c>
      <c r="G7">
        <v>3119</v>
      </c>
      <c r="H7">
        <v>0</v>
      </c>
      <c r="I7">
        <v>3500</v>
      </c>
      <c r="J7">
        <v>175</v>
      </c>
      <c r="K7" t="s">
        <v>120</v>
      </c>
      <c r="L7">
        <v>18</v>
      </c>
      <c r="M7">
        <v>0</v>
      </c>
      <c r="N7">
        <v>237.89</v>
      </c>
      <c r="O7">
        <v>237.89</v>
      </c>
      <c r="P7">
        <v>13.215999999999999</v>
      </c>
      <c r="Q7">
        <v>2.6429999999999998</v>
      </c>
      <c r="R7">
        <v>21.24</v>
      </c>
      <c r="S7">
        <v>662.476</v>
      </c>
      <c r="T7">
        <v>-662.476</v>
      </c>
      <c r="U7">
        <v>-678.33500000000004</v>
      </c>
      <c r="V7">
        <v>-71.98</v>
      </c>
      <c r="W7">
        <v>0</v>
      </c>
      <c r="X7">
        <v>61</v>
      </c>
      <c r="Y7">
        <v>0</v>
      </c>
      <c r="Z7">
        <v>10.98</v>
      </c>
      <c r="AA7">
        <v>1</v>
      </c>
      <c r="AB7" t="s">
        <v>131</v>
      </c>
      <c r="AC7">
        <v>3325</v>
      </c>
      <c r="AD7">
        <v>2368.6849999999999</v>
      </c>
      <c r="AE7">
        <v>2368.6849999999999</v>
      </c>
      <c r="AF7">
        <v>0</v>
      </c>
      <c r="AG7">
        <v>0</v>
      </c>
      <c r="AI7">
        <v>0</v>
      </c>
      <c r="AJ7">
        <v>-678.33500000000004</v>
      </c>
      <c r="AK7">
        <v>-71.98</v>
      </c>
      <c r="AL7">
        <v>3119</v>
      </c>
      <c r="AM7" s="1"/>
      <c r="AN7" s="1"/>
      <c r="AO7" s="1"/>
      <c r="AP7">
        <v>0</v>
      </c>
      <c r="AQ7">
        <v>2643.22</v>
      </c>
      <c r="AR7">
        <v>0</v>
      </c>
      <c r="AS7">
        <v>9</v>
      </c>
      <c r="AT7">
        <v>9</v>
      </c>
      <c r="AU7">
        <v>0</v>
      </c>
      <c r="AV7">
        <v>0.25</v>
      </c>
      <c r="AW7">
        <v>0.25</v>
      </c>
      <c r="AX7">
        <v>0.1</v>
      </c>
      <c r="AY7" t="s">
        <v>112</v>
      </c>
      <c r="AZ7" t="s">
        <v>128</v>
      </c>
      <c r="BC7">
        <v>0</v>
      </c>
      <c r="BD7">
        <v>0</v>
      </c>
      <c r="BE7">
        <v>0</v>
      </c>
      <c r="BF7">
        <v>0</v>
      </c>
      <c r="BG7">
        <v>0</v>
      </c>
      <c r="BJ7">
        <v>21.24</v>
      </c>
      <c r="BK7">
        <v>0</v>
      </c>
      <c r="BL7">
        <v>662.476</v>
      </c>
      <c r="BM7">
        <v>-662.476</v>
      </c>
      <c r="BN7">
        <v>0</v>
      </c>
      <c r="BO7">
        <v>0</v>
      </c>
      <c r="BP7">
        <v>0</v>
      </c>
      <c r="BQ7">
        <v>175</v>
      </c>
      <c r="BR7">
        <v>2.6432199999999999</v>
      </c>
      <c r="BS7" t="s">
        <v>132</v>
      </c>
      <c r="BT7">
        <v>0</v>
      </c>
      <c r="BU7">
        <v>13.215999999999999</v>
      </c>
      <c r="BV7">
        <v>0</v>
      </c>
      <c r="BW7">
        <v>2.6429999999999998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2368.6849999999999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f t="shared" si="0"/>
        <v>3119</v>
      </c>
      <c r="DD7">
        <f t="shared" si="1"/>
        <v>662.476</v>
      </c>
      <c r="DE7">
        <f t="shared" si="2"/>
        <v>15.858999999999998</v>
      </c>
      <c r="DF7">
        <f t="shared" si="3"/>
        <v>71.98</v>
      </c>
      <c r="DG7">
        <f t="shared" si="4"/>
        <v>488.99599999999998</v>
      </c>
      <c r="DH7">
        <v>2368.6849999999999</v>
      </c>
    </row>
    <row r="8" spans="1:112" x14ac:dyDescent="0.3">
      <c r="A8">
        <v>8663926203</v>
      </c>
      <c r="B8">
        <v>10663850265</v>
      </c>
      <c r="C8" s="1">
        <v>45912.803472222222</v>
      </c>
      <c r="D8" s="1">
        <v>45916.753472222219</v>
      </c>
      <c r="E8" t="s">
        <v>133</v>
      </c>
      <c r="F8">
        <v>1454</v>
      </c>
      <c r="G8">
        <v>1454</v>
      </c>
      <c r="H8">
        <v>0</v>
      </c>
      <c r="I8">
        <v>3250</v>
      </c>
      <c r="J8">
        <v>1625</v>
      </c>
      <c r="K8" t="s">
        <v>109</v>
      </c>
      <c r="L8">
        <v>12</v>
      </c>
      <c r="M8">
        <v>155.79</v>
      </c>
      <c r="N8">
        <v>0</v>
      </c>
      <c r="O8">
        <v>0</v>
      </c>
      <c r="P8">
        <v>6.4909999999999997</v>
      </c>
      <c r="Q8">
        <v>1.298</v>
      </c>
      <c r="R8">
        <v>22.42</v>
      </c>
      <c r="S8">
        <v>325.98700000000002</v>
      </c>
      <c r="T8">
        <v>-325.98700000000002</v>
      </c>
      <c r="U8">
        <v>-333.77600000000001</v>
      </c>
      <c r="V8">
        <v>-53.1</v>
      </c>
      <c r="W8">
        <v>0</v>
      </c>
      <c r="X8">
        <v>45</v>
      </c>
      <c r="Y8">
        <v>0</v>
      </c>
      <c r="Z8">
        <v>8.1</v>
      </c>
      <c r="AA8">
        <v>1</v>
      </c>
      <c r="AB8" t="s">
        <v>116</v>
      </c>
      <c r="AC8">
        <v>1625</v>
      </c>
      <c r="AD8">
        <v>1067.124</v>
      </c>
      <c r="AE8">
        <v>1067.124</v>
      </c>
      <c r="AF8">
        <v>0</v>
      </c>
      <c r="AG8">
        <v>0</v>
      </c>
      <c r="AI8">
        <v>0</v>
      </c>
      <c r="AJ8">
        <v>-333.77600000000001</v>
      </c>
      <c r="AK8">
        <v>-53.1</v>
      </c>
      <c r="AL8">
        <v>1454</v>
      </c>
      <c r="AM8" s="1"/>
      <c r="AN8" s="1"/>
      <c r="AO8" s="1"/>
      <c r="AP8">
        <v>0</v>
      </c>
      <c r="AQ8">
        <v>1298.21</v>
      </c>
      <c r="AR8">
        <v>12</v>
      </c>
      <c r="AS8">
        <v>0</v>
      </c>
      <c r="AT8">
        <v>0</v>
      </c>
      <c r="AU8">
        <v>0.5</v>
      </c>
      <c r="AV8">
        <v>0</v>
      </c>
      <c r="AW8">
        <v>0</v>
      </c>
      <c r="AX8">
        <v>0.1</v>
      </c>
      <c r="AY8" t="s">
        <v>112</v>
      </c>
      <c r="AZ8" t="s">
        <v>128</v>
      </c>
      <c r="BC8">
        <v>0</v>
      </c>
      <c r="BD8">
        <v>0</v>
      </c>
      <c r="BE8">
        <v>0</v>
      </c>
      <c r="BF8">
        <v>0</v>
      </c>
      <c r="BG8">
        <v>0</v>
      </c>
      <c r="BJ8">
        <v>22.42</v>
      </c>
      <c r="BK8">
        <v>0</v>
      </c>
      <c r="BL8">
        <v>325.98700000000002</v>
      </c>
      <c r="BM8">
        <v>-325.98700000000002</v>
      </c>
      <c r="BN8">
        <v>0</v>
      </c>
      <c r="BO8">
        <v>0</v>
      </c>
      <c r="BP8">
        <v>0</v>
      </c>
      <c r="BQ8">
        <v>1625</v>
      </c>
      <c r="BR8">
        <v>1.2982100000000001</v>
      </c>
      <c r="BS8" t="s">
        <v>134</v>
      </c>
      <c r="BT8">
        <v>0</v>
      </c>
      <c r="BU8">
        <v>6.4909999999999997</v>
      </c>
      <c r="BV8">
        <v>0</v>
      </c>
      <c r="BW8">
        <v>1.298</v>
      </c>
      <c r="BX8">
        <v>1067.124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f t="shared" si="0"/>
        <v>1454</v>
      </c>
      <c r="DD8">
        <f t="shared" si="1"/>
        <v>325.98700000000002</v>
      </c>
      <c r="DE8">
        <f t="shared" si="2"/>
        <v>7.7889999999999997</v>
      </c>
      <c r="DF8">
        <f t="shared" si="3"/>
        <v>53.1</v>
      </c>
      <c r="DG8">
        <f t="shared" si="4"/>
        <v>162.28100000000001</v>
      </c>
      <c r="DH8">
        <v>1067.124</v>
      </c>
    </row>
    <row r="9" spans="1:112" x14ac:dyDescent="0.3">
      <c r="A9">
        <v>8689247485</v>
      </c>
      <c r="B9">
        <v>10689175468</v>
      </c>
      <c r="C9" s="1">
        <v>45922.443055555559</v>
      </c>
      <c r="D9" s="1">
        <v>45926.408333333333</v>
      </c>
      <c r="E9" t="s">
        <v>135</v>
      </c>
      <c r="F9">
        <v>3564</v>
      </c>
      <c r="G9">
        <v>0</v>
      </c>
      <c r="H9">
        <v>3564</v>
      </c>
      <c r="I9">
        <v>4000</v>
      </c>
      <c r="J9">
        <v>230</v>
      </c>
      <c r="K9" t="s">
        <v>109</v>
      </c>
      <c r="L9">
        <v>18</v>
      </c>
      <c r="M9">
        <v>543.66</v>
      </c>
      <c r="N9">
        <v>0</v>
      </c>
      <c r="O9">
        <v>0</v>
      </c>
      <c r="P9">
        <v>15.102</v>
      </c>
      <c r="Q9">
        <v>3.02</v>
      </c>
      <c r="R9">
        <v>24.78</v>
      </c>
      <c r="S9">
        <v>883.15899999999999</v>
      </c>
      <c r="T9">
        <v>-883.15899999999999</v>
      </c>
      <c r="U9">
        <v>-901.28099999999995</v>
      </c>
      <c r="V9">
        <v>-71.98</v>
      </c>
      <c r="W9">
        <v>0</v>
      </c>
      <c r="X9">
        <v>61</v>
      </c>
      <c r="Y9">
        <v>0</v>
      </c>
      <c r="Z9">
        <v>10.98</v>
      </c>
      <c r="AA9">
        <v>1</v>
      </c>
      <c r="AB9" t="s">
        <v>116</v>
      </c>
      <c r="AC9">
        <v>3770</v>
      </c>
      <c r="AD9">
        <v>2590.739</v>
      </c>
      <c r="AE9">
        <v>2590.739</v>
      </c>
      <c r="AF9">
        <v>0</v>
      </c>
      <c r="AG9">
        <v>-901.28099999999995</v>
      </c>
      <c r="AH9">
        <v>-71.98</v>
      </c>
      <c r="AI9">
        <v>3564</v>
      </c>
      <c r="AJ9">
        <v>0</v>
      </c>
      <c r="AL9">
        <v>0</v>
      </c>
      <c r="AM9" s="1">
        <v>45940</v>
      </c>
      <c r="AN9" s="1">
        <v>45940</v>
      </c>
      <c r="AO9" s="1">
        <v>45940</v>
      </c>
      <c r="AP9">
        <v>0</v>
      </c>
      <c r="AQ9">
        <v>3020.34</v>
      </c>
      <c r="AR9">
        <v>18</v>
      </c>
      <c r="AS9">
        <v>0</v>
      </c>
      <c r="AT9">
        <v>0</v>
      </c>
      <c r="AU9">
        <v>0.5</v>
      </c>
      <c r="AV9">
        <v>0</v>
      </c>
      <c r="AW9">
        <v>0</v>
      </c>
      <c r="AX9">
        <v>0.1</v>
      </c>
      <c r="AY9" t="s">
        <v>112</v>
      </c>
      <c r="AZ9" t="s">
        <v>113</v>
      </c>
      <c r="BA9">
        <v>24.78</v>
      </c>
      <c r="BB9">
        <v>0</v>
      </c>
      <c r="BC9">
        <v>883.15899999999999</v>
      </c>
      <c r="BD9">
        <v>-883.15899999999999</v>
      </c>
      <c r="BE9">
        <v>0</v>
      </c>
      <c r="BF9">
        <v>0</v>
      </c>
      <c r="BG9">
        <v>0</v>
      </c>
      <c r="BH9">
        <v>230</v>
      </c>
      <c r="BI9">
        <v>3.02034</v>
      </c>
      <c r="BL9">
        <v>0</v>
      </c>
      <c r="BM9">
        <v>0</v>
      </c>
      <c r="BN9">
        <v>0</v>
      </c>
      <c r="BO9">
        <v>0</v>
      </c>
      <c r="BP9">
        <v>0</v>
      </c>
      <c r="BS9" t="s">
        <v>136</v>
      </c>
      <c r="BT9">
        <v>15.102</v>
      </c>
      <c r="BU9">
        <v>0</v>
      </c>
      <c r="BV9">
        <v>3.02</v>
      </c>
      <c r="BW9">
        <v>0</v>
      </c>
      <c r="BX9">
        <v>0</v>
      </c>
      <c r="BY9">
        <v>0</v>
      </c>
      <c r="BZ9">
        <v>0</v>
      </c>
      <c r="CA9">
        <v>0</v>
      </c>
      <c r="CB9">
        <v>2590.739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f t="shared" si="0"/>
        <v>3564</v>
      </c>
      <c r="DD9">
        <f t="shared" si="1"/>
        <v>883.15899999999999</v>
      </c>
      <c r="DE9">
        <f t="shared" si="2"/>
        <v>18.122</v>
      </c>
      <c r="DF9">
        <f t="shared" si="3"/>
        <v>71.98</v>
      </c>
      <c r="DG9">
        <f t="shared" si="4"/>
        <v>558.76199999999994</v>
      </c>
      <c r="DH9">
        <v>2590.739</v>
      </c>
    </row>
    <row r="10" spans="1:112" x14ac:dyDescent="0.3">
      <c r="A10">
        <v>8694687361</v>
      </c>
      <c r="B10">
        <v>10694615798</v>
      </c>
      <c r="C10" s="1">
        <v>45922.443055555559</v>
      </c>
      <c r="D10" s="1">
        <v>45925.467361111114</v>
      </c>
      <c r="E10" t="s">
        <v>137</v>
      </c>
      <c r="F10">
        <v>3143</v>
      </c>
      <c r="G10">
        <v>0</v>
      </c>
      <c r="H10">
        <v>3142.99</v>
      </c>
      <c r="I10">
        <v>4000</v>
      </c>
      <c r="J10">
        <v>651</v>
      </c>
      <c r="K10" t="s">
        <v>120</v>
      </c>
      <c r="L10">
        <v>18</v>
      </c>
      <c r="M10">
        <v>0</v>
      </c>
      <c r="N10">
        <v>239.72</v>
      </c>
      <c r="O10">
        <v>239.72</v>
      </c>
      <c r="P10">
        <v>13.318</v>
      </c>
      <c r="Q10">
        <v>2.6640000000000001</v>
      </c>
      <c r="R10">
        <v>21.24</v>
      </c>
      <c r="S10">
        <v>667.57100000000003</v>
      </c>
      <c r="T10">
        <v>-667.57100000000003</v>
      </c>
      <c r="U10">
        <v>-683.553</v>
      </c>
      <c r="V10">
        <v>-71.98</v>
      </c>
      <c r="W10">
        <v>0</v>
      </c>
      <c r="X10">
        <v>61</v>
      </c>
      <c r="Y10">
        <v>0</v>
      </c>
      <c r="Z10">
        <v>10.98</v>
      </c>
      <c r="AA10">
        <v>1</v>
      </c>
      <c r="AB10" t="s">
        <v>110</v>
      </c>
      <c r="AC10">
        <v>3349</v>
      </c>
      <c r="AD10">
        <v>2387.4569999999999</v>
      </c>
      <c r="AE10">
        <v>2387.4569999999999</v>
      </c>
      <c r="AF10">
        <v>0</v>
      </c>
      <c r="AG10">
        <v>-683.553</v>
      </c>
      <c r="AH10">
        <v>-71.98</v>
      </c>
      <c r="AI10">
        <v>3142.99</v>
      </c>
      <c r="AJ10">
        <v>0</v>
      </c>
      <c r="AL10">
        <v>0</v>
      </c>
      <c r="AM10" s="1">
        <v>45939</v>
      </c>
      <c r="AN10" s="1">
        <v>45939</v>
      </c>
      <c r="AO10" s="1">
        <v>45939</v>
      </c>
      <c r="AP10">
        <v>0</v>
      </c>
      <c r="AQ10">
        <v>2663.56</v>
      </c>
      <c r="AR10">
        <v>0</v>
      </c>
      <c r="AS10">
        <v>9</v>
      </c>
      <c r="AT10">
        <v>9</v>
      </c>
      <c r="AU10">
        <v>0</v>
      </c>
      <c r="AV10">
        <v>0.25</v>
      </c>
      <c r="AW10">
        <v>0.25</v>
      </c>
      <c r="AX10">
        <v>0.1</v>
      </c>
      <c r="AY10" t="s">
        <v>112</v>
      </c>
      <c r="AZ10" t="s">
        <v>128</v>
      </c>
      <c r="BA10">
        <v>21.24</v>
      </c>
      <c r="BB10">
        <v>0</v>
      </c>
      <c r="BC10">
        <v>667.57100000000003</v>
      </c>
      <c r="BD10">
        <v>-667.57100000000003</v>
      </c>
      <c r="BE10">
        <v>0</v>
      </c>
      <c r="BF10">
        <v>0</v>
      </c>
      <c r="BG10">
        <v>0</v>
      </c>
      <c r="BH10">
        <v>651</v>
      </c>
      <c r="BI10">
        <v>2.6635599999999999</v>
      </c>
      <c r="BL10">
        <v>0</v>
      </c>
      <c r="BM10">
        <v>0</v>
      </c>
      <c r="BN10">
        <v>0</v>
      </c>
      <c r="BO10">
        <v>0</v>
      </c>
      <c r="BP10">
        <v>0</v>
      </c>
      <c r="BS10" t="s">
        <v>138</v>
      </c>
      <c r="BT10">
        <v>13.318</v>
      </c>
      <c r="BU10">
        <v>0</v>
      </c>
      <c r="BV10">
        <v>2.6640000000000001</v>
      </c>
      <c r="BW10">
        <v>0</v>
      </c>
      <c r="BX10">
        <v>0</v>
      </c>
      <c r="BY10">
        <v>0</v>
      </c>
      <c r="BZ10">
        <v>0</v>
      </c>
      <c r="CA10">
        <v>2387.4569999999999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f t="shared" si="0"/>
        <v>3142.99</v>
      </c>
      <c r="DD10">
        <f t="shared" si="1"/>
        <v>667.57100000000003</v>
      </c>
      <c r="DE10">
        <f t="shared" si="2"/>
        <v>15.981999999999999</v>
      </c>
      <c r="DF10">
        <f t="shared" si="3"/>
        <v>71.98</v>
      </c>
      <c r="DG10">
        <f t="shared" si="4"/>
        <v>492.75799999999998</v>
      </c>
      <c r="DH10">
        <v>2387.4569999999999</v>
      </c>
    </row>
    <row r="11" spans="1:112" x14ac:dyDescent="0.3">
      <c r="A11">
        <v>8687587807</v>
      </c>
      <c r="B11">
        <v>10687515231</v>
      </c>
      <c r="C11" s="1">
        <v>45922.443055555559</v>
      </c>
      <c r="D11" s="1">
        <v>45927.650694444441</v>
      </c>
      <c r="E11" t="s">
        <v>139</v>
      </c>
      <c r="F11">
        <v>3104</v>
      </c>
      <c r="G11">
        <v>0</v>
      </c>
      <c r="H11">
        <v>3104</v>
      </c>
      <c r="I11">
        <v>3500</v>
      </c>
      <c r="J11">
        <v>190</v>
      </c>
      <c r="K11" t="s">
        <v>109</v>
      </c>
      <c r="L11">
        <v>18</v>
      </c>
      <c r="M11">
        <v>473.49</v>
      </c>
      <c r="N11">
        <v>0</v>
      </c>
      <c r="O11">
        <v>0</v>
      </c>
      <c r="P11">
        <v>13.153</v>
      </c>
      <c r="Q11">
        <v>2.6309999999999998</v>
      </c>
      <c r="R11">
        <v>24.78</v>
      </c>
      <c r="S11">
        <v>769.17100000000005</v>
      </c>
      <c r="T11">
        <v>-769.17100000000005</v>
      </c>
      <c r="U11">
        <v>-784.95500000000004</v>
      </c>
      <c r="V11">
        <v>-71.98</v>
      </c>
      <c r="W11">
        <v>0</v>
      </c>
      <c r="X11">
        <v>61</v>
      </c>
      <c r="Y11">
        <v>0</v>
      </c>
      <c r="Z11">
        <v>10.98</v>
      </c>
      <c r="AA11">
        <v>1</v>
      </c>
      <c r="AB11" t="s">
        <v>116</v>
      </c>
      <c r="AC11">
        <v>3310</v>
      </c>
      <c r="AD11">
        <v>2247.0650000000001</v>
      </c>
      <c r="AE11">
        <v>2247.0650000000001</v>
      </c>
      <c r="AF11">
        <v>0</v>
      </c>
      <c r="AG11">
        <v>-784.95500000000004</v>
      </c>
      <c r="AH11">
        <v>-71.98</v>
      </c>
      <c r="AI11">
        <v>3104</v>
      </c>
      <c r="AJ11">
        <v>0</v>
      </c>
      <c r="AL11">
        <v>0</v>
      </c>
      <c r="AM11" s="1">
        <v>45943</v>
      </c>
      <c r="AN11" s="1">
        <v>45943</v>
      </c>
      <c r="AO11" s="1">
        <v>45943</v>
      </c>
      <c r="AP11">
        <v>0</v>
      </c>
      <c r="AQ11">
        <v>2630.51</v>
      </c>
      <c r="AR11">
        <v>18</v>
      </c>
      <c r="AS11">
        <v>0</v>
      </c>
      <c r="AT11">
        <v>0</v>
      </c>
      <c r="AU11">
        <v>0.5</v>
      </c>
      <c r="AV11">
        <v>0</v>
      </c>
      <c r="AW11">
        <v>0</v>
      </c>
      <c r="AX11">
        <v>0.1</v>
      </c>
      <c r="AY11" t="s">
        <v>112</v>
      </c>
      <c r="AZ11" t="s">
        <v>113</v>
      </c>
      <c r="BA11">
        <v>24.78</v>
      </c>
      <c r="BB11">
        <v>0</v>
      </c>
      <c r="BC11">
        <v>769.17100000000005</v>
      </c>
      <c r="BD11">
        <v>-769.17100000000005</v>
      </c>
      <c r="BE11">
        <v>0</v>
      </c>
      <c r="BF11">
        <v>0</v>
      </c>
      <c r="BG11">
        <v>0</v>
      </c>
      <c r="BH11">
        <v>190</v>
      </c>
      <c r="BI11">
        <v>2.6305100000000001</v>
      </c>
      <c r="BL11">
        <v>0</v>
      </c>
      <c r="BM11">
        <v>0</v>
      </c>
      <c r="BN11">
        <v>0</v>
      </c>
      <c r="BO11">
        <v>0</v>
      </c>
      <c r="BP11">
        <v>0</v>
      </c>
      <c r="BS11" t="s">
        <v>140</v>
      </c>
      <c r="BT11">
        <v>13.153</v>
      </c>
      <c r="BU11">
        <v>0</v>
      </c>
      <c r="BV11">
        <v>2.6309999999999998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2247.0650000000001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f t="shared" si="0"/>
        <v>3104</v>
      </c>
      <c r="DD11">
        <f t="shared" si="1"/>
        <v>769.17100000000005</v>
      </c>
      <c r="DE11">
        <f t="shared" si="2"/>
        <v>15.784000000000001</v>
      </c>
      <c r="DF11">
        <f t="shared" si="3"/>
        <v>71.98</v>
      </c>
      <c r="DG11">
        <f t="shared" si="4"/>
        <v>486.64300000000003</v>
      </c>
      <c r="DH11">
        <v>2247.0649999999996</v>
      </c>
    </row>
    <row r="12" spans="1:112" x14ac:dyDescent="0.3">
      <c r="A12">
        <v>8688316765</v>
      </c>
      <c r="B12">
        <v>10688244480</v>
      </c>
      <c r="C12" s="1">
        <v>45922.443055555559</v>
      </c>
      <c r="D12" s="1">
        <v>45927.529166666667</v>
      </c>
      <c r="E12" t="s">
        <v>141</v>
      </c>
      <c r="F12">
        <v>2594</v>
      </c>
      <c r="G12">
        <v>0</v>
      </c>
      <c r="H12">
        <v>2594</v>
      </c>
      <c r="I12">
        <v>3500</v>
      </c>
      <c r="J12">
        <v>700</v>
      </c>
      <c r="K12" t="s">
        <v>109</v>
      </c>
      <c r="L12">
        <v>5</v>
      </c>
      <c r="M12">
        <v>123.52</v>
      </c>
      <c r="N12">
        <v>0</v>
      </c>
      <c r="O12">
        <v>0</v>
      </c>
      <c r="P12">
        <v>12.352</v>
      </c>
      <c r="Q12">
        <v>2.4700000000000002</v>
      </c>
      <c r="R12">
        <v>21.24</v>
      </c>
      <c r="S12">
        <v>550.96600000000001</v>
      </c>
      <c r="T12">
        <v>-550.96600000000001</v>
      </c>
      <c r="U12">
        <v>-565.78800000000001</v>
      </c>
      <c r="V12">
        <v>-71.98</v>
      </c>
      <c r="W12">
        <v>0</v>
      </c>
      <c r="X12">
        <v>61</v>
      </c>
      <c r="Y12">
        <v>0</v>
      </c>
      <c r="Z12">
        <v>10.98</v>
      </c>
      <c r="AA12">
        <v>1</v>
      </c>
      <c r="AB12" t="s">
        <v>116</v>
      </c>
      <c r="AC12">
        <v>2800</v>
      </c>
      <c r="AD12">
        <v>1956.232</v>
      </c>
      <c r="AE12">
        <v>1956.232</v>
      </c>
      <c r="AF12">
        <v>0</v>
      </c>
      <c r="AG12">
        <v>-565.78800000000001</v>
      </c>
      <c r="AH12">
        <v>-71.98</v>
      </c>
      <c r="AI12">
        <v>2594</v>
      </c>
      <c r="AJ12">
        <v>0</v>
      </c>
      <c r="AL12">
        <v>0</v>
      </c>
      <c r="AM12" s="1">
        <v>45943</v>
      </c>
      <c r="AN12" s="1">
        <v>45943</v>
      </c>
      <c r="AO12" s="1">
        <v>45943</v>
      </c>
      <c r="AP12">
        <v>0</v>
      </c>
      <c r="AQ12">
        <v>2470.48</v>
      </c>
      <c r="AR12">
        <v>5</v>
      </c>
      <c r="AS12">
        <v>0</v>
      </c>
      <c r="AT12">
        <v>0</v>
      </c>
      <c r="AU12">
        <v>0.5</v>
      </c>
      <c r="AV12">
        <v>0</v>
      </c>
      <c r="AW12">
        <v>0</v>
      </c>
      <c r="AX12">
        <v>0.1</v>
      </c>
      <c r="AY12" t="s">
        <v>112</v>
      </c>
      <c r="AZ12" t="s">
        <v>128</v>
      </c>
      <c r="BA12">
        <v>21.24</v>
      </c>
      <c r="BB12">
        <v>0</v>
      </c>
      <c r="BC12">
        <v>550.96600000000001</v>
      </c>
      <c r="BD12">
        <v>-550.96600000000001</v>
      </c>
      <c r="BE12">
        <v>0</v>
      </c>
      <c r="BF12">
        <v>0</v>
      </c>
      <c r="BG12">
        <v>0</v>
      </c>
      <c r="BH12">
        <v>700</v>
      </c>
      <c r="BI12">
        <v>2.4704799999999998</v>
      </c>
      <c r="BL12">
        <v>0</v>
      </c>
      <c r="BM12">
        <v>0</v>
      </c>
      <c r="BN12">
        <v>0</v>
      </c>
      <c r="BO12">
        <v>0</v>
      </c>
      <c r="BP12">
        <v>0</v>
      </c>
      <c r="BS12" t="s">
        <v>142</v>
      </c>
      <c r="BT12">
        <v>12.352</v>
      </c>
      <c r="BU12">
        <v>0</v>
      </c>
      <c r="BV12">
        <v>2.4700000000000002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1956.232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f t="shared" si="0"/>
        <v>2594</v>
      </c>
      <c r="DD12">
        <f t="shared" si="1"/>
        <v>550.96600000000001</v>
      </c>
      <c r="DE12">
        <f t="shared" si="2"/>
        <v>14.822000000000001</v>
      </c>
      <c r="DF12">
        <f t="shared" si="3"/>
        <v>71.98</v>
      </c>
      <c r="DG12">
        <f t="shared" si="4"/>
        <v>135.87199999999999</v>
      </c>
      <c r="DH12">
        <v>1956.2320000000002</v>
      </c>
    </row>
    <row r="13" spans="1:112" x14ac:dyDescent="0.3">
      <c r="A13">
        <v>8717002058</v>
      </c>
      <c r="B13">
        <v>10716943116</v>
      </c>
      <c r="C13" s="1">
        <v>45930.615277777775</v>
      </c>
      <c r="D13" s="1">
        <v>45934.625694444447</v>
      </c>
      <c r="E13" t="s">
        <v>143</v>
      </c>
      <c r="F13">
        <v>3119</v>
      </c>
      <c r="G13">
        <v>0</v>
      </c>
      <c r="H13">
        <v>3118.99</v>
      </c>
      <c r="I13">
        <v>3750</v>
      </c>
      <c r="J13">
        <v>425</v>
      </c>
      <c r="K13" t="s">
        <v>109</v>
      </c>
      <c r="L13">
        <v>18</v>
      </c>
      <c r="M13">
        <v>475.78</v>
      </c>
      <c r="N13">
        <v>0</v>
      </c>
      <c r="O13">
        <v>0</v>
      </c>
      <c r="P13">
        <v>13.215999999999999</v>
      </c>
      <c r="Q13">
        <v>2.6429999999999998</v>
      </c>
      <c r="R13">
        <v>21.24</v>
      </c>
      <c r="S13">
        <v>662.47299999999996</v>
      </c>
      <c r="T13">
        <v>-662.47299999999996</v>
      </c>
      <c r="U13">
        <v>-678.33199999999999</v>
      </c>
      <c r="V13">
        <v>-71.98</v>
      </c>
      <c r="W13">
        <v>0</v>
      </c>
      <c r="X13">
        <v>61</v>
      </c>
      <c r="Y13">
        <v>0</v>
      </c>
      <c r="Z13">
        <v>10.98</v>
      </c>
      <c r="AA13">
        <v>1</v>
      </c>
      <c r="AB13" t="s">
        <v>110</v>
      </c>
      <c r="AC13">
        <v>3325</v>
      </c>
      <c r="AD13">
        <v>2368.6779999999999</v>
      </c>
      <c r="AE13">
        <v>2368.6779999999999</v>
      </c>
      <c r="AF13">
        <v>0</v>
      </c>
      <c r="AG13">
        <v>-678.33199999999999</v>
      </c>
      <c r="AH13">
        <v>-71.98</v>
      </c>
      <c r="AI13">
        <v>3118.99</v>
      </c>
      <c r="AJ13">
        <v>0</v>
      </c>
      <c r="AL13">
        <v>0</v>
      </c>
      <c r="AM13" s="1">
        <v>45953</v>
      </c>
      <c r="AN13" s="1">
        <v>45953</v>
      </c>
      <c r="AO13" s="1">
        <v>45953</v>
      </c>
      <c r="AP13">
        <v>0</v>
      </c>
      <c r="AQ13">
        <v>2643.22</v>
      </c>
      <c r="AR13">
        <v>18</v>
      </c>
      <c r="AS13">
        <v>0</v>
      </c>
      <c r="AT13">
        <v>0</v>
      </c>
      <c r="AU13">
        <v>0.5</v>
      </c>
      <c r="AV13">
        <v>0</v>
      </c>
      <c r="AW13">
        <v>0</v>
      </c>
      <c r="AX13">
        <v>0.1</v>
      </c>
      <c r="AY13" t="s">
        <v>112</v>
      </c>
      <c r="AZ13" t="s">
        <v>128</v>
      </c>
      <c r="BA13">
        <v>21.24</v>
      </c>
      <c r="BB13">
        <v>0</v>
      </c>
      <c r="BC13">
        <v>662.47299999999996</v>
      </c>
      <c r="BD13">
        <v>-662.47299999999996</v>
      </c>
      <c r="BE13">
        <v>0</v>
      </c>
      <c r="BF13">
        <v>0</v>
      </c>
      <c r="BG13">
        <v>0</v>
      </c>
      <c r="BH13">
        <v>425</v>
      </c>
      <c r="BI13">
        <v>2.6432199999999999</v>
      </c>
      <c r="BL13">
        <v>0</v>
      </c>
      <c r="BM13">
        <v>0</v>
      </c>
      <c r="BN13">
        <v>0</v>
      </c>
      <c r="BO13">
        <v>0</v>
      </c>
      <c r="BP13">
        <v>0</v>
      </c>
      <c r="BS13" t="s">
        <v>144</v>
      </c>
      <c r="BT13">
        <v>13.215999999999999</v>
      </c>
      <c r="BU13">
        <v>0</v>
      </c>
      <c r="BV13">
        <v>2.6429999999999998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2368.6779999999999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f t="shared" si="0"/>
        <v>3118.99</v>
      </c>
      <c r="DD13">
        <f t="shared" si="1"/>
        <v>662.47299999999996</v>
      </c>
      <c r="DE13">
        <f t="shared" si="2"/>
        <v>15.858999999999998</v>
      </c>
      <c r="DF13">
        <f t="shared" si="3"/>
        <v>71.98</v>
      </c>
      <c r="DG13">
        <f t="shared" si="4"/>
        <v>488.99599999999998</v>
      </c>
      <c r="DH13">
        <v>2368.6779999999999</v>
      </c>
    </row>
    <row r="14" spans="1:112" x14ac:dyDescent="0.3">
      <c r="A14">
        <v>8670163180</v>
      </c>
      <c r="B14">
        <v>10670087339</v>
      </c>
      <c r="C14" s="1">
        <v>45915.47152777778</v>
      </c>
      <c r="D14" s="1">
        <v>45918.742361111108</v>
      </c>
      <c r="E14" t="s">
        <v>145</v>
      </c>
      <c r="F14">
        <v>1610</v>
      </c>
      <c r="G14">
        <v>0</v>
      </c>
      <c r="H14">
        <v>1610</v>
      </c>
      <c r="I14">
        <v>3750</v>
      </c>
      <c r="J14">
        <v>1875</v>
      </c>
      <c r="K14" t="s">
        <v>109</v>
      </c>
      <c r="L14">
        <v>12</v>
      </c>
      <c r="M14">
        <v>172.5</v>
      </c>
      <c r="N14">
        <v>0</v>
      </c>
      <c r="O14">
        <v>0</v>
      </c>
      <c r="P14">
        <v>7.1879999999999997</v>
      </c>
      <c r="Q14">
        <v>1.4379999999999999</v>
      </c>
      <c r="R14">
        <v>22.42</v>
      </c>
      <c r="S14">
        <v>360.96199999999999</v>
      </c>
      <c r="T14">
        <v>-360.96199999999999</v>
      </c>
      <c r="U14">
        <v>-369.58800000000002</v>
      </c>
      <c r="V14">
        <v>-53.1</v>
      </c>
      <c r="W14">
        <v>0</v>
      </c>
      <c r="X14">
        <v>45</v>
      </c>
      <c r="Y14">
        <v>0</v>
      </c>
      <c r="Z14">
        <v>8.1</v>
      </c>
      <c r="AA14">
        <v>1</v>
      </c>
      <c r="AB14" t="s">
        <v>116</v>
      </c>
      <c r="AC14">
        <v>1781</v>
      </c>
      <c r="AD14">
        <v>1187.3119999999999</v>
      </c>
      <c r="AE14">
        <v>1187.3119999999999</v>
      </c>
      <c r="AF14">
        <v>0</v>
      </c>
      <c r="AG14">
        <v>-369.58800000000002</v>
      </c>
      <c r="AH14">
        <v>-53.1</v>
      </c>
      <c r="AI14">
        <v>1610</v>
      </c>
      <c r="AJ14">
        <v>0</v>
      </c>
      <c r="AL14">
        <v>0</v>
      </c>
      <c r="AM14" s="1">
        <v>45933</v>
      </c>
      <c r="AN14" s="1">
        <v>45933</v>
      </c>
      <c r="AO14" s="1">
        <v>45933</v>
      </c>
      <c r="AP14">
        <v>0</v>
      </c>
      <c r="AQ14">
        <v>1437.5</v>
      </c>
      <c r="AR14">
        <v>12</v>
      </c>
      <c r="AS14">
        <v>0</v>
      </c>
      <c r="AT14">
        <v>0</v>
      </c>
      <c r="AU14">
        <v>0.5</v>
      </c>
      <c r="AV14">
        <v>0</v>
      </c>
      <c r="AW14">
        <v>0</v>
      </c>
      <c r="AX14">
        <v>0.1</v>
      </c>
      <c r="AY14" t="s">
        <v>112</v>
      </c>
      <c r="AZ14" t="s">
        <v>128</v>
      </c>
      <c r="BA14">
        <v>22.42</v>
      </c>
      <c r="BB14">
        <v>0</v>
      </c>
      <c r="BC14">
        <v>360.96199999999999</v>
      </c>
      <c r="BD14">
        <v>-360.96199999999999</v>
      </c>
      <c r="BE14">
        <v>0</v>
      </c>
      <c r="BF14">
        <v>0</v>
      </c>
      <c r="BG14">
        <v>0</v>
      </c>
      <c r="BH14">
        <v>1875</v>
      </c>
      <c r="BI14">
        <v>1.4375</v>
      </c>
      <c r="BL14">
        <v>0</v>
      </c>
      <c r="BM14">
        <v>0</v>
      </c>
      <c r="BN14">
        <v>0</v>
      </c>
      <c r="BO14">
        <v>0</v>
      </c>
      <c r="BP14">
        <v>0</v>
      </c>
      <c r="BS14" t="s">
        <v>146</v>
      </c>
      <c r="BT14">
        <v>7.1879999999999997</v>
      </c>
      <c r="BU14">
        <v>0</v>
      </c>
      <c r="BV14">
        <v>1.4379999999999999</v>
      </c>
      <c r="BW14">
        <v>0</v>
      </c>
      <c r="BX14">
        <v>1187.3119999999999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f t="shared" si="0"/>
        <v>1610</v>
      </c>
      <c r="DD14">
        <f t="shared" si="1"/>
        <v>360.96199999999999</v>
      </c>
      <c r="DE14">
        <f t="shared" si="2"/>
        <v>8.6259999999999994</v>
      </c>
      <c r="DF14">
        <f t="shared" si="3"/>
        <v>53.1</v>
      </c>
      <c r="DG14">
        <f t="shared" si="4"/>
        <v>179.68799999999999</v>
      </c>
      <c r="DH14">
        <v>1187.3120000000001</v>
      </c>
    </row>
    <row r="15" spans="1:112" x14ac:dyDescent="0.3">
      <c r="A15">
        <v>8741339872</v>
      </c>
      <c r="B15">
        <v>10741334937</v>
      </c>
      <c r="C15" s="1">
        <v>45938.42291666667</v>
      </c>
      <c r="D15" s="1">
        <v>45942.459722222222</v>
      </c>
      <c r="E15" t="s">
        <v>147</v>
      </c>
      <c r="F15">
        <v>1421</v>
      </c>
      <c r="G15">
        <v>0</v>
      </c>
      <c r="H15">
        <v>1421</v>
      </c>
      <c r="I15">
        <v>2250</v>
      </c>
      <c r="J15">
        <v>658</v>
      </c>
      <c r="K15" t="s">
        <v>109</v>
      </c>
      <c r="L15">
        <v>5</v>
      </c>
      <c r="M15">
        <v>67.67</v>
      </c>
      <c r="N15">
        <v>0</v>
      </c>
      <c r="O15">
        <v>0</v>
      </c>
      <c r="P15">
        <v>6.7670000000000003</v>
      </c>
      <c r="Q15">
        <v>1.353</v>
      </c>
      <c r="R15">
        <v>27.14</v>
      </c>
      <c r="S15">
        <v>385.65899999999999</v>
      </c>
      <c r="T15">
        <v>-385.65899999999999</v>
      </c>
      <c r="U15">
        <v>-393.779</v>
      </c>
      <c r="V15">
        <v>-53.1</v>
      </c>
      <c r="W15">
        <v>0</v>
      </c>
      <c r="X15">
        <v>45</v>
      </c>
      <c r="Y15">
        <v>0</v>
      </c>
      <c r="Z15">
        <v>8.1</v>
      </c>
      <c r="AA15">
        <v>1</v>
      </c>
      <c r="AB15" t="s">
        <v>116</v>
      </c>
      <c r="AC15">
        <v>1592</v>
      </c>
      <c r="AD15">
        <v>974.12099999999998</v>
      </c>
      <c r="AE15">
        <v>974.12099999999998</v>
      </c>
      <c r="AF15">
        <v>0</v>
      </c>
      <c r="AG15">
        <v>-393.779</v>
      </c>
      <c r="AH15">
        <v>-53.1</v>
      </c>
      <c r="AI15">
        <v>1421</v>
      </c>
      <c r="AJ15">
        <v>0</v>
      </c>
      <c r="AL15">
        <v>0</v>
      </c>
      <c r="AM15" s="1">
        <v>45957</v>
      </c>
      <c r="AN15" s="1">
        <v>45957</v>
      </c>
      <c r="AO15" s="1">
        <v>45957</v>
      </c>
      <c r="AP15">
        <v>0</v>
      </c>
      <c r="AQ15">
        <v>1353.33</v>
      </c>
      <c r="AR15">
        <v>5</v>
      </c>
      <c r="AS15">
        <v>0</v>
      </c>
      <c r="AT15">
        <v>0</v>
      </c>
      <c r="AU15">
        <v>0.5</v>
      </c>
      <c r="AV15">
        <v>0</v>
      </c>
      <c r="AW15">
        <v>0</v>
      </c>
      <c r="AX15">
        <v>0.1</v>
      </c>
      <c r="AY15" t="s">
        <v>121</v>
      </c>
      <c r="AZ15" t="s">
        <v>113</v>
      </c>
      <c r="BA15">
        <v>27.14</v>
      </c>
      <c r="BB15">
        <v>0</v>
      </c>
      <c r="BC15">
        <v>385.65899999999999</v>
      </c>
      <c r="BD15">
        <v>-385.65899999999999</v>
      </c>
      <c r="BE15">
        <v>0</v>
      </c>
      <c r="BF15">
        <v>0</v>
      </c>
      <c r="BG15">
        <v>0</v>
      </c>
      <c r="BH15">
        <v>658</v>
      </c>
      <c r="BI15">
        <v>1.3533299999999999</v>
      </c>
      <c r="BL15">
        <v>0</v>
      </c>
      <c r="BM15">
        <v>0</v>
      </c>
      <c r="BN15">
        <v>0</v>
      </c>
      <c r="BO15">
        <v>0</v>
      </c>
      <c r="BP15">
        <v>0</v>
      </c>
      <c r="BS15" t="s">
        <v>148</v>
      </c>
      <c r="BT15">
        <v>6.7670000000000003</v>
      </c>
      <c r="BU15">
        <v>0</v>
      </c>
      <c r="BV15">
        <v>1.353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974.12099999999998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f t="shared" si="0"/>
        <v>1421</v>
      </c>
      <c r="DD15">
        <f t="shared" si="1"/>
        <v>385.65899999999999</v>
      </c>
      <c r="DE15">
        <f t="shared" si="2"/>
        <v>8.120000000000001</v>
      </c>
      <c r="DF15">
        <f t="shared" si="3"/>
        <v>53.1</v>
      </c>
      <c r="DG15">
        <f t="shared" si="4"/>
        <v>74.436999999999998</v>
      </c>
      <c r="DH15">
        <v>974.12099999999998</v>
      </c>
    </row>
    <row r="16" spans="1:112" x14ac:dyDescent="0.3">
      <c r="A16">
        <v>8720752290</v>
      </c>
      <c r="B16">
        <v>10720697209</v>
      </c>
      <c r="C16" s="1">
        <v>45930.615277777775</v>
      </c>
      <c r="D16" s="1">
        <v>45936.703472222223</v>
      </c>
      <c r="E16" t="s">
        <v>149</v>
      </c>
      <c r="F16">
        <v>2944.01</v>
      </c>
      <c r="G16">
        <v>0</v>
      </c>
      <c r="H16">
        <v>2944</v>
      </c>
      <c r="I16">
        <v>4500</v>
      </c>
      <c r="J16">
        <v>1350</v>
      </c>
      <c r="K16" t="s">
        <v>109</v>
      </c>
      <c r="L16">
        <v>18</v>
      </c>
      <c r="M16">
        <v>449.09</v>
      </c>
      <c r="N16">
        <v>0</v>
      </c>
      <c r="O16">
        <v>0</v>
      </c>
      <c r="P16">
        <v>12.475</v>
      </c>
      <c r="Q16">
        <v>2.4950000000000001</v>
      </c>
      <c r="R16">
        <v>24.78</v>
      </c>
      <c r="S16">
        <v>729.52300000000002</v>
      </c>
      <c r="T16">
        <v>-729.52300000000002</v>
      </c>
      <c r="U16">
        <v>-744.49300000000005</v>
      </c>
      <c r="V16">
        <v>-71.98</v>
      </c>
      <c r="W16">
        <v>0</v>
      </c>
      <c r="X16">
        <v>61</v>
      </c>
      <c r="Y16">
        <v>0</v>
      </c>
      <c r="Z16">
        <v>10.98</v>
      </c>
      <c r="AA16">
        <v>1</v>
      </c>
      <c r="AB16" t="s">
        <v>110</v>
      </c>
      <c r="AC16">
        <v>3150</v>
      </c>
      <c r="AD16">
        <v>2127.527</v>
      </c>
      <c r="AE16">
        <v>2127.527</v>
      </c>
      <c r="AF16">
        <v>0</v>
      </c>
      <c r="AG16">
        <v>-744.49300000000005</v>
      </c>
      <c r="AH16">
        <v>-71.98</v>
      </c>
      <c r="AI16">
        <v>2944</v>
      </c>
      <c r="AJ16">
        <v>0</v>
      </c>
      <c r="AL16">
        <v>0</v>
      </c>
      <c r="AM16" s="1">
        <v>45953</v>
      </c>
      <c r="AN16" s="1">
        <v>45953</v>
      </c>
      <c r="AO16" s="1">
        <v>45953</v>
      </c>
      <c r="AP16">
        <v>0</v>
      </c>
      <c r="AQ16">
        <v>2494.92</v>
      </c>
      <c r="AR16">
        <v>18</v>
      </c>
      <c r="AS16">
        <v>0</v>
      </c>
      <c r="AT16">
        <v>0</v>
      </c>
      <c r="AU16">
        <v>0.5</v>
      </c>
      <c r="AV16">
        <v>0</v>
      </c>
      <c r="AW16">
        <v>0</v>
      </c>
      <c r="AX16">
        <v>0.1</v>
      </c>
      <c r="AY16" t="s">
        <v>112</v>
      </c>
      <c r="AZ16" t="s">
        <v>124</v>
      </c>
      <c r="BA16">
        <v>24.78</v>
      </c>
      <c r="BB16">
        <v>0</v>
      </c>
      <c r="BC16">
        <v>729.52300000000002</v>
      </c>
      <c r="BD16">
        <v>-729.52300000000002</v>
      </c>
      <c r="BE16">
        <v>0</v>
      </c>
      <c r="BF16">
        <v>0</v>
      </c>
      <c r="BG16">
        <v>0</v>
      </c>
      <c r="BH16">
        <v>1350</v>
      </c>
      <c r="BI16">
        <v>2.49492</v>
      </c>
      <c r="BL16">
        <v>0</v>
      </c>
      <c r="BM16">
        <v>0</v>
      </c>
      <c r="BN16">
        <v>0</v>
      </c>
      <c r="BO16">
        <v>0</v>
      </c>
      <c r="BP16">
        <v>0</v>
      </c>
      <c r="BS16" t="s">
        <v>150</v>
      </c>
      <c r="BT16">
        <v>12.475</v>
      </c>
      <c r="BU16">
        <v>0</v>
      </c>
      <c r="BV16">
        <v>2.4950000000000001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2127.527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f t="shared" si="0"/>
        <v>2944</v>
      </c>
      <c r="DD16">
        <f t="shared" si="1"/>
        <v>729.52300000000002</v>
      </c>
      <c r="DE16">
        <f t="shared" si="2"/>
        <v>14.969999999999999</v>
      </c>
      <c r="DF16">
        <f t="shared" si="3"/>
        <v>71.98</v>
      </c>
      <c r="DG16">
        <f t="shared" si="4"/>
        <v>461.565</v>
      </c>
      <c r="DH16">
        <v>2127.527</v>
      </c>
    </row>
    <row r="17" spans="1:112" x14ac:dyDescent="0.3">
      <c r="A17">
        <v>8657021789</v>
      </c>
      <c r="B17">
        <v>10656945910</v>
      </c>
      <c r="C17" s="1">
        <v>45909.456250000003</v>
      </c>
      <c r="D17" s="1">
        <v>45919.637499999997</v>
      </c>
      <c r="E17" t="s">
        <v>151</v>
      </c>
      <c r="F17">
        <v>706</v>
      </c>
      <c r="G17">
        <v>0</v>
      </c>
      <c r="H17">
        <v>706</v>
      </c>
      <c r="I17">
        <v>2000</v>
      </c>
      <c r="J17">
        <v>1200</v>
      </c>
      <c r="K17" t="s">
        <v>109</v>
      </c>
      <c r="L17">
        <v>5</v>
      </c>
      <c r="M17">
        <v>33.619999999999997</v>
      </c>
      <c r="N17">
        <v>0</v>
      </c>
      <c r="O17">
        <v>0</v>
      </c>
      <c r="P17">
        <v>3.3620000000000001</v>
      </c>
      <c r="Q17">
        <v>0.67200000000000004</v>
      </c>
      <c r="R17">
        <v>29.5</v>
      </c>
      <c r="S17">
        <v>208.27</v>
      </c>
      <c r="T17">
        <v>-208.27</v>
      </c>
      <c r="U17">
        <v>-212.304</v>
      </c>
      <c r="V17">
        <v>-31.86</v>
      </c>
      <c r="W17">
        <v>0</v>
      </c>
      <c r="X17">
        <v>27</v>
      </c>
      <c r="Y17">
        <v>0</v>
      </c>
      <c r="Z17">
        <v>4.8600000000000003</v>
      </c>
      <c r="AA17">
        <v>1</v>
      </c>
      <c r="AB17" t="s">
        <v>116</v>
      </c>
      <c r="AC17">
        <v>800</v>
      </c>
      <c r="AD17">
        <v>461.83600000000001</v>
      </c>
      <c r="AE17">
        <v>461.83600000000001</v>
      </c>
      <c r="AF17">
        <v>0</v>
      </c>
      <c r="AG17">
        <v>-212.304</v>
      </c>
      <c r="AH17">
        <v>-31.86</v>
      </c>
      <c r="AI17">
        <v>706</v>
      </c>
      <c r="AJ17">
        <v>0</v>
      </c>
      <c r="AL17">
        <v>0</v>
      </c>
      <c r="AM17" s="1">
        <v>45933</v>
      </c>
      <c r="AN17" s="1">
        <v>45933</v>
      </c>
      <c r="AO17" s="1">
        <v>45933</v>
      </c>
      <c r="AP17">
        <v>0</v>
      </c>
      <c r="AQ17">
        <v>672.38</v>
      </c>
      <c r="AR17">
        <v>5</v>
      </c>
      <c r="AS17">
        <v>0</v>
      </c>
      <c r="AT17">
        <v>0</v>
      </c>
      <c r="AU17">
        <v>0.5</v>
      </c>
      <c r="AV17">
        <v>0</v>
      </c>
      <c r="AW17">
        <v>0</v>
      </c>
      <c r="AX17">
        <v>0.1</v>
      </c>
      <c r="AY17" t="s">
        <v>121</v>
      </c>
      <c r="AZ17" t="s">
        <v>128</v>
      </c>
      <c r="BA17">
        <v>29.5</v>
      </c>
      <c r="BB17">
        <v>0</v>
      </c>
      <c r="BC17">
        <v>208.27</v>
      </c>
      <c r="BD17">
        <v>-208.27</v>
      </c>
      <c r="BE17">
        <v>0</v>
      </c>
      <c r="BF17">
        <v>0</v>
      </c>
      <c r="BG17">
        <v>0</v>
      </c>
      <c r="BH17">
        <v>1200</v>
      </c>
      <c r="BI17">
        <v>0.67237999999999998</v>
      </c>
      <c r="BL17">
        <v>0</v>
      </c>
      <c r="BM17">
        <v>0</v>
      </c>
      <c r="BN17">
        <v>0</v>
      </c>
      <c r="BO17">
        <v>0</v>
      </c>
      <c r="BP17">
        <v>0</v>
      </c>
      <c r="BS17" t="s">
        <v>152</v>
      </c>
      <c r="BT17">
        <v>3.3620000000000001</v>
      </c>
      <c r="BU17">
        <v>0</v>
      </c>
      <c r="BV17">
        <v>0.67200000000000004</v>
      </c>
      <c r="BW17">
        <v>0</v>
      </c>
      <c r="BX17">
        <v>461.83600000000001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f t="shared" si="0"/>
        <v>706</v>
      </c>
      <c r="DD17">
        <f t="shared" si="1"/>
        <v>208.27</v>
      </c>
      <c r="DE17">
        <f t="shared" si="2"/>
        <v>4.0339999999999998</v>
      </c>
      <c r="DF17">
        <f t="shared" si="3"/>
        <v>31.86</v>
      </c>
      <c r="DG17">
        <f t="shared" si="4"/>
        <v>36.981999999999999</v>
      </c>
      <c r="DH17">
        <v>461.83600000000001</v>
      </c>
    </row>
    <row r="18" spans="1:112" x14ac:dyDescent="0.3">
      <c r="A18">
        <v>8737192003</v>
      </c>
      <c r="B18">
        <v>10737169109</v>
      </c>
      <c r="C18" s="1">
        <v>45936.454861111109</v>
      </c>
      <c r="D18" s="1">
        <v>45942.790972222225</v>
      </c>
      <c r="E18" t="s">
        <v>153</v>
      </c>
      <c r="F18">
        <v>391</v>
      </c>
      <c r="G18">
        <v>0</v>
      </c>
      <c r="H18">
        <v>391</v>
      </c>
      <c r="I18">
        <v>2750</v>
      </c>
      <c r="J18">
        <v>2300</v>
      </c>
      <c r="K18" t="s">
        <v>109</v>
      </c>
      <c r="L18">
        <v>5</v>
      </c>
      <c r="M18">
        <v>18.62</v>
      </c>
      <c r="N18">
        <v>0</v>
      </c>
      <c r="O18">
        <v>0</v>
      </c>
      <c r="P18">
        <v>1.8620000000000001</v>
      </c>
      <c r="Q18">
        <v>0.372</v>
      </c>
      <c r="R18">
        <v>2.36</v>
      </c>
      <c r="S18">
        <v>9.2279999999999998</v>
      </c>
      <c r="T18">
        <v>-9.2279999999999998</v>
      </c>
      <c r="U18">
        <v>-11.462</v>
      </c>
      <c r="V18">
        <v>-31.86</v>
      </c>
      <c r="W18">
        <v>0</v>
      </c>
      <c r="X18">
        <v>27</v>
      </c>
      <c r="Y18">
        <v>0</v>
      </c>
      <c r="Z18">
        <v>4.8600000000000003</v>
      </c>
      <c r="AA18">
        <v>1</v>
      </c>
      <c r="AB18" t="s">
        <v>116</v>
      </c>
      <c r="AC18">
        <v>450</v>
      </c>
      <c r="AD18">
        <v>347.678</v>
      </c>
      <c r="AE18">
        <v>347.678</v>
      </c>
      <c r="AF18">
        <v>0</v>
      </c>
      <c r="AG18">
        <v>-11.462</v>
      </c>
      <c r="AH18">
        <v>-31.86</v>
      </c>
      <c r="AI18">
        <v>391</v>
      </c>
      <c r="AJ18">
        <v>0</v>
      </c>
      <c r="AL18">
        <v>0</v>
      </c>
      <c r="AM18" s="1">
        <v>45957</v>
      </c>
      <c r="AN18" s="1">
        <v>45957</v>
      </c>
      <c r="AO18" s="1">
        <v>45957</v>
      </c>
      <c r="AP18">
        <v>0</v>
      </c>
      <c r="AQ18">
        <v>372.38</v>
      </c>
      <c r="AR18">
        <v>5</v>
      </c>
      <c r="AS18">
        <v>0</v>
      </c>
      <c r="AT18">
        <v>0</v>
      </c>
      <c r="AU18">
        <v>0.5</v>
      </c>
      <c r="AV18">
        <v>0</v>
      </c>
      <c r="AW18">
        <v>0</v>
      </c>
      <c r="AX18">
        <v>0.1</v>
      </c>
      <c r="AY18" t="s">
        <v>127</v>
      </c>
      <c r="AZ18" t="s">
        <v>128</v>
      </c>
      <c r="BA18">
        <v>2.36</v>
      </c>
      <c r="BB18">
        <v>0</v>
      </c>
      <c r="BC18">
        <v>9.2279999999999998</v>
      </c>
      <c r="BD18">
        <v>-9.2279999999999998</v>
      </c>
      <c r="BE18">
        <v>0</v>
      </c>
      <c r="BF18">
        <v>0</v>
      </c>
      <c r="BG18">
        <v>0</v>
      </c>
      <c r="BH18">
        <v>2300</v>
      </c>
      <c r="BI18">
        <v>0.37237999999999999</v>
      </c>
      <c r="BL18">
        <v>0</v>
      </c>
      <c r="BM18">
        <v>0</v>
      </c>
      <c r="BN18">
        <v>0</v>
      </c>
      <c r="BO18">
        <v>0</v>
      </c>
      <c r="BP18">
        <v>0</v>
      </c>
      <c r="BS18" t="s">
        <v>154</v>
      </c>
      <c r="BT18">
        <v>1.8620000000000001</v>
      </c>
      <c r="BU18">
        <v>0</v>
      </c>
      <c r="BV18">
        <v>0.372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347.678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f t="shared" si="0"/>
        <v>391</v>
      </c>
      <c r="DD18">
        <f t="shared" si="1"/>
        <v>9.2279999999999998</v>
      </c>
      <c r="DE18">
        <f t="shared" si="2"/>
        <v>2.234</v>
      </c>
      <c r="DF18">
        <f t="shared" si="3"/>
        <v>31.86</v>
      </c>
      <c r="DG18">
        <f t="shared" si="4"/>
        <v>20.481999999999999</v>
      </c>
      <c r="DH18">
        <v>347.678</v>
      </c>
    </row>
    <row r="19" spans="1:112" x14ac:dyDescent="0.3">
      <c r="A19">
        <v>8715339734</v>
      </c>
      <c r="B19">
        <v>10715279507</v>
      </c>
      <c r="C19" s="1">
        <v>45929.449305555558</v>
      </c>
      <c r="D19" s="1">
        <v>45935.676388888889</v>
      </c>
      <c r="E19" t="s">
        <v>155</v>
      </c>
      <c r="F19">
        <v>3470</v>
      </c>
      <c r="G19">
        <v>0</v>
      </c>
      <c r="H19">
        <v>3470</v>
      </c>
      <c r="I19">
        <v>5000</v>
      </c>
      <c r="J19">
        <v>1324</v>
      </c>
      <c r="K19" t="s">
        <v>109</v>
      </c>
      <c r="L19">
        <v>18</v>
      </c>
      <c r="M19">
        <v>529.32000000000005</v>
      </c>
      <c r="N19">
        <v>0</v>
      </c>
      <c r="O19">
        <v>0</v>
      </c>
      <c r="P19">
        <v>14.702999999999999</v>
      </c>
      <c r="Q19">
        <v>2.9409999999999998</v>
      </c>
      <c r="R19">
        <v>31.86</v>
      </c>
      <c r="S19">
        <v>1105.5419999999999</v>
      </c>
      <c r="T19">
        <v>-1105.5419999999999</v>
      </c>
      <c r="U19">
        <v>-1123.1859999999999</v>
      </c>
      <c r="V19">
        <v>-71.98</v>
      </c>
      <c r="W19">
        <v>0</v>
      </c>
      <c r="X19">
        <v>61</v>
      </c>
      <c r="Y19">
        <v>0</v>
      </c>
      <c r="Z19">
        <v>10.98</v>
      </c>
      <c r="AA19">
        <v>1</v>
      </c>
      <c r="AB19" t="s">
        <v>116</v>
      </c>
      <c r="AC19">
        <v>3676</v>
      </c>
      <c r="AD19">
        <v>2274.8339999999998</v>
      </c>
      <c r="AE19">
        <v>2274.8339999999998</v>
      </c>
      <c r="AF19">
        <v>0</v>
      </c>
      <c r="AG19">
        <v>-1123.1859999999999</v>
      </c>
      <c r="AH19">
        <v>-71.98</v>
      </c>
      <c r="AI19">
        <v>3470</v>
      </c>
      <c r="AJ19">
        <v>0</v>
      </c>
      <c r="AL19">
        <v>0</v>
      </c>
      <c r="AM19" s="1">
        <v>45953</v>
      </c>
      <c r="AN19" s="1">
        <v>45953</v>
      </c>
      <c r="AO19" s="1">
        <v>45953</v>
      </c>
      <c r="AP19">
        <v>0</v>
      </c>
      <c r="AQ19">
        <v>2940.68</v>
      </c>
      <c r="AR19">
        <v>18</v>
      </c>
      <c r="AS19">
        <v>0</v>
      </c>
      <c r="AT19">
        <v>0</v>
      </c>
      <c r="AU19">
        <v>0.5</v>
      </c>
      <c r="AV19">
        <v>0</v>
      </c>
      <c r="AW19">
        <v>0</v>
      </c>
      <c r="AX19">
        <v>0.1</v>
      </c>
      <c r="AY19" t="s">
        <v>127</v>
      </c>
      <c r="AZ19" t="s">
        <v>128</v>
      </c>
      <c r="BA19">
        <v>31.86</v>
      </c>
      <c r="BB19">
        <v>0</v>
      </c>
      <c r="BC19">
        <v>1105.5419999999999</v>
      </c>
      <c r="BD19">
        <v>-1105.5419999999999</v>
      </c>
      <c r="BE19">
        <v>0</v>
      </c>
      <c r="BF19">
        <v>0</v>
      </c>
      <c r="BG19">
        <v>0</v>
      </c>
      <c r="BH19">
        <v>1324</v>
      </c>
      <c r="BI19">
        <v>2.94068</v>
      </c>
      <c r="BL19">
        <v>0</v>
      </c>
      <c r="BM19">
        <v>0</v>
      </c>
      <c r="BN19">
        <v>0</v>
      </c>
      <c r="BO19">
        <v>0</v>
      </c>
      <c r="BP19">
        <v>0</v>
      </c>
      <c r="BS19" t="s">
        <v>156</v>
      </c>
      <c r="BT19">
        <v>14.702999999999999</v>
      </c>
      <c r="BU19">
        <v>0</v>
      </c>
      <c r="BV19">
        <v>2.9409999999999998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2274.8339999999998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f t="shared" si="0"/>
        <v>3470</v>
      </c>
      <c r="DD19">
        <f t="shared" si="1"/>
        <v>1105.5419999999999</v>
      </c>
      <c r="DE19">
        <f t="shared" si="2"/>
        <v>17.643999999999998</v>
      </c>
      <c r="DF19">
        <f t="shared" si="3"/>
        <v>71.98</v>
      </c>
      <c r="DG19">
        <f t="shared" si="4"/>
        <v>544.02300000000002</v>
      </c>
      <c r="DH19">
        <v>2274.8340000000003</v>
      </c>
    </row>
    <row r="20" spans="1:112" x14ac:dyDescent="0.3">
      <c r="A20">
        <v>8697412249</v>
      </c>
      <c r="B20">
        <v>10697341267</v>
      </c>
      <c r="C20" s="1">
        <v>45922.779861111114</v>
      </c>
      <c r="D20" s="1">
        <v>45927.779861111114</v>
      </c>
      <c r="E20" t="s">
        <v>157</v>
      </c>
      <c r="F20">
        <v>3109.01</v>
      </c>
      <c r="G20">
        <v>0</v>
      </c>
      <c r="H20">
        <v>3109</v>
      </c>
      <c r="I20">
        <v>3500</v>
      </c>
      <c r="J20">
        <v>185</v>
      </c>
      <c r="K20" t="s">
        <v>109</v>
      </c>
      <c r="L20">
        <v>18</v>
      </c>
      <c r="M20">
        <v>474.26</v>
      </c>
      <c r="N20">
        <v>0</v>
      </c>
      <c r="O20">
        <v>0</v>
      </c>
      <c r="P20">
        <v>13.173999999999999</v>
      </c>
      <c r="Q20">
        <v>2.6349999999999998</v>
      </c>
      <c r="R20">
        <v>21.24</v>
      </c>
      <c r="S20">
        <v>660.35199999999998</v>
      </c>
      <c r="T20">
        <v>-660.35199999999998</v>
      </c>
      <c r="U20">
        <v>-676.16099999999994</v>
      </c>
      <c r="V20">
        <v>-71.98</v>
      </c>
      <c r="W20">
        <v>0</v>
      </c>
      <c r="X20">
        <v>61</v>
      </c>
      <c r="Y20">
        <v>0</v>
      </c>
      <c r="Z20">
        <v>10.98</v>
      </c>
      <c r="AA20">
        <v>1</v>
      </c>
      <c r="AB20" t="s">
        <v>116</v>
      </c>
      <c r="AC20">
        <v>3315</v>
      </c>
      <c r="AD20">
        <v>2360.8589999999999</v>
      </c>
      <c r="AE20">
        <v>2360.8589999999999</v>
      </c>
      <c r="AF20">
        <v>0</v>
      </c>
      <c r="AG20">
        <v>-676.16099999999994</v>
      </c>
      <c r="AH20">
        <v>-71.98</v>
      </c>
      <c r="AI20">
        <v>3109</v>
      </c>
      <c r="AJ20">
        <v>0</v>
      </c>
      <c r="AL20">
        <v>0</v>
      </c>
      <c r="AM20" s="1">
        <v>45943</v>
      </c>
      <c r="AN20" s="1">
        <v>45943</v>
      </c>
      <c r="AO20" s="1">
        <v>45943</v>
      </c>
      <c r="AP20">
        <v>0</v>
      </c>
      <c r="AQ20">
        <v>2634.75</v>
      </c>
      <c r="AR20">
        <v>18</v>
      </c>
      <c r="AS20">
        <v>0</v>
      </c>
      <c r="AT20">
        <v>0</v>
      </c>
      <c r="AU20">
        <v>0.5</v>
      </c>
      <c r="AV20">
        <v>0</v>
      </c>
      <c r="AW20">
        <v>0</v>
      </c>
      <c r="AX20">
        <v>0.1</v>
      </c>
      <c r="AY20" t="s">
        <v>112</v>
      </c>
      <c r="AZ20" t="s">
        <v>128</v>
      </c>
      <c r="BA20">
        <v>21.24</v>
      </c>
      <c r="BB20">
        <v>0</v>
      </c>
      <c r="BC20">
        <v>660.35199999999998</v>
      </c>
      <c r="BD20">
        <v>-660.35199999999998</v>
      </c>
      <c r="BE20">
        <v>0</v>
      </c>
      <c r="BF20">
        <v>0</v>
      </c>
      <c r="BG20">
        <v>0</v>
      </c>
      <c r="BH20">
        <v>185</v>
      </c>
      <c r="BI20">
        <v>2.6347499999999999</v>
      </c>
      <c r="BL20">
        <v>0</v>
      </c>
      <c r="BM20">
        <v>0</v>
      </c>
      <c r="BN20">
        <v>0</v>
      </c>
      <c r="BO20">
        <v>0</v>
      </c>
      <c r="BP20">
        <v>0</v>
      </c>
      <c r="BS20" t="s">
        <v>158</v>
      </c>
      <c r="BT20">
        <v>13.173999999999999</v>
      </c>
      <c r="BU20">
        <v>0</v>
      </c>
      <c r="BV20">
        <v>2.6349999999999998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2360.8589999999999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f t="shared" si="0"/>
        <v>3109</v>
      </c>
      <c r="DD20">
        <f t="shared" si="1"/>
        <v>660.35199999999998</v>
      </c>
      <c r="DE20">
        <f t="shared" si="2"/>
        <v>15.808999999999999</v>
      </c>
      <c r="DF20">
        <f t="shared" si="3"/>
        <v>71.98</v>
      </c>
      <c r="DG20">
        <f t="shared" si="4"/>
        <v>487.43399999999997</v>
      </c>
      <c r="DH20">
        <v>2360.8589999999999</v>
      </c>
    </row>
    <row r="21" spans="1:112" x14ac:dyDescent="0.3">
      <c r="A21">
        <v>8723563426</v>
      </c>
      <c r="B21">
        <v>10723511901</v>
      </c>
      <c r="C21" s="1">
        <v>45931.463194444441</v>
      </c>
      <c r="D21" s="1">
        <v>45935.820833333331</v>
      </c>
      <c r="E21" t="s">
        <v>159</v>
      </c>
      <c r="F21">
        <v>3734</v>
      </c>
      <c r="G21">
        <v>0</v>
      </c>
      <c r="H21">
        <v>3734</v>
      </c>
      <c r="I21">
        <v>5000</v>
      </c>
      <c r="J21">
        <v>1060</v>
      </c>
      <c r="K21" t="s">
        <v>109</v>
      </c>
      <c r="L21">
        <v>18</v>
      </c>
      <c r="M21">
        <v>569.59</v>
      </c>
      <c r="N21">
        <v>0</v>
      </c>
      <c r="O21">
        <v>0</v>
      </c>
      <c r="P21">
        <v>15.821999999999999</v>
      </c>
      <c r="Q21">
        <v>3.1640000000000001</v>
      </c>
      <c r="R21">
        <v>25.96</v>
      </c>
      <c r="S21">
        <v>969.346</v>
      </c>
      <c r="T21">
        <v>-969.346</v>
      </c>
      <c r="U21">
        <v>-988.33199999999999</v>
      </c>
      <c r="V21">
        <v>-71.98</v>
      </c>
      <c r="W21">
        <v>0</v>
      </c>
      <c r="X21">
        <v>61</v>
      </c>
      <c r="Y21">
        <v>0</v>
      </c>
      <c r="Z21">
        <v>10.98</v>
      </c>
      <c r="AA21">
        <v>1</v>
      </c>
      <c r="AB21" t="s">
        <v>116</v>
      </c>
      <c r="AC21">
        <v>3940</v>
      </c>
      <c r="AD21">
        <v>2673.6880000000001</v>
      </c>
      <c r="AE21">
        <v>2673.6880000000001</v>
      </c>
      <c r="AF21">
        <v>0</v>
      </c>
      <c r="AG21">
        <v>-988.33199999999999</v>
      </c>
      <c r="AH21">
        <v>-71.98</v>
      </c>
      <c r="AI21">
        <v>3734</v>
      </c>
      <c r="AJ21">
        <v>0</v>
      </c>
      <c r="AL21">
        <v>0</v>
      </c>
      <c r="AM21" s="1">
        <v>45953</v>
      </c>
      <c r="AN21" s="1">
        <v>45953</v>
      </c>
      <c r="AO21" s="1">
        <v>45953</v>
      </c>
      <c r="AP21">
        <v>0</v>
      </c>
      <c r="AQ21">
        <v>3164.41</v>
      </c>
      <c r="AR21">
        <v>18</v>
      </c>
      <c r="AS21">
        <v>0</v>
      </c>
      <c r="AT21">
        <v>0</v>
      </c>
      <c r="AU21">
        <v>0.5</v>
      </c>
      <c r="AV21">
        <v>0</v>
      </c>
      <c r="AW21">
        <v>0</v>
      </c>
      <c r="AX21">
        <v>0.1</v>
      </c>
      <c r="AY21" t="s">
        <v>112</v>
      </c>
      <c r="AZ21" t="s">
        <v>160</v>
      </c>
      <c r="BA21">
        <v>25.96</v>
      </c>
      <c r="BB21">
        <v>0</v>
      </c>
      <c r="BC21">
        <v>969.346</v>
      </c>
      <c r="BD21">
        <v>-969.346</v>
      </c>
      <c r="BE21">
        <v>0</v>
      </c>
      <c r="BF21">
        <v>0</v>
      </c>
      <c r="BG21">
        <v>0</v>
      </c>
      <c r="BH21">
        <v>1060</v>
      </c>
      <c r="BI21">
        <v>3.1644100000000002</v>
      </c>
      <c r="BL21">
        <v>0</v>
      </c>
      <c r="BM21">
        <v>0</v>
      </c>
      <c r="BN21">
        <v>0</v>
      </c>
      <c r="BO21">
        <v>0</v>
      </c>
      <c r="BP21">
        <v>0</v>
      </c>
      <c r="BS21" t="s">
        <v>161</v>
      </c>
      <c r="BT21">
        <v>15.821999999999999</v>
      </c>
      <c r="BU21">
        <v>0</v>
      </c>
      <c r="BV21">
        <v>3.1640000000000001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2673.6880000000001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f t="shared" si="0"/>
        <v>3734</v>
      </c>
      <c r="DD21">
        <f t="shared" si="1"/>
        <v>969.346</v>
      </c>
      <c r="DE21">
        <f t="shared" si="2"/>
        <v>18.986000000000001</v>
      </c>
      <c r="DF21">
        <f t="shared" si="3"/>
        <v>71.98</v>
      </c>
      <c r="DG21">
        <f t="shared" si="4"/>
        <v>585.41200000000003</v>
      </c>
      <c r="DH21">
        <v>2673.6880000000001</v>
      </c>
    </row>
    <row r="22" spans="1:112" x14ac:dyDescent="0.3">
      <c r="A22">
        <v>8715259067</v>
      </c>
      <c r="B22">
        <v>10715198840</v>
      </c>
      <c r="C22" s="1">
        <v>45929.449305555558</v>
      </c>
      <c r="D22" s="1">
        <v>45933.716666666667</v>
      </c>
      <c r="E22" t="s">
        <v>162</v>
      </c>
      <c r="F22">
        <v>2150</v>
      </c>
      <c r="G22">
        <v>0</v>
      </c>
      <c r="H22">
        <v>2150</v>
      </c>
      <c r="I22">
        <v>5000</v>
      </c>
      <c r="J22">
        <v>2644</v>
      </c>
      <c r="K22" t="s">
        <v>109</v>
      </c>
      <c r="L22">
        <v>5</v>
      </c>
      <c r="M22">
        <v>102.38</v>
      </c>
      <c r="N22">
        <v>0</v>
      </c>
      <c r="O22">
        <v>0</v>
      </c>
      <c r="P22">
        <v>10.238</v>
      </c>
      <c r="Q22">
        <v>2.048</v>
      </c>
      <c r="R22">
        <v>31.86</v>
      </c>
      <c r="S22">
        <v>684.99</v>
      </c>
      <c r="T22">
        <v>-684.99</v>
      </c>
      <c r="U22">
        <v>-697.27599999999995</v>
      </c>
      <c r="V22">
        <v>-71.98</v>
      </c>
      <c r="W22">
        <v>0</v>
      </c>
      <c r="X22">
        <v>61</v>
      </c>
      <c r="Y22">
        <v>0</v>
      </c>
      <c r="Z22">
        <v>10.98</v>
      </c>
      <c r="AA22">
        <v>1</v>
      </c>
      <c r="AB22" t="s">
        <v>116</v>
      </c>
      <c r="AC22">
        <v>2356</v>
      </c>
      <c r="AD22">
        <v>1380.7439999999999</v>
      </c>
      <c r="AE22">
        <v>1380.7439999999999</v>
      </c>
      <c r="AF22">
        <v>0</v>
      </c>
      <c r="AG22">
        <v>-697.27599999999995</v>
      </c>
      <c r="AH22">
        <v>-71.98</v>
      </c>
      <c r="AI22">
        <v>2150</v>
      </c>
      <c r="AJ22">
        <v>0</v>
      </c>
      <c r="AL22">
        <v>0</v>
      </c>
      <c r="AM22" s="1">
        <v>45947</v>
      </c>
      <c r="AN22" s="1">
        <v>45947</v>
      </c>
      <c r="AO22" s="1">
        <v>45947</v>
      </c>
      <c r="AP22">
        <v>0</v>
      </c>
      <c r="AQ22">
        <v>2047.62</v>
      </c>
      <c r="AR22">
        <v>5</v>
      </c>
      <c r="AS22">
        <v>0</v>
      </c>
      <c r="AT22">
        <v>0</v>
      </c>
      <c r="AU22">
        <v>0.5</v>
      </c>
      <c r="AV22">
        <v>0</v>
      </c>
      <c r="AW22">
        <v>0</v>
      </c>
      <c r="AX22">
        <v>0.1</v>
      </c>
      <c r="AY22" t="s">
        <v>127</v>
      </c>
      <c r="AZ22" t="s">
        <v>128</v>
      </c>
      <c r="BA22">
        <v>31.86</v>
      </c>
      <c r="BB22">
        <v>0</v>
      </c>
      <c r="BC22">
        <v>684.99</v>
      </c>
      <c r="BD22">
        <v>-684.99</v>
      </c>
      <c r="BE22">
        <v>0</v>
      </c>
      <c r="BF22">
        <v>0</v>
      </c>
      <c r="BG22">
        <v>0</v>
      </c>
      <c r="BH22">
        <v>2644</v>
      </c>
      <c r="BI22">
        <v>2.0476200000000002</v>
      </c>
      <c r="BL22">
        <v>0</v>
      </c>
      <c r="BM22">
        <v>0</v>
      </c>
      <c r="BN22">
        <v>0</v>
      </c>
      <c r="BO22">
        <v>0</v>
      </c>
      <c r="BP22">
        <v>0</v>
      </c>
      <c r="BS22" t="s">
        <v>163</v>
      </c>
      <c r="BT22">
        <v>10.238</v>
      </c>
      <c r="BU22">
        <v>0</v>
      </c>
      <c r="BV22">
        <v>2.048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1380.7439999999999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f t="shared" si="0"/>
        <v>2150</v>
      </c>
      <c r="DD22">
        <f t="shared" si="1"/>
        <v>684.99</v>
      </c>
      <c r="DE22">
        <f t="shared" si="2"/>
        <v>12.286</v>
      </c>
      <c r="DF22">
        <f t="shared" si="3"/>
        <v>71.98</v>
      </c>
      <c r="DG22">
        <f t="shared" si="4"/>
        <v>112.61799999999999</v>
      </c>
      <c r="DH22">
        <v>1380.7439999999999</v>
      </c>
    </row>
    <row r="23" spans="1:112" x14ac:dyDescent="0.3">
      <c r="A23">
        <v>8742176123</v>
      </c>
      <c r="B23">
        <v>10742175834</v>
      </c>
      <c r="C23" s="1">
        <v>45938.518750000003</v>
      </c>
      <c r="D23" s="1">
        <v>45942.704861111109</v>
      </c>
      <c r="E23" t="s">
        <v>164</v>
      </c>
      <c r="F23">
        <v>2198</v>
      </c>
      <c r="G23">
        <v>2198</v>
      </c>
      <c r="H23">
        <v>0</v>
      </c>
      <c r="I23">
        <v>3000</v>
      </c>
      <c r="J23">
        <v>596</v>
      </c>
      <c r="K23" t="s">
        <v>109</v>
      </c>
      <c r="L23">
        <v>5</v>
      </c>
      <c r="M23">
        <v>104.67</v>
      </c>
      <c r="N23">
        <v>0</v>
      </c>
      <c r="O23">
        <v>0</v>
      </c>
      <c r="P23">
        <v>10.467000000000001</v>
      </c>
      <c r="Q23">
        <v>2.093</v>
      </c>
      <c r="R23">
        <v>25.96</v>
      </c>
      <c r="S23">
        <v>570.601</v>
      </c>
      <c r="T23">
        <v>-570.601</v>
      </c>
      <c r="U23">
        <v>-583.16099999999994</v>
      </c>
      <c r="V23">
        <v>-71.98</v>
      </c>
      <c r="W23">
        <v>0</v>
      </c>
      <c r="X23">
        <v>61</v>
      </c>
      <c r="Y23">
        <v>0</v>
      </c>
      <c r="Z23">
        <v>10.98</v>
      </c>
      <c r="AA23">
        <v>1</v>
      </c>
      <c r="AB23" t="s">
        <v>116</v>
      </c>
      <c r="AC23">
        <v>2404</v>
      </c>
      <c r="AD23">
        <v>1542.8589999999999</v>
      </c>
      <c r="AE23">
        <v>1542.8589999999999</v>
      </c>
      <c r="AF23">
        <v>0</v>
      </c>
      <c r="AG23">
        <v>0</v>
      </c>
      <c r="AI23">
        <v>0</v>
      </c>
      <c r="AJ23">
        <v>-583.16099999999994</v>
      </c>
      <c r="AK23">
        <v>-71.98</v>
      </c>
      <c r="AL23">
        <v>2198</v>
      </c>
      <c r="AM23" s="1"/>
      <c r="AN23" s="1"/>
      <c r="AO23" s="1"/>
      <c r="AP23">
        <v>0</v>
      </c>
      <c r="AQ23">
        <v>2093.33</v>
      </c>
      <c r="AR23">
        <v>5</v>
      </c>
      <c r="AS23">
        <v>0</v>
      </c>
      <c r="AT23">
        <v>0</v>
      </c>
      <c r="AU23">
        <v>0.5</v>
      </c>
      <c r="AV23">
        <v>0</v>
      </c>
      <c r="AW23">
        <v>0</v>
      </c>
      <c r="AX23">
        <v>0.1</v>
      </c>
      <c r="AY23" t="s">
        <v>121</v>
      </c>
      <c r="AZ23" t="s">
        <v>113</v>
      </c>
      <c r="BC23">
        <v>0</v>
      </c>
      <c r="BD23">
        <v>0</v>
      </c>
      <c r="BE23">
        <v>0</v>
      </c>
      <c r="BF23">
        <v>0</v>
      </c>
      <c r="BG23">
        <v>0</v>
      </c>
      <c r="BJ23">
        <v>25.96</v>
      </c>
      <c r="BK23">
        <v>0</v>
      </c>
      <c r="BL23">
        <v>570.601</v>
      </c>
      <c r="BM23">
        <v>-570.601</v>
      </c>
      <c r="BN23">
        <v>0</v>
      </c>
      <c r="BO23">
        <v>0</v>
      </c>
      <c r="BP23">
        <v>0</v>
      </c>
      <c r="BQ23">
        <v>596</v>
      </c>
      <c r="BR23">
        <v>2.0933299999999999</v>
      </c>
      <c r="BS23" t="s">
        <v>165</v>
      </c>
      <c r="BT23">
        <v>0</v>
      </c>
      <c r="BU23">
        <v>10.467000000000001</v>
      </c>
      <c r="BV23">
        <v>0</v>
      </c>
      <c r="BW23">
        <v>2.093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1542.8589999999999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f t="shared" si="0"/>
        <v>2198</v>
      </c>
      <c r="DD23">
        <f t="shared" si="1"/>
        <v>570.601</v>
      </c>
      <c r="DE23">
        <f t="shared" si="2"/>
        <v>12.56</v>
      </c>
      <c r="DF23">
        <f t="shared" si="3"/>
        <v>71.98</v>
      </c>
      <c r="DG23">
        <f t="shared" si="4"/>
        <v>115.137</v>
      </c>
      <c r="DH23">
        <v>1542.8589999999999</v>
      </c>
    </row>
    <row r="24" spans="1:112" x14ac:dyDescent="0.3">
      <c r="A24">
        <v>8682082418</v>
      </c>
      <c r="B24">
        <v>10682009123</v>
      </c>
      <c r="C24" s="1">
        <v>45919.525000000001</v>
      </c>
      <c r="D24" s="1">
        <v>45924.545138888891</v>
      </c>
      <c r="E24" t="s">
        <v>166</v>
      </c>
      <c r="F24">
        <v>1694</v>
      </c>
      <c r="G24">
        <v>1694</v>
      </c>
      <c r="H24">
        <v>0</v>
      </c>
      <c r="I24">
        <v>4000</v>
      </c>
      <c r="J24">
        <v>2000</v>
      </c>
      <c r="K24" t="s">
        <v>109</v>
      </c>
      <c r="L24">
        <v>12</v>
      </c>
      <c r="M24">
        <v>181.5</v>
      </c>
      <c r="N24">
        <v>0</v>
      </c>
      <c r="O24">
        <v>0</v>
      </c>
      <c r="P24">
        <v>7.5620000000000003</v>
      </c>
      <c r="Q24">
        <v>1.512</v>
      </c>
      <c r="R24">
        <v>29.5</v>
      </c>
      <c r="S24">
        <v>499.73</v>
      </c>
      <c r="T24">
        <v>-499.73</v>
      </c>
      <c r="U24">
        <v>-508.80399999999997</v>
      </c>
      <c r="V24">
        <v>-53.1</v>
      </c>
      <c r="W24">
        <v>0</v>
      </c>
      <c r="X24">
        <v>45</v>
      </c>
      <c r="Y24">
        <v>0</v>
      </c>
      <c r="Z24">
        <v>8.1</v>
      </c>
      <c r="AA24">
        <v>1</v>
      </c>
      <c r="AB24" t="s">
        <v>116</v>
      </c>
      <c r="AC24">
        <v>1900</v>
      </c>
      <c r="AD24">
        <v>1132.096</v>
      </c>
      <c r="AE24">
        <v>1132.096</v>
      </c>
      <c r="AF24">
        <v>0</v>
      </c>
      <c r="AG24">
        <v>0</v>
      </c>
      <c r="AI24">
        <v>0</v>
      </c>
      <c r="AJ24">
        <v>-508.80399999999997</v>
      </c>
      <c r="AK24">
        <v>-53.1</v>
      </c>
      <c r="AL24">
        <v>1694</v>
      </c>
      <c r="AM24" s="1"/>
      <c r="AN24" s="1"/>
      <c r="AO24" s="1"/>
      <c r="AP24">
        <v>0</v>
      </c>
      <c r="AQ24">
        <v>1512.5</v>
      </c>
      <c r="AR24">
        <v>12</v>
      </c>
      <c r="AS24">
        <v>0</v>
      </c>
      <c r="AT24">
        <v>0</v>
      </c>
      <c r="AU24">
        <v>0.5</v>
      </c>
      <c r="AV24">
        <v>0</v>
      </c>
      <c r="AW24">
        <v>0</v>
      </c>
      <c r="AX24">
        <v>0.1</v>
      </c>
      <c r="AY24" t="s">
        <v>127</v>
      </c>
      <c r="AZ24" t="s">
        <v>124</v>
      </c>
      <c r="BC24">
        <v>0</v>
      </c>
      <c r="BD24">
        <v>0</v>
      </c>
      <c r="BE24">
        <v>0</v>
      </c>
      <c r="BF24">
        <v>0</v>
      </c>
      <c r="BG24">
        <v>0</v>
      </c>
      <c r="BJ24">
        <v>29.5</v>
      </c>
      <c r="BK24">
        <v>0</v>
      </c>
      <c r="BL24">
        <v>499.73</v>
      </c>
      <c r="BM24">
        <v>-499.73</v>
      </c>
      <c r="BN24">
        <v>0</v>
      </c>
      <c r="BO24">
        <v>0</v>
      </c>
      <c r="BP24">
        <v>0</v>
      </c>
      <c r="BQ24">
        <v>2000</v>
      </c>
      <c r="BR24">
        <v>1.5125</v>
      </c>
      <c r="BS24" t="s">
        <v>167</v>
      </c>
      <c r="BT24">
        <v>0</v>
      </c>
      <c r="BU24">
        <v>7.5620000000000003</v>
      </c>
      <c r="BV24">
        <v>0</v>
      </c>
      <c r="BW24">
        <v>1.512</v>
      </c>
      <c r="BX24">
        <v>0</v>
      </c>
      <c r="BY24">
        <v>0</v>
      </c>
      <c r="BZ24">
        <v>1132.096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f t="shared" si="0"/>
        <v>1694</v>
      </c>
      <c r="DD24">
        <f t="shared" si="1"/>
        <v>499.73</v>
      </c>
      <c r="DE24">
        <f t="shared" si="2"/>
        <v>9.0739999999999998</v>
      </c>
      <c r="DF24">
        <f t="shared" si="3"/>
        <v>53.1</v>
      </c>
      <c r="DG24">
        <f t="shared" si="4"/>
        <v>189.06200000000001</v>
      </c>
      <c r="DH24">
        <v>1132.096</v>
      </c>
    </row>
    <row r="25" spans="1:112" x14ac:dyDescent="0.3">
      <c r="A25">
        <v>8747034027</v>
      </c>
      <c r="B25">
        <v>10747055015</v>
      </c>
      <c r="C25" s="1">
        <v>45941.439583333333</v>
      </c>
      <c r="D25" s="1">
        <v>45946.790277777778</v>
      </c>
      <c r="E25" t="s">
        <v>168</v>
      </c>
      <c r="F25">
        <v>3564</v>
      </c>
      <c r="G25">
        <v>0</v>
      </c>
      <c r="H25">
        <v>3564</v>
      </c>
      <c r="I25">
        <v>4000</v>
      </c>
      <c r="J25">
        <v>230</v>
      </c>
      <c r="K25" t="s">
        <v>109</v>
      </c>
      <c r="L25">
        <v>18</v>
      </c>
      <c r="M25">
        <v>543.66</v>
      </c>
      <c r="N25">
        <v>0</v>
      </c>
      <c r="O25">
        <v>0</v>
      </c>
      <c r="P25">
        <v>15.102</v>
      </c>
      <c r="Q25">
        <v>3.02</v>
      </c>
      <c r="R25">
        <v>24.78</v>
      </c>
      <c r="S25">
        <v>883.15899999999999</v>
      </c>
      <c r="T25">
        <v>-883.15899999999999</v>
      </c>
      <c r="U25">
        <v>-901.28099999999995</v>
      </c>
      <c r="V25">
        <v>-71.98</v>
      </c>
      <c r="W25">
        <v>0</v>
      </c>
      <c r="X25">
        <v>61</v>
      </c>
      <c r="Y25">
        <v>0</v>
      </c>
      <c r="Z25">
        <v>10.98</v>
      </c>
      <c r="AA25">
        <v>1</v>
      </c>
      <c r="AB25" t="s">
        <v>116</v>
      </c>
      <c r="AC25">
        <v>3770</v>
      </c>
      <c r="AD25">
        <v>2590.739</v>
      </c>
      <c r="AE25">
        <v>2590.739</v>
      </c>
      <c r="AF25">
        <v>0</v>
      </c>
      <c r="AG25">
        <v>-901.28099999999995</v>
      </c>
      <c r="AH25">
        <v>-71.98</v>
      </c>
      <c r="AI25">
        <v>3564</v>
      </c>
      <c r="AJ25">
        <v>0</v>
      </c>
      <c r="AL25">
        <v>0</v>
      </c>
      <c r="AM25" s="1">
        <v>45960</v>
      </c>
      <c r="AN25" s="1">
        <v>45960</v>
      </c>
      <c r="AO25" s="1">
        <v>45960</v>
      </c>
      <c r="AP25">
        <v>0</v>
      </c>
      <c r="AQ25">
        <v>3020.34</v>
      </c>
      <c r="AR25">
        <v>18</v>
      </c>
      <c r="AS25">
        <v>0</v>
      </c>
      <c r="AT25">
        <v>0</v>
      </c>
      <c r="AU25">
        <v>0.5</v>
      </c>
      <c r="AV25">
        <v>0</v>
      </c>
      <c r="AW25">
        <v>0</v>
      </c>
      <c r="AX25">
        <v>0.1</v>
      </c>
      <c r="AY25" t="s">
        <v>112</v>
      </c>
      <c r="AZ25" t="s">
        <v>124</v>
      </c>
      <c r="BA25">
        <v>24.78</v>
      </c>
      <c r="BB25">
        <v>0</v>
      </c>
      <c r="BC25">
        <v>883.15899999999999</v>
      </c>
      <c r="BD25">
        <v>-883.15899999999999</v>
      </c>
      <c r="BE25">
        <v>0</v>
      </c>
      <c r="BF25">
        <v>0</v>
      </c>
      <c r="BG25">
        <v>0</v>
      </c>
      <c r="BH25">
        <v>230</v>
      </c>
      <c r="BI25">
        <v>3.02034</v>
      </c>
      <c r="BL25">
        <v>0</v>
      </c>
      <c r="BM25">
        <v>0</v>
      </c>
      <c r="BN25">
        <v>0</v>
      </c>
      <c r="BO25">
        <v>0</v>
      </c>
      <c r="BP25">
        <v>0</v>
      </c>
      <c r="BS25" t="s">
        <v>169</v>
      </c>
      <c r="BT25">
        <v>15.102</v>
      </c>
      <c r="BU25">
        <v>0</v>
      </c>
      <c r="BV25">
        <v>3.02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2590.739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f t="shared" si="0"/>
        <v>3564</v>
      </c>
      <c r="DD25">
        <f t="shared" si="1"/>
        <v>883.15899999999999</v>
      </c>
      <c r="DE25">
        <f t="shared" si="2"/>
        <v>18.122</v>
      </c>
      <c r="DF25">
        <f t="shared" si="3"/>
        <v>71.98</v>
      </c>
      <c r="DG25">
        <f t="shared" si="4"/>
        <v>558.76199999999994</v>
      </c>
      <c r="DH25">
        <v>2590.739</v>
      </c>
    </row>
    <row r="26" spans="1:112" x14ac:dyDescent="0.3">
      <c r="A26">
        <v>8737583490</v>
      </c>
      <c r="B26">
        <v>10737560594</v>
      </c>
      <c r="C26" s="1">
        <v>45936.454861111109</v>
      </c>
      <c r="D26" s="1">
        <v>45940.683333333334</v>
      </c>
      <c r="E26" t="s">
        <v>170</v>
      </c>
      <c r="F26">
        <v>1644</v>
      </c>
      <c r="G26">
        <v>0</v>
      </c>
      <c r="H26">
        <v>1644</v>
      </c>
      <c r="I26">
        <v>3850</v>
      </c>
      <c r="J26">
        <v>2035</v>
      </c>
      <c r="K26" t="s">
        <v>109</v>
      </c>
      <c r="L26">
        <v>5</v>
      </c>
      <c r="M26">
        <v>78.290000000000006</v>
      </c>
      <c r="N26">
        <v>0</v>
      </c>
      <c r="O26">
        <v>0</v>
      </c>
      <c r="P26">
        <v>7.8289999999999997</v>
      </c>
      <c r="Q26">
        <v>1.5660000000000001</v>
      </c>
      <c r="R26">
        <v>33.04</v>
      </c>
      <c r="S26">
        <v>543.178</v>
      </c>
      <c r="T26">
        <v>-543.178</v>
      </c>
      <c r="U26">
        <v>-552.57299999999998</v>
      </c>
      <c r="V26">
        <v>-53.1</v>
      </c>
      <c r="W26">
        <v>0</v>
      </c>
      <c r="X26">
        <v>45</v>
      </c>
      <c r="Y26">
        <v>0</v>
      </c>
      <c r="Z26">
        <v>8.1</v>
      </c>
      <c r="AA26">
        <v>1</v>
      </c>
      <c r="AB26" t="s">
        <v>116</v>
      </c>
      <c r="AC26">
        <v>1815</v>
      </c>
      <c r="AD26">
        <v>1038.327</v>
      </c>
      <c r="AE26">
        <v>1038.327</v>
      </c>
      <c r="AF26">
        <v>0</v>
      </c>
      <c r="AG26">
        <v>-552.57299999999998</v>
      </c>
      <c r="AH26">
        <v>-53.1</v>
      </c>
      <c r="AI26">
        <v>1644</v>
      </c>
      <c r="AJ26">
        <v>0</v>
      </c>
      <c r="AL26">
        <v>0</v>
      </c>
      <c r="AM26" s="1">
        <v>45954</v>
      </c>
      <c r="AN26" s="1">
        <v>45954</v>
      </c>
      <c r="AO26" s="1">
        <v>45954</v>
      </c>
      <c r="AP26">
        <v>0</v>
      </c>
      <c r="AQ26">
        <v>1565.71</v>
      </c>
      <c r="AR26">
        <v>5</v>
      </c>
      <c r="AS26">
        <v>0</v>
      </c>
      <c r="AT26">
        <v>0</v>
      </c>
      <c r="AU26">
        <v>0.5</v>
      </c>
      <c r="AV26">
        <v>0</v>
      </c>
      <c r="AW26">
        <v>0</v>
      </c>
      <c r="AX26">
        <v>0.1</v>
      </c>
      <c r="AY26" t="s">
        <v>127</v>
      </c>
      <c r="AZ26" t="s">
        <v>128</v>
      </c>
      <c r="BA26">
        <v>33.04</v>
      </c>
      <c r="BB26">
        <v>0</v>
      </c>
      <c r="BC26">
        <v>543.178</v>
      </c>
      <c r="BD26">
        <v>-543.178</v>
      </c>
      <c r="BE26">
        <v>0</v>
      </c>
      <c r="BF26">
        <v>0</v>
      </c>
      <c r="BG26">
        <v>0</v>
      </c>
      <c r="BH26">
        <v>2035</v>
      </c>
      <c r="BI26">
        <v>1.5657099999999999</v>
      </c>
      <c r="BL26">
        <v>0</v>
      </c>
      <c r="BM26">
        <v>0</v>
      </c>
      <c r="BN26">
        <v>0</v>
      </c>
      <c r="BO26">
        <v>0</v>
      </c>
      <c r="BP26">
        <v>0</v>
      </c>
      <c r="BS26" t="s">
        <v>171</v>
      </c>
      <c r="BT26">
        <v>7.8289999999999997</v>
      </c>
      <c r="BU26">
        <v>0</v>
      </c>
      <c r="BV26">
        <v>1.5660000000000001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1038.327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f t="shared" si="0"/>
        <v>1644</v>
      </c>
      <c r="DD26">
        <f t="shared" si="1"/>
        <v>543.178</v>
      </c>
      <c r="DE26">
        <f t="shared" si="2"/>
        <v>9.3949999999999996</v>
      </c>
      <c r="DF26">
        <f t="shared" si="3"/>
        <v>53.1</v>
      </c>
      <c r="DG26">
        <f t="shared" si="4"/>
        <v>86.119</v>
      </c>
      <c r="DH26">
        <v>1038.3270000000002</v>
      </c>
    </row>
    <row r="27" spans="1:112" x14ac:dyDescent="0.3">
      <c r="A27">
        <v>8739466534</v>
      </c>
      <c r="B27">
        <v>10739452262</v>
      </c>
      <c r="C27" s="1">
        <v>45937.468055555553</v>
      </c>
      <c r="D27" s="1">
        <v>45943.627083333333</v>
      </c>
      <c r="E27" t="s">
        <v>172</v>
      </c>
      <c r="F27">
        <v>4445</v>
      </c>
      <c r="G27">
        <v>4445</v>
      </c>
      <c r="H27">
        <v>0</v>
      </c>
      <c r="I27">
        <v>5000</v>
      </c>
      <c r="J27">
        <v>349</v>
      </c>
      <c r="K27" t="s">
        <v>109</v>
      </c>
      <c r="L27">
        <v>18</v>
      </c>
      <c r="M27">
        <v>678.05</v>
      </c>
      <c r="N27">
        <v>0</v>
      </c>
      <c r="O27">
        <v>0</v>
      </c>
      <c r="P27">
        <v>18.835000000000001</v>
      </c>
      <c r="Q27">
        <v>3.7669999999999999</v>
      </c>
      <c r="R27">
        <v>24.78</v>
      </c>
      <c r="S27">
        <v>1101.471</v>
      </c>
      <c r="T27">
        <v>-1101.471</v>
      </c>
      <c r="U27">
        <v>-1124.0730000000001</v>
      </c>
      <c r="V27">
        <v>-71.98</v>
      </c>
      <c r="W27">
        <v>0</v>
      </c>
      <c r="X27">
        <v>61</v>
      </c>
      <c r="Y27">
        <v>0</v>
      </c>
      <c r="Z27">
        <v>10.98</v>
      </c>
      <c r="AA27">
        <v>1</v>
      </c>
      <c r="AB27" t="s">
        <v>116</v>
      </c>
      <c r="AC27">
        <v>4651</v>
      </c>
      <c r="AD27">
        <v>3248.9470000000001</v>
      </c>
      <c r="AE27">
        <v>3248.9470000000001</v>
      </c>
      <c r="AF27">
        <v>0</v>
      </c>
      <c r="AG27">
        <v>0</v>
      </c>
      <c r="AI27">
        <v>0</v>
      </c>
      <c r="AJ27">
        <v>-1124.0730000000001</v>
      </c>
      <c r="AK27">
        <v>-71.98</v>
      </c>
      <c r="AL27">
        <v>4445</v>
      </c>
      <c r="AM27" s="1"/>
      <c r="AN27" s="1"/>
      <c r="AO27" s="1"/>
      <c r="AP27">
        <v>0</v>
      </c>
      <c r="AQ27">
        <v>3766.95</v>
      </c>
      <c r="AR27">
        <v>18</v>
      </c>
      <c r="AS27">
        <v>0</v>
      </c>
      <c r="AT27">
        <v>0</v>
      </c>
      <c r="AU27">
        <v>0.5</v>
      </c>
      <c r="AV27">
        <v>0</v>
      </c>
      <c r="AW27">
        <v>0</v>
      </c>
      <c r="AX27">
        <v>0.1</v>
      </c>
      <c r="AY27" t="s">
        <v>112</v>
      </c>
      <c r="AZ27" t="s">
        <v>124</v>
      </c>
      <c r="BC27">
        <v>0</v>
      </c>
      <c r="BD27">
        <v>0</v>
      </c>
      <c r="BE27">
        <v>0</v>
      </c>
      <c r="BF27">
        <v>0</v>
      </c>
      <c r="BG27">
        <v>0</v>
      </c>
      <c r="BJ27">
        <v>24.78</v>
      </c>
      <c r="BK27">
        <v>0</v>
      </c>
      <c r="BL27">
        <v>1101.471</v>
      </c>
      <c r="BM27">
        <v>-1101.471</v>
      </c>
      <c r="BN27">
        <v>0</v>
      </c>
      <c r="BO27">
        <v>0</v>
      </c>
      <c r="BP27">
        <v>0</v>
      </c>
      <c r="BQ27">
        <v>349</v>
      </c>
      <c r="BR27">
        <v>3.76695</v>
      </c>
      <c r="BS27" t="s">
        <v>173</v>
      </c>
      <c r="BT27">
        <v>0</v>
      </c>
      <c r="BU27">
        <v>18.835000000000001</v>
      </c>
      <c r="BV27">
        <v>0</v>
      </c>
      <c r="BW27">
        <v>3.7669999999999999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3248.9470000000001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f t="shared" si="0"/>
        <v>4445</v>
      </c>
      <c r="DD27">
        <f t="shared" si="1"/>
        <v>1101.471</v>
      </c>
      <c r="DE27">
        <f t="shared" si="2"/>
        <v>22.602</v>
      </c>
      <c r="DF27">
        <f t="shared" si="3"/>
        <v>71.98</v>
      </c>
      <c r="DG27">
        <f t="shared" si="4"/>
        <v>696.88499999999999</v>
      </c>
      <c r="DH27">
        <v>3248.9470000000001</v>
      </c>
    </row>
    <row r="28" spans="1:112" x14ac:dyDescent="0.3">
      <c r="A28">
        <v>8735054496</v>
      </c>
      <c r="B28">
        <v>10735026688</v>
      </c>
      <c r="C28" s="1">
        <v>45935.461111111108</v>
      </c>
      <c r="D28" s="1">
        <v>45938.422222222223</v>
      </c>
      <c r="E28" t="s">
        <v>174</v>
      </c>
      <c r="F28">
        <v>3169</v>
      </c>
      <c r="G28">
        <v>0</v>
      </c>
      <c r="H28">
        <v>3169</v>
      </c>
      <c r="I28">
        <v>3750</v>
      </c>
      <c r="J28">
        <v>375</v>
      </c>
      <c r="K28" t="s">
        <v>109</v>
      </c>
      <c r="L28">
        <v>18</v>
      </c>
      <c r="M28">
        <v>483.41</v>
      </c>
      <c r="N28">
        <v>0</v>
      </c>
      <c r="O28">
        <v>0</v>
      </c>
      <c r="P28">
        <v>13.428000000000001</v>
      </c>
      <c r="Q28">
        <v>2.6859999999999999</v>
      </c>
      <c r="R28">
        <v>24.78</v>
      </c>
      <c r="S28">
        <v>785.27800000000002</v>
      </c>
      <c r="T28">
        <v>-785.27800000000002</v>
      </c>
      <c r="U28">
        <v>-801.39200000000005</v>
      </c>
      <c r="V28">
        <v>-71.98</v>
      </c>
      <c r="W28">
        <v>0</v>
      </c>
      <c r="X28">
        <v>61</v>
      </c>
      <c r="Y28">
        <v>0</v>
      </c>
      <c r="Z28">
        <v>10.98</v>
      </c>
      <c r="AA28">
        <v>1</v>
      </c>
      <c r="AB28" t="s">
        <v>110</v>
      </c>
      <c r="AC28">
        <v>3375</v>
      </c>
      <c r="AD28">
        <v>2295.6280000000002</v>
      </c>
      <c r="AE28">
        <v>2295.6280000000002</v>
      </c>
      <c r="AF28">
        <v>0</v>
      </c>
      <c r="AG28">
        <v>-801.39200000000005</v>
      </c>
      <c r="AH28">
        <v>-71.98</v>
      </c>
      <c r="AI28">
        <v>3169</v>
      </c>
      <c r="AJ28">
        <v>0</v>
      </c>
      <c r="AL28">
        <v>0</v>
      </c>
      <c r="AM28" s="1">
        <v>45953</v>
      </c>
      <c r="AN28" s="1">
        <v>45953</v>
      </c>
      <c r="AO28" s="1">
        <v>45953</v>
      </c>
      <c r="AP28">
        <v>0</v>
      </c>
      <c r="AQ28">
        <v>2685.59</v>
      </c>
      <c r="AR28">
        <v>18</v>
      </c>
      <c r="AS28">
        <v>0</v>
      </c>
      <c r="AT28">
        <v>0</v>
      </c>
      <c r="AU28">
        <v>0.5</v>
      </c>
      <c r="AV28">
        <v>0</v>
      </c>
      <c r="AW28">
        <v>0</v>
      </c>
      <c r="AX28">
        <v>0.1</v>
      </c>
      <c r="AY28" t="s">
        <v>112</v>
      </c>
      <c r="AZ28" t="s">
        <v>124</v>
      </c>
      <c r="BA28">
        <v>24.78</v>
      </c>
      <c r="BB28">
        <v>0</v>
      </c>
      <c r="BC28">
        <v>785.27800000000002</v>
      </c>
      <c r="BD28">
        <v>-785.27800000000002</v>
      </c>
      <c r="BE28">
        <v>0</v>
      </c>
      <c r="BF28">
        <v>0</v>
      </c>
      <c r="BG28">
        <v>0</v>
      </c>
      <c r="BH28">
        <v>375</v>
      </c>
      <c r="BI28">
        <v>2.6855899999999999</v>
      </c>
      <c r="BL28">
        <v>0</v>
      </c>
      <c r="BM28">
        <v>0</v>
      </c>
      <c r="BN28">
        <v>0</v>
      </c>
      <c r="BO28">
        <v>0</v>
      </c>
      <c r="BP28">
        <v>0</v>
      </c>
      <c r="BS28" t="s">
        <v>175</v>
      </c>
      <c r="BT28">
        <v>13.428000000000001</v>
      </c>
      <c r="BU28">
        <v>0</v>
      </c>
      <c r="BV28">
        <v>2.6859999999999999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2295.6280000000002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f t="shared" si="0"/>
        <v>3169</v>
      </c>
      <c r="DD28">
        <f t="shared" si="1"/>
        <v>785.27800000000002</v>
      </c>
      <c r="DE28">
        <f t="shared" si="2"/>
        <v>16.114000000000001</v>
      </c>
      <c r="DF28">
        <f t="shared" si="3"/>
        <v>71.98</v>
      </c>
      <c r="DG28">
        <f t="shared" si="4"/>
        <v>496.83800000000002</v>
      </c>
      <c r="DH28">
        <v>2295.6279999999997</v>
      </c>
    </row>
    <row r="29" spans="1:112" x14ac:dyDescent="0.3">
      <c r="A29">
        <v>8675097215</v>
      </c>
      <c r="B29">
        <v>10675021810</v>
      </c>
      <c r="C29" s="1">
        <v>45916.560416666667</v>
      </c>
      <c r="D29" s="1">
        <v>45919.668749999997</v>
      </c>
      <c r="E29" t="s">
        <v>176</v>
      </c>
      <c r="F29">
        <v>2794</v>
      </c>
      <c r="G29">
        <v>0</v>
      </c>
      <c r="H29">
        <v>2794</v>
      </c>
      <c r="I29">
        <v>3750</v>
      </c>
      <c r="J29">
        <v>750</v>
      </c>
      <c r="K29" t="s">
        <v>109</v>
      </c>
      <c r="L29">
        <v>12</v>
      </c>
      <c r="M29">
        <v>299.36</v>
      </c>
      <c r="N29">
        <v>0</v>
      </c>
      <c r="O29">
        <v>0</v>
      </c>
      <c r="P29">
        <v>12.473000000000001</v>
      </c>
      <c r="Q29">
        <v>2.4950000000000001</v>
      </c>
      <c r="R29">
        <v>24.78</v>
      </c>
      <c r="S29">
        <v>692.35299999999995</v>
      </c>
      <c r="T29">
        <v>-692.35299999999995</v>
      </c>
      <c r="U29">
        <v>-707.32100000000003</v>
      </c>
      <c r="V29">
        <v>-71.98</v>
      </c>
      <c r="W29">
        <v>0</v>
      </c>
      <c r="X29">
        <v>61</v>
      </c>
      <c r="Y29">
        <v>0</v>
      </c>
      <c r="Z29">
        <v>10.98</v>
      </c>
      <c r="AA29">
        <v>1</v>
      </c>
      <c r="AB29" t="s">
        <v>110</v>
      </c>
      <c r="AC29">
        <v>3000</v>
      </c>
      <c r="AD29">
        <v>2014.6990000000001</v>
      </c>
      <c r="AE29">
        <v>2014.6990000000001</v>
      </c>
      <c r="AF29">
        <v>0</v>
      </c>
      <c r="AG29">
        <v>-707.32100000000003</v>
      </c>
      <c r="AH29">
        <v>-71.98</v>
      </c>
      <c r="AI29">
        <v>2794</v>
      </c>
      <c r="AJ29">
        <v>0</v>
      </c>
      <c r="AL29">
        <v>0</v>
      </c>
      <c r="AM29" s="1">
        <v>45933</v>
      </c>
      <c r="AN29" s="1">
        <v>45933</v>
      </c>
      <c r="AO29" s="1">
        <v>45933</v>
      </c>
      <c r="AP29">
        <v>0</v>
      </c>
      <c r="AQ29">
        <v>2494.64</v>
      </c>
      <c r="AR29">
        <v>12</v>
      </c>
      <c r="AS29">
        <v>0</v>
      </c>
      <c r="AT29">
        <v>0</v>
      </c>
      <c r="AU29">
        <v>0.5</v>
      </c>
      <c r="AV29">
        <v>0</v>
      </c>
      <c r="AW29">
        <v>0</v>
      </c>
      <c r="AX29">
        <v>0.1</v>
      </c>
      <c r="AY29" t="s">
        <v>112</v>
      </c>
      <c r="AZ29" t="s">
        <v>124</v>
      </c>
      <c r="BA29">
        <v>24.78</v>
      </c>
      <c r="BB29">
        <v>0</v>
      </c>
      <c r="BC29">
        <v>692.35299999999995</v>
      </c>
      <c r="BD29">
        <v>-692.35299999999995</v>
      </c>
      <c r="BE29">
        <v>0</v>
      </c>
      <c r="BF29">
        <v>0</v>
      </c>
      <c r="BG29">
        <v>0</v>
      </c>
      <c r="BH29">
        <v>750</v>
      </c>
      <c r="BI29">
        <v>2.49464</v>
      </c>
      <c r="BL29">
        <v>0</v>
      </c>
      <c r="BM29">
        <v>0</v>
      </c>
      <c r="BN29">
        <v>0</v>
      </c>
      <c r="BO29">
        <v>0</v>
      </c>
      <c r="BP29">
        <v>0</v>
      </c>
      <c r="BS29" t="s">
        <v>177</v>
      </c>
      <c r="BT29">
        <v>12.473000000000001</v>
      </c>
      <c r="BU29">
        <v>0</v>
      </c>
      <c r="BV29">
        <v>2.4950000000000001</v>
      </c>
      <c r="BW29">
        <v>0</v>
      </c>
      <c r="BX29">
        <v>2014.6990000000001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f t="shared" si="0"/>
        <v>2794</v>
      </c>
      <c r="DD29">
        <f t="shared" si="1"/>
        <v>692.35299999999995</v>
      </c>
      <c r="DE29">
        <f t="shared" si="2"/>
        <v>14.968</v>
      </c>
      <c r="DF29">
        <f t="shared" si="3"/>
        <v>71.98</v>
      </c>
      <c r="DG29">
        <f t="shared" si="4"/>
        <v>311.83300000000003</v>
      </c>
      <c r="DH29">
        <v>2014.6990000000001</v>
      </c>
    </row>
    <row r="30" spans="1:112" x14ac:dyDescent="0.3">
      <c r="A30">
        <v>8599978899</v>
      </c>
      <c r="B30">
        <v>10599905055</v>
      </c>
      <c r="C30" s="1">
        <v>45873.626388888886</v>
      </c>
      <c r="D30" s="1">
        <v>45876.475694444445</v>
      </c>
      <c r="E30" t="s">
        <v>178</v>
      </c>
      <c r="F30">
        <v>1179</v>
      </c>
      <c r="G30">
        <v>1179</v>
      </c>
      <c r="H30">
        <v>0</v>
      </c>
      <c r="I30">
        <v>4500</v>
      </c>
      <c r="J30">
        <v>3150</v>
      </c>
      <c r="K30" t="s">
        <v>109</v>
      </c>
      <c r="L30">
        <v>12</v>
      </c>
      <c r="M30">
        <v>126.32</v>
      </c>
      <c r="N30">
        <v>0</v>
      </c>
      <c r="O30">
        <v>0</v>
      </c>
      <c r="P30">
        <v>5.2629999999999999</v>
      </c>
      <c r="Q30">
        <v>1.0529999999999999</v>
      </c>
      <c r="R30">
        <v>24.78</v>
      </c>
      <c r="S30">
        <v>292.15600000000001</v>
      </c>
      <c r="T30">
        <v>-292.15600000000001</v>
      </c>
      <c r="U30">
        <v>-298.47199999999998</v>
      </c>
      <c r="V30">
        <v>-53.1</v>
      </c>
      <c r="W30">
        <v>0</v>
      </c>
      <c r="X30">
        <v>45</v>
      </c>
      <c r="Y30">
        <v>0</v>
      </c>
      <c r="Z30">
        <v>8.1</v>
      </c>
      <c r="AA30">
        <v>1</v>
      </c>
      <c r="AB30" t="s">
        <v>110</v>
      </c>
      <c r="AC30">
        <v>1350</v>
      </c>
      <c r="AD30">
        <v>827.428</v>
      </c>
      <c r="AE30">
        <v>827.428</v>
      </c>
      <c r="AF30">
        <v>0</v>
      </c>
      <c r="AG30">
        <v>0</v>
      </c>
      <c r="AI30">
        <v>0</v>
      </c>
      <c r="AJ30">
        <v>-298.47199999999998</v>
      </c>
      <c r="AK30">
        <v>-53.1</v>
      </c>
      <c r="AL30">
        <v>1179</v>
      </c>
      <c r="AM30" s="1"/>
      <c r="AN30" s="1"/>
      <c r="AO30" s="1"/>
      <c r="AP30">
        <v>0</v>
      </c>
      <c r="AQ30">
        <v>1052.68</v>
      </c>
      <c r="AR30">
        <v>12</v>
      </c>
      <c r="AS30">
        <v>0</v>
      </c>
      <c r="AT30">
        <v>0</v>
      </c>
      <c r="AU30">
        <v>0.5</v>
      </c>
      <c r="AV30">
        <v>0</v>
      </c>
      <c r="AW30">
        <v>0</v>
      </c>
      <c r="AX30">
        <v>0.1</v>
      </c>
      <c r="AY30" t="s">
        <v>112</v>
      </c>
      <c r="AZ30" t="s">
        <v>124</v>
      </c>
      <c r="BC30">
        <v>0</v>
      </c>
      <c r="BD30">
        <v>0</v>
      </c>
      <c r="BE30">
        <v>0</v>
      </c>
      <c r="BF30">
        <v>0</v>
      </c>
      <c r="BG30">
        <v>0</v>
      </c>
      <c r="BJ30">
        <v>24.78</v>
      </c>
      <c r="BK30">
        <v>0</v>
      </c>
      <c r="BL30">
        <v>292.15600000000001</v>
      </c>
      <c r="BM30">
        <v>-292.15600000000001</v>
      </c>
      <c r="BN30">
        <v>0</v>
      </c>
      <c r="BO30">
        <v>0</v>
      </c>
      <c r="BP30">
        <v>0</v>
      </c>
      <c r="BQ30">
        <v>3150</v>
      </c>
      <c r="BR30">
        <v>1.0526800000000001</v>
      </c>
      <c r="BS30" t="s">
        <v>179</v>
      </c>
      <c r="BT30">
        <v>0</v>
      </c>
      <c r="BU30">
        <v>5.2629999999999999</v>
      </c>
      <c r="BV30">
        <v>0</v>
      </c>
      <c r="BW30">
        <v>1.0529999999999999</v>
      </c>
      <c r="BX30">
        <v>827.428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f t="shared" si="0"/>
        <v>1179</v>
      </c>
      <c r="DD30">
        <f t="shared" si="1"/>
        <v>292.15600000000001</v>
      </c>
      <c r="DE30">
        <f t="shared" si="2"/>
        <v>6.3159999999999998</v>
      </c>
      <c r="DF30">
        <f t="shared" si="3"/>
        <v>53.1</v>
      </c>
      <c r="DG30">
        <f t="shared" si="4"/>
        <v>131.583</v>
      </c>
      <c r="DH30">
        <v>827.428</v>
      </c>
    </row>
    <row r="31" spans="1:112" x14ac:dyDescent="0.3">
      <c r="A31">
        <v>8744260042</v>
      </c>
      <c r="B31">
        <v>10744268480</v>
      </c>
      <c r="C31" s="1">
        <v>45939.576388888891</v>
      </c>
      <c r="D31" s="1">
        <v>45945.791666666664</v>
      </c>
      <c r="E31" t="s">
        <v>180</v>
      </c>
      <c r="F31">
        <v>3102</v>
      </c>
      <c r="G31">
        <v>0</v>
      </c>
      <c r="H31">
        <v>3102</v>
      </c>
      <c r="I31">
        <v>3500</v>
      </c>
      <c r="J31">
        <v>192</v>
      </c>
      <c r="K31" t="s">
        <v>109</v>
      </c>
      <c r="L31">
        <v>18</v>
      </c>
      <c r="M31">
        <v>473.19</v>
      </c>
      <c r="N31">
        <v>0</v>
      </c>
      <c r="O31">
        <v>0</v>
      </c>
      <c r="P31">
        <v>13.144</v>
      </c>
      <c r="Q31">
        <v>2.629</v>
      </c>
      <c r="R31">
        <v>25.96</v>
      </c>
      <c r="S31">
        <v>805.279</v>
      </c>
      <c r="T31">
        <v>-805.279</v>
      </c>
      <c r="U31">
        <v>-821.05200000000002</v>
      </c>
      <c r="V31">
        <v>-71.98</v>
      </c>
      <c r="W31">
        <v>0</v>
      </c>
      <c r="X31">
        <v>61</v>
      </c>
      <c r="Y31">
        <v>0</v>
      </c>
      <c r="Z31">
        <v>10.98</v>
      </c>
      <c r="AA31">
        <v>1</v>
      </c>
      <c r="AB31" t="s">
        <v>116</v>
      </c>
      <c r="AC31">
        <v>3308</v>
      </c>
      <c r="AD31">
        <v>2208.9679999999998</v>
      </c>
      <c r="AE31">
        <v>2208.9679999999998</v>
      </c>
      <c r="AF31">
        <v>0</v>
      </c>
      <c r="AG31">
        <v>-821.05200000000002</v>
      </c>
      <c r="AH31">
        <v>-71.98</v>
      </c>
      <c r="AI31">
        <v>3102</v>
      </c>
      <c r="AJ31">
        <v>0</v>
      </c>
      <c r="AL31">
        <v>0</v>
      </c>
      <c r="AM31" s="1">
        <v>45959</v>
      </c>
      <c r="AN31" s="1">
        <v>45959</v>
      </c>
      <c r="AO31" s="1">
        <v>45959</v>
      </c>
      <c r="AP31">
        <v>0</v>
      </c>
      <c r="AQ31">
        <v>2628.81</v>
      </c>
      <c r="AR31">
        <v>18</v>
      </c>
      <c r="AS31">
        <v>0</v>
      </c>
      <c r="AT31">
        <v>0</v>
      </c>
      <c r="AU31">
        <v>0.5</v>
      </c>
      <c r="AV31">
        <v>0</v>
      </c>
      <c r="AW31">
        <v>0</v>
      </c>
      <c r="AX31">
        <v>0.1</v>
      </c>
      <c r="AY31" t="s">
        <v>121</v>
      </c>
      <c r="AZ31" t="s">
        <v>113</v>
      </c>
      <c r="BA31">
        <v>25.96</v>
      </c>
      <c r="BB31">
        <v>0</v>
      </c>
      <c r="BC31">
        <v>805.279</v>
      </c>
      <c r="BD31">
        <v>-805.279</v>
      </c>
      <c r="BE31">
        <v>0</v>
      </c>
      <c r="BF31">
        <v>0</v>
      </c>
      <c r="BG31">
        <v>0</v>
      </c>
      <c r="BH31">
        <v>192</v>
      </c>
      <c r="BI31">
        <v>2.6288100000000001</v>
      </c>
      <c r="BL31">
        <v>0</v>
      </c>
      <c r="BM31">
        <v>0</v>
      </c>
      <c r="BN31">
        <v>0</v>
      </c>
      <c r="BO31">
        <v>0</v>
      </c>
      <c r="BP31">
        <v>0</v>
      </c>
      <c r="BS31" t="s">
        <v>181</v>
      </c>
      <c r="BT31">
        <v>13.144</v>
      </c>
      <c r="BU31">
        <v>0</v>
      </c>
      <c r="BV31">
        <v>2.629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2208.9679999999998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f t="shared" si="0"/>
        <v>3102</v>
      </c>
      <c r="DD31">
        <f t="shared" si="1"/>
        <v>805.279</v>
      </c>
      <c r="DE31">
        <f t="shared" si="2"/>
        <v>15.773</v>
      </c>
      <c r="DF31">
        <f t="shared" si="3"/>
        <v>71.98</v>
      </c>
      <c r="DG31">
        <f t="shared" si="4"/>
        <v>486.334</v>
      </c>
      <c r="DH31">
        <v>2208.9679999999998</v>
      </c>
    </row>
    <row r="32" spans="1:112" x14ac:dyDescent="0.3">
      <c r="A32">
        <v>8691422928</v>
      </c>
      <c r="B32">
        <v>10691351165</v>
      </c>
      <c r="C32" s="1">
        <v>45922.443055555559</v>
      </c>
      <c r="D32" s="1">
        <v>45927.497916666667</v>
      </c>
      <c r="E32" t="s">
        <v>182</v>
      </c>
      <c r="F32">
        <v>3564</v>
      </c>
      <c r="G32">
        <v>0</v>
      </c>
      <c r="H32">
        <v>3564</v>
      </c>
      <c r="I32">
        <v>4000</v>
      </c>
      <c r="J32">
        <v>230</v>
      </c>
      <c r="K32" t="s">
        <v>109</v>
      </c>
      <c r="L32">
        <v>18</v>
      </c>
      <c r="M32">
        <v>543.66</v>
      </c>
      <c r="N32">
        <v>0</v>
      </c>
      <c r="O32">
        <v>0</v>
      </c>
      <c r="P32">
        <v>15.102</v>
      </c>
      <c r="Q32">
        <v>3.02</v>
      </c>
      <c r="R32">
        <v>24.78</v>
      </c>
      <c r="S32">
        <v>883.15899999999999</v>
      </c>
      <c r="T32">
        <v>-883.15899999999999</v>
      </c>
      <c r="U32">
        <v>-901.28099999999995</v>
      </c>
      <c r="V32">
        <v>-71.98</v>
      </c>
      <c r="W32">
        <v>0</v>
      </c>
      <c r="X32">
        <v>61</v>
      </c>
      <c r="Y32">
        <v>0</v>
      </c>
      <c r="Z32">
        <v>10.98</v>
      </c>
      <c r="AA32">
        <v>1</v>
      </c>
      <c r="AB32" t="s">
        <v>110</v>
      </c>
      <c r="AC32">
        <v>3770</v>
      </c>
      <c r="AD32">
        <v>2590.739</v>
      </c>
      <c r="AE32">
        <v>2590.739</v>
      </c>
      <c r="AF32">
        <v>0</v>
      </c>
      <c r="AG32">
        <v>-901.28099999999995</v>
      </c>
      <c r="AH32">
        <v>-71.98</v>
      </c>
      <c r="AI32">
        <v>3564</v>
      </c>
      <c r="AJ32">
        <v>0</v>
      </c>
      <c r="AL32">
        <v>0</v>
      </c>
      <c r="AM32" s="1">
        <v>45943</v>
      </c>
      <c r="AN32" s="1">
        <v>45943</v>
      </c>
      <c r="AO32" s="1">
        <v>45943</v>
      </c>
      <c r="AP32">
        <v>0</v>
      </c>
      <c r="AQ32">
        <v>3020.34</v>
      </c>
      <c r="AR32">
        <v>18</v>
      </c>
      <c r="AS32">
        <v>0</v>
      </c>
      <c r="AT32">
        <v>0</v>
      </c>
      <c r="AU32">
        <v>0.5</v>
      </c>
      <c r="AV32">
        <v>0</v>
      </c>
      <c r="AW32">
        <v>0</v>
      </c>
      <c r="AX32">
        <v>0.1</v>
      </c>
      <c r="AY32" t="s">
        <v>112</v>
      </c>
      <c r="AZ32" t="s">
        <v>124</v>
      </c>
      <c r="BA32">
        <v>24.78</v>
      </c>
      <c r="BB32">
        <v>0</v>
      </c>
      <c r="BC32">
        <v>883.15899999999999</v>
      </c>
      <c r="BD32">
        <v>-883.15899999999999</v>
      </c>
      <c r="BE32">
        <v>0</v>
      </c>
      <c r="BF32">
        <v>0</v>
      </c>
      <c r="BG32">
        <v>0</v>
      </c>
      <c r="BH32">
        <v>230</v>
      </c>
      <c r="BI32">
        <v>3.02034</v>
      </c>
      <c r="BL32">
        <v>0</v>
      </c>
      <c r="BM32">
        <v>0</v>
      </c>
      <c r="BN32">
        <v>0</v>
      </c>
      <c r="BO32">
        <v>0</v>
      </c>
      <c r="BP32">
        <v>0</v>
      </c>
      <c r="BS32" t="s">
        <v>183</v>
      </c>
      <c r="BT32">
        <v>15.102</v>
      </c>
      <c r="BU32">
        <v>0</v>
      </c>
      <c r="BV32">
        <v>3.02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2590.739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f t="shared" si="0"/>
        <v>3564</v>
      </c>
      <c r="DD32">
        <f t="shared" si="1"/>
        <v>883.15899999999999</v>
      </c>
      <c r="DE32">
        <f t="shared" si="2"/>
        <v>18.122</v>
      </c>
      <c r="DF32">
        <f t="shared" si="3"/>
        <v>71.98</v>
      </c>
      <c r="DG32">
        <f t="shared" si="4"/>
        <v>558.76199999999994</v>
      </c>
      <c r="DH32">
        <v>2590.739</v>
      </c>
    </row>
    <row r="33" spans="1:112" x14ac:dyDescent="0.3">
      <c r="A33">
        <v>8694664241</v>
      </c>
      <c r="B33">
        <v>10694592678</v>
      </c>
      <c r="C33" s="1">
        <v>45922.443055555559</v>
      </c>
      <c r="D33" s="1">
        <v>45925.557638888888</v>
      </c>
      <c r="E33" t="s">
        <v>184</v>
      </c>
      <c r="F33">
        <v>2293</v>
      </c>
      <c r="G33">
        <v>190.72200000000001</v>
      </c>
      <c r="H33">
        <v>2102.2779999999998</v>
      </c>
      <c r="I33">
        <v>4500</v>
      </c>
      <c r="J33">
        <v>2001</v>
      </c>
      <c r="K33" t="s">
        <v>120</v>
      </c>
      <c r="L33">
        <v>5</v>
      </c>
      <c r="M33">
        <v>0</v>
      </c>
      <c r="N33">
        <v>54.6</v>
      </c>
      <c r="O33">
        <v>54.6</v>
      </c>
      <c r="P33">
        <v>10.919</v>
      </c>
      <c r="Q33">
        <v>2.1840000000000002</v>
      </c>
      <c r="R33">
        <v>31.86</v>
      </c>
      <c r="S33">
        <v>730.55</v>
      </c>
      <c r="T33">
        <v>-730.55</v>
      </c>
      <c r="U33">
        <v>-743.65300000000002</v>
      </c>
      <c r="V33">
        <v>-71.98</v>
      </c>
      <c r="W33">
        <v>0</v>
      </c>
      <c r="X33">
        <v>61</v>
      </c>
      <c r="Y33">
        <v>0</v>
      </c>
      <c r="Z33">
        <v>10.98</v>
      </c>
      <c r="AA33">
        <v>1</v>
      </c>
      <c r="AB33" t="s">
        <v>131</v>
      </c>
      <c r="AC33">
        <v>2499</v>
      </c>
      <c r="AD33">
        <v>1477.367</v>
      </c>
      <c r="AE33">
        <v>1477.367</v>
      </c>
      <c r="AF33">
        <v>0</v>
      </c>
      <c r="AG33">
        <v>-681.79899999999998</v>
      </c>
      <c r="AH33">
        <v>-65.992679999999993</v>
      </c>
      <c r="AI33">
        <v>2102.2779999999998</v>
      </c>
      <c r="AJ33">
        <v>-61.853999999999999</v>
      </c>
      <c r="AK33">
        <v>-5.9873200000000004</v>
      </c>
      <c r="AL33">
        <v>190.72200000000001</v>
      </c>
      <c r="AM33" s="1">
        <v>45939</v>
      </c>
      <c r="AN33" s="1">
        <v>45939</v>
      </c>
      <c r="AO33" s="1">
        <v>45939</v>
      </c>
      <c r="AP33">
        <v>175</v>
      </c>
      <c r="AQ33">
        <v>2183.8000000000002</v>
      </c>
      <c r="AR33">
        <v>0</v>
      </c>
      <c r="AS33">
        <v>2.5</v>
      </c>
      <c r="AT33">
        <v>2.5</v>
      </c>
      <c r="AU33">
        <v>0</v>
      </c>
      <c r="AV33">
        <v>0.25</v>
      </c>
      <c r="AW33">
        <v>0.25</v>
      </c>
      <c r="AX33">
        <v>0.1</v>
      </c>
      <c r="AY33" t="s">
        <v>127</v>
      </c>
      <c r="AZ33" t="s">
        <v>128</v>
      </c>
      <c r="BA33">
        <v>31.86</v>
      </c>
      <c r="BB33">
        <v>0</v>
      </c>
      <c r="BC33">
        <v>669.78599999999994</v>
      </c>
      <c r="BD33">
        <v>-669.78599999999994</v>
      </c>
      <c r="BE33">
        <v>0</v>
      </c>
      <c r="BF33">
        <v>0</v>
      </c>
      <c r="BG33">
        <v>0</v>
      </c>
      <c r="BH33">
        <v>2001</v>
      </c>
      <c r="BI33">
        <v>2.1838000000000002</v>
      </c>
      <c r="BJ33">
        <v>31.86</v>
      </c>
      <c r="BK33">
        <v>0</v>
      </c>
      <c r="BL33">
        <v>60.764000000000003</v>
      </c>
      <c r="BM33">
        <v>-60.764000000000003</v>
      </c>
      <c r="BN33">
        <v>0</v>
      </c>
      <c r="BO33">
        <v>0</v>
      </c>
      <c r="BP33">
        <v>0</v>
      </c>
      <c r="BQ33">
        <v>2001</v>
      </c>
      <c r="BR33">
        <v>2.1838000000000002</v>
      </c>
      <c r="BS33" t="s">
        <v>185</v>
      </c>
      <c r="BT33">
        <v>10.010999999999999</v>
      </c>
      <c r="BU33">
        <v>0.90800000000000003</v>
      </c>
      <c r="BV33">
        <v>2.0019999999999998</v>
      </c>
      <c r="BW33">
        <v>0.182</v>
      </c>
      <c r="BX33">
        <v>0</v>
      </c>
      <c r="BY33">
        <v>0</v>
      </c>
      <c r="BZ33">
        <v>0</v>
      </c>
      <c r="CA33">
        <v>1477.367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f t="shared" si="0"/>
        <v>2293</v>
      </c>
      <c r="DD33">
        <f t="shared" si="1"/>
        <v>730.55</v>
      </c>
      <c r="DE33">
        <f t="shared" si="2"/>
        <v>13.103000000000002</v>
      </c>
      <c r="DF33">
        <f t="shared" si="3"/>
        <v>71.97999999999999</v>
      </c>
      <c r="DG33">
        <f t="shared" si="4"/>
        <v>120.119</v>
      </c>
      <c r="DH33">
        <v>1477.367</v>
      </c>
    </row>
    <row r="34" spans="1:112" x14ac:dyDescent="0.3">
      <c r="A34">
        <v>8686235629</v>
      </c>
      <c r="B34">
        <v>10686163041</v>
      </c>
      <c r="C34" s="1">
        <v>45920.473611111112</v>
      </c>
      <c r="D34" s="1">
        <v>45925.708333333336</v>
      </c>
      <c r="E34" t="s">
        <v>186</v>
      </c>
      <c r="F34">
        <v>4219</v>
      </c>
      <c r="G34">
        <v>0</v>
      </c>
      <c r="H34">
        <v>4219</v>
      </c>
      <c r="I34">
        <v>4750</v>
      </c>
      <c r="J34">
        <v>325</v>
      </c>
      <c r="K34" t="s">
        <v>109</v>
      </c>
      <c r="L34">
        <v>12</v>
      </c>
      <c r="M34">
        <v>452.04</v>
      </c>
      <c r="N34">
        <v>0</v>
      </c>
      <c r="O34">
        <v>0</v>
      </c>
      <c r="P34">
        <v>18.835000000000001</v>
      </c>
      <c r="Q34">
        <v>3.7669999999999999</v>
      </c>
      <c r="R34">
        <v>24.78</v>
      </c>
      <c r="S34">
        <v>1045.4680000000001</v>
      </c>
      <c r="T34">
        <v>-1045.4680000000001</v>
      </c>
      <c r="U34">
        <v>-1068.07</v>
      </c>
      <c r="V34">
        <v>-71.98</v>
      </c>
      <c r="W34">
        <v>0</v>
      </c>
      <c r="X34">
        <v>61</v>
      </c>
      <c r="Y34">
        <v>0</v>
      </c>
      <c r="Z34">
        <v>10.98</v>
      </c>
      <c r="AA34">
        <v>1</v>
      </c>
      <c r="AB34" t="s">
        <v>116</v>
      </c>
      <c r="AC34">
        <v>4425</v>
      </c>
      <c r="AD34">
        <v>3078.95</v>
      </c>
      <c r="AE34">
        <v>3078.95</v>
      </c>
      <c r="AF34">
        <v>0</v>
      </c>
      <c r="AG34">
        <v>-1068.07</v>
      </c>
      <c r="AH34">
        <v>-71.98</v>
      </c>
      <c r="AI34">
        <v>4219</v>
      </c>
      <c r="AJ34">
        <v>0</v>
      </c>
      <c r="AL34">
        <v>0</v>
      </c>
      <c r="AM34" s="1">
        <v>45939</v>
      </c>
      <c r="AN34" s="1">
        <v>45939</v>
      </c>
      <c r="AO34" s="1">
        <v>45939</v>
      </c>
      <c r="AP34">
        <v>0</v>
      </c>
      <c r="AQ34">
        <v>3766.96</v>
      </c>
      <c r="AR34">
        <v>12</v>
      </c>
      <c r="AS34">
        <v>0</v>
      </c>
      <c r="AT34">
        <v>0</v>
      </c>
      <c r="AU34">
        <v>0.5</v>
      </c>
      <c r="AV34">
        <v>0</v>
      </c>
      <c r="AW34">
        <v>0</v>
      </c>
      <c r="AX34">
        <v>0.1</v>
      </c>
      <c r="AY34" t="s">
        <v>112</v>
      </c>
      <c r="AZ34" t="s">
        <v>124</v>
      </c>
      <c r="BA34">
        <v>24.78</v>
      </c>
      <c r="BB34">
        <v>0</v>
      </c>
      <c r="BC34">
        <v>1045.4680000000001</v>
      </c>
      <c r="BD34">
        <v>-1045.4680000000001</v>
      </c>
      <c r="BE34">
        <v>0</v>
      </c>
      <c r="BF34">
        <v>0</v>
      </c>
      <c r="BG34">
        <v>0</v>
      </c>
      <c r="BH34">
        <v>325</v>
      </c>
      <c r="BI34">
        <v>3.7669600000000001</v>
      </c>
      <c r="BL34">
        <v>0</v>
      </c>
      <c r="BM34">
        <v>0</v>
      </c>
      <c r="BN34">
        <v>0</v>
      </c>
      <c r="BO34">
        <v>0</v>
      </c>
      <c r="BP34">
        <v>0</v>
      </c>
      <c r="BS34" t="s">
        <v>187</v>
      </c>
      <c r="BT34">
        <v>18.835000000000001</v>
      </c>
      <c r="BU34">
        <v>0</v>
      </c>
      <c r="BV34">
        <v>3.7669999999999999</v>
      </c>
      <c r="BW34">
        <v>0</v>
      </c>
      <c r="BX34">
        <v>0</v>
      </c>
      <c r="BY34">
        <v>0</v>
      </c>
      <c r="BZ34">
        <v>0</v>
      </c>
      <c r="CA34">
        <v>3078.95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f t="shared" si="0"/>
        <v>4219</v>
      </c>
      <c r="DD34">
        <f t="shared" si="1"/>
        <v>1045.4680000000001</v>
      </c>
      <c r="DE34">
        <f t="shared" si="2"/>
        <v>22.602</v>
      </c>
      <c r="DF34">
        <f t="shared" si="3"/>
        <v>71.98</v>
      </c>
      <c r="DG34">
        <f t="shared" si="4"/>
        <v>470.875</v>
      </c>
      <c r="DH34">
        <v>3078.9500000000003</v>
      </c>
    </row>
    <row r="35" spans="1:112" x14ac:dyDescent="0.3">
      <c r="A35">
        <v>8743152600</v>
      </c>
      <c r="B35">
        <v>10743157156</v>
      </c>
      <c r="C35" s="1">
        <v>45939.448611111111</v>
      </c>
      <c r="D35" s="1">
        <v>45943.626388888886</v>
      </c>
      <c r="E35" t="s">
        <v>188</v>
      </c>
      <c r="F35">
        <v>2410</v>
      </c>
      <c r="G35">
        <v>0</v>
      </c>
      <c r="H35">
        <v>2409.9899999999998</v>
      </c>
      <c r="I35">
        <v>3500</v>
      </c>
      <c r="J35">
        <v>884</v>
      </c>
      <c r="K35" t="s">
        <v>109</v>
      </c>
      <c r="L35">
        <v>5</v>
      </c>
      <c r="M35">
        <v>114.76</v>
      </c>
      <c r="N35">
        <v>0</v>
      </c>
      <c r="O35">
        <v>0</v>
      </c>
      <c r="P35">
        <v>11.476000000000001</v>
      </c>
      <c r="Q35">
        <v>2.2949999999999999</v>
      </c>
      <c r="R35">
        <v>24.78</v>
      </c>
      <c r="S35">
        <v>597.19600000000003</v>
      </c>
      <c r="T35">
        <v>-597.19600000000003</v>
      </c>
      <c r="U35">
        <v>-610.96699999999998</v>
      </c>
      <c r="V35">
        <v>-71.98</v>
      </c>
      <c r="W35">
        <v>0</v>
      </c>
      <c r="X35">
        <v>61</v>
      </c>
      <c r="Y35">
        <v>0</v>
      </c>
      <c r="Z35">
        <v>10.98</v>
      </c>
      <c r="AA35">
        <v>1</v>
      </c>
      <c r="AB35" t="s">
        <v>110</v>
      </c>
      <c r="AC35">
        <v>2616</v>
      </c>
      <c r="AD35">
        <v>1727.0429999999999</v>
      </c>
      <c r="AE35">
        <v>1727.0429999999999</v>
      </c>
      <c r="AF35">
        <v>0</v>
      </c>
      <c r="AG35">
        <v>-610.96699999999998</v>
      </c>
      <c r="AH35">
        <v>-71.98</v>
      </c>
      <c r="AI35">
        <v>2409.9899999999998</v>
      </c>
      <c r="AJ35">
        <v>0</v>
      </c>
      <c r="AL35">
        <v>0</v>
      </c>
      <c r="AM35" s="1">
        <v>45957</v>
      </c>
      <c r="AN35" s="1">
        <v>45957</v>
      </c>
      <c r="AO35" s="1">
        <v>45957</v>
      </c>
      <c r="AP35">
        <v>0</v>
      </c>
      <c r="AQ35">
        <v>2295.2399999999998</v>
      </c>
      <c r="AR35">
        <v>5</v>
      </c>
      <c r="AS35">
        <v>0</v>
      </c>
      <c r="AT35">
        <v>0</v>
      </c>
      <c r="AU35">
        <v>0.5</v>
      </c>
      <c r="AV35">
        <v>0</v>
      </c>
      <c r="AW35">
        <v>0</v>
      </c>
      <c r="AX35">
        <v>0.1</v>
      </c>
      <c r="AY35" t="s">
        <v>112</v>
      </c>
      <c r="AZ35" t="s">
        <v>113</v>
      </c>
      <c r="BA35">
        <v>24.78</v>
      </c>
      <c r="BB35">
        <v>0</v>
      </c>
      <c r="BC35">
        <v>597.19600000000003</v>
      </c>
      <c r="BD35">
        <v>-597.19600000000003</v>
      </c>
      <c r="BE35">
        <v>0</v>
      </c>
      <c r="BF35">
        <v>0</v>
      </c>
      <c r="BG35">
        <v>0</v>
      </c>
      <c r="BH35">
        <v>884</v>
      </c>
      <c r="BI35">
        <v>2.2952400000000002</v>
      </c>
      <c r="BL35">
        <v>0</v>
      </c>
      <c r="BM35">
        <v>0</v>
      </c>
      <c r="BN35">
        <v>0</v>
      </c>
      <c r="BO35">
        <v>0</v>
      </c>
      <c r="BP35">
        <v>0</v>
      </c>
      <c r="BS35" t="s">
        <v>189</v>
      </c>
      <c r="BT35">
        <v>11.476000000000001</v>
      </c>
      <c r="BU35">
        <v>0</v>
      </c>
      <c r="BV35">
        <v>2.2949999999999999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1727.0429999999999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f t="shared" si="0"/>
        <v>2409.9899999999998</v>
      </c>
      <c r="DD35">
        <f t="shared" si="1"/>
        <v>597.19600000000003</v>
      </c>
      <c r="DE35">
        <f t="shared" si="2"/>
        <v>13.771000000000001</v>
      </c>
      <c r="DF35">
        <f t="shared" si="3"/>
        <v>71.98</v>
      </c>
      <c r="DG35">
        <f t="shared" si="4"/>
        <v>126.236</v>
      </c>
      <c r="DH35">
        <v>1727.0429999999999</v>
      </c>
    </row>
    <row r="36" spans="1:112" x14ac:dyDescent="0.3">
      <c r="A36">
        <v>8745416575</v>
      </c>
      <c r="B36">
        <v>10745429075</v>
      </c>
      <c r="C36" s="1">
        <v>45940.445138888892</v>
      </c>
      <c r="D36" s="1">
        <v>45944.477777777778</v>
      </c>
      <c r="E36" t="s">
        <v>190</v>
      </c>
      <c r="F36">
        <v>416</v>
      </c>
      <c r="G36">
        <v>0</v>
      </c>
      <c r="H36">
        <v>416</v>
      </c>
      <c r="I36">
        <v>2600</v>
      </c>
      <c r="J36">
        <v>2125</v>
      </c>
      <c r="K36" t="s">
        <v>109</v>
      </c>
      <c r="L36">
        <v>5</v>
      </c>
      <c r="M36">
        <v>19.809999999999999</v>
      </c>
      <c r="N36">
        <v>0</v>
      </c>
      <c r="O36">
        <v>0</v>
      </c>
      <c r="P36">
        <v>1.9810000000000001</v>
      </c>
      <c r="Q36">
        <v>0.39600000000000002</v>
      </c>
      <c r="R36">
        <v>8.26</v>
      </c>
      <c r="S36">
        <v>34.362000000000002</v>
      </c>
      <c r="T36">
        <v>-34.362000000000002</v>
      </c>
      <c r="U36">
        <v>-36.738999999999997</v>
      </c>
      <c r="V36">
        <v>-31.86</v>
      </c>
      <c r="W36">
        <v>0</v>
      </c>
      <c r="X36">
        <v>27</v>
      </c>
      <c r="Y36">
        <v>0</v>
      </c>
      <c r="Z36">
        <v>4.8600000000000003</v>
      </c>
      <c r="AA36">
        <v>1</v>
      </c>
      <c r="AB36" t="s">
        <v>110</v>
      </c>
      <c r="AC36">
        <v>475</v>
      </c>
      <c r="AD36">
        <v>347.40100000000001</v>
      </c>
      <c r="AE36">
        <v>347.40100000000001</v>
      </c>
      <c r="AF36">
        <v>0</v>
      </c>
      <c r="AG36">
        <v>-36.738999999999997</v>
      </c>
      <c r="AH36">
        <v>-31.86</v>
      </c>
      <c r="AI36">
        <v>416</v>
      </c>
      <c r="AJ36">
        <v>0</v>
      </c>
      <c r="AL36">
        <v>0</v>
      </c>
      <c r="AM36" s="1">
        <v>45958</v>
      </c>
      <c r="AN36" s="1">
        <v>45958</v>
      </c>
      <c r="AO36" s="1">
        <v>45958</v>
      </c>
      <c r="AP36">
        <v>0</v>
      </c>
      <c r="AQ36">
        <v>396.19</v>
      </c>
      <c r="AR36">
        <v>5</v>
      </c>
      <c r="AS36">
        <v>0</v>
      </c>
      <c r="AT36">
        <v>0</v>
      </c>
      <c r="AU36">
        <v>0.5</v>
      </c>
      <c r="AV36">
        <v>0</v>
      </c>
      <c r="AW36">
        <v>0</v>
      </c>
      <c r="AX36">
        <v>0.1</v>
      </c>
      <c r="AY36" t="s">
        <v>127</v>
      </c>
      <c r="AZ36" t="s">
        <v>191</v>
      </c>
      <c r="BA36">
        <v>8.26</v>
      </c>
      <c r="BB36">
        <v>0</v>
      </c>
      <c r="BC36">
        <v>34.362000000000002</v>
      </c>
      <c r="BD36">
        <v>-34.362000000000002</v>
      </c>
      <c r="BE36">
        <v>0</v>
      </c>
      <c r="BF36">
        <v>0</v>
      </c>
      <c r="BG36">
        <v>0</v>
      </c>
      <c r="BH36">
        <v>2125</v>
      </c>
      <c r="BI36">
        <v>0.39618999999999999</v>
      </c>
      <c r="BL36">
        <v>0</v>
      </c>
      <c r="BM36">
        <v>0</v>
      </c>
      <c r="BN36">
        <v>0</v>
      </c>
      <c r="BO36">
        <v>0</v>
      </c>
      <c r="BP36">
        <v>0</v>
      </c>
      <c r="BS36" t="s">
        <v>192</v>
      </c>
      <c r="BT36">
        <v>1.9810000000000001</v>
      </c>
      <c r="BU36">
        <v>0</v>
      </c>
      <c r="BV36">
        <v>0.39600000000000002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347.40100000000001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f t="shared" si="0"/>
        <v>416</v>
      </c>
      <c r="DD36">
        <f t="shared" si="1"/>
        <v>34.362000000000002</v>
      </c>
      <c r="DE36">
        <f t="shared" si="2"/>
        <v>2.3770000000000002</v>
      </c>
      <c r="DF36">
        <f t="shared" si="3"/>
        <v>31.86</v>
      </c>
      <c r="DG36">
        <f t="shared" si="4"/>
        <v>21.791</v>
      </c>
      <c r="DH36">
        <v>347.40099999999995</v>
      </c>
    </row>
    <row r="37" spans="1:112" x14ac:dyDescent="0.3">
      <c r="A37">
        <v>8717347916</v>
      </c>
      <c r="B37">
        <v>10717288970</v>
      </c>
      <c r="C37" s="1">
        <v>45930.615277777775</v>
      </c>
      <c r="D37" s="1">
        <v>45936.674305555556</v>
      </c>
      <c r="E37" t="s">
        <v>193</v>
      </c>
      <c r="F37">
        <v>3119</v>
      </c>
      <c r="G37">
        <v>0</v>
      </c>
      <c r="H37">
        <v>3119</v>
      </c>
      <c r="I37">
        <v>3750</v>
      </c>
      <c r="J37">
        <v>425</v>
      </c>
      <c r="K37" t="s">
        <v>109</v>
      </c>
      <c r="L37">
        <v>18</v>
      </c>
      <c r="M37">
        <v>475.78</v>
      </c>
      <c r="N37">
        <v>0</v>
      </c>
      <c r="O37">
        <v>0</v>
      </c>
      <c r="P37">
        <v>13.215999999999999</v>
      </c>
      <c r="Q37">
        <v>2.6429999999999998</v>
      </c>
      <c r="R37">
        <v>21.24</v>
      </c>
      <c r="S37">
        <v>662.476</v>
      </c>
      <c r="T37">
        <v>-662.476</v>
      </c>
      <c r="U37">
        <v>-678.33500000000004</v>
      </c>
      <c r="V37">
        <v>-71.98</v>
      </c>
      <c r="W37">
        <v>0</v>
      </c>
      <c r="X37">
        <v>61</v>
      </c>
      <c r="Y37">
        <v>0</v>
      </c>
      <c r="Z37">
        <v>10.98</v>
      </c>
      <c r="AA37">
        <v>1</v>
      </c>
      <c r="AB37" t="s">
        <v>116</v>
      </c>
      <c r="AC37">
        <v>3325</v>
      </c>
      <c r="AD37">
        <v>2368.6849999999999</v>
      </c>
      <c r="AE37">
        <v>2368.6849999999999</v>
      </c>
      <c r="AF37">
        <v>0</v>
      </c>
      <c r="AG37">
        <v>-678.33500000000004</v>
      </c>
      <c r="AH37">
        <v>-71.98</v>
      </c>
      <c r="AI37">
        <v>3119</v>
      </c>
      <c r="AJ37">
        <v>0</v>
      </c>
      <c r="AL37">
        <v>0</v>
      </c>
      <c r="AM37" s="1">
        <v>45953</v>
      </c>
      <c r="AN37" s="1">
        <v>45953</v>
      </c>
      <c r="AO37" s="1">
        <v>45953</v>
      </c>
      <c r="AP37">
        <v>0</v>
      </c>
      <c r="AQ37">
        <v>2643.22</v>
      </c>
      <c r="AR37">
        <v>18</v>
      </c>
      <c r="AS37">
        <v>0</v>
      </c>
      <c r="AT37">
        <v>0</v>
      </c>
      <c r="AU37">
        <v>0.5</v>
      </c>
      <c r="AV37">
        <v>0</v>
      </c>
      <c r="AW37">
        <v>0</v>
      </c>
      <c r="AX37">
        <v>0.1</v>
      </c>
      <c r="AY37" t="s">
        <v>112</v>
      </c>
      <c r="AZ37" t="s">
        <v>128</v>
      </c>
      <c r="BA37">
        <v>21.24</v>
      </c>
      <c r="BB37">
        <v>0</v>
      </c>
      <c r="BC37">
        <v>662.476</v>
      </c>
      <c r="BD37">
        <v>-662.476</v>
      </c>
      <c r="BE37">
        <v>0</v>
      </c>
      <c r="BF37">
        <v>0</v>
      </c>
      <c r="BG37">
        <v>0</v>
      </c>
      <c r="BH37">
        <v>425</v>
      </c>
      <c r="BI37">
        <v>2.6432199999999999</v>
      </c>
      <c r="BL37">
        <v>0</v>
      </c>
      <c r="BM37">
        <v>0</v>
      </c>
      <c r="BN37">
        <v>0</v>
      </c>
      <c r="BO37">
        <v>0</v>
      </c>
      <c r="BP37">
        <v>0</v>
      </c>
      <c r="BS37" t="s">
        <v>194</v>
      </c>
      <c r="BT37">
        <v>13.215999999999999</v>
      </c>
      <c r="BU37">
        <v>0</v>
      </c>
      <c r="BV37">
        <v>2.6429999999999998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2368.6849999999999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f t="shared" si="0"/>
        <v>3119</v>
      </c>
      <c r="DD37">
        <f t="shared" si="1"/>
        <v>662.476</v>
      </c>
      <c r="DE37">
        <f t="shared" si="2"/>
        <v>15.858999999999998</v>
      </c>
      <c r="DF37">
        <f t="shared" si="3"/>
        <v>71.98</v>
      </c>
      <c r="DG37">
        <f t="shared" si="4"/>
        <v>488.99599999999998</v>
      </c>
      <c r="DH37">
        <v>2368.6849999999999</v>
      </c>
    </row>
    <row r="38" spans="1:112" x14ac:dyDescent="0.3">
      <c r="A38">
        <v>8681243759</v>
      </c>
      <c r="B38">
        <v>10681169730</v>
      </c>
      <c r="C38" s="1">
        <v>45919.434027777781</v>
      </c>
      <c r="D38" s="1">
        <v>45923.54791666667</v>
      </c>
      <c r="E38" t="s">
        <v>195</v>
      </c>
      <c r="F38">
        <v>2275</v>
      </c>
      <c r="G38">
        <v>0</v>
      </c>
      <c r="H38">
        <v>2275</v>
      </c>
      <c r="I38">
        <v>4750</v>
      </c>
      <c r="J38">
        <v>2138</v>
      </c>
      <c r="K38" t="s">
        <v>109</v>
      </c>
      <c r="L38">
        <v>12</v>
      </c>
      <c r="M38">
        <v>243.75</v>
      </c>
      <c r="N38">
        <v>0</v>
      </c>
      <c r="O38">
        <v>0</v>
      </c>
      <c r="P38">
        <v>10.156000000000001</v>
      </c>
      <c r="Q38">
        <v>2.0310000000000001</v>
      </c>
      <c r="R38">
        <v>24.78</v>
      </c>
      <c r="S38">
        <v>563.745</v>
      </c>
      <c r="T38">
        <v>-563.745</v>
      </c>
      <c r="U38">
        <v>-575.93200000000002</v>
      </c>
      <c r="V38">
        <v>-71.98</v>
      </c>
      <c r="W38">
        <v>0</v>
      </c>
      <c r="X38">
        <v>61</v>
      </c>
      <c r="Y38">
        <v>0</v>
      </c>
      <c r="Z38">
        <v>10.98</v>
      </c>
      <c r="AA38">
        <v>1</v>
      </c>
      <c r="AB38" t="s">
        <v>116</v>
      </c>
      <c r="AC38">
        <v>2481</v>
      </c>
      <c r="AD38">
        <v>1627.088</v>
      </c>
      <c r="AE38">
        <v>1627.088</v>
      </c>
      <c r="AF38">
        <v>0</v>
      </c>
      <c r="AG38">
        <v>-575.93200000000002</v>
      </c>
      <c r="AH38">
        <v>-71.98</v>
      </c>
      <c r="AI38">
        <v>2275</v>
      </c>
      <c r="AJ38">
        <v>0</v>
      </c>
      <c r="AL38">
        <v>0</v>
      </c>
      <c r="AM38" s="1">
        <v>45938</v>
      </c>
      <c r="AN38" s="1">
        <v>45938</v>
      </c>
      <c r="AO38" s="1">
        <v>45938</v>
      </c>
      <c r="AP38">
        <v>0</v>
      </c>
      <c r="AQ38">
        <v>2031.25</v>
      </c>
      <c r="AR38">
        <v>12</v>
      </c>
      <c r="AS38">
        <v>0</v>
      </c>
      <c r="AT38">
        <v>0</v>
      </c>
      <c r="AU38">
        <v>0.5</v>
      </c>
      <c r="AV38">
        <v>0</v>
      </c>
      <c r="AW38">
        <v>0</v>
      </c>
      <c r="AX38">
        <v>0.1</v>
      </c>
      <c r="AY38" t="s">
        <v>112</v>
      </c>
      <c r="AZ38" t="s">
        <v>113</v>
      </c>
      <c r="BA38">
        <v>24.78</v>
      </c>
      <c r="BB38">
        <v>0</v>
      </c>
      <c r="BC38">
        <v>563.745</v>
      </c>
      <c r="BD38">
        <v>-563.745</v>
      </c>
      <c r="BE38">
        <v>0</v>
      </c>
      <c r="BF38">
        <v>0</v>
      </c>
      <c r="BG38">
        <v>0</v>
      </c>
      <c r="BH38">
        <v>2138</v>
      </c>
      <c r="BI38">
        <v>2.03125</v>
      </c>
      <c r="BL38">
        <v>0</v>
      </c>
      <c r="BM38">
        <v>0</v>
      </c>
      <c r="BN38">
        <v>0</v>
      </c>
      <c r="BO38">
        <v>0</v>
      </c>
      <c r="BP38">
        <v>0</v>
      </c>
      <c r="BS38" t="s">
        <v>196</v>
      </c>
      <c r="BT38">
        <v>10.156000000000001</v>
      </c>
      <c r="BU38">
        <v>0</v>
      </c>
      <c r="BV38">
        <v>2.0310000000000001</v>
      </c>
      <c r="BW38">
        <v>0</v>
      </c>
      <c r="BX38">
        <v>0</v>
      </c>
      <c r="BY38">
        <v>0</v>
      </c>
      <c r="BZ38">
        <v>1627.088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f t="shared" si="0"/>
        <v>2275</v>
      </c>
      <c r="DD38">
        <f t="shared" si="1"/>
        <v>563.745</v>
      </c>
      <c r="DE38">
        <f t="shared" si="2"/>
        <v>12.187000000000001</v>
      </c>
      <c r="DF38">
        <f t="shared" si="3"/>
        <v>71.98</v>
      </c>
      <c r="DG38">
        <f t="shared" si="4"/>
        <v>253.90600000000001</v>
      </c>
      <c r="DH38">
        <v>1627.0880000000002</v>
      </c>
    </row>
    <row r="39" spans="1:112" x14ac:dyDescent="0.3">
      <c r="A39">
        <v>8707877371</v>
      </c>
      <c r="B39">
        <v>10707811233</v>
      </c>
      <c r="C39" s="1">
        <v>45925.775694444441</v>
      </c>
      <c r="D39" s="1">
        <v>45933.48541666667</v>
      </c>
      <c r="E39" t="s">
        <v>188</v>
      </c>
      <c r="F39">
        <v>3104</v>
      </c>
      <c r="G39">
        <v>3104</v>
      </c>
      <c r="H39">
        <v>0</v>
      </c>
      <c r="I39">
        <v>3500</v>
      </c>
      <c r="J39">
        <v>190</v>
      </c>
      <c r="K39" t="s">
        <v>109</v>
      </c>
      <c r="L39">
        <v>18</v>
      </c>
      <c r="M39">
        <v>473.49</v>
      </c>
      <c r="N39">
        <v>0</v>
      </c>
      <c r="O39">
        <v>0</v>
      </c>
      <c r="P39">
        <v>13.153</v>
      </c>
      <c r="Q39">
        <v>2.63</v>
      </c>
      <c r="R39">
        <v>24.78</v>
      </c>
      <c r="S39">
        <v>769.17100000000005</v>
      </c>
      <c r="T39">
        <v>-769.17100000000005</v>
      </c>
      <c r="U39">
        <v>-784.95500000000004</v>
      </c>
      <c r="V39">
        <v>-71.98</v>
      </c>
      <c r="W39">
        <v>0</v>
      </c>
      <c r="X39">
        <v>61</v>
      </c>
      <c r="Y39">
        <v>0</v>
      </c>
      <c r="Z39">
        <v>10.98</v>
      </c>
      <c r="AA39">
        <v>1</v>
      </c>
      <c r="AB39" t="s">
        <v>116</v>
      </c>
      <c r="AC39">
        <v>3310</v>
      </c>
      <c r="AD39">
        <v>2247.0650000000001</v>
      </c>
      <c r="AE39">
        <v>2247.0650000000001</v>
      </c>
      <c r="AF39">
        <v>0</v>
      </c>
      <c r="AG39">
        <v>-704.05399999999997</v>
      </c>
      <c r="AH39">
        <v>-64.561340000000001</v>
      </c>
      <c r="AI39">
        <v>2784.09</v>
      </c>
      <c r="AJ39">
        <v>-80.900999999999996</v>
      </c>
      <c r="AK39">
        <v>-7.41866</v>
      </c>
      <c r="AL39">
        <v>319.91000000000003</v>
      </c>
      <c r="AM39" s="1">
        <v>45947</v>
      </c>
      <c r="AN39" s="1">
        <v>45947</v>
      </c>
      <c r="AO39" s="1">
        <v>45947</v>
      </c>
      <c r="AP39">
        <v>300</v>
      </c>
      <c r="AQ39">
        <v>2630.51</v>
      </c>
      <c r="AR39">
        <v>18</v>
      </c>
      <c r="AS39">
        <v>0</v>
      </c>
      <c r="AT39">
        <v>0</v>
      </c>
      <c r="AU39">
        <v>0.5</v>
      </c>
      <c r="AV39">
        <v>0</v>
      </c>
      <c r="AW39">
        <v>0</v>
      </c>
      <c r="AX39">
        <v>0.1</v>
      </c>
      <c r="AY39" t="s">
        <v>112</v>
      </c>
      <c r="AZ39" t="s">
        <v>113</v>
      </c>
      <c r="BC39">
        <v>0</v>
      </c>
      <c r="BD39">
        <v>0</v>
      </c>
      <c r="BE39">
        <v>0</v>
      </c>
      <c r="BF39">
        <v>0</v>
      </c>
      <c r="BG39">
        <v>0</v>
      </c>
      <c r="BJ39">
        <v>24.78</v>
      </c>
      <c r="BK39">
        <v>0</v>
      </c>
      <c r="BL39">
        <v>769.17100000000005</v>
      </c>
      <c r="BM39">
        <v>-769.17100000000005</v>
      </c>
      <c r="BN39">
        <v>0</v>
      </c>
      <c r="BO39">
        <v>0</v>
      </c>
      <c r="BP39">
        <v>0</v>
      </c>
      <c r="BQ39">
        <v>190</v>
      </c>
      <c r="BR39">
        <v>2.6305100000000001</v>
      </c>
      <c r="BS39" t="s">
        <v>197</v>
      </c>
      <c r="BT39">
        <v>11.797000000000001</v>
      </c>
      <c r="BU39">
        <v>1.3560000000000001</v>
      </c>
      <c r="BV39">
        <v>2.359</v>
      </c>
      <c r="BW39">
        <v>0.27100000000000002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2247.0650000000001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f t="shared" si="0"/>
        <v>3104</v>
      </c>
      <c r="DD39">
        <f t="shared" si="1"/>
        <v>769.17100000000005</v>
      </c>
      <c r="DE39">
        <f t="shared" si="2"/>
        <v>15.783000000000001</v>
      </c>
      <c r="DF39">
        <f t="shared" si="3"/>
        <v>71.98</v>
      </c>
      <c r="DG39">
        <f t="shared" si="4"/>
        <v>486.64300000000003</v>
      </c>
      <c r="DH39">
        <v>2247.0659999999998</v>
      </c>
    </row>
    <row r="40" spans="1:112" x14ac:dyDescent="0.3">
      <c r="A40">
        <v>8748140593</v>
      </c>
      <c r="B40">
        <v>10748165924</v>
      </c>
      <c r="C40" s="1">
        <v>45941.550694444442</v>
      </c>
      <c r="D40" s="1">
        <v>45944.606944444444</v>
      </c>
      <c r="E40" t="s">
        <v>198</v>
      </c>
      <c r="F40">
        <v>3743</v>
      </c>
      <c r="G40">
        <v>0</v>
      </c>
      <c r="H40">
        <v>3743</v>
      </c>
      <c r="I40">
        <v>4000</v>
      </c>
      <c r="J40">
        <v>51</v>
      </c>
      <c r="K40" t="s">
        <v>109</v>
      </c>
      <c r="L40">
        <v>18</v>
      </c>
      <c r="M40">
        <v>570.97</v>
      </c>
      <c r="N40">
        <v>0</v>
      </c>
      <c r="O40">
        <v>0</v>
      </c>
      <c r="P40">
        <v>15.86</v>
      </c>
      <c r="Q40">
        <v>3.1720000000000002</v>
      </c>
      <c r="R40">
        <v>24.78</v>
      </c>
      <c r="S40">
        <v>927.51499999999999</v>
      </c>
      <c r="T40">
        <v>-927.51499999999999</v>
      </c>
      <c r="U40">
        <v>-946.54700000000003</v>
      </c>
      <c r="V40">
        <v>-71.98</v>
      </c>
      <c r="W40">
        <v>0</v>
      </c>
      <c r="X40">
        <v>61</v>
      </c>
      <c r="Y40">
        <v>0</v>
      </c>
      <c r="Z40">
        <v>10.98</v>
      </c>
      <c r="AA40">
        <v>1</v>
      </c>
      <c r="AB40" t="s">
        <v>110</v>
      </c>
      <c r="AC40">
        <v>3949</v>
      </c>
      <c r="AD40">
        <v>2724.473</v>
      </c>
      <c r="AE40">
        <v>2724.473</v>
      </c>
      <c r="AF40">
        <v>0</v>
      </c>
      <c r="AG40">
        <v>-946.54700000000003</v>
      </c>
      <c r="AH40">
        <v>-71.98</v>
      </c>
      <c r="AI40">
        <v>3743</v>
      </c>
      <c r="AJ40">
        <v>0</v>
      </c>
      <c r="AL40">
        <v>0</v>
      </c>
      <c r="AM40" s="1">
        <v>45958</v>
      </c>
      <c r="AN40" s="1">
        <v>45958</v>
      </c>
      <c r="AO40" s="1">
        <v>45958</v>
      </c>
      <c r="AP40">
        <v>0</v>
      </c>
      <c r="AQ40">
        <v>3172.03</v>
      </c>
      <c r="AR40">
        <v>18</v>
      </c>
      <c r="AS40">
        <v>0</v>
      </c>
      <c r="AT40">
        <v>0</v>
      </c>
      <c r="AU40">
        <v>0.5</v>
      </c>
      <c r="AV40">
        <v>0</v>
      </c>
      <c r="AW40">
        <v>0</v>
      </c>
      <c r="AX40">
        <v>0.1</v>
      </c>
      <c r="AY40" t="s">
        <v>112</v>
      </c>
      <c r="AZ40" t="s">
        <v>113</v>
      </c>
      <c r="BA40">
        <v>24.78</v>
      </c>
      <c r="BB40">
        <v>0</v>
      </c>
      <c r="BC40">
        <v>927.51499999999999</v>
      </c>
      <c r="BD40">
        <v>-927.51499999999999</v>
      </c>
      <c r="BE40">
        <v>0</v>
      </c>
      <c r="BF40">
        <v>0</v>
      </c>
      <c r="BG40">
        <v>0</v>
      </c>
      <c r="BH40">
        <v>51</v>
      </c>
      <c r="BI40">
        <v>3.1720299999999999</v>
      </c>
      <c r="BL40">
        <v>0</v>
      </c>
      <c r="BM40">
        <v>0</v>
      </c>
      <c r="BN40">
        <v>0</v>
      </c>
      <c r="BO40">
        <v>0</v>
      </c>
      <c r="BP40">
        <v>0</v>
      </c>
      <c r="BS40" t="s">
        <v>199</v>
      </c>
      <c r="BT40">
        <v>15.86</v>
      </c>
      <c r="BU40">
        <v>0</v>
      </c>
      <c r="BV40">
        <v>3.1720000000000002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2724.473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f t="shared" si="0"/>
        <v>3743</v>
      </c>
      <c r="DD40">
        <f t="shared" si="1"/>
        <v>927.51499999999999</v>
      </c>
      <c r="DE40">
        <f t="shared" si="2"/>
        <v>19.032</v>
      </c>
      <c r="DF40">
        <f t="shared" si="3"/>
        <v>71.98</v>
      </c>
      <c r="DG40">
        <f t="shared" si="4"/>
        <v>586.83000000000004</v>
      </c>
      <c r="DH40">
        <v>2724.473</v>
      </c>
    </row>
    <row r="41" spans="1:112" x14ac:dyDescent="0.3">
      <c r="A41">
        <v>8742706323</v>
      </c>
      <c r="B41">
        <v>10742710878</v>
      </c>
      <c r="C41" s="1">
        <v>45938.796527777777</v>
      </c>
      <c r="D41" s="1">
        <v>45943.679861111108</v>
      </c>
      <c r="E41" t="s">
        <v>200</v>
      </c>
      <c r="F41">
        <v>368</v>
      </c>
      <c r="G41">
        <v>0</v>
      </c>
      <c r="H41">
        <v>368</v>
      </c>
      <c r="I41">
        <v>2500</v>
      </c>
      <c r="J41">
        <v>2050</v>
      </c>
      <c r="K41" t="s">
        <v>109</v>
      </c>
      <c r="L41">
        <v>5</v>
      </c>
      <c r="M41">
        <v>17.52</v>
      </c>
      <c r="N41">
        <v>0</v>
      </c>
      <c r="O41">
        <v>0</v>
      </c>
      <c r="P41">
        <v>1.752</v>
      </c>
      <c r="Q41">
        <v>0.35</v>
      </c>
      <c r="R41">
        <v>2.36</v>
      </c>
      <c r="S41">
        <v>8.6850000000000005</v>
      </c>
      <c r="T41">
        <v>-8.6850000000000005</v>
      </c>
      <c r="U41">
        <v>-10.787000000000001</v>
      </c>
      <c r="V41">
        <v>-31.86</v>
      </c>
      <c r="W41">
        <v>0</v>
      </c>
      <c r="X41">
        <v>27</v>
      </c>
      <c r="Y41">
        <v>0</v>
      </c>
      <c r="Z41">
        <v>4.8600000000000003</v>
      </c>
      <c r="AA41">
        <v>1</v>
      </c>
      <c r="AB41" t="s">
        <v>110</v>
      </c>
      <c r="AC41">
        <v>427</v>
      </c>
      <c r="AD41">
        <v>325.35300000000001</v>
      </c>
      <c r="AE41">
        <v>325.35300000000001</v>
      </c>
      <c r="AF41">
        <v>0</v>
      </c>
      <c r="AG41">
        <v>-10.787000000000001</v>
      </c>
      <c r="AH41">
        <v>-31.86</v>
      </c>
      <c r="AI41">
        <v>368</v>
      </c>
      <c r="AJ41">
        <v>0</v>
      </c>
      <c r="AL41">
        <v>0</v>
      </c>
      <c r="AM41" s="1">
        <v>45957</v>
      </c>
      <c r="AN41" s="1">
        <v>45957</v>
      </c>
      <c r="AO41" s="1">
        <v>45957</v>
      </c>
      <c r="AP41">
        <v>0</v>
      </c>
      <c r="AQ41">
        <v>350.48</v>
      </c>
      <c r="AR41">
        <v>5</v>
      </c>
      <c r="AS41">
        <v>0</v>
      </c>
      <c r="AT41">
        <v>0</v>
      </c>
      <c r="AU41">
        <v>0.5</v>
      </c>
      <c r="AV41">
        <v>0</v>
      </c>
      <c r="AW41">
        <v>0</v>
      </c>
      <c r="AX41">
        <v>0.1</v>
      </c>
      <c r="AY41" t="s">
        <v>127</v>
      </c>
      <c r="AZ41" t="s">
        <v>128</v>
      </c>
      <c r="BA41">
        <v>2.36</v>
      </c>
      <c r="BB41">
        <v>0</v>
      </c>
      <c r="BC41">
        <v>8.6850000000000005</v>
      </c>
      <c r="BD41">
        <v>-8.6850000000000005</v>
      </c>
      <c r="BE41">
        <v>0</v>
      </c>
      <c r="BF41">
        <v>0</v>
      </c>
      <c r="BG41">
        <v>0</v>
      </c>
      <c r="BH41">
        <v>2050</v>
      </c>
      <c r="BI41">
        <v>0.35048000000000001</v>
      </c>
      <c r="BL41">
        <v>0</v>
      </c>
      <c r="BM41">
        <v>0</v>
      </c>
      <c r="BN41">
        <v>0</v>
      </c>
      <c r="BO41">
        <v>0</v>
      </c>
      <c r="BP41">
        <v>0</v>
      </c>
      <c r="BS41" t="s">
        <v>201</v>
      </c>
      <c r="BT41">
        <v>1.752</v>
      </c>
      <c r="BU41">
        <v>0</v>
      </c>
      <c r="BV41">
        <v>0.35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325.35300000000001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f t="shared" si="0"/>
        <v>368</v>
      </c>
      <c r="DD41">
        <f t="shared" si="1"/>
        <v>8.6850000000000005</v>
      </c>
      <c r="DE41">
        <f t="shared" si="2"/>
        <v>2.1019999999999999</v>
      </c>
      <c r="DF41">
        <f t="shared" si="3"/>
        <v>31.86</v>
      </c>
      <c r="DG41">
        <f t="shared" si="4"/>
        <v>19.271999999999998</v>
      </c>
      <c r="DH41">
        <v>325.35300000000001</v>
      </c>
    </row>
    <row r="42" spans="1:112" x14ac:dyDescent="0.3">
      <c r="A42">
        <v>8725349158</v>
      </c>
      <c r="B42">
        <v>10725299335</v>
      </c>
      <c r="C42" s="1">
        <v>45931.8</v>
      </c>
      <c r="D42" s="1">
        <v>45937.682638888888</v>
      </c>
      <c r="E42" t="s">
        <v>202</v>
      </c>
      <c r="F42">
        <v>2198</v>
      </c>
      <c r="G42">
        <v>2198</v>
      </c>
      <c r="H42">
        <v>0</v>
      </c>
      <c r="I42">
        <v>3000</v>
      </c>
      <c r="J42">
        <v>596</v>
      </c>
      <c r="K42" t="s">
        <v>109</v>
      </c>
      <c r="L42">
        <v>5</v>
      </c>
      <c r="M42">
        <v>104.67</v>
      </c>
      <c r="N42">
        <v>0</v>
      </c>
      <c r="O42">
        <v>0</v>
      </c>
      <c r="P42">
        <v>10.467000000000001</v>
      </c>
      <c r="Q42">
        <v>2.093</v>
      </c>
      <c r="R42">
        <v>25.96</v>
      </c>
      <c r="S42">
        <v>570.601</v>
      </c>
      <c r="T42">
        <v>-570.601</v>
      </c>
      <c r="U42">
        <v>-583.16099999999994</v>
      </c>
      <c r="V42">
        <v>-71.98</v>
      </c>
      <c r="W42">
        <v>0</v>
      </c>
      <c r="X42">
        <v>61</v>
      </c>
      <c r="Y42">
        <v>0</v>
      </c>
      <c r="Z42">
        <v>10.98</v>
      </c>
      <c r="AA42">
        <v>1</v>
      </c>
      <c r="AB42" t="s">
        <v>116</v>
      </c>
      <c r="AC42">
        <v>2404</v>
      </c>
      <c r="AD42">
        <v>1542.8589999999999</v>
      </c>
      <c r="AE42">
        <v>1542.8589999999999</v>
      </c>
      <c r="AF42">
        <v>0</v>
      </c>
      <c r="AG42">
        <v>0</v>
      </c>
      <c r="AI42">
        <v>0</v>
      </c>
      <c r="AJ42">
        <v>-583.16099999999994</v>
      </c>
      <c r="AK42">
        <v>-71.98</v>
      </c>
      <c r="AL42">
        <v>2198</v>
      </c>
      <c r="AM42" s="1"/>
      <c r="AN42" s="1"/>
      <c r="AO42" s="1"/>
      <c r="AP42">
        <v>0</v>
      </c>
      <c r="AQ42">
        <v>2093.33</v>
      </c>
      <c r="AR42">
        <v>5</v>
      </c>
      <c r="AS42">
        <v>0</v>
      </c>
      <c r="AT42">
        <v>0</v>
      </c>
      <c r="AU42">
        <v>0.5</v>
      </c>
      <c r="AV42">
        <v>0</v>
      </c>
      <c r="AW42">
        <v>0</v>
      </c>
      <c r="AX42">
        <v>0.1</v>
      </c>
      <c r="AY42" t="s">
        <v>121</v>
      </c>
      <c r="AZ42" t="s">
        <v>113</v>
      </c>
      <c r="BC42">
        <v>0</v>
      </c>
      <c r="BD42">
        <v>0</v>
      </c>
      <c r="BE42">
        <v>0</v>
      </c>
      <c r="BF42">
        <v>0</v>
      </c>
      <c r="BG42">
        <v>0</v>
      </c>
      <c r="BJ42">
        <v>25.96</v>
      </c>
      <c r="BK42">
        <v>0</v>
      </c>
      <c r="BL42">
        <v>570.601</v>
      </c>
      <c r="BM42">
        <v>-570.601</v>
      </c>
      <c r="BN42">
        <v>0</v>
      </c>
      <c r="BO42">
        <v>0</v>
      </c>
      <c r="BP42">
        <v>0</v>
      </c>
      <c r="BQ42">
        <v>596</v>
      </c>
      <c r="BR42">
        <v>2.0933299999999999</v>
      </c>
      <c r="BS42" t="s">
        <v>203</v>
      </c>
      <c r="BT42">
        <v>0</v>
      </c>
      <c r="BU42">
        <v>10.467000000000001</v>
      </c>
      <c r="BV42">
        <v>0</v>
      </c>
      <c r="BW42">
        <v>2.093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1542.8589999999999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f t="shared" si="0"/>
        <v>2198</v>
      </c>
      <c r="DD42">
        <f t="shared" si="1"/>
        <v>570.601</v>
      </c>
      <c r="DE42">
        <f t="shared" si="2"/>
        <v>12.56</v>
      </c>
      <c r="DF42">
        <f t="shared" si="3"/>
        <v>71.98</v>
      </c>
      <c r="DG42">
        <f t="shared" si="4"/>
        <v>115.137</v>
      </c>
      <c r="DH42">
        <v>1542.8589999999999</v>
      </c>
    </row>
    <row r="43" spans="1:112" x14ac:dyDescent="0.3">
      <c r="A43">
        <v>8664301435</v>
      </c>
      <c r="B43">
        <v>10664225483</v>
      </c>
      <c r="C43" s="1">
        <v>45913.450694444444</v>
      </c>
      <c r="D43" s="1">
        <v>45916.729166666664</v>
      </c>
      <c r="E43" t="s">
        <v>204</v>
      </c>
      <c r="F43">
        <v>1109</v>
      </c>
      <c r="G43">
        <v>0</v>
      </c>
      <c r="H43">
        <v>1108.99</v>
      </c>
      <c r="I43">
        <v>1600</v>
      </c>
      <c r="J43">
        <v>320</v>
      </c>
      <c r="K43" t="s">
        <v>109</v>
      </c>
      <c r="L43">
        <v>12</v>
      </c>
      <c r="M43">
        <v>118.82</v>
      </c>
      <c r="N43">
        <v>0</v>
      </c>
      <c r="O43">
        <v>0</v>
      </c>
      <c r="P43">
        <v>4.9509999999999996</v>
      </c>
      <c r="Q43">
        <v>0.99</v>
      </c>
      <c r="R43">
        <v>22.42</v>
      </c>
      <c r="S43">
        <v>248.636</v>
      </c>
      <c r="T43">
        <v>-248.636</v>
      </c>
      <c r="U43">
        <v>-254.577</v>
      </c>
      <c r="V43">
        <v>-53.1</v>
      </c>
      <c r="W43">
        <v>0</v>
      </c>
      <c r="X43">
        <v>45</v>
      </c>
      <c r="Y43">
        <v>0</v>
      </c>
      <c r="Z43">
        <v>8.1</v>
      </c>
      <c r="AA43">
        <v>1</v>
      </c>
      <c r="AB43" t="s">
        <v>110</v>
      </c>
      <c r="AC43">
        <v>1280</v>
      </c>
      <c r="AD43">
        <v>801.31299999999999</v>
      </c>
      <c r="AE43">
        <v>801.31299999999999</v>
      </c>
      <c r="AF43">
        <v>0</v>
      </c>
      <c r="AG43">
        <v>-254.577</v>
      </c>
      <c r="AH43">
        <v>-53.1</v>
      </c>
      <c r="AI43">
        <v>1108.99</v>
      </c>
      <c r="AJ43">
        <v>0</v>
      </c>
      <c r="AL43">
        <v>0</v>
      </c>
      <c r="AM43" s="1">
        <v>45933</v>
      </c>
      <c r="AN43" s="1">
        <v>45933</v>
      </c>
      <c r="AO43" s="1">
        <v>45933</v>
      </c>
      <c r="AP43">
        <v>0</v>
      </c>
      <c r="AQ43">
        <v>990.18</v>
      </c>
      <c r="AR43">
        <v>12</v>
      </c>
      <c r="AS43">
        <v>0</v>
      </c>
      <c r="AT43">
        <v>0</v>
      </c>
      <c r="AU43">
        <v>0.5</v>
      </c>
      <c r="AV43">
        <v>0</v>
      </c>
      <c r="AW43">
        <v>0</v>
      </c>
      <c r="AX43">
        <v>0.1</v>
      </c>
      <c r="AY43" t="s">
        <v>112</v>
      </c>
      <c r="AZ43" t="s">
        <v>128</v>
      </c>
      <c r="BA43">
        <v>22.42</v>
      </c>
      <c r="BB43">
        <v>0</v>
      </c>
      <c r="BC43">
        <v>248.636</v>
      </c>
      <c r="BD43">
        <v>-248.636</v>
      </c>
      <c r="BE43">
        <v>0</v>
      </c>
      <c r="BF43">
        <v>0</v>
      </c>
      <c r="BG43">
        <v>0</v>
      </c>
      <c r="BH43">
        <v>320</v>
      </c>
      <c r="BI43">
        <v>0.99017999999999995</v>
      </c>
      <c r="BL43">
        <v>0</v>
      </c>
      <c r="BM43">
        <v>0</v>
      </c>
      <c r="BN43">
        <v>0</v>
      </c>
      <c r="BO43">
        <v>0</v>
      </c>
      <c r="BP43">
        <v>0</v>
      </c>
      <c r="BS43" t="s">
        <v>205</v>
      </c>
      <c r="BT43">
        <v>4.9509999999999996</v>
      </c>
      <c r="BU43">
        <v>0</v>
      </c>
      <c r="BV43">
        <v>0.99</v>
      </c>
      <c r="BW43">
        <v>0</v>
      </c>
      <c r="BX43">
        <v>801.31299999999999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f t="shared" si="0"/>
        <v>1108.99</v>
      </c>
      <c r="DD43">
        <f t="shared" si="1"/>
        <v>248.636</v>
      </c>
      <c r="DE43">
        <f t="shared" si="2"/>
        <v>5.9409999999999998</v>
      </c>
      <c r="DF43">
        <f t="shared" si="3"/>
        <v>53.1</v>
      </c>
      <c r="DG43">
        <f t="shared" si="4"/>
        <v>123.77099999999999</v>
      </c>
      <c r="DH43">
        <v>801.31299999999999</v>
      </c>
    </row>
    <row r="44" spans="1:112" x14ac:dyDescent="0.3">
      <c r="A44">
        <v>8740468522</v>
      </c>
      <c r="B44">
        <v>10740458982</v>
      </c>
      <c r="C44" s="1">
        <v>45937.797222222223</v>
      </c>
      <c r="D44" s="1">
        <v>45942.541666666664</v>
      </c>
      <c r="E44" t="s">
        <v>206</v>
      </c>
      <c r="F44">
        <v>391</v>
      </c>
      <c r="G44">
        <v>0</v>
      </c>
      <c r="H44">
        <v>391</v>
      </c>
      <c r="I44">
        <v>2750</v>
      </c>
      <c r="J44">
        <v>2300</v>
      </c>
      <c r="K44" t="s">
        <v>109</v>
      </c>
      <c r="L44">
        <v>5</v>
      </c>
      <c r="M44">
        <v>18.62</v>
      </c>
      <c r="N44">
        <v>0</v>
      </c>
      <c r="O44">
        <v>0</v>
      </c>
      <c r="P44">
        <v>1.8620000000000001</v>
      </c>
      <c r="Q44">
        <v>0.372</v>
      </c>
      <c r="R44">
        <v>2.36</v>
      </c>
      <c r="S44">
        <v>9.2279999999999998</v>
      </c>
      <c r="T44">
        <v>-9.2279999999999998</v>
      </c>
      <c r="U44">
        <v>-11.462</v>
      </c>
      <c r="V44">
        <v>-31.86</v>
      </c>
      <c r="W44">
        <v>0</v>
      </c>
      <c r="X44">
        <v>27</v>
      </c>
      <c r="Y44">
        <v>0</v>
      </c>
      <c r="Z44">
        <v>4.8600000000000003</v>
      </c>
      <c r="AA44">
        <v>1</v>
      </c>
      <c r="AB44" t="s">
        <v>116</v>
      </c>
      <c r="AC44">
        <v>450</v>
      </c>
      <c r="AD44">
        <v>347.678</v>
      </c>
      <c r="AE44">
        <v>347.678</v>
      </c>
      <c r="AF44">
        <v>0</v>
      </c>
      <c r="AG44">
        <v>-11.462</v>
      </c>
      <c r="AH44">
        <v>-31.86</v>
      </c>
      <c r="AI44">
        <v>391</v>
      </c>
      <c r="AJ44">
        <v>0</v>
      </c>
      <c r="AL44">
        <v>0</v>
      </c>
      <c r="AM44" s="1">
        <v>45957</v>
      </c>
      <c r="AN44" s="1">
        <v>45957</v>
      </c>
      <c r="AO44" s="1">
        <v>45957</v>
      </c>
      <c r="AP44">
        <v>0</v>
      </c>
      <c r="AQ44">
        <v>372.38</v>
      </c>
      <c r="AR44">
        <v>5</v>
      </c>
      <c r="AS44">
        <v>0</v>
      </c>
      <c r="AT44">
        <v>0</v>
      </c>
      <c r="AU44">
        <v>0.5</v>
      </c>
      <c r="AV44">
        <v>0</v>
      </c>
      <c r="AW44">
        <v>0</v>
      </c>
      <c r="AX44">
        <v>0.1</v>
      </c>
      <c r="AY44" t="s">
        <v>127</v>
      </c>
      <c r="AZ44" t="s">
        <v>128</v>
      </c>
      <c r="BA44">
        <v>2.36</v>
      </c>
      <c r="BB44">
        <v>0</v>
      </c>
      <c r="BC44">
        <v>9.2279999999999998</v>
      </c>
      <c r="BD44">
        <v>-9.2279999999999998</v>
      </c>
      <c r="BE44">
        <v>0</v>
      </c>
      <c r="BF44">
        <v>0</v>
      </c>
      <c r="BG44">
        <v>0</v>
      </c>
      <c r="BH44">
        <v>2300</v>
      </c>
      <c r="BI44">
        <v>0.37237999999999999</v>
      </c>
      <c r="BL44">
        <v>0</v>
      </c>
      <c r="BM44">
        <v>0</v>
      </c>
      <c r="BN44">
        <v>0</v>
      </c>
      <c r="BO44">
        <v>0</v>
      </c>
      <c r="BP44">
        <v>0</v>
      </c>
      <c r="BS44" t="s">
        <v>207</v>
      </c>
      <c r="BT44">
        <v>1.8620000000000001</v>
      </c>
      <c r="BU44">
        <v>0</v>
      </c>
      <c r="BV44">
        <v>0.372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347.678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f t="shared" si="0"/>
        <v>391</v>
      </c>
      <c r="DD44">
        <f t="shared" si="1"/>
        <v>9.2279999999999998</v>
      </c>
      <c r="DE44">
        <f t="shared" si="2"/>
        <v>2.234</v>
      </c>
      <c r="DF44">
        <f t="shared" si="3"/>
        <v>31.86</v>
      </c>
      <c r="DG44">
        <f t="shared" si="4"/>
        <v>20.481999999999999</v>
      </c>
      <c r="DH44">
        <v>347.678</v>
      </c>
    </row>
    <row r="45" spans="1:112" x14ac:dyDescent="0.3">
      <c r="A45">
        <v>8700420125</v>
      </c>
      <c r="B45">
        <v>10700350426</v>
      </c>
      <c r="C45" s="1">
        <v>45923.446527777778</v>
      </c>
      <c r="D45" s="1">
        <v>45926.744444444441</v>
      </c>
      <c r="E45" t="s">
        <v>208</v>
      </c>
      <c r="F45">
        <v>3119</v>
      </c>
      <c r="G45">
        <v>3119</v>
      </c>
      <c r="H45">
        <v>0</v>
      </c>
      <c r="I45">
        <v>3500</v>
      </c>
      <c r="J45">
        <v>175</v>
      </c>
      <c r="K45" t="s">
        <v>109</v>
      </c>
      <c r="L45">
        <v>18</v>
      </c>
      <c r="M45">
        <v>475.78</v>
      </c>
      <c r="N45">
        <v>0</v>
      </c>
      <c r="O45">
        <v>0</v>
      </c>
      <c r="P45">
        <v>13.215999999999999</v>
      </c>
      <c r="Q45">
        <v>2.6429999999999998</v>
      </c>
      <c r="R45">
        <v>21.24</v>
      </c>
      <c r="S45">
        <v>662.476</v>
      </c>
      <c r="T45">
        <v>-662.476</v>
      </c>
      <c r="U45">
        <v>-678.33500000000004</v>
      </c>
      <c r="V45">
        <v>-71.98</v>
      </c>
      <c r="W45">
        <v>0</v>
      </c>
      <c r="X45">
        <v>61</v>
      </c>
      <c r="Y45">
        <v>0</v>
      </c>
      <c r="Z45">
        <v>10.98</v>
      </c>
      <c r="AA45">
        <v>1</v>
      </c>
      <c r="AB45" t="s">
        <v>110</v>
      </c>
      <c r="AC45">
        <v>3325</v>
      </c>
      <c r="AD45">
        <v>2368.6849999999999</v>
      </c>
      <c r="AE45">
        <v>2368.6849999999999</v>
      </c>
      <c r="AF45">
        <v>0</v>
      </c>
      <c r="AG45">
        <v>0</v>
      </c>
      <c r="AI45">
        <v>0</v>
      </c>
      <c r="AJ45">
        <v>-678.33500000000004</v>
      </c>
      <c r="AK45">
        <v>-71.98</v>
      </c>
      <c r="AL45">
        <v>3119</v>
      </c>
      <c r="AM45" s="1"/>
      <c r="AN45" s="1"/>
      <c r="AO45" s="1"/>
      <c r="AP45">
        <v>0</v>
      </c>
      <c r="AQ45">
        <v>2643.22</v>
      </c>
      <c r="AR45">
        <v>18</v>
      </c>
      <c r="AS45">
        <v>0</v>
      </c>
      <c r="AT45">
        <v>0</v>
      </c>
      <c r="AU45">
        <v>0.5</v>
      </c>
      <c r="AV45">
        <v>0</v>
      </c>
      <c r="AW45">
        <v>0</v>
      </c>
      <c r="AX45">
        <v>0.1</v>
      </c>
      <c r="AY45" t="s">
        <v>112</v>
      </c>
      <c r="AZ45" t="s">
        <v>128</v>
      </c>
      <c r="BC45">
        <v>0</v>
      </c>
      <c r="BD45">
        <v>0</v>
      </c>
      <c r="BE45">
        <v>0</v>
      </c>
      <c r="BF45">
        <v>0</v>
      </c>
      <c r="BG45">
        <v>0</v>
      </c>
      <c r="BJ45">
        <v>21.24</v>
      </c>
      <c r="BK45">
        <v>0</v>
      </c>
      <c r="BL45">
        <v>662.476</v>
      </c>
      <c r="BM45">
        <v>-662.476</v>
      </c>
      <c r="BN45">
        <v>0</v>
      </c>
      <c r="BO45">
        <v>0</v>
      </c>
      <c r="BP45">
        <v>0</v>
      </c>
      <c r="BQ45">
        <v>175</v>
      </c>
      <c r="BR45">
        <v>2.6432199999999999</v>
      </c>
      <c r="BS45" t="s">
        <v>209</v>
      </c>
      <c r="BT45">
        <v>0</v>
      </c>
      <c r="BU45">
        <v>13.215999999999999</v>
      </c>
      <c r="BV45">
        <v>0</v>
      </c>
      <c r="BW45">
        <v>2.6429999999999998</v>
      </c>
      <c r="BX45">
        <v>0</v>
      </c>
      <c r="BY45">
        <v>0</v>
      </c>
      <c r="BZ45">
        <v>0</v>
      </c>
      <c r="CA45">
        <v>0</v>
      </c>
      <c r="CB45">
        <v>2368.6849999999999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f t="shared" si="0"/>
        <v>3119</v>
      </c>
      <c r="DD45">
        <f t="shared" si="1"/>
        <v>662.476</v>
      </c>
      <c r="DE45">
        <f t="shared" si="2"/>
        <v>15.858999999999998</v>
      </c>
      <c r="DF45">
        <f t="shared" si="3"/>
        <v>71.98</v>
      </c>
      <c r="DG45">
        <f t="shared" si="4"/>
        <v>488.99599999999998</v>
      </c>
      <c r="DH45">
        <v>2368.6849999999999</v>
      </c>
    </row>
    <row r="46" spans="1:112" x14ac:dyDescent="0.3">
      <c r="A46">
        <v>8717347910</v>
      </c>
      <c r="B46">
        <v>10717288964</v>
      </c>
      <c r="C46" s="1">
        <v>45930.615277777775</v>
      </c>
      <c r="D46" s="1">
        <v>45936.674305555556</v>
      </c>
      <c r="E46" t="s">
        <v>210</v>
      </c>
      <c r="F46">
        <v>3119</v>
      </c>
      <c r="G46">
        <v>0</v>
      </c>
      <c r="H46">
        <v>3119</v>
      </c>
      <c r="I46">
        <v>3750</v>
      </c>
      <c r="J46">
        <v>425</v>
      </c>
      <c r="K46" t="s">
        <v>109</v>
      </c>
      <c r="L46">
        <v>18</v>
      </c>
      <c r="M46">
        <v>475.78</v>
      </c>
      <c r="N46">
        <v>0</v>
      </c>
      <c r="O46">
        <v>0</v>
      </c>
      <c r="P46">
        <v>13.215999999999999</v>
      </c>
      <c r="Q46">
        <v>2.6429999999999998</v>
      </c>
      <c r="R46">
        <v>21.24</v>
      </c>
      <c r="S46">
        <v>662.476</v>
      </c>
      <c r="T46">
        <v>-662.476</v>
      </c>
      <c r="U46">
        <v>-678.33500000000004</v>
      </c>
      <c r="V46">
        <v>-71.98</v>
      </c>
      <c r="W46">
        <v>0</v>
      </c>
      <c r="X46">
        <v>61</v>
      </c>
      <c r="Y46">
        <v>0</v>
      </c>
      <c r="Z46">
        <v>10.98</v>
      </c>
      <c r="AA46">
        <v>1</v>
      </c>
      <c r="AB46" t="s">
        <v>116</v>
      </c>
      <c r="AC46">
        <v>3325</v>
      </c>
      <c r="AD46">
        <v>2368.6849999999999</v>
      </c>
      <c r="AE46">
        <v>2368.6849999999999</v>
      </c>
      <c r="AF46">
        <v>0</v>
      </c>
      <c r="AG46">
        <v>-678.33500000000004</v>
      </c>
      <c r="AH46">
        <v>-71.98</v>
      </c>
      <c r="AI46">
        <v>3119</v>
      </c>
      <c r="AJ46">
        <v>0</v>
      </c>
      <c r="AL46">
        <v>0</v>
      </c>
      <c r="AM46" s="1">
        <v>45953</v>
      </c>
      <c r="AN46" s="1">
        <v>45953</v>
      </c>
      <c r="AO46" s="1">
        <v>45953</v>
      </c>
      <c r="AP46">
        <v>0</v>
      </c>
      <c r="AQ46">
        <v>2643.22</v>
      </c>
      <c r="AR46">
        <v>18</v>
      </c>
      <c r="AS46">
        <v>0</v>
      </c>
      <c r="AT46">
        <v>0</v>
      </c>
      <c r="AU46">
        <v>0.5</v>
      </c>
      <c r="AV46">
        <v>0</v>
      </c>
      <c r="AW46">
        <v>0</v>
      </c>
      <c r="AX46">
        <v>0.1</v>
      </c>
      <c r="AY46" t="s">
        <v>112</v>
      </c>
      <c r="AZ46" t="s">
        <v>128</v>
      </c>
      <c r="BA46">
        <v>21.24</v>
      </c>
      <c r="BB46">
        <v>0</v>
      </c>
      <c r="BC46">
        <v>662.476</v>
      </c>
      <c r="BD46">
        <v>-662.476</v>
      </c>
      <c r="BE46">
        <v>0</v>
      </c>
      <c r="BF46">
        <v>0</v>
      </c>
      <c r="BG46">
        <v>0</v>
      </c>
      <c r="BH46">
        <v>425</v>
      </c>
      <c r="BI46">
        <v>2.6432199999999999</v>
      </c>
      <c r="BL46">
        <v>0</v>
      </c>
      <c r="BM46">
        <v>0</v>
      </c>
      <c r="BN46">
        <v>0</v>
      </c>
      <c r="BO46">
        <v>0</v>
      </c>
      <c r="BP46">
        <v>0</v>
      </c>
      <c r="BS46" t="s">
        <v>194</v>
      </c>
      <c r="BT46">
        <v>13.215999999999999</v>
      </c>
      <c r="BU46">
        <v>0</v>
      </c>
      <c r="BV46">
        <v>2.6429999999999998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2368.6849999999999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f t="shared" si="0"/>
        <v>3119</v>
      </c>
      <c r="DD46">
        <f t="shared" si="1"/>
        <v>662.476</v>
      </c>
      <c r="DE46">
        <f t="shared" si="2"/>
        <v>15.858999999999998</v>
      </c>
      <c r="DF46">
        <f t="shared" si="3"/>
        <v>71.98</v>
      </c>
      <c r="DG46">
        <f t="shared" si="4"/>
        <v>488.99599999999998</v>
      </c>
      <c r="DH46">
        <v>2368.6849999999999</v>
      </c>
    </row>
    <row r="47" spans="1:112" x14ac:dyDescent="0.3">
      <c r="A47">
        <v>8695924416</v>
      </c>
      <c r="B47">
        <v>10695853086</v>
      </c>
      <c r="C47" s="1">
        <v>45922.443055555559</v>
      </c>
      <c r="D47" s="1">
        <v>45926.882638888892</v>
      </c>
      <c r="E47" t="s">
        <v>211</v>
      </c>
      <c r="F47">
        <v>2244</v>
      </c>
      <c r="G47">
        <v>2244</v>
      </c>
      <c r="H47">
        <v>0</v>
      </c>
      <c r="I47">
        <v>3250</v>
      </c>
      <c r="J47">
        <v>800</v>
      </c>
      <c r="K47" t="s">
        <v>109</v>
      </c>
      <c r="L47">
        <v>5</v>
      </c>
      <c r="M47">
        <v>106.86</v>
      </c>
      <c r="N47">
        <v>0</v>
      </c>
      <c r="O47">
        <v>0</v>
      </c>
      <c r="P47">
        <v>10.686</v>
      </c>
      <c r="Q47">
        <v>2.137</v>
      </c>
      <c r="R47">
        <v>25.96</v>
      </c>
      <c r="S47">
        <v>582.54200000000003</v>
      </c>
      <c r="T47">
        <v>-582.54200000000003</v>
      </c>
      <c r="U47">
        <v>-595.36500000000001</v>
      </c>
      <c r="V47">
        <v>-71.98</v>
      </c>
      <c r="W47">
        <v>0</v>
      </c>
      <c r="X47">
        <v>61</v>
      </c>
      <c r="Y47">
        <v>0</v>
      </c>
      <c r="Z47">
        <v>10.98</v>
      </c>
      <c r="AA47">
        <v>1</v>
      </c>
      <c r="AB47" t="s">
        <v>116</v>
      </c>
      <c r="AC47">
        <v>2450</v>
      </c>
      <c r="AD47">
        <v>1576.655</v>
      </c>
      <c r="AE47">
        <v>1576.655</v>
      </c>
      <c r="AF47">
        <v>0</v>
      </c>
      <c r="AG47">
        <v>0</v>
      </c>
      <c r="AI47">
        <v>0</v>
      </c>
      <c r="AJ47">
        <v>-595.36500000000001</v>
      </c>
      <c r="AK47">
        <v>-71.98</v>
      </c>
      <c r="AL47">
        <v>2244</v>
      </c>
      <c r="AM47" s="1"/>
      <c r="AN47" s="1"/>
      <c r="AO47" s="1"/>
      <c r="AP47">
        <v>0</v>
      </c>
      <c r="AQ47">
        <v>2137.14</v>
      </c>
      <c r="AR47">
        <v>5</v>
      </c>
      <c r="AS47">
        <v>0</v>
      </c>
      <c r="AT47">
        <v>0</v>
      </c>
      <c r="AU47">
        <v>0.5</v>
      </c>
      <c r="AV47">
        <v>0</v>
      </c>
      <c r="AW47">
        <v>0</v>
      </c>
      <c r="AX47">
        <v>0.1</v>
      </c>
      <c r="AY47" t="s">
        <v>121</v>
      </c>
      <c r="AZ47" t="s">
        <v>113</v>
      </c>
      <c r="BC47">
        <v>0</v>
      </c>
      <c r="BD47">
        <v>0</v>
      </c>
      <c r="BE47">
        <v>0</v>
      </c>
      <c r="BF47">
        <v>0</v>
      </c>
      <c r="BG47">
        <v>0</v>
      </c>
      <c r="BJ47">
        <v>25.96</v>
      </c>
      <c r="BK47">
        <v>0</v>
      </c>
      <c r="BL47">
        <v>582.54200000000003</v>
      </c>
      <c r="BM47">
        <v>-582.54200000000003</v>
      </c>
      <c r="BN47">
        <v>0</v>
      </c>
      <c r="BO47">
        <v>0</v>
      </c>
      <c r="BP47">
        <v>0</v>
      </c>
      <c r="BQ47">
        <v>800</v>
      </c>
      <c r="BR47">
        <v>2.13714</v>
      </c>
      <c r="BS47" t="s">
        <v>212</v>
      </c>
      <c r="BT47">
        <v>0</v>
      </c>
      <c r="BU47">
        <v>10.686</v>
      </c>
      <c r="BV47">
        <v>0</v>
      </c>
      <c r="BW47">
        <v>2.137</v>
      </c>
      <c r="BX47">
        <v>0</v>
      </c>
      <c r="BY47">
        <v>0</v>
      </c>
      <c r="BZ47">
        <v>0</v>
      </c>
      <c r="CA47">
        <v>0</v>
      </c>
      <c r="CB47">
        <v>1576.655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f t="shared" si="0"/>
        <v>2244</v>
      </c>
      <c r="DD47">
        <f t="shared" si="1"/>
        <v>582.54200000000003</v>
      </c>
      <c r="DE47">
        <f t="shared" si="2"/>
        <v>12.823</v>
      </c>
      <c r="DF47">
        <f t="shared" si="3"/>
        <v>71.98</v>
      </c>
      <c r="DG47">
        <f t="shared" si="4"/>
        <v>117.54599999999999</v>
      </c>
      <c r="DH47">
        <v>1576.655</v>
      </c>
    </row>
    <row r="48" spans="1:112" x14ac:dyDescent="0.3">
      <c r="A48">
        <v>8672940065</v>
      </c>
      <c r="B48">
        <v>10672864489</v>
      </c>
      <c r="C48" s="1">
        <v>45916.459722222222</v>
      </c>
      <c r="D48" s="1">
        <v>45920.706250000003</v>
      </c>
      <c r="E48" t="s">
        <v>213</v>
      </c>
      <c r="F48">
        <v>3544</v>
      </c>
      <c r="G48">
        <v>0</v>
      </c>
      <c r="H48">
        <v>3544</v>
      </c>
      <c r="I48">
        <v>5000</v>
      </c>
      <c r="J48">
        <v>1250</v>
      </c>
      <c r="K48" t="s">
        <v>109</v>
      </c>
      <c r="L48">
        <v>12</v>
      </c>
      <c r="M48">
        <v>379.71</v>
      </c>
      <c r="N48">
        <v>0</v>
      </c>
      <c r="O48">
        <v>0</v>
      </c>
      <c r="P48">
        <v>15.821</v>
      </c>
      <c r="Q48">
        <v>3.1640000000000001</v>
      </c>
      <c r="R48">
        <v>25.96</v>
      </c>
      <c r="S48">
        <v>920.02200000000005</v>
      </c>
      <c r="T48">
        <v>-920.02200000000005</v>
      </c>
      <c r="U48">
        <v>-939.00699999999995</v>
      </c>
      <c r="V48">
        <v>-71.98</v>
      </c>
      <c r="W48">
        <v>0</v>
      </c>
      <c r="X48">
        <v>61</v>
      </c>
      <c r="Y48">
        <v>0</v>
      </c>
      <c r="Z48">
        <v>10.98</v>
      </c>
      <c r="AA48">
        <v>1</v>
      </c>
      <c r="AB48" t="s">
        <v>116</v>
      </c>
      <c r="AC48">
        <v>3750</v>
      </c>
      <c r="AD48">
        <v>2533.0129999999999</v>
      </c>
      <c r="AE48">
        <v>2533.0129999999999</v>
      </c>
      <c r="AF48">
        <v>0</v>
      </c>
      <c r="AG48">
        <v>-939.00699999999995</v>
      </c>
      <c r="AH48">
        <v>-71.98</v>
      </c>
      <c r="AI48">
        <v>3544</v>
      </c>
      <c r="AJ48">
        <v>0</v>
      </c>
      <c r="AL48">
        <v>0</v>
      </c>
      <c r="AM48" s="1">
        <v>45936</v>
      </c>
      <c r="AN48" s="1">
        <v>45936</v>
      </c>
      <c r="AO48" s="1">
        <v>45936</v>
      </c>
      <c r="AP48">
        <v>0</v>
      </c>
      <c r="AQ48">
        <v>3164.29</v>
      </c>
      <c r="AR48">
        <v>12</v>
      </c>
      <c r="AS48">
        <v>0</v>
      </c>
      <c r="AT48">
        <v>0</v>
      </c>
      <c r="AU48">
        <v>0.5</v>
      </c>
      <c r="AV48">
        <v>0</v>
      </c>
      <c r="AW48">
        <v>0</v>
      </c>
      <c r="AX48">
        <v>0.1</v>
      </c>
      <c r="AY48" t="s">
        <v>112</v>
      </c>
      <c r="AZ48" t="s">
        <v>160</v>
      </c>
      <c r="BA48">
        <v>25.96</v>
      </c>
      <c r="BB48">
        <v>0</v>
      </c>
      <c r="BC48">
        <v>920.02200000000005</v>
      </c>
      <c r="BD48">
        <v>-920.02200000000005</v>
      </c>
      <c r="BE48">
        <v>0</v>
      </c>
      <c r="BF48">
        <v>0</v>
      </c>
      <c r="BG48">
        <v>0</v>
      </c>
      <c r="BH48">
        <v>1250</v>
      </c>
      <c r="BI48">
        <v>3.1642899999999998</v>
      </c>
      <c r="BL48">
        <v>0</v>
      </c>
      <c r="BM48">
        <v>0</v>
      </c>
      <c r="BN48">
        <v>0</v>
      </c>
      <c r="BO48">
        <v>0</v>
      </c>
      <c r="BP48">
        <v>0</v>
      </c>
      <c r="BS48" t="s">
        <v>214</v>
      </c>
      <c r="BT48">
        <v>15.821</v>
      </c>
      <c r="BU48">
        <v>0</v>
      </c>
      <c r="BV48">
        <v>3.1640000000000001</v>
      </c>
      <c r="BW48">
        <v>0</v>
      </c>
      <c r="BX48">
        <v>0</v>
      </c>
      <c r="BY48">
        <v>2533.0129999999999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f t="shared" si="0"/>
        <v>3544</v>
      </c>
      <c r="DD48">
        <f t="shared" si="1"/>
        <v>920.02200000000005</v>
      </c>
      <c r="DE48">
        <f t="shared" si="2"/>
        <v>18.984999999999999</v>
      </c>
      <c r="DF48">
        <f t="shared" si="3"/>
        <v>71.98</v>
      </c>
      <c r="DG48">
        <f t="shared" si="4"/>
        <v>395.53100000000001</v>
      </c>
      <c r="DH48">
        <v>2533.0129999999999</v>
      </c>
    </row>
    <row r="49" spans="1:112" x14ac:dyDescent="0.3">
      <c r="A49">
        <v>8690064005</v>
      </c>
      <c r="B49">
        <v>10689992017</v>
      </c>
      <c r="C49" s="1">
        <v>45922.443055555559</v>
      </c>
      <c r="D49" s="1">
        <v>45926.484722222223</v>
      </c>
      <c r="E49" t="s">
        <v>215</v>
      </c>
      <c r="F49">
        <v>2719</v>
      </c>
      <c r="G49">
        <v>2719</v>
      </c>
      <c r="H49">
        <v>0</v>
      </c>
      <c r="I49">
        <v>3250</v>
      </c>
      <c r="J49">
        <v>325</v>
      </c>
      <c r="K49" t="s">
        <v>109</v>
      </c>
      <c r="L49">
        <v>18</v>
      </c>
      <c r="M49">
        <v>414.76</v>
      </c>
      <c r="N49">
        <v>0</v>
      </c>
      <c r="O49">
        <v>0</v>
      </c>
      <c r="P49">
        <v>11.521000000000001</v>
      </c>
      <c r="Q49">
        <v>2.3039999999999998</v>
      </c>
      <c r="R49">
        <v>25.96</v>
      </c>
      <c r="S49">
        <v>705.85199999999998</v>
      </c>
      <c r="T49">
        <v>-705.85199999999998</v>
      </c>
      <c r="U49">
        <v>-719.67700000000002</v>
      </c>
      <c r="V49">
        <v>-71.98</v>
      </c>
      <c r="W49">
        <v>0</v>
      </c>
      <c r="X49">
        <v>61</v>
      </c>
      <c r="Y49">
        <v>0</v>
      </c>
      <c r="Z49">
        <v>10.98</v>
      </c>
      <c r="AA49">
        <v>1</v>
      </c>
      <c r="AB49" t="s">
        <v>110</v>
      </c>
      <c r="AC49">
        <v>2925</v>
      </c>
      <c r="AD49">
        <v>1927.3430000000001</v>
      </c>
      <c r="AE49">
        <v>1927.3430000000001</v>
      </c>
      <c r="AF49">
        <v>0</v>
      </c>
      <c r="AG49">
        <v>0</v>
      </c>
      <c r="AI49">
        <v>0</v>
      </c>
      <c r="AJ49">
        <v>-719.67700000000002</v>
      </c>
      <c r="AK49">
        <v>-71.98</v>
      </c>
      <c r="AL49">
        <v>2719</v>
      </c>
      <c r="AM49" s="1"/>
      <c r="AN49" s="1"/>
      <c r="AO49" s="1"/>
      <c r="AP49">
        <v>0</v>
      </c>
      <c r="AQ49">
        <v>2304.2399999999998</v>
      </c>
      <c r="AR49">
        <v>18</v>
      </c>
      <c r="AS49">
        <v>0</v>
      </c>
      <c r="AT49">
        <v>0</v>
      </c>
      <c r="AU49">
        <v>0.5</v>
      </c>
      <c r="AV49">
        <v>0</v>
      </c>
      <c r="AW49">
        <v>0</v>
      </c>
      <c r="AX49">
        <v>0.1</v>
      </c>
      <c r="AY49" t="s">
        <v>121</v>
      </c>
      <c r="AZ49" t="s">
        <v>128</v>
      </c>
      <c r="BC49">
        <v>0</v>
      </c>
      <c r="BD49">
        <v>0</v>
      </c>
      <c r="BE49">
        <v>0</v>
      </c>
      <c r="BF49">
        <v>0</v>
      </c>
      <c r="BG49">
        <v>0</v>
      </c>
      <c r="BJ49">
        <v>25.96</v>
      </c>
      <c r="BK49">
        <v>0</v>
      </c>
      <c r="BL49">
        <v>705.85199999999998</v>
      </c>
      <c r="BM49">
        <v>-705.85199999999998</v>
      </c>
      <c r="BN49">
        <v>0</v>
      </c>
      <c r="BO49">
        <v>0</v>
      </c>
      <c r="BP49">
        <v>0</v>
      </c>
      <c r="BQ49">
        <v>325</v>
      </c>
      <c r="BR49">
        <v>2.3042400000000001</v>
      </c>
      <c r="BS49" t="s">
        <v>216</v>
      </c>
      <c r="BT49">
        <v>0</v>
      </c>
      <c r="BU49">
        <v>11.521000000000001</v>
      </c>
      <c r="BV49">
        <v>0</v>
      </c>
      <c r="BW49">
        <v>2.3039999999999998</v>
      </c>
      <c r="BX49">
        <v>0</v>
      </c>
      <c r="BY49">
        <v>0</v>
      </c>
      <c r="BZ49">
        <v>0</v>
      </c>
      <c r="CA49">
        <v>0</v>
      </c>
      <c r="CB49">
        <v>1927.3430000000001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f t="shared" si="0"/>
        <v>2719</v>
      </c>
      <c r="DD49">
        <f t="shared" si="1"/>
        <v>705.85199999999998</v>
      </c>
      <c r="DE49">
        <f t="shared" si="2"/>
        <v>13.825000000000001</v>
      </c>
      <c r="DF49">
        <f t="shared" si="3"/>
        <v>71.98</v>
      </c>
      <c r="DG49">
        <f t="shared" si="4"/>
        <v>426.28100000000001</v>
      </c>
      <c r="DH49">
        <v>1927.3430000000001</v>
      </c>
    </row>
    <row r="50" spans="1:112" x14ac:dyDescent="0.3">
      <c r="A50">
        <v>8681830415</v>
      </c>
      <c r="B50">
        <v>10681756867</v>
      </c>
      <c r="C50" s="1">
        <v>45919.434027777781</v>
      </c>
      <c r="D50" s="1">
        <v>45924.489583333336</v>
      </c>
      <c r="E50" t="s">
        <v>217</v>
      </c>
      <c r="F50">
        <v>3544</v>
      </c>
      <c r="G50">
        <v>0</v>
      </c>
      <c r="H50">
        <v>3544</v>
      </c>
      <c r="I50">
        <v>5000</v>
      </c>
      <c r="J50">
        <v>1250</v>
      </c>
      <c r="K50" t="s">
        <v>109</v>
      </c>
      <c r="L50">
        <v>12</v>
      </c>
      <c r="M50">
        <v>379.71</v>
      </c>
      <c r="N50">
        <v>0</v>
      </c>
      <c r="O50">
        <v>0</v>
      </c>
      <c r="P50">
        <v>15.821</v>
      </c>
      <c r="Q50">
        <v>3.1640000000000001</v>
      </c>
      <c r="R50">
        <v>25.96</v>
      </c>
      <c r="S50">
        <v>920.02200000000005</v>
      </c>
      <c r="T50">
        <v>-920.02200000000005</v>
      </c>
      <c r="U50">
        <v>-939.00699999999995</v>
      </c>
      <c r="V50">
        <v>-71.98</v>
      </c>
      <c r="W50">
        <v>0</v>
      </c>
      <c r="X50">
        <v>61</v>
      </c>
      <c r="Y50">
        <v>0</v>
      </c>
      <c r="Z50">
        <v>10.98</v>
      </c>
      <c r="AA50">
        <v>1</v>
      </c>
      <c r="AB50" t="s">
        <v>116</v>
      </c>
      <c r="AC50">
        <v>3750</v>
      </c>
      <c r="AD50">
        <v>2533.0129999999999</v>
      </c>
      <c r="AE50">
        <v>2533.0129999999999</v>
      </c>
      <c r="AF50">
        <v>0</v>
      </c>
      <c r="AG50">
        <v>-939.00699999999995</v>
      </c>
      <c r="AH50">
        <v>-71.98</v>
      </c>
      <c r="AI50">
        <v>3544</v>
      </c>
      <c r="AJ50">
        <v>0</v>
      </c>
      <c r="AL50">
        <v>0</v>
      </c>
      <c r="AM50" s="1">
        <v>45938</v>
      </c>
      <c r="AN50" s="1">
        <v>45938</v>
      </c>
      <c r="AO50" s="1">
        <v>45938</v>
      </c>
      <c r="AP50">
        <v>0</v>
      </c>
      <c r="AQ50">
        <v>3164.29</v>
      </c>
      <c r="AR50">
        <v>12</v>
      </c>
      <c r="AS50">
        <v>0</v>
      </c>
      <c r="AT50">
        <v>0</v>
      </c>
      <c r="AU50">
        <v>0.5</v>
      </c>
      <c r="AV50">
        <v>0</v>
      </c>
      <c r="AW50">
        <v>0</v>
      </c>
      <c r="AX50">
        <v>0.1</v>
      </c>
      <c r="AY50" t="s">
        <v>112</v>
      </c>
      <c r="AZ50" t="s">
        <v>160</v>
      </c>
      <c r="BA50">
        <v>25.96</v>
      </c>
      <c r="BB50">
        <v>0</v>
      </c>
      <c r="BC50">
        <v>920.02200000000005</v>
      </c>
      <c r="BD50">
        <v>-920.02200000000005</v>
      </c>
      <c r="BE50">
        <v>0</v>
      </c>
      <c r="BF50">
        <v>0</v>
      </c>
      <c r="BG50">
        <v>0</v>
      </c>
      <c r="BH50">
        <v>1250</v>
      </c>
      <c r="BI50">
        <v>3.1642899999999998</v>
      </c>
      <c r="BL50">
        <v>0</v>
      </c>
      <c r="BM50">
        <v>0</v>
      </c>
      <c r="BN50">
        <v>0</v>
      </c>
      <c r="BO50">
        <v>0</v>
      </c>
      <c r="BP50">
        <v>0</v>
      </c>
      <c r="BS50" t="s">
        <v>218</v>
      </c>
      <c r="BT50">
        <v>15.821</v>
      </c>
      <c r="BU50">
        <v>0</v>
      </c>
      <c r="BV50">
        <v>3.1640000000000001</v>
      </c>
      <c r="BW50">
        <v>0</v>
      </c>
      <c r="BX50">
        <v>0</v>
      </c>
      <c r="BY50">
        <v>0</v>
      </c>
      <c r="BZ50">
        <v>2533.0129999999999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f t="shared" si="0"/>
        <v>3544</v>
      </c>
      <c r="DD50">
        <f t="shared" si="1"/>
        <v>920.02200000000005</v>
      </c>
      <c r="DE50">
        <f t="shared" si="2"/>
        <v>18.984999999999999</v>
      </c>
      <c r="DF50">
        <f t="shared" si="3"/>
        <v>71.98</v>
      </c>
      <c r="DG50">
        <f t="shared" si="4"/>
        <v>395.53100000000001</v>
      </c>
      <c r="DH50">
        <v>2533.0129999999999</v>
      </c>
    </row>
    <row r="51" spans="1:112" x14ac:dyDescent="0.3">
      <c r="A51">
        <v>8663980354</v>
      </c>
      <c r="B51">
        <v>10663904414</v>
      </c>
      <c r="C51" s="1">
        <v>45912.803472222222</v>
      </c>
      <c r="D51" s="1">
        <v>45916.449305555558</v>
      </c>
      <c r="E51" t="s">
        <v>219</v>
      </c>
      <c r="F51">
        <v>4194</v>
      </c>
      <c r="G51">
        <v>0</v>
      </c>
      <c r="H51">
        <v>4193.99</v>
      </c>
      <c r="I51">
        <v>5500</v>
      </c>
      <c r="J51">
        <v>1100</v>
      </c>
      <c r="K51" t="s">
        <v>109</v>
      </c>
      <c r="L51">
        <v>12</v>
      </c>
      <c r="M51">
        <v>449.36</v>
      </c>
      <c r="N51">
        <v>0</v>
      </c>
      <c r="O51">
        <v>0</v>
      </c>
      <c r="P51">
        <v>18.722999999999999</v>
      </c>
      <c r="Q51">
        <v>3.7450000000000001</v>
      </c>
      <c r="R51">
        <v>31.86</v>
      </c>
      <c r="S51">
        <v>1336.2049999999999</v>
      </c>
      <c r="T51">
        <v>-1336.2049999999999</v>
      </c>
      <c r="U51">
        <v>-1358.673</v>
      </c>
      <c r="V51">
        <v>-71.98</v>
      </c>
      <c r="W51">
        <v>0</v>
      </c>
      <c r="X51">
        <v>61</v>
      </c>
      <c r="Y51">
        <v>0</v>
      </c>
      <c r="Z51">
        <v>10.98</v>
      </c>
      <c r="AA51">
        <v>1</v>
      </c>
      <c r="AB51" t="s">
        <v>116</v>
      </c>
      <c r="AC51">
        <v>4400</v>
      </c>
      <c r="AD51">
        <v>2763.337</v>
      </c>
      <c r="AE51">
        <v>2763.337</v>
      </c>
      <c r="AF51">
        <v>0</v>
      </c>
      <c r="AG51">
        <v>-1358.673</v>
      </c>
      <c r="AH51">
        <v>-71.98</v>
      </c>
      <c r="AI51">
        <v>4193.99</v>
      </c>
      <c r="AJ51">
        <v>0</v>
      </c>
      <c r="AL51">
        <v>0</v>
      </c>
      <c r="AM51" s="1">
        <v>45933</v>
      </c>
      <c r="AN51" s="1">
        <v>45933</v>
      </c>
      <c r="AO51" s="1">
        <v>45933</v>
      </c>
      <c r="AP51">
        <v>0</v>
      </c>
      <c r="AQ51">
        <v>3744.64</v>
      </c>
      <c r="AR51">
        <v>12</v>
      </c>
      <c r="AS51">
        <v>0</v>
      </c>
      <c r="AT51">
        <v>0</v>
      </c>
      <c r="AU51">
        <v>0.5</v>
      </c>
      <c r="AV51">
        <v>0</v>
      </c>
      <c r="AW51">
        <v>0</v>
      </c>
      <c r="AX51">
        <v>0.1</v>
      </c>
      <c r="AY51" t="s">
        <v>127</v>
      </c>
      <c r="AZ51" t="s">
        <v>128</v>
      </c>
      <c r="BA51">
        <v>31.86</v>
      </c>
      <c r="BB51">
        <v>0</v>
      </c>
      <c r="BC51">
        <v>1336.2049999999999</v>
      </c>
      <c r="BD51">
        <v>-1336.2049999999999</v>
      </c>
      <c r="BE51">
        <v>0</v>
      </c>
      <c r="BF51">
        <v>0</v>
      </c>
      <c r="BG51">
        <v>0</v>
      </c>
      <c r="BH51">
        <v>1100</v>
      </c>
      <c r="BI51">
        <v>3.74464</v>
      </c>
      <c r="BL51">
        <v>0</v>
      </c>
      <c r="BM51">
        <v>0</v>
      </c>
      <c r="BN51">
        <v>0</v>
      </c>
      <c r="BO51">
        <v>0</v>
      </c>
      <c r="BP51">
        <v>0</v>
      </c>
      <c r="BS51" t="s">
        <v>220</v>
      </c>
      <c r="BT51">
        <v>18.722999999999999</v>
      </c>
      <c r="BU51">
        <v>0</v>
      </c>
      <c r="BV51">
        <v>3.7450000000000001</v>
      </c>
      <c r="BW51">
        <v>0</v>
      </c>
      <c r="BX51">
        <v>2763.337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f t="shared" si="0"/>
        <v>4193.99</v>
      </c>
      <c r="DD51">
        <f t="shared" si="1"/>
        <v>1336.2049999999999</v>
      </c>
      <c r="DE51">
        <f t="shared" si="2"/>
        <v>22.468</v>
      </c>
      <c r="DF51">
        <f t="shared" si="3"/>
        <v>71.98</v>
      </c>
      <c r="DG51">
        <f t="shared" si="4"/>
        <v>468.08300000000003</v>
      </c>
      <c r="DH51">
        <v>2763.337</v>
      </c>
    </row>
    <row r="52" spans="1:112" x14ac:dyDescent="0.3">
      <c r="A52">
        <v>8737492325</v>
      </c>
      <c r="B52">
        <v>10737469429</v>
      </c>
      <c r="C52" s="1">
        <v>45936.454861111109</v>
      </c>
      <c r="D52" s="1">
        <v>45940.500694444447</v>
      </c>
      <c r="E52" t="s">
        <v>221</v>
      </c>
      <c r="F52">
        <v>3013</v>
      </c>
      <c r="G52">
        <v>0</v>
      </c>
      <c r="H52">
        <v>3013</v>
      </c>
      <c r="I52">
        <v>3750</v>
      </c>
      <c r="J52">
        <v>531</v>
      </c>
      <c r="K52" t="s">
        <v>109</v>
      </c>
      <c r="L52">
        <v>18</v>
      </c>
      <c r="M52">
        <v>459.61</v>
      </c>
      <c r="N52">
        <v>0</v>
      </c>
      <c r="O52">
        <v>0</v>
      </c>
      <c r="P52">
        <v>12.766999999999999</v>
      </c>
      <c r="Q52">
        <v>2.5529999999999999</v>
      </c>
      <c r="R52">
        <v>21.24</v>
      </c>
      <c r="S52">
        <v>639.96100000000001</v>
      </c>
      <c r="T52">
        <v>-639.96100000000001</v>
      </c>
      <c r="U52">
        <v>-655.28099999999995</v>
      </c>
      <c r="V52">
        <v>-71.98</v>
      </c>
      <c r="W52">
        <v>0</v>
      </c>
      <c r="X52">
        <v>61</v>
      </c>
      <c r="Y52">
        <v>0</v>
      </c>
      <c r="Z52">
        <v>10.98</v>
      </c>
      <c r="AA52">
        <v>1</v>
      </c>
      <c r="AB52" t="s">
        <v>110</v>
      </c>
      <c r="AC52">
        <v>3219</v>
      </c>
      <c r="AD52">
        <v>2285.739</v>
      </c>
      <c r="AE52">
        <v>2285.739</v>
      </c>
      <c r="AF52">
        <v>0</v>
      </c>
      <c r="AG52">
        <v>-655.28099999999995</v>
      </c>
      <c r="AH52">
        <v>-71.98</v>
      </c>
      <c r="AI52">
        <v>3013</v>
      </c>
      <c r="AJ52">
        <v>0</v>
      </c>
      <c r="AL52">
        <v>0</v>
      </c>
      <c r="AM52" s="1">
        <v>45954</v>
      </c>
      <c r="AN52" s="1">
        <v>45954</v>
      </c>
      <c r="AO52" s="1">
        <v>45954</v>
      </c>
      <c r="AP52">
        <v>0</v>
      </c>
      <c r="AQ52">
        <v>2553.39</v>
      </c>
      <c r="AR52">
        <v>18</v>
      </c>
      <c r="AS52">
        <v>0</v>
      </c>
      <c r="AT52">
        <v>0</v>
      </c>
      <c r="AU52">
        <v>0.5</v>
      </c>
      <c r="AV52">
        <v>0</v>
      </c>
      <c r="AW52">
        <v>0</v>
      </c>
      <c r="AX52">
        <v>0.1</v>
      </c>
      <c r="AY52" t="s">
        <v>112</v>
      </c>
      <c r="AZ52" t="s">
        <v>128</v>
      </c>
      <c r="BA52">
        <v>21.24</v>
      </c>
      <c r="BB52">
        <v>0</v>
      </c>
      <c r="BC52">
        <v>639.96100000000001</v>
      </c>
      <c r="BD52">
        <v>-639.96100000000001</v>
      </c>
      <c r="BE52">
        <v>0</v>
      </c>
      <c r="BF52">
        <v>0</v>
      </c>
      <c r="BG52">
        <v>0</v>
      </c>
      <c r="BH52">
        <v>531</v>
      </c>
      <c r="BI52">
        <v>2.5533899999999998</v>
      </c>
      <c r="BL52">
        <v>0</v>
      </c>
      <c r="BM52">
        <v>0</v>
      </c>
      <c r="BN52">
        <v>0</v>
      </c>
      <c r="BO52">
        <v>0</v>
      </c>
      <c r="BP52">
        <v>0</v>
      </c>
      <c r="BS52" t="s">
        <v>222</v>
      </c>
      <c r="BT52">
        <v>12.766999999999999</v>
      </c>
      <c r="BU52">
        <v>0</v>
      </c>
      <c r="BV52">
        <v>2.5529999999999999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2285.739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f t="shared" si="0"/>
        <v>3013</v>
      </c>
      <c r="DD52">
        <f t="shared" si="1"/>
        <v>639.96100000000001</v>
      </c>
      <c r="DE52">
        <f t="shared" si="2"/>
        <v>15.32</v>
      </c>
      <c r="DF52">
        <f t="shared" si="3"/>
        <v>71.98</v>
      </c>
      <c r="DG52">
        <f t="shared" si="4"/>
        <v>472.37700000000001</v>
      </c>
      <c r="DH52">
        <v>2285.7389999999996</v>
      </c>
    </row>
    <row r="53" spans="1:112" x14ac:dyDescent="0.3">
      <c r="A53">
        <v>8683798730</v>
      </c>
      <c r="B53">
        <v>10683725740</v>
      </c>
      <c r="C53" s="1">
        <v>45920.473611111112</v>
      </c>
      <c r="D53" s="1">
        <v>45924.720138888886</v>
      </c>
      <c r="E53" t="s">
        <v>223</v>
      </c>
      <c r="F53">
        <v>2293</v>
      </c>
      <c r="G53">
        <v>190.72200000000001</v>
      </c>
      <c r="H53">
        <v>2102.2779999999998</v>
      </c>
      <c r="I53">
        <v>4750</v>
      </c>
      <c r="J53">
        <v>2251</v>
      </c>
      <c r="K53" t="s">
        <v>109</v>
      </c>
      <c r="L53">
        <v>12</v>
      </c>
      <c r="M53">
        <v>245.68</v>
      </c>
      <c r="N53">
        <v>0</v>
      </c>
      <c r="O53">
        <v>0</v>
      </c>
      <c r="P53">
        <v>10.236000000000001</v>
      </c>
      <c r="Q53">
        <v>2.0470000000000002</v>
      </c>
      <c r="R53">
        <v>31.86</v>
      </c>
      <c r="S53">
        <v>730.55</v>
      </c>
      <c r="T53">
        <v>-730.55</v>
      </c>
      <c r="U53">
        <v>-742.83299999999997</v>
      </c>
      <c r="V53">
        <v>-71.98</v>
      </c>
      <c r="W53">
        <v>0</v>
      </c>
      <c r="X53">
        <v>61</v>
      </c>
      <c r="Y53">
        <v>0</v>
      </c>
      <c r="Z53">
        <v>10.98</v>
      </c>
      <c r="AA53">
        <v>1</v>
      </c>
      <c r="AB53" t="s">
        <v>116</v>
      </c>
      <c r="AC53">
        <v>2499</v>
      </c>
      <c r="AD53">
        <v>1478.1869999999999</v>
      </c>
      <c r="AE53">
        <v>1478.1869999999999</v>
      </c>
      <c r="AF53">
        <v>0</v>
      </c>
      <c r="AG53">
        <v>-681.048</v>
      </c>
      <c r="AH53">
        <v>-65.992679999999993</v>
      </c>
      <c r="AI53">
        <v>2102.2779999999998</v>
      </c>
      <c r="AJ53">
        <v>-61.784999999999997</v>
      </c>
      <c r="AK53">
        <v>-5.9873200000000004</v>
      </c>
      <c r="AL53">
        <v>190.72200000000001</v>
      </c>
      <c r="AM53" s="1">
        <v>45938</v>
      </c>
      <c r="AN53" s="1">
        <v>45938</v>
      </c>
      <c r="AO53" s="1">
        <v>45938</v>
      </c>
      <c r="AP53">
        <v>175</v>
      </c>
      <c r="AQ53">
        <v>2047.32</v>
      </c>
      <c r="AR53">
        <v>12</v>
      </c>
      <c r="AS53">
        <v>0</v>
      </c>
      <c r="AT53">
        <v>0</v>
      </c>
      <c r="AU53">
        <v>0.5</v>
      </c>
      <c r="AV53">
        <v>0</v>
      </c>
      <c r="AW53">
        <v>0</v>
      </c>
      <c r="AX53">
        <v>0.1</v>
      </c>
      <c r="AY53" t="s">
        <v>127</v>
      </c>
      <c r="AZ53" t="s">
        <v>128</v>
      </c>
      <c r="BA53">
        <v>31.86</v>
      </c>
      <c r="BB53">
        <v>0</v>
      </c>
      <c r="BC53">
        <v>669.78599999999994</v>
      </c>
      <c r="BD53">
        <v>-669.78599999999994</v>
      </c>
      <c r="BE53">
        <v>0</v>
      </c>
      <c r="BF53">
        <v>0</v>
      </c>
      <c r="BG53">
        <v>0</v>
      </c>
      <c r="BH53">
        <v>2251</v>
      </c>
      <c r="BI53">
        <v>2.04732</v>
      </c>
      <c r="BJ53">
        <v>31.86</v>
      </c>
      <c r="BK53">
        <v>0</v>
      </c>
      <c r="BL53">
        <v>60.764000000000003</v>
      </c>
      <c r="BM53">
        <v>-60.764000000000003</v>
      </c>
      <c r="BN53">
        <v>0</v>
      </c>
      <c r="BO53">
        <v>0</v>
      </c>
      <c r="BP53">
        <v>0</v>
      </c>
      <c r="BQ53">
        <v>2251</v>
      </c>
      <c r="BR53">
        <v>2.04732</v>
      </c>
      <c r="BS53" t="s">
        <v>224</v>
      </c>
      <c r="BT53">
        <v>9.3849999999999998</v>
      </c>
      <c r="BU53">
        <v>0.85099999999999998</v>
      </c>
      <c r="BV53">
        <v>1.877</v>
      </c>
      <c r="BW53">
        <v>0.17</v>
      </c>
      <c r="BX53">
        <v>0</v>
      </c>
      <c r="BY53">
        <v>0</v>
      </c>
      <c r="BZ53">
        <v>1478.1869999999999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f t="shared" si="0"/>
        <v>2293</v>
      </c>
      <c r="DD53">
        <f t="shared" si="1"/>
        <v>730.55</v>
      </c>
      <c r="DE53">
        <f t="shared" si="2"/>
        <v>12.283000000000001</v>
      </c>
      <c r="DF53">
        <f t="shared" si="3"/>
        <v>71.97999999999999</v>
      </c>
      <c r="DG53">
        <f t="shared" si="4"/>
        <v>255.916</v>
      </c>
      <c r="DH53">
        <v>1478.1870000000001</v>
      </c>
    </row>
    <row r="54" spans="1:112" x14ac:dyDescent="0.3">
      <c r="A54">
        <v>8741406110</v>
      </c>
      <c r="B54">
        <v>10741401175</v>
      </c>
      <c r="C54" s="1">
        <v>45938.423611111109</v>
      </c>
      <c r="D54" s="1">
        <v>45942.589583333334</v>
      </c>
      <c r="E54" t="s">
        <v>225</v>
      </c>
      <c r="F54">
        <v>3594</v>
      </c>
      <c r="G54">
        <v>0</v>
      </c>
      <c r="H54">
        <v>3593.99</v>
      </c>
      <c r="I54">
        <v>4000</v>
      </c>
      <c r="J54">
        <v>200</v>
      </c>
      <c r="K54" t="s">
        <v>109</v>
      </c>
      <c r="L54">
        <v>18</v>
      </c>
      <c r="M54">
        <v>548.24</v>
      </c>
      <c r="N54">
        <v>0</v>
      </c>
      <c r="O54">
        <v>0</v>
      </c>
      <c r="P54">
        <v>15.228999999999999</v>
      </c>
      <c r="Q54">
        <v>3.0459999999999998</v>
      </c>
      <c r="R54">
        <v>25.96</v>
      </c>
      <c r="S54">
        <v>933</v>
      </c>
      <c r="T54">
        <v>-933</v>
      </c>
      <c r="U54">
        <v>-951.27499999999998</v>
      </c>
      <c r="V54">
        <v>-71.98</v>
      </c>
      <c r="W54">
        <v>0</v>
      </c>
      <c r="X54">
        <v>61</v>
      </c>
      <c r="Y54">
        <v>0</v>
      </c>
      <c r="Z54">
        <v>10.98</v>
      </c>
      <c r="AA54">
        <v>1</v>
      </c>
      <c r="AB54" t="s">
        <v>116</v>
      </c>
      <c r="AC54">
        <v>3800</v>
      </c>
      <c r="AD54">
        <v>2570.7350000000001</v>
      </c>
      <c r="AE54">
        <v>2570.7350000000001</v>
      </c>
      <c r="AF54">
        <v>0</v>
      </c>
      <c r="AG54">
        <v>-951.27499999999998</v>
      </c>
      <c r="AH54">
        <v>-71.98</v>
      </c>
      <c r="AI54">
        <v>3593.99</v>
      </c>
      <c r="AJ54">
        <v>0</v>
      </c>
      <c r="AL54">
        <v>0</v>
      </c>
      <c r="AM54" s="1">
        <v>45957</v>
      </c>
      <c r="AN54" s="1">
        <v>45957</v>
      </c>
      <c r="AO54" s="1">
        <v>45957</v>
      </c>
      <c r="AP54">
        <v>0</v>
      </c>
      <c r="AQ54">
        <v>3045.76</v>
      </c>
      <c r="AR54">
        <v>18</v>
      </c>
      <c r="AS54">
        <v>0</v>
      </c>
      <c r="AT54">
        <v>0</v>
      </c>
      <c r="AU54">
        <v>0.5</v>
      </c>
      <c r="AV54">
        <v>0</v>
      </c>
      <c r="AW54">
        <v>0</v>
      </c>
      <c r="AX54">
        <v>0.1</v>
      </c>
      <c r="AY54" t="s">
        <v>112</v>
      </c>
      <c r="AZ54" t="s">
        <v>160</v>
      </c>
      <c r="BA54">
        <v>25.96</v>
      </c>
      <c r="BB54">
        <v>0</v>
      </c>
      <c r="BC54">
        <v>933</v>
      </c>
      <c r="BD54">
        <v>-933</v>
      </c>
      <c r="BE54">
        <v>0</v>
      </c>
      <c r="BF54">
        <v>0</v>
      </c>
      <c r="BG54">
        <v>0</v>
      </c>
      <c r="BH54">
        <v>200</v>
      </c>
      <c r="BI54">
        <v>3.04576</v>
      </c>
      <c r="BL54">
        <v>0</v>
      </c>
      <c r="BM54">
        <v>0</v>
      </c>
      <c r="BN54">
        <v>0</v>
      </c>
      <c r="BO54">
        <v>0</v>
      </c>
      <c r="BP54">
        <v>0</v>
      </c>
      <c r="BS54" t="s">
        <v>226</v>
      </c>
      <c r="BT54">
        <v>15.228999999999999</v>
      </c>
      <c r="BU54">
        <v>0</v>
      </c>
      <c r="BV54">
        <v>3.0459999999999998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2570.7350000000001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f t="shared" si="0"/>
        <v>3593.99</v>
      </c>
      <c r="DD54">
        <f t="shared" si="1"/>
        <v>933</v>
      </c>
      <c r="DE54">
        <f t="shared" si="2"/>
        <v>18.274999999999999</v>
      </c>
      <c r="DF54">
        <f t="shared" si="3"/>
        <v>71.98</v>
      </c>
      <c r="DG54">
        <f t="shared" si="4"/>
        <v>563.46900000000005</v>
      </c>
      <c r="DH54">
        <v>2570.7349999999997</v>
      </c>
    </row>
    <row r="55" spans="1:112" x14ac:dyDescent="0.3">
      <c r="A55">
        <v>8714990694</v>
      </c>
      <c r="B55">
        <v>10714930449</v>
      </c>
      <c r="C55" s="1">
        <v>45929.449305555558</v>
      </c>
      <c r="D55" s="1">
        <v>45934.753472222219</v>
      </c>
      <c r="E55" t="s">
        <v>227</v>
      </c>
      <c r="F55">
        <v>2150</v>
      </c>
      <c r="G55">
        <v>0</v>
      </c>
      <c r="H55">
        <v>2150</v>
      </c>
      <c r="I55">
        <v>4500</v>
      </c>
      <c r="J55">
        <v>2144</v>
      </c>
      <c r="K55" t="s">
        <v>109</v>
      </c>
      <c r="L55">
        <v>5</v>
      </c>
      <c r="M55">
        <v>102.38</v>
      </c>
      <c r="N55">
        <v>0</v>
      </c>
      <c r="O55">
        <v>0</v>
      </c>
      <c r="P55">
        <v>10.238</v>
      </c>
      <c r="Q55">
        <v>2.048</v>
      </c>
      <c r="R55">
        <v>24.78</v>
      </c>
      <c r="S55">
        <v>532.77</v>
      </c>
      <c r="T55">
        <v>-532.77</v>
      </c>
      <c r="U55">
        <v>-545.05600000000004</v>
      </c>
      <c r="V55">
        <v>-71.98</v>
      </c>
      <c r="W55">
        <v>0</v>
      </c>
      <c r="X55">
        <v>61</v>
      </c>
      <c r="Y55">
        <v>0</v>
      </c>
      <c r="Z55">
        <v>10.98</v>
      </c>
      <c r="AA55">
        <v>1</v>
      </c>
      <c r="AB55" t="s">
        <v>116</v>
      </c>
      <c r="AC55">
        <v>2356</v>
      </c>
      <c r="AD55">
        <v>1532.9639999999999</v>
      </c>
      <c r="AE55">
        <v>1532.9639999999999</v>
      </c>
      <c r="AF55">
        <v>0</v>
      </c>
      <c r="AG55">
        <v>-545.05600000000004</v>
      </c>
      <c r="AH55">
        <v>-71.98</v>
      </c>
      <c r="AI55">
        <v>2150</v>
      </c>
      <c r="AJ55">
        <v>0</v>
      </c>
      <c r="AL55">
        <v>0</v>
      </c>
      <c r="AM55" s="1">
        <v>45953</v>
      </c>
      <c r="AN55" s="1">
        <v>45953</v>
      </c>
      <c r="AO55" s="1">
        <v>45953</v>
      </c>
      <c r="AP55">
        <v>0</v>
      </c>
      <c r="AQ55">
        <v>2047.62</v>
      </c>
      <c r="AR55">
        <v>5</v>
      </c>
      <c r="AS55">
        <v>0</v>
      </c>
      <c r="AT55">
        <v>0</v>
      </c>
      <c r="AU55">
        <v>0.5</v>
      </c>
      <c r="AV55">
        <v>0</v>
      </c>
      <c r="AW55">
        <v>0</v>
      </c>
      <c r="AX55">
        <v>0.1</v>
      </c>
      <c r="AY55" t="s">
        <v>112</v>
      </c>
      <c r="AZ55" t="s">
        <v>124</v>
      </c>
      <c r="BA55">
        <v>24.78</v>
      </c>
      <c r="BB55">
        <v>0</v>
      </c>
      <c r="BC55">
        <v>532.77</v>
      </c>
      <c r="BD55">
        <v>-532.77</v>
      </c>
      <c r="BE55">
        <v>0</v>
      </c>
      <c r="BF55">
        <v>0</v>
      </c>
      <c r="BG55">
        <v>0</v>
      </c>
      <c r="BH55">
        <v>2144</v>
      </c>
      <c r="BI55">
        <v>2.0476200000000002</v>
      </c>
      <c r="BL55">
        <v>0</v>
      </c>
      <c r="BM55">
        <v>0</v>
      </c>
      <c r="BN55">
        <v>0</v>
      </c>
      <c r="BO55">
        <v>0</v>
      </c>
      <c r="BP55">
        <v>0</v>
      </c>
      <c r="BS55" t="s">
        <v>228</v>
      </c>
      <c r="BT55">
        <v>10.238</v>
      </c>
      <c r="BU55">
        <v>0</v>
      </c>
      <c r="BV55">
        <v>2.048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1532.9639999999999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f t="shared" si="0"/>
        <v>2150</v>
      </c>
      <c r="DD55">
        <f t="shared" si="1"/>
        <v>532.77</v>
      </c>
      <c r="DE55">
        <f t="shared" si="2"/>
        <v>12.286</v>
      </c>
      <c r="DF55">
        <f t="shared" si="3"/>
        <v>71.98</v>
      </c>
      <c r="DG55">
        <f t="shared" si="4"/>
        <v>112.61799999999999</v>
      </c>
      <c r="DH55">
        <v>1532.9639999999999</v>
      </c>
    </row>
    <row r="56" spans="1:112" x14ac:dyDescent="0.3">
      <c r="A56">
        <v>8670260084</v>
      </c>
      <c r="B56">
        <v>10670184241</v>
      </c>
      <c r="C56" s="1">
        <v>45915.47152777778</v>
      </c>
      <c r="D56" s="1">
        <v>45919.463888888888</v>
      </c>
      <c r="E56" t="s">
        <v>229</v>
      </c>
      <c r="F56">
        <v>3544</v>
      </c>
      <c r="G56">
        <v>0</v>
      </c>
      <c r="H56">
        <v>3544</v>
      </c>
      <c r="I56">
        <v>5000</v>
      </c>
      <c r="J56">
        <v>1250</v>
      </c>
      <c r="K56" t="s">
        <v>109</v>
      </c>
      <c r="L56">
        <v>12</v>
      </c>
      <c r="M56">
        <v>379.71</v>
      </c>
      <c r="N56">
        <v>0</v>
      </c>
      <c r="O56">
        <v>0</v>
      </c>
      <c r="P56">
        <v>15.821</v>
      </c>
      <c r="Q56">
        <v>3.1640000000000001</v>
      </c>
      <c r="R56">
        <v>25.96</v>
      </c>
      <c r="S56">
        <v>920.02200000000005</v>
      </c>
      <c r="T56">
        <v>-920.02200000000005</v>
      </c>
      <c r="U56">
        <v>-939.00699999999995</v>
      </c>
      <c r="V56">
        <v>-71.98</v>
      </c>
      <c r="W56">
        <v>0</v>
      </c>
      <c r="X56">
        <v>61</v>
      </c>
      <c r="Y56">
        <v>0</v>
      </c>
      <c r="Z56">
        <v>10.98</v>
      </c>
      <c r="AA56">
        <v>1</v>
      </c>
      <c r="AB56" t="s">
        <v>116</v>
      </c>
      <c r="AC56">
        <v>3750</v>
      </c>
      <c r="AD56">
        <v>2533.0129999999999</v>
      </c>
      <c r="AE56">
        <v>2533.0129999999999</v>
      </c>
      <c r="AF56">
        <v>0</v>
      </c>
      <c r="AG56">
        <v>-939.00699999999995</v>
      </c>
      <c r="AH56">
        <v>-71.98</v>
      </c>
      <c r="AI56">
        <v>3544</v>
      </c>
      <c r="AJ56">
        <v>0</v>
      </c>
      <c r="AL56">
        <v>0</v>
      </c>
      <c r="AM56" s="1">
        <v>45933</v>
      </c>
      <c r="AN56" s="1">
        <v>45933</v>
      </c>
      <c r="AO56" s="1">
        <v>45933</v>
      </c>
      <c r="AP56">
        <v>0</v>
      </c>
      <c r="AQ56">
        <v>3164.29</v>
      </c>
      <c r="AR56">
        <v>12</v>
      </c>
      <c r="AS56">
        <v>0</v>
      </c>
      <c r="AT56">
        <v>0</v>
      </c>
      <c r="AU56">
        <v>0.5</v>
      </c>
      <c r="AV56">
        <v>0</v>
      </c>
      <c r="AW56">
        <v>0</v>
      </c>
      <c r="AX56">
        <v>0.1</v>
      </c>
      <c r="AY56" t="s">
        <v>112</v>
      </c>
      <c r="AZ56" t="s">
        <v>160</v>
      </c>
      <c r="BA56">
        <v>25.96</v>
      </c>
      <c r="BB56">
        <v>0</v>
      </c>
      <c r="BC56">
        <v>920.02200000000005</v>
      </c>
      <c r="BD56">
        <v>-920.02200000000005</v>
      </c>
      <c r="BE56">
        <v>0</v>
      </c>
      <c r="BF56">
        <v>0</v>
      </c>
      <c r="BG56">
        <v>0</v>
      </c>
      <c r="BH56">
        <v>1250</v>
      </c>
      <c r="BI56">
        <v>3.1642899999999998</v>
      </c>
      <c r="BL56">
        <v>0</v>
      </c>
      <c r="BM56">
        <v>0</v>
      </c>
      <c r="BN56">
        <v>0</v>
      </c>
      <c r="BO56">
        <v>0</v>
      </c>
      <c r="BP56">
        <v>0</v>
      </c>
      <c r="BS56" t="s">
        <v>230</v>
      </c>
      <c r="BT56">
        <v>15.821</v>
      </c>
      <c r="BU56">
        <v>0</v>
      </c>
      <c r="BV56">
        <v>3.1640000000000001</v>
      </c>
      <c r="BW56">
        <v>0</v>
      </c>
      <c r="BX56">
        <v>2533.0129999999999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f t="shared" si="0"/>
        <v>3544</v>
      </c>
      <c r="DD56">
        <f t="shared" si="1"/>
        <v>920.02200000000005</v>
      </c>
      <c r="DE56">
        <f t="shared" si="2"/>
        <v>18.984999999999999</v>
      </c>
      <c r="DF56">
        <f t="shared" si="3"/>
        <v>71.98</v>
      </c>
      <c r="DG56">
        <f t="shared" si="4"/>
        <v>395.53100000000001</v>
      </c>
      <c r="DH56">
        <v>2533.0129999999999</v>
      </c>
    </row>
    <row r="57" spans="1:112" x14ac:dyDescent="0.3">
      <c r="A57">
        <v>8695941287</v>
      </c>
      <c r="B57">
        <v>10695869958</v>
      </c>
      <c r="C57" s="1">
        <v>45922.443055555559</v>
      </c>
      <c r="D57" s="1">
        <v>45925.786111111112</v>
      </c>
      <c r="E57" t="s">
        <v>231</v>
      </c>
      <c r="F57">
        <v>3564</v>
      </c>
      <c r="G57">
        <v>0</v>
      </c>
      <c r="H57">
        <v>3564</v>
      </c>
      <c r="I57">
        <v>4000</v>
      </c>
      <c r="J57">
        <v>230</v>
      </c>
      <c r="K57" t="s">
        <v>109</v>
      </c>
      <c r="L57">
        <v>18</v>
      </c>
      <c r="M57">
        <v>543.66</v>
      </c>
      <c r="N57">
        <v>0</v>
      </c>
      <c r="O57">
        <v>0</v>
      </c>
      <c r="P57">
        <v>15.102</v>
      </c>
      <c r="Q57">
        <v>3.02</v>
      </c>
      <c r="R57">
        <v>24.78</v>
      </c>
      <c r="S57">
        <v>883.15899999999999</v>
      </c>
      <c r="T57">
        <v>-883.15899999999999</v>
      </c>
      <c r="U57">
        <v>-901.28099999999995</v>
      </c>
      <c r="V57">
        <v>-71.98</v>
      </c>
      <c r="W57">
        <v>0</v>
      </c>
      <c r="X57">
        <v>61</v>
      </c>
      <c r="Y57">
        <v>0</v>
      </c>
      <c r="Z57">
        <v>10.98</v>
      </c>
      <c r="AA57">
        <v>1</v>
      </c>
      <c r="AB57" t="s">
        <v>110</v>
      </c>
      <c r="AC57">
        <v>3770</v>
      </c>
      <c r="AD57">
        <v>2590.739</v>
      </c>
      <c r="AE57">
        <v>2590.739</v>
      </c>
      <c r="AF57">
        <v>0</v>
      </c>
      <c r="AG57">
        <v>-901.28099999999995</v>
      </c>
      <c r="AH57">
        <v>-71.98</v>
      </c>
      <c r="AI57">
        <v>3564</v>
      </c>
      <c r="AJ57">
        <v>0</v>
      </c>
      <c r="AL57">
        <v>0</v>
      </c>
      <c r="AM57" s="1">
        <v>45939</v>
      </c>
      <c r="AN57" s="1">
        <v>45939</v>
      </c>
      <c r="AO57" s="1">
        <v>45939</v>
      </c>
      <c r="AP57">
        <v>0</v>
      </c>
      <c r="AQ57">
        <v>3020.34</v>
      </c>
      <c r="AR57">
        <v>18</v>
      </c>
      <c r="AS57">
        <v>0</v>
      </c>
      <c r="AT57">
        <v>0</v>
      </c>
      <c r="AU57">
        <v>0.5</v>
      </c>
      <c r="AV57">
        <v>0</v>
      </c>
      <c r="AW57">
        <v>0</v>
      </c>
      <c r="AX57">
        <v>0.1</v>
      </c>
      <c r="AY57" t="s">
        <v>112</v>
      </c>
      <c r="AZ57" t="s">
        <v>124</v>
      </c>
      <c r="BA57">
        <v>24.78</v>
      </c>
      <c r="BB57">
        <v>0</v>
      </c>
      <c r="BC57">
        <v>883.15899999999999</v>
      </c>
      <c r="BD57">
        <v>-883.15899999999999</v>
      </c>
      <c r="BE57">
        <v>0</v>
      </c>
      <c r="BF57">
        <v>0</v>
      </c>
      <c r="BG57">
        <v>0</v>
      </c>
      <c r="BH57">
        <v>230</v>
      </c>
      <c r="BI57">
        <v>3.02034</v>
      </c>
      <c r="BL57">
        <v>0</v>
      </c>
      <c r="BM57">
        <v>0</v>
      </c>
      <c r="BN57">
        <v>0</v>
      </c>
      <c r="BO57">
        <v>0</v>
      </c>
      <c r="BP57">
        <v>0</v>
      </c>
      <c r="BS57" t="s">
        <v>232</v>
      </c>
      <c r="BT57">
        <v>15.102</v>
      </c>
      <c r="BU57">
        <v>0</v>
      </c>
      <c r="BV57">
        <v>3.02</v>
      </c>
      <c r="BW57">
        <v>0</v>
      </c>
      <c r="BX57">
        <v>0</v>
      </c>
      <c r="BY57">
        <v>0</v>
      </c>
      <c r="BZ57">
        <v>0</v>
      </c>
      <c r="CA57">
        <v>2590.739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f t="shared" si="0"/>
        <v>3564</v>
      </c>
      <c r="DD57">
        <f t="shared" si="1"/>
        <v>883.15899999999999</v>
      </c>
      <c r="DE57">
        <f t="shared" si="2"/>
        <v>18.122</v>
      </c>
      <c r="DF57">
        <f t="shared" si="3"/>
        <v>71.98</v>
      </c>
      <c r="DG57">
        <f t="shared" si="4"/>
        <v>558.76199999999994</v>
      </c>
      <c r="DH57">
        <v>2590.739</v>
      </c>
    </row>
    <row r="58" spans="1:112" x14ac:dyDescent="0.3">
      <c r="A58">
        <v>8739963006</v>
      </c>
      <c r="B58">
        <v>10739950443</v>
      </c>
      <c r="C58" s="1">
        <v>45937.468055555553</v>
      </c>
      <c r="D58" s="1">
        <v>45940.729861111111</v>
      </c>
      <c r="E58" t="s">
        <v>233</v>
      </c>
      <c r="F58">
        <v>2410</v>
      </c>
      <c r="G58">
        <v>0</v>
      </c>
      <c r="H58">
        <v>2410</v>
      </c>
      <c r="I58">
        <v>3500</v>
      </c>
      <c r="J58">
        <v>884</v>
      </c>
      <c r="K58" t="s">
        <v>120</v>
      </c>
      <c r="L58">
        <v>5</v>
      </c>
      <c r="M58">
        <v>0</v>
      </c>
      <c r="N58">
        <v>57.38</v>
      </c>
      <c r="O58">
        <v>57.38</v>
      </c>
      <c r="P58">
        <v>11.476000000000001</v>
      </c>
      <c r="Q58">
        <v>2.2949999999999999</v>
      </c>
      <c r="R58">
        <v>24.78</v>
      </c>
      <c r="S58">
        <v>597.19799999999998</v>
      </c>
      <c r="T58">
        <v>-597.19799999999998</v>
      </c>
      <c r="U58">
        <v>-610.96900000000005</v>
      </c>
      <c r="V58">
        <v>-71.98</v>
      </c>
      <c r="W58">
        <v>0</v>
      </c>
      <c r="X58">
        <v>61</v>
      </c>
      <c r="Y58">
        <v>0</v>
      </c>
      <c r="Z58">
        <v>10.98</v>
      </c>
      <c r="AA58">
        <v>1</v>
      </c>
      <c r="AB58" t="s">
        <v>131</v>
      </c>
      <c r="AC58">
        <v>2616</v>
      </c>
      <c r="AD58">
        <v>1727.0509999999999</v>
      </c>
      <c r="AE58">
        <v>1727.0509999999999</v>
      </c>
      <c r="AF58">
        <v>0</v>
      </c>
      <c r="AG58">
        <v>-610.96900000000005</v>
      </c>
      <c r="AH58">
        <v>-71.98</v>
      </c>
      <c r="AI58">
        <v>2410</v>
      </c>
      <c r="AJ58">
        <v>0</v>
      </c>
      <c r="AL58">
        <v>0</v>
      </c>
      <c r="AM58" s="1">
        <v>45954</v>
      </c>
      <c r="AN58" s="1">
        <v>45954</v>
      </c>
      <c r="AO58" s="1">
        <v>45954</v>
      </c>
      <c r="AP58">
        <v>0</v>
      </c>
      <c r="AQ58">
        <v>2295.2399999999998</v>
      </c>
      <c r="AR58">
        <v>0</v>
      </c>
      <c r="AS58">
        <v>2.5</v>
      </c>
      <c r="AT58">
        <v>2.5</v>
      </c>
      <c r="AU58">
        <v>0</v>
      </c>
      <c r="AV58">
        <v>0.25</v>
      </c>
      <c r="AW58">
        <v>0.25</v>
      </c>
      <c r="AX58">
        <v>0.1</v>
      </c>
      <c r="AY58" t="s">
        <v>112</v>
      </c>
      <c r="AZ58" t="s">
        <v>113</v>
      </c>
      <c r="BA58">
        <v>24.78</v>
      </c>
      <c r="BB58">
        <v>0</v>
      </c>
      <c r="BC58">
        <v>597.19799999999998</v>
      </c>
      <c r="BD58">
        <v>-597.19799999999998</v>
      </c>
      <c r="BE58">
        <v>0</v>
      </c>
      <c r="BF58">
        <v>0</v>
      </c>
      <c r="BG58">
        <v>0</v>
      </c>
      <c r="BH58">
        <v>884</v>
      </c>
      <c r="BI58">
        <v>2.2952400000000002</v>
      </c>
      <c r="BL58">
        <v>0</v>
      </c>
      <c r="BM58">
        <v>0</v>
      </c>
      <c r="BN58">
        <v>0</v>
      </c>
      <c r="BO58">
        <v>0</v>
      </c>
      <c r="BP58">
        <v>0</v>
      </c>
      <c r="BS58" t="s">
        <v>234</v>
      </c>
      <c r="BT58">
        <v>11.476000000000001</v>
      </c>
      <c r="BU58">
        <v>0</v>
      </c>
      <c r="BV58">
        <v>2.2949999999999999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1727.0509999999999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f t="shared" si="0"/>
        <v>2410</v>
      </c>
      <c r="DD58">
        <f t="shared" si="1"/>
        <v>597.19799999999998</v>
      </c>
      <c r="DE58">
        <f t="shared" si="2"/>
        <v>13.771000000000001</v>
      </c>
      <c r="DF58">
        <f t="shared" si="3"/>
        <v>71.98</v>
      </c>
      <c r="DG58">
        <f t="shared" si="4"/>
        <v>126.236</v>
      </c>
      <c r="DH58">
        <v>1727.0510000000002</v>
      </c>
    </row>
    <row r="59" spans="1:112" x14ac:dyDescent="0.3">
      <c r="A59">
        <v>8728913393</v>
      </c>
      <c r="B59">
        <v>10728869603</v>
      </c>
      <c r="C59" s="1">
        <v>45933.480555555558</v>
      </c>
      <c r="D59" s="1">
        <v>45935.51458333333</v>
      </c>
      <c r="E59" t="s">
        <v>235</v>
      </c>
      <c r="F59">
        <v>1644</v>
      </c>
      <c r="G59">
        <v>0</v>
      </c>
      <c r="H59">
        <v>1644</v>
      </c>
      <c r="I59">
        <v>3850</v>
      </c>
      <c r="J59">
        <v>2035</v>
      </c>
      <c r="K59" t="s">
        <v>120</v>
      </c>
      <c r="L59">
        <v>5</v>
      </c>
      <c r="M59">
        <v>0</v>
      </c>
      <c r="N59">
        <v>39.14</v>
      </c>
      <c r="O59">
        <v>39.14</v>
      </c>
      <c r="P59">
        <v>7.8289999999999997</v>
      </c>
      <c r="Q59">
        <v>1.5660000000000001</v>
      </c>
      <c r="R59">
        <v>33.04</v>
      </c>
      <c r="S59">
        <v>543.178</v>
      </c>
      <c r="T59">
        <v>-543.178</v>
      </c>
      <c r="U59">
        <v>-552.57299999999998</v>
      </c>
      <c r="V59">
        <v>-53.1</v>
      </c>
      <c r="W59">
        <v>0</v>
      </c>
      <c r="X59">
        <v>45</v>
      </c>
      <c r="Y59">
        <v>0</v>
      </c>
      <c r="Z59">
        <v>8.1</v>
      </c>
      <c r="AA59">
        <v>1</v>
      </c>
      <c r="AB59" t="s">
        <v>131</v>
      </c>
      <c r="AC59">
        <v>1815</v>
      </c>
      <c r="AD59">
        <v>1038.327</v>
      </c>
      <c r="AE59">
        <v>1038.327</v>
      </c>
      <c r="AF59">
        <v>0</v>
      </c>
      <c r="AG59">
        <v>-552.57299999999998</v>
      </c>
      <c r="AH59">
        <v>-53.1</v>
      </c>
      <c r="AI59">
        <v>1644</v>
      </c>
      <c r="AJ59">
        <v>0</v>
      </c>
      <c r="AL59">
        <v>0</v>
      </c>
      <c r="AM59" s="1">
        <v>45953</v>
      </c>
      <c r="AN59" s="1">
        <v>45953</v>
      </c>
      <c r="AO59" s="1">
        <v>45953</v>
      </c>
      <c r="AP59">
        <v>0</v>
      </c>
      <c r="AQ59">
        <v>1565.72</v>
      </c>
      <c r="AR59">
        <v>0</v>
      </c>
      <c r="AS59">
        <v>2.5</v>
      </c>
      <c r="AT59">
        <v>2.5</v>
      </c>
      <c r="AU59">
        <v>0</v>
      </c>
      <c r="AV59">
        <v>0.25</v>
      </c>
      <c r="AW59">
        <v>0.25</v>
      </c>
      <c r="AX59">
        <v>0.1</v>
      </c>
      <c r="AY59" t="s">
        <v>127</v>
      </c>
      <c r="AZ59" t="s">
        <v>128</v>
      </c>
      <c r="BA59">
        <v>33.04</v>
      </c>
      <c r="BB59">
        <v>0</v>
      </c>
      <c r="BC59">
        <v>543.178</v>
      </c>
      <c r="BD59">
        <v>-543.178</v>
      </c>
      <c r="BE59">
        <v>0</v>
      </c>
      <c r="BF59">
        <v>0</v>
      </c>
      <c r="BG59">
        <v>0</v>
      </c>
      <c r="BH59">
        <v>2035</v>
      </c>
      <c r="BI59">
        <v>1.56572</v>
      </c>
      <c r="BL59">
        <v>0</v>
      </c>
      <c r="BM59">
        <v>0</v>
      </c>
      <c r="BN59">
        <v>0</v>
      </c>
      <c r="BO59">
        <v>0</v>
      </c>
      <c r="BP59">
        <v>0</v>
      </c>
      <c r="BS59" t="s">
        <v>236</v>
      </c>
      <c r="BT59">
        <v>7.8289999999999997</v>
      </c>
      <c r="BU59">
        <v>0</v>
      </c>
      <c r="BV59">
        <v>1.5660000000000001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1038.327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f t="shared" si="0"/>
        <v>1644</v>
      </c>
      <c r="DD59">
        <f t="shared" si="1"/>
        <v>543.178</v>
      </c>
      <c r="DE59">
        <f t="shared" si="2"/>
        <v>9.3949999999999996</v>
      </c>
      <c r="DF59">
        <f t="shared" si="3"/>
        <v>53.1</v>
      </c>
      <c r="DG59">
        <f t="shared" si="4"/>
        <v>86.108999999999995</v>
      </c>
      <c r="DH59">
        <v>1038.3270000000002</v>
      </c>
    </row>
    <row r="60" spans="1:112" x14ac:dyDescent="0.3">
      <c r="A60">
        <v>8746617713</v>
      </c>
      <c r="B60">
        <v>10746638683</v>
      </c>
      <c r="C60" s="1">
        <v>45940.808333333334</v>
      </c>
      <c r="D60" s="1">
        <v>45943.474999999999</v>
      </c>
      <c r="E60" t="s">
        <v>237</v>
      </c>
      <c r="F60">
        <v>391</v>
      </c>
      <c r="G60">
        <v>0</v>
      </c>
      <c r="H60">
        <v>391</v>
      </c>
      <c r="I60">
        <v>2750</v>
      </c>
      <c r="J60">
        <v>2300</v>
      </c>
      <c r="K60" t="s">
        <v>120</v>
      </c>
      <c r="L60">
        <v>5</v>
      </c>
      <c r="M60">
        <v>0</v>
      </c>
      <c r="N60">
        <v>9.31</v>
      </c>
      <c r="O60">
        <v>9.31</v>
      </c>
      <c r="P60">
        <v>1.8620000000000001</v>
      </c>
      <c r="Q60">
        <v>0.372</v>
      </c>
      <c r="R60">
        <v>2.36</v>
      </c>
      <c r="S60">
        <v>9.2279999999999998</v>
      </c>
      <c r="T60">
        <v>-9.2279999999999998</v>
      </c>
      <c r="U60">
        <v>-11.462</v>
      </c>
      <c r="V60">
        <v>-31.86</v>
      </c>
      <c r="W60">
        <v>0</v>
      </c>
      <c r="X60">
        <v>27</v>
      </c>
      <c r="Y60">
        <v>0</v>
      </c>
      <c r="Z60">
        <v>4.8600000000000003</v>
      </c>
      <c r="AA60">
        <v>1</v>
      </c>
      <c r="AB60" t="s">
        <v>131</v>
      </c>
      <c r="AC60">
        <v>450</v>
      </c>
      <c r="AD60">
        <v>347.678</v>
      </c>
      <c r="AE60">
        <v>347.678</v>
      </c>
      <c r="AF60">
        <v>0</v>
      </c>
      <c r="AG60">
        <v>-11.462</v>
      </c>
      <c r="AH60">
        <v>-31.86</v>
      </c>
      <c r="AI60">
        <v>391</v>
      </c>
      <c r="AJ60">
        <v>0</v>
      </c>
      <c r="AL60">
        <v>0</v>
      </c>
      <c r="AM60" s="1">
        <v>45957</v>
      </c>
      <c r="AN60" s="1">
        <v>45957</v>
      </c>
      <c r="AO60" s="1">
        <v>45957</v>
      </c>
      <c r="AP60">
        <v>0</v>
      </c>
      <c r="AQ60">
        <v>372.38</v>
      </c>
      <c r="AR60">
        <v>0</v>
      </c>
      <c r="AS60">
        <v>2.5</v>
      </c>
      <c r="AT60">
        <v>2.5</v>
      </c>
      <c r="AU60">
        <v>0</v>
      </c>
      <c r="AV60">
        <v>0.25</v>
      </c>
      <c r="AW60">
        <v>0.25</v>
      </c>
      <c r="AX60">
        <v>0.1</v>
      </c>
      <c r="AY60" t="s">
        <v>127</v>
      </c>
      <c r="AZ60" t="s">
        <v>128</v>
      </c>
      <c r="BA60">
        <v>2.36</v>
      </c>
      <c r="BB60">
        <v>0</v>
      </c>
      <c r="BC60">
        <v>9.2279999999999998</v>
      </c>
      <c r="BD60">
        <v>-9.2279999999999998</v>
      </c>
      <c r="BE60">
        <v>0</v>
      </c>
      <c r="BF60">
        <v>0</v>
      </c>
      <c r="BG60">
        <v>0</v>
      </c>
      <c r="BH60">
        <v>2300</v>
      </c>
      <c r="BI60">
        <v>0.37237999999999999</v>
      </c>
      <c r="BL60">
        <v>0</v>
      </c>
      <c r="BM60">
        <v>0</v>
      </c>
      <c r="BN60">
        <v>0</v>
      </c>
      <c r="BO60">
        <v>0</v>
      </c>
      <c r="BP60">
        <v>0</v>
      </c>
      <c r="BS60" t="s">
        <v>238</v>
      </c>
      <c r="BT60">
        <v>1.8620000000000001</v>
      </c>
      <c r="BU60">
        <v>0</v>
      </c>
      <c r="BV60">
        <v>0.372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347.678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f t="shared" si="0"/>
        <v>391</v>
      </c>
      <c r="DD60">
        <f t="shared" si="1"/>
        <v>9.2279999999999998</v>
      </c>
      <c r="DE60">
        <f t="shared" si="2"/>
        <v>2.234</v>
      </c>
      <c r="DF60">
        <f t="shared" si="3"/>
        <v>31.86</v>
      </c>
      <c r="DG60">
        <f t="shared" si="4"/>
        <v>20.481999999999999</v>
      </c>
      <c r="DH60">
        <v>347.678</v>
      </c>
    </row>
    <row r="61" spans="1:112" x14ac:dyDescent="0.3">
      <c r="A61">
        <v>8749897675</v>
      </c>
      <c r="B61">
        <v>10749927557</v>
      </c>
      <c r="C61" s="1">
        <v>45942.466666666667</v>
      </c>
      <c r="D61" s="1">
        <v>45945.43472222222</v>
      </c>
      <c r="E61" t="s">
        <v>239</v>
      </c>
      <c r="F61">
        <v>2610</v>
      </c>
      <c r="G61">
        <v>0</v>
      </c>
      <c r="H61">
        <v>2610</v>
      </c>
      <c r="I61">
        <v>3500</v>
      </c>
      <c r="J61">
        <v>535</v>
      </c>
      <c r="K61" t="s">
        <v>120</v>
      </c>
      <c r="L61">
        <v>5</v>
      </c>
      <c r="M61">
        <v>0</v>
      </c>
      <c r="N61">
        <v>62.14</v>
      </c>
      <c r="O61">
        <v>62.14</v>
      </c>
      <c r="P61">
        <v>12.429</v>
      </c>
      <c r="Q61">
        <v>2.4860000000000002</v>
      </c>
      <c r="R61">
        <v>21.24</v>
      </c>
      <c r="S61">
        <v>554.36400000000003</v>
      </c>
      <c r="T61">
        <v>-554.36400000000003</v>
      </c>
      <c r="U61">
        <v>-569.279</v>
      </c>
      <c r="V61">
        <v>-71.98</v>
      </c>
      <c r="W61">
        <v>0</v>
      </c>
      <c r="X61">
        <v>61</v>
      </c>
      <c r="Y61">
        <v>0</v>
      </c>
      <c r="Z61">
        <v>10.98</v>
      </c>
      <c r="AA61">
        <v>1</v>
      </c>
      <c r="AB61" t="s">
        <v>131</v>
      </c>
      <c r="AC61">
        <v>2816</v>
      </c>
      <c r="AD61">
        <v>1968.741</v>
      </c>
      <c r="AE61">
        <v>1968.741</v>
      </c>
      <c r="AF61">
        <v>0</v>
      </c>
      <c r="AG61">
        <v>-569.279</v>
      </c>
      <c r="AH61">
        <v>-71.98</v>
      </c>
      <c r="AI61">
        <v>2610</v>
      </c>
      <c r="AJ61">
        <v>0</v>
      </c>
      <c r="AL61">
        <v>0</v>
      </c>
      <c r="AM61" s="1">
        <v>45959</v>
      </c>
      <c r="AN61" s="1">
        <v>45959</v>
      </c>
      <c r="AO61" s="1">
        <v>45959</v>
      </c>
      <c r="AP61">
        <v>0</v>
      </c>
      <c r="AQ61">
        <v>2485.7199999999998</v>
      </c>
      <c r="AR61">
        <v>0</v>
      </c>
      <c r="AS61">
        <v>2.5</v>
      </c>
      <c r="AT61">
        <v>2.5</v>
      </c>
      <c r="AU61">
        <v>0</v>
      </c>
      <c r="AV61">
        <v>0.25</v>
      </c>
      <c r="AW61">
        <v>0.25</v>
      </c>
      <c r="AX61">
        <v>0.1</v>
      </c>
      <c r="AY61" t="s">
        <v>112</v>
      </c>
      <c r="AZ61" t="s">
        <v>128</v>
      </c>
      <c r="BA61">
        <v>21.24</v>
      </c>
      <c r="BB61">
        <v>0</v>
      </c>
      <c r="BC61">
        <v>554.36400000000003</v>
      </c>
      <c r="BD61">
        <v>-554.36400000000003</v>
      </c>
      <c r="BE61">
        <v>0</v>
      </c>
      <c r="BF61">
        <v>0</v>
      </c>
      <c r="BG61">
        <v>0</v>
      </c>
      <c r="BH61">
        <v>535</v>
      </c>
      <c r="BI61">
        <v>2.4857200000000002</v>
      </c>
      <c r="BL61">
        <v>0</v>
      </c>
      <c r="BM61">
        <v>0</v>
      </c>
      <c r="BN61">
        <v>0</v>
      </c>
      <c r="BO61">
        <v>0</v>
      </c>
      <c r="BP61">
        <v>0</v>
      </c>
      <c r="BS61" t="s">
        <v>240</v>
      </c>
      <c r="BT61">
        <v>12.429</v>
      </c>
      <c r="BU61">
        <v>0</v>
      </c>
      <c r="BV61">
        <v>2.4860000000000002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1968.741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f t="shared" si="0"/>
        <v>2610</v>
      </c>
      <c r="DD61">
        <f t="shared" si="1"/>
        <v>554.36400000000003</v>
      </c>
      <c r="DE61">
        <f t="shared" si="2"/>
        <v>14.915000000000001</v>
      </c>
      <c r="DF61">
        <f t="shared" si="3"/>
        <v>71.98</v>
      </c>
      <c r="DG61">
        <f t="shared" si="4"/>
        <v>136.709</v>
      </c>
      <c r="DH61">
        <v>1968.741</v>
      </c>
    </row>
    <row r="62" spans="1:112" x14ac:dyDescent="0.3">
      <c r="A62">
        <v>8730440748</v>
      </c>
      <c r="B62">
        <v>10730401529</v>
      </c>
      <c r="C62" s="1">
        <v>45933.806250000001</v>
      </c>
      <c r="D62" s="1">
        <v>45938.648611111108</v>
      </c>
      <c r="E62" t="s">
        <v>241</v>
      </c>
      <c r="F62">
        <v>3594</v>
      </c>
      <c r="G62">
        <v>0</v>
      </c>
      <c r="H62">
        <v>3594</v>
      </c>
      <c r="I62">
        <v>4000</v>
      </c>
      <c r="J62">
        <v>200</v>
      </c>
      <c r="K62" t="s">
        <v>109</v>
      </c>
      <c r="L62">
        <v>18</v>
      </c>
      <c r="M62">
        <v>548.24</v>
      </c>
      <c r="N62">
        <v>0</v>
      </c>
      <c r="O62">
        <v>0</v>
      </c>
      <c r="P62">
        <v>15.228999999999999</v>
      </c>
      <c r="Q62">
        <v>3.0459999999999998</v>
      </c>
      <c r="R62">
        <v>25.96</v>
      </c>
      <c r="S62">
        <v>933.00199999999995</v>
      </c>
      <c r="T62">
        <v>-933.00199999999995</v>
      </c>
      <c r="U62">
        <v>-951.27700000000004</v>
      </c>
      <c r="V62">
        <v>-71.98</v>
      </c>
      <c r="W62">
        <v>0</v>
      </c>
      <c r="X62">
        <v>61</v>
      </c>
      <c r="Y62">
        <v>0</v>
      </c>
      <c r="Z62">
        <v>10.98</v>
      </c>
      <c r="AA62">
        <v>1</v>
      </c>
      <c r="AB62" t="s">
        <v>116</v>
      </c>
      <c r="AC62">
        <v>3800</v>
      </c>
      <c r="AD62">
        <v>2570.7429999999999</v>
      </c>
      <c r="AE62">
        <v>2570.7429999999999</v>
      </c>
      <c r="AF62">
        <v>0</v>
      </c>
      <c r="AG62">
        <v>-951.27700000000004</v>
      </c>
      <c r="AH62">
        <v>-71.98</v>
      </c>
      <c r="AI62">
        <v>3594</v>
      </c>
      <c r="AJ62">
        <v>0</v>
      </c>
      <c r="AL62">
        <v>0</v>
      </c>
      <c r="AM62" s="1">
        <v>45953</v>
      </c>
      <c r="AN62" s="1">
        <v>45953</v>
      </c>
      <c r="AO62" s="1">
        <v>45953</v>
      </c>
      <c r="AP62">
        <v>0</v>
      </c>
      <c r="AQ62">
        <v>3045.76</v>
      </c>
      <c r="AR62">
        <v>18</v>
      </c>
      <c r="AS62">
        <v>0</v>
      </c>
      <c r="AT62">
        <v>0</v>
      </c>
      <c r="AU62">
        <v>0.5</v>
      </c>
      <c r="AV62">
        <v>0</v>
      </c>
      <c r="AW62">
        <v>0</v>
      </c>
      <c r="AX62">
        <v>0.1</v>
      </c>
      <c r="AY62" t="s">
        <v>112</v>
      </c>
      <c r="AZ62" t="s">
        <v>160</v>
      </c>
      <c r="BA62">
        <v>25.96</v>
      </c>
      <c r="BB62">
        <v>0</v>
      </c>
      <c r="BC62">
        <v>933.00199999999995</v>
      </c>
      <c r="BD62">
        <v>-933.00199999999995</v>
      </c>
      <c r="BE62">
        <v>0</v>
      </c>
      <c r="BF62">
        <v>0</v>
      </c>
      <c r="BG62">
        <v>0</v>
      </c>
      <c r="BH62">
        <v>200</v>
      </c>
      <c r="BI62">
        <v>3.04576</v>
      </c>
      <c r="BL62">
        <v>0</v>
      </c>
      <c r="BM62">
        <v>0</v>
      </c>
      <c r="BN62">
        <v>0</v>
      </c>
      <c r="BO62">
        <v>0</v>
      </c>
      <c r="BP62">
        <v>0</v>
      </c>
      <c r="BS62" t="s">
        <v>242</v>
      </c>
      <c r="BT62">
        <v>15.228999999999999</v>
      </c>
      <c r="BU62">
        <v>0</v>
      </c>
      <c r="BV62">
        <v>3.0459999999999998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2570.7429999999999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f t="shared" si="0"/>
        <v>3594</v>
      </c>
      <c r="DD62">
        <f t="shared" si="1"/>
        <v>933.00199999999995</v>
      </c>
      <c r="DE62">
        <f t="shared" si="2"/>
        <v>18.274999999999999</v>
      </c>
      <c r="DF62">
        <f t="shared" si="3"/>
        <v>71.98</v>
      </c>
      <c r="DG62">
        <f t="shared" si="4"/>
        <v>563.46900000000005</v>
      </c>
      <c r="DH62">
        <v>2570.7429999999999</v>
      </c>
    </row>
    <row r="63" spans="1:112" x14ac:dyDescent="0.3">
      <c r="A63">
        <v>8735756275</v>
      </c>
      <c r="B63">
        <v>10735729297</v>
      </c>
      <c r="C63" s="1">
        <v>45935.731249999997</v>
      </c>
      <c r="D63" s="1">
        <v>45943.478472222225</v>
      </c>
      <c r="E63" t="s">
        <v>243</v>
      </c>
      <c r="F63">
        <v>1064</v>
      </c>
      <c r="G63">
        <v>301.786</v>
      </c>
      <c r="H63">
        <v>762.21400000000006</v>
      </c>
      <c r="I63">
        <v>2750</v>
      </c>
      <c r="J63">
        <v>1450</v>
      </c>
      <c r="K63" t="s">
        <v>109</v>
      </c>
      <c r="L63">
        <v>5</v>
      </c>
      <c r="M63">
        <v>50.67</v>
      </c>
      <c r="N63">
        <v>0</v>
      </c>
      <c r="O63">
        <v>0</v>
      </c>
      <c r="P63">
        <v>5.0670000000000002</v>
      </c>
      <c r="Q63">
        <v>1.0129999999999999</v>
      </c>
      <c r="R63">
        <v>27.14</v>
      </c>
      <c r="S63">
        <v>288.77</v>
      </c>
      <c r="T63">
        <v>-288.77</v>
      </c>
      <c r="U63">
        <v>-294.85000000000002</v>
      </c>
      <c r="V63">
        <v>-53.1</v>
      </c>
      <c r="W63">
        <v>0</v>
      </c>
      <c r="X63">
        <v>45</v>
      </c>
      <c r="Y63">
        <v>0</v>
      </c>
      <c r="Z63">
        <v>8.1</v>
      </c>
      <c r="AA63">
        <v>1</v>
      </c>
      <c r="AB63" t="s">
        <v>116</v>
      </c>
      <c r="AC63">
        <v>1235</v>
      </c>
      <c r="AD63">
        <v>716.05</v>
      </c>
      <c r="AE63">
        <v>716.05</v>
      </c>
      <c r="AF63">
        <v>0</v>
      </c>
      <c r="AG63">
        <v>-211.221</v>
      </c>
      <c r="AH63">
        <v>-38.039659999999998</v>
      </c>
      <c r="AI63">
        <v>762.21400000000006</v>
      </c>
      <c r="AJ63">
        <v>-83.629000000000005</v>
      </c>
      <c r="AK63">
        <v>-15.06034</v>
      </c>
      <c r="AL63">
        <v>301.786</v>
      </c>
      <c r="AM63" s="1">
        <v>45957</v>
      </c>
      <c r="AN63" s="1">
        <v>45957</v>
      </c>
      <c r="AO63" s="1">
        <v>45957</v>
      </c>
      <c r="AP63">
        <v>260</v>
      </c>
      <c r="AQ63">
        <v>1013.33</v>
      </c>
      <c r="AR63">
        <v>5</v>
      </c>
      <c r="AS63">
        <v>0</v>
      </c>
      <c r="AT63">
        <v>0</v>
      </c>
      <c r="AU63">
        <v>0.5</v>
      </c>
      <c r="AV63">
        <v>0</v>
      </c>
      <c r="AW63">
        <v>0</v>
      </c>
      <c r="AX63">
        <v>0.1</v>
      </c>
      <c r="AY63" t="s">
        <v>121</v>
      </c>
      <c r="AZ63" t="s">
        <v>128</v>
      </c>
      <c r="BA63">
        <v>27.14</v>
      </c>
      <c r="BB63">
        <v>0</v>
      </c>
      <c r="BC63">
        <v>206.86500000000001</v>
      </c>
      <c r="BD63">
        <v>-206.86500000000001</v>
      </c>
      <c r="BE63">
        <v>0</v>
      </c>
      <c r="BF63">
        <v>0</v>
      </c>
      <c r="BG63">
        <v>0</v>
      </c>
      <c r="BH63">
        <v>1450</v>
      </c>
      <c r="BI63">
        <v>1.0133300000000001</v>
      </c>
      <c r="BJ63">
        <v>27.14</v>
      </c>
      <c r="BK63">
        <v>0</v>
      </c>
      <c r="BL63">
        <v>81.905000000000001</v>
      </c>
      <c r="BM63">
        <v>-81.905000000000001</v>
      </c>
      <c r="BN63">
        <v>0</v>
      </c>
      <c r="BO63">
        <v>0</v>
      </c>
      <c r="BP63">
        <v>0</v>
      </c>
      <c r="BQ63">
        <v>1450</v>
      </c>
      <c r="BR63">
        <v>1.0133300000000001</v>
      </c>
      <c r="BS63" t="s">
        <v>244</v>
      </c>
      <c r="BT63">
        <v>3.63</v>
      </c>
      <c r="BU63">
        <v>1.4370000000000001</v>
      </c>
      <c r="BV63">
        <v>0.72599999999999998</v>
      </c>
      <c r="BW63">
        <v>0.28699999999999998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716.05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f t="shared" si="0"/>
        <v>1064</v>
      </c>
      <c r="DD63">
        <f t="shared" si="1"/>
        <v>288.77</v>
      </c>
      <c r="DE63">
        <f t="shared" si="2"/>
        <v>6.08</v>
      </c>
      <c r="DF63">
        <f t="shared" si="3"/>
        <v>53.099999999999994</v>
      </c>
      <c r="DG63">
        <f t="shared" si="4"/>
        <v>55.737000000000002</v>
      </c>
      <c r="DH63">
        <v>716.05</v>
      </c>
    </row>
    <row r="64" spans="1:112" x14ac:dyDescent="0.3">
      <c r="A64">
        <v>8727960588</v>
      </c>
      <c r="B64">
        <v>10727916751</v>
      </c>
      <c r="C64" s="1">
        <v>45933.480555555558</v>
      </c>
      <c r="D64" s="1">
        <v>45937.57916666667</v>
      </c>
      <c r="E64" t="s">
        <v>141</v>
      </c>
      <c r="F64">
        <v>2432</v>
      </c>
      <c r="G64">
        <v>0</v>
      </c>
      <c r="H64">
        <v>2432</v>
      </c>
      <c r="I64">
        <v>3500</v>
      </c>
      <c r="J64">
        <v>862</v>
      </c>
      <c r="K64" t="s">
        <v>109</v>
      </c>
      <c r="L64">
        <v>5</v>
      </c>
      <c r="M64">
        <v>115.81</v>
      </c>
      <c r="N64">
        <v>0</v>
      </c>
      <c r="O64">
        <v>0</v>
      </c>
      <c r="P64">
        <v>11.581</v>
      </c>
      <c r="Q64">
        <v>2.3159999999999998</v>
      </c>
      <c r="R64">
        <v>21.24</v>
      </c>
      <c r="S64">
        <v>516.55700000000002</v>
      </c>
      <c r="T64">
        <v>-516.55700000000002</v>
      </c>
      <c r="U64">
        <v>-530.45399999999995</v>
      </c>
      <c r="V64">
        <v>-71.98</v>
      </c>
      <c r="W64">
        <v>0</v>
      </c>
      <c r="X64">
        <v>61</v>
      </c>
      <c r="Y64">
        <v>0</v>
      </c>
      <c r="Z64">
        <v>10.98</v>
      </c>
      <c r="AA64">
        <v>1</v>
      </c>
      <c r="AB64" t="s">
        <v>110</v>
      </c>
      <c r="AC64">
        <v>2638</v>
      </c>
      <c r="AD64">
        <v>1829.566</v>
      </c>
      <c r="AE64">
        <v>1829.566</v>
      </c>
      <c r="AF64">
        <v>0</v>
      </c>
      <c r="AG64">
        <v>-530.45399999999995</v>
      </c>
      <c r="AH64">
        <v>-71.98</v>
      </c>
      <c r="AI64">
        <v>2432</v>
      </c>
      <c r="AJ64">
        <v>0</v>
      </c>
      <c r="AL64">
        <v>0</v>
      </c>
      <c r="AM64" s="1">
        <v>45953</v>
      </c>
      <c r="AN64" s="1">
        <v>45953</v>
      </c>
      <c r="AO64" s="1">
        <v>45953</v>
      </c>
      <c r="AP64">
        <v>0</v>
      </c>
      <c r="AQ64">
        <v>2316.19</v>
      </c>
      <c r="AR64">
        <v>5</v>
      </c>
      <c r="AS64">
        <v>0</v>
      </c>
      <c r="AT64">
        <v>0</v>
      </c>
      <c r="AU64">
        <v>0.5</v>
      </c>
      <c r="AV64">
        <v>0</v>
      </c>
      <c r="AW64">
        <v>0</v>
      </c>
      <c r="AX64">
        <v>0.1</v>
      </c>
      <c r="AY64" t="s">
        <v>112</v>
      </c>
      <c r="AZ64" t="s">
        <v>128</v>
      </c>
      <c r="BA64">
        <v>21.24</v>
      </c>
      <c r="BB64">
        <v>0</v>
      </c>
      <c r="BC64">
        <v>516.55700000000002</v>
      </c>
      <c r="BD64">
        <v>-516.55700000000002</v>
      </c>
      <c r="BE64">
        <v>0</v>
      </c>
      <c r="BF64">
        <v>0</v>
      </c>
      <c r="BG64">
        <v>0</v>
      </c>
      <c r="BH64">
        <v>862</v>
      </c>
      <c r="BI64">
        <v>2.3161900000000002</v>
      </c>
      <c r="BL64">
        <v>0</v>
      </c>
      <c r="BM64">
        <v>0</v>
      </c>
      <c r="BN64">
        <v>0</v>
      </c>
      <c r="BO64">
        <v>0</v>
      </c>
      <c r="BP64">
        <v>0</v>
      </c>
      <c r="BS64" t="s">
        <v>245</v>
      </c>
      <c r="BT64">
        <v>11.581</v>
      </c>
      <c r="BU64">
        <v>0</v>
      </c>
      <c r="BV64">
        <v>2.3159999999999998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1829.566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f t="shared" si="0"/>
        <v>2432</v>
      </c>
      <c r="DD64">
        <f t="shared" si="1"/>
        <v>516.55700000000002</v>
      </c>
      <c r="DE64">
        <f t="shared" si="2"/>
        <v>13.896999999999998</v>
      </c>
      <c r="DF64">
        <f t="shared" si="3"/>
        <v>71.98</v>
      </c>
      <c r="DG64">
        <f t="shared" si="4"/>
        <v>127.39100000000001</v>
      </c>
      <c r="DH64">
        <v>1829.566</v>
      </c>
    </row>
    <row r="65" spans="1:112" x14ac:dyDescent="0.3">
      <c r="A65">
        <v>8670314920</v>
      </c>
      <c r="B65">
        <v>10670239088</v>
      </c>
      <c r="C65" s="1">
        <v>45915.47152777778</v>
      </c>
      <c r="D65" s="1">
        <v>45919.447222222225</v>
      </c>
      <c r="E65" t="s">
        <v>246</v>
      </c>
      <c r="F65">
        <v>499</v>
      </c>
      <c r="G65">
        <v>0</v>
      </c>
      <c r="H65">
        <v>499</v>
      </c>
      <c r="I65">
        <v>1250</v>
      </c>
      <c r="J65">
        <v>625</v>
      </c>
      <c r="K65" t="s">
        <v>109</v>
      </c>
      <c r="L65">
        <v>5</v>
      </c>
      <c r="M65">
        <v>23.76</v>
      </c>
      <c r="N65">
        <v>0</v>
      </c>
      <c r="O65">
        <v>0</v>
      </c>
      <c r="P65">
        <v>2.3759999999999999</v>
      </c>
      <c r="Q65">
        <v>0.47499999999999998</v>
      </c>
      <c r="R65">
        <v>9.44</v>
      </c>
      <c r="S65">
        <v>47.106000000000002</v>
      </c>
      <c r="T65">
        <v>-47.106000000000002</v>
      </c>
      <c r="U65">
        <v>-49.957000000000001</v>
      </c>
      <c r="V65">
        <v>-31.86</v>
      </c>
      <c r="W65">
        <v>0</v>
      </c>
      <c r="X65">
        <v>27</v>
      </c>
      <c r="Y65">
        <v>0</v>
      </c>
      <c r="Z65">
        <v>4.8600000000000003</v>
      </c>
      <c r="AA65">
        <v>1</v>
      </c>
      <c r="AB65" t="s">
        <v>116</v>
      </c>
      <c r="AC65">
        <v>593</v>
      </c>
      <c r="AD65">
        <v>417.18299999999999</v>
      </c>
      <c r="AE65">
        <v>417.18299999999999</v>
      </c>
      <c r="AF65">
        <v>0</v>
      </c>
      <c r="AG65">
        <v>-49.957000000000001</v>
      </c>
      <c r="AH65">
        <v>-31.86</v>
      </c>
      <c r="AI65">
        <v>499</v>
      </c>
      <c r="AJ65">
        <v>0</v>
      </c>
      <c r="AL65">
        <v>0</v>
      </c>
      <c r="AM65" s="1">
        <v>45933</v>
      </c>
      <c r="AN65" s="1">
        <v>45933</v>
      </c>
      <c r="AO65" s="1">
        <v>45933</v>
      </c>
      <c r="AP65">
        <v>0</v>
      </c>
      <c r="AQ65">
        <v>475.24</v>
      </c>
      <c r="AR65">
        <v>5</v>
      </c>
      <c r="AS65">
        <v>0</v>
      </c>
      <c r="AT65">
        <v>0</v>
      </c>
      <c r="AU65">
        <v>0.5</v>
      </c>
      <c r="AV65">
        <v>0</v>
      </c>
      <c r="AW65">
        <v>0</v>
      </c>
      <c r="AX65">
        <v>0.1</v>
      </c>
      <c r="AY65" t="s">
        <v>112</v>
      </c>
      <c r="AZ65" t="s">
        <v>247</v>
      </c>
      <c r="BA65">
        <v>9.44</v>
      </c>
      <c r="BB65">
        <v>0</v>
      </c>
      <c r="BC65">
        <v>47.106000000000002</v>
      </c>
      <c r="BD65">
        <v>-47.106000000000002</v>
      </c>
      <c r="BE65">
        <v>0</v>
      </c>
      <c r="BF65">
        <v>0</v>
      </c>
      <c r="BG65">
        <v>0</v>
      </c>
      <c r="BH65">
        <v>625</v>
      </c>
      <c r="BI65">
        <v>0.47524</v>
      </c>
      <c r="BL65">
        <v>0</v>
      </c>
      <c r="BM65">
        <v>0</v>
      </c>
      <c r="BN65">
        <v>0</v>
      </c>
      <c r="BO65">
        <v>0</v>
      </c>
      <c r="BP65">
        <v>0</v>
      </c>
      <c r="BS65" t="s">
        <v>248</v>
      </c>
      <c r="BT65">
        <v>2.3759999999999999</v>
      </c>
      <c r="BU65">
        <v>0</v>
      </c>
      <c r="BV65">
        <v>0.47499999999999998</v>
      </c>
      <c r="BW65">
        <v>0</v>
      </c>
      <c r="BX65">
        <v>417.18299999999999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f t="shared" si="0"/>
        <v>499</v>
      </c>
      <c r="DD65">
        <f t="shared" si="1"/>
        <v>47.106000000000002</v>
      </c>
      <c r="DE65">
        <f t="shared" si="2"/>
        <v>2.851</v>
      </c>
      <c r="DF65">
        <f t="shared" si="3"/>
        <v>31.86</v>
      </c>
      <c r="DG65">
        <f t="shared" si="4"/>
        <v>26.136000000000003</v>
      </c>
      <c r="DH65">
        <v>417.18299999999999</v>
      </c>
    </row>
    <row r="66" spans="1:112" x14ac:dyDescent="0.3">
      <c r="A66">
        <v>8673166572</v>
      </c>
      <c r="B66">
        <v>10673091014</v>
      </c>
      <c r="C66" s="1">
        <v>45916.459722222222</v>
      </c>
      <c r="D66" s="1">
        <v>45922.497916666667</v>
      </c>
      <c r="E66" t="s">
        <v>249</v>
      </c>
      <c r="F66">
        <v>1204</v>
      </c>
      <c r="G66">
        <v>1204</v>
      </c>
      <c r="H66">
        <v>0</v>
      </c>
      <c r="I66">
        <v>2750</v>
      </c>
      <c r="J66">
        <v>1375</v>
      </c>
      <c r="K66" t="s">
        <v>109</v>
      </c>
      <c r="L66">
        <v>12</v>
      </c>
      <c r="M66">
        <v>129</v>
      </c>
      <c r="N66">
        <v>0</v>
      </c>
      <c r="O66">
        <v>0</v>
      </c>
      <c r="P66">
        <v>5.375</v>
      </c>
      <c r="Q66">
        <v>1.075</v>
      </c>
      <c r="R66">
        <v>27.14</v>
      </c>
      <c r="S66">
        <v>326.76600000000002</v>
      </c>
      <c r="T66">
        <v>-326.76600000000002</v>
      </c>
      <c r="U66">
        <v>-333.21600000000001</v>
      </c>
      <c r="V66">
        <v>-53.1</v>
      </c>
      <c r="W66">
        <v>0</v>
      </c>
      <c r="X66">
        <v>45</v>
      </c>
      <c r="Y66">
        <v>0</v>
      </c>
      <c r="Z66">
        <v>8.1</v>
      </c>
      <c r="AA66">
        <v>1</v>
      </c>
      <c r="AB66" t="s">
        <v>116</v>
      </c>
      <c r="AC66">
        <v>1375</v>
      </c>
      <c r="AD66">
        <v>817.68399999999997</v>
      </c>
      <c r="AE66">
        <v>817.68399999999997</v>
      </c>
      <c r="AF66">
        <v>0</v>
      </c>
      <c r="AG66">
        <v>0</v>
      </c>
      <c r="AI66">
        <v>0</v>
      </c>
      <c r="AJ66">
        <v>-333.21600000000001</v>
      </c>
      <c r="AK66">
        <v>-53.1</v>
      </c>
      <c r="AL66">
        <v>1204</v>
      </c>
      <c r="AM66" s="1"/>
      <c r="AN66" s="1"/>
      <c r="AO66" s="1"/>
      <c r="AP66">
        <v>0</v>
      </c>
      <c r="AQ66">
        <v>1075</v>
      </c>
      <c r="AR66">
        <v>12</v>
      </c>
      <c r="AS66">
        <v>0</v>
      </c>
      <c r="AT66">
        <v>0</v>
      </c>
      <c r="AU66">
        <v>0.5</v>
      </c>
      <c r="AV66">
        <v>0</v>
      </c>
      <c r="AW66">
        <v>0</v>
      </c>
      <c r="AX66">
        <v>0.1</v>
      </c>
      <c r="AY66" t="s">
        <v>121</v>
      </c>
      <c r="AZ66" t="s">
        <v>128</v>
      </c>
      <c r="BC66">
        <v>0</v>
      </c>
      <c r="BD66">
        <v>0</v>
      </c>
      <c r="BE66">
        <v>0</v>
      </c>
      <c r="BF66">
        <v>0</v>
      </c>
      <c r="BG66">
        <v>0</v>
      </c>
      <c r="BJ66">
        <v>27.14</v>
      </c>
      <c r="BK66">
        <v>0</v>
      </c>
      <c r="BL66">
        <v>326.76600000000002</v>
      </c>
      <c r="BM66">
        <v>-326.76600000000002</v>
      </c>
      <c r="BN66">
        <v>0</v>
      </c>
      <c r="BO66">
        <v>0</v>
      </c>
      <c r="BP66">
        <v>0</v>
      </c>
      <c r="BQ66">
        <v>1375</v>
      </c>
      <c r="BR66">
        <v>1.075</v>
      </c>
      <c r="BS66" t="s">
        <v>250</v>
      </c>
      <c r="BT66">
        <v>0</v>
      </c>
      <c r="BU66">
        <v>5.375</v>
      </c>
      <c r="BV66">
        <v>0</v>
      </c>
      <c r="BW66">
        <v>1.075</v>
      </c>
      <c r="BX66">
        <v>0</v>
      </c>
      <c r="BY66">
        <v>817.68399999999997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f t="shared" ref="DC66:DC129" si="5">IFERROR(G66,0)+IFERROR(H66,0)</f>
        <v>1204</v>
      </c>
      <c r="DD66">
        <f t="shared" ref="DD66:DD129" si="6">ABS(IFERROR(T66,0))</f>
        <v>326.76600000000002</v>
      </c>
      <c r="DE66">
        <f t="shared" ref="DE66:DE129" si="7">ABS(IFERROR(P66,0)+IFERROR(Q66,0))</f>
        <v>6.45</v>
      </c>
      <c r="DF66">
        <f t="shared" ref="DF66:DF129" si="8">ABS(IFERROR(AH66,0))+ABS(IFERROR(AK66,0))+IFERROR(W66,0)</f>
        <v>53.1</v>
      </c>
      <c r="DG66">
        <f t="shared" ref="DG66:DG129" si="9">IFERROR(M66,0)+IFERROR(N66,0)+IFERROR(O66,0)+IFERROR(P66,0)</f>
        <v>134.375</v>
      </c>
      <c r="DH66">
        <v>817.68399999999986</v>
      </c>
    </row>
    <row r="67" spans="1:112" x14ac:dyDescent="0.3">
      <c r="A67">
        <v>8746509434</v>
      </c>
      <c r="B67">
        <v>10746528679</v>
      </c>
      <c r="C67" s="1">
        <v>45940.808333333334</v>
      </c>
      <c r="D67" s="1">
        <v>45944.765972222223</v>
      </c>
      <c r="E67" t="s">
        <v>251</v>
      </c>
      <c r="F67">
        <v>2619</v>
      </c>
      <c r="G67">
        <v>0</v>
      </c>
      <c r="H67">
        <v>2619</v>
      </c>
      <c r="I67">
        <v>5000</v>
      </c>
      <c r="J67">
        <v>2175</v>
      </c>
      <c r="K67" t="s">
        <v>109</v>
      </c>
      <c r="L67">
        <v>5</v>
      </c>
      <c r="M67">
        <v>124.71</v>
      </c>
      <c r="N67">
        <v>0</v>
      </c>
      <c r="O67">
        <v>0</v>
      </c>
      <c r="P67">
        <v>12.471</v>
      </c>
      <c r="Q67">
        <v>2.4940000000000002</v>
      </c>
      <c r="R67">
        <v>30.68</v>
      </c>
      <c r="S67">
        <v>803.50900000000001</v>
      </c>
      <c r="T67">
        <v>-803.50900000000001</v>
      </c>
      <c r="U67">
        <v>-818.47400000000005</v>
      </c>
      <c r="V67">
        <v>-71.98</v>
      </c>
      <c r="W67">
        <v>0</v>
      </c>
      <c r="X67">
        <v>61</v>
      </c>
      <c r="Y67">
        <v>0</v>
      </c>
      <c r="Z67">
        <v>10.98</v>
      </c>
      <c r="AA67">
        <v>1</v>
      </c>
      <c r="AB67" t="s">
        <v>110</v>
      </c>
      <c r="AC67">
        <v>2825</v>
      </c>
      <c r="AD67">
        <v>1728.546</v>
      </c>
      <c r="AE67">
        <v>1728.546</v>
      </c>
      <c r="AF67">
        <v>0</v>
      </c>
      <c r="AG67">
        <v>-818.47400000000005</v>
      </c>
      <c r="AH67">
        <v>-71.98</v>
      </c>
      <c r="AI67">
        <v>2619</v>
      </c>
      <c r="AJ67">
        <v>0</v>
      </c>
      <c r="AL67">
        <v>0</v>
      </c>
      <c r="AM67" s="1">
        <v>45958</v>
      </c>
      <c r="AN67" s="1">
        <v>45958</v>
      </c>
      <c r="AO67" s="1">
        <v>45958</v>
      </c>
      <c r="AP67">
        <v>0</v>
      </c>
      <c r="AQ67">
        <v>2494.29</v>
      </c>
      <c r="AR67">
        <v>5</v>
      </c>
      <c r="AS67">
        <v>0</v>
      </c>
      <c r="AT67">
        <v>0</v>
      </c>
      <c r="AU67">
        <v>0.5</v>
      </c>
      <c r="AV67">
        <v>0</v>
      </c>
      <c r="AW67">
        <v>0</v>
      </c>
      <c r="AX67">
        <v>0.1</v>
      </c>
      <c r="AY67" t="s">
        <v>127</v>
      </c>
      <c r="AZ67" t="s">
        <v>124</v>
      </c>
      <c r="BA67">
        <v>30.68</v>
      </c>
      <c r="BB67">
        <v>0</v>
      </c>
      <c r="BC67">
        <v>803.50900000000001</v>
      </c>
      <c r="BD67">
        <v>-803.50900000000001</v>
      </c>
      <c r="BE67">
        <v>0</v>
      </c>
      <c r="BF67">
        <v>0</v>
      </c>
      <c r="BG67">
        <v>0</v>
      </c>
      <c r="BH67">
        <v>2175</v>
      </c>
      <c r="BI67">
        <v>2.4942899999999999</v>
      </c>
      <c r="BL67">
        <v>0</v>
      </c>
      <c r="BM67">
        <v>0</v>
      </c>
      <c r="BN67">
        <v>0</v>
      </c>
      <c r="BO67">
        <v>0</v>
      </c>
      <c r="BP67">
        <v>0</v>
      </c>
      <c r="BS67" t="s">
        <v>252</v>
      </c>
      <c r="BT67">
        <v>12.471</v>
      </c>
      <c r="BU67">
        <v>0</v>
      </c>
      <c r="BV67">
        <v>2.4940000000000002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1728.546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f t="shared" si="5"/>
        <v>2619</v>
      </c>
      <c r="DD67">
        <f t="shared" si="6"/>
        <v>803.50900000000001</v>
      </c>
      <c r="DE67">
        <f t="shared" si="7"/>
        <v>14.965</v>
      </c>
      <c r="DF67">
        <f t="shared" si="8"/>
        <v>71.98</v>
      </c>
      <c r="DG67">
        <f t="shared" si="9"/>
        <v>137.18099999999998</v>
      </c>
      <c r="DH67">
        <v>1728.546</v>
      </c>
    </row>
    <row r="68" spans="1:112" x14ac:dyDescent="0.3">
      <c r="A68">
        <v>8728105852</v>
      </c>
      <c r="B68">
        <v>10728062054</v>
      </c>
      <c r="C68" s="1">
        <v>45933.480555555558</v>
      </c>
      <c r="D68" s="1">
        <v>45935.854861111111</v>
      </c>
      <c r="E68" t="s">
        <v>253</v>
      </c>
      <c r="F68">
        <v>2549</v>
      </c>
      <c r="G68">
        <v>0</v>
      </c>
      <c r="H68">
        <v>2549</v>
      </c>
      <c r="I68">
        <v>3250</v>
      </c>
      <c r="J68">
        <v>495</v>
      </c>
      <c r="K68" t="s">
        <v>120</v>
      </c>
      <c r="L68">
        <v>5</v>
      </c>
      <c r="M68">
        <v>0</v>
      </c>
      <c r="N68">
        <v>60.69</v>
      </c>
      <c r="O68">
        <v>60.69</v>
      </c>
      <c r="P68">
        <v>12.138</v>
      </c>
      <c r="Q68">
        <v>2.4279999999999999</v>
      </c>
      <c r="R68">
        <v>25.96</v>
      </c>
      <c r="S68">
        <v>661.72</v>
      </c>
      <c r="T68">
        <v>-661.72</v>
      </c>
      <c r="U68">
        <v>-676.28599999999994</v>
      </c>
      <c r="V68">
        <v>-71.98</v>
      </c>
      <c r="W68">
        <v>0</v>
      </c>
      <c r="X68">
        <v>61</v>
      </c>
      <c r="Y68">
        <v>0</v>
      </c>
      <c r="Z68">
        <v>10.98</v>
      </c>
      <c r="AA68">
        <v>1</v>
      </c>
      <c r="AB68" t="s">
        <v>131</v>
      </c>
      <c r="AC68">
        <v>2755</v>
      </c>
      <c r="AD68">
        <v>1800.7339999999999</v>
      </c>
      <c r="AE68">
        <v>1800.7339999999999</v>
      </c>
      <c r="AF68">
        <v>0</v>
      </c>
      <c r="AG68">
        <v>-676.28599999999994</v>
      </c>
      <c r="AH68">
        <v>-71.98</v>
      </c>
      <c r="AI68">
        <v>2549</v>
      </c>
      <c r="AJ68">
        <v>0</v>
      </c>
      <c r="AL68">
        <v>0</v>
      </c>
      <c r="AM68" s="1">
        <v>45953</v>
      </c>
      <c r="AN68" s="1">
        <v>45953</v>
      </c>
      <c r="AO68" s="1">
        <v>45953</v>
      </c>
      <c r="AP68">
        <v>0</v>
      </c>
      <c r="AQ68">
        <v>2427.62</v>
      </c>
      <c r="AR68">
        <v>0</v>
      </c>
      <c r="AS68">
        <v>2.5</v>
      </c>
      <c r="AT68">
        <v>2.5</v>
      </c>
      <c r="AU68">
        <v>0</v>
      </c>
      <c r="AV68">
        <v>0.25</v>
      </c>
      <c r="AW68">
        <v>0.25</v>
      </c>
      <c r="AX68">
        <v>0.1</v>
      </c>
      <c r="AY68" t="s">
        <v>121</v>
      </c>
      <c r="AZ68" t="s">
        <v>128</v>
      </c>
      <c r="BA68">
        <v>25.96</v>
      </c>
      <c r="BB68">
        <v>0</v>
      </c>
      <c r="BC68">
        <v>661.72</v>
      </c>
      <c r="BD68">
        <v>-661.72</v>
      </c>
      <c r="BE68">
        <v>0</v>
      </c>
      <c r="BF68">
        <v>0</v>
      </c>
      <c r="BG68">
        <v>0</v>
      </c>
      <c r="BH68">
        <v>495</v>
      </c>
      <c r="BI68">
        <v>2.4276200000000001</v>
      </c>
      <c r="BL68">
        <v>0</v>
      </c>
      <c r="BM68">
        <v>0</v>
      </c>
      <c r="BN68">
        <v>0</v>
      </c>
      <c r="BO68">
        <v>0</v>
      </c>
      <c r="BP68">
        <v>0</v>
      </c>
      <c r="BS68" t="s">
        <v>254</v>
      </c>
      <c r="BT68">
        <v>12.138</v>
      </c>
      <c r="BU68">
        <v>0</v>
      </c>
      <c r="BV68">
        <v>2.4279999999999999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1800.7339999999999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f t="shared" si="5"/>
        <v>2549</v>
      </c>
      <c r="DD68">
        <f t="shared" si="6"/>
        <v>661.72</v>
      </c>
      <c r="DE68">
        <f t="shared" si="7"/>
        <v>14.565999999999999</v>
      </c>
      <c r="DF68">
        <f t="shared" si="8"/>
        <v>71.98</v>
      </c>
      <c r="DG68">
        <f t="shared" si="9"/>
        <v>133.518</v>
      </c>
      <c r="DH68">
        <v>1800.7339999999999</v>
      </c>
    </row>
    <row r="69" spans="1:112" x14ac:dyDescent="0.3">
      <c r="A69">
        <v>8680270452</v>
      </c>
      <c r="B69">
        <v>10680196035</v>
      </c>
      <c r="C69" s="1">
        <v>45918.544444444444</v>
      </c>
      <c r="D69" s="1">
        <v>45923.827777777777</v>
      </c>
      <c r="E69" t="s">
        <v>255</v>
      </c>
      <c r="F69">
        <v>1994</v>
      </c>
      <c r="G69">
        <v>1977.941</v>
      </c>
      <c r="H69">
        <v>16.059000000000001</v>
      </c>
      <c r="I69">
        <v>2750</v>
      </c>
      <c r="J69">
        <v>550</v>
      </c>
      <c r="K69" t="s">
        <v>109</v>
      </c>
      <c r="L69">
        <v>12</v>
      </c>
      <c r="M69">
        <v>213.64</v>
      </c>
      <c r="N69">
        <v>0</v>
      </c>
      <c r="O69">
        <v>0</v>
      </c>
      <c r="P69">
        <v>8.9019999999999992</v>
      </c>
      <c r="Q69">
        <v>1.78</v>
      </c>
      <c r="R69">
        <v>27.14</v>
      </c>
      <c r="S69">
        <v>541.17100000000005</v>
      </c>
      <c r="T69">
        <v>-541.17100000000005</v>
      </c>
      <c r="U69">
        <v>-551.85299999999995</v>
      </c>
      <c r="V69">
        <v>-53.1</v>
      </c>
      <c r="W69">
        <v>0</v>
      </c>
      <c r="X69">
        <v>45</v>
      </c>
      <c r="Y69">
        <v>0</v>
      </c>
      <c r="Z69">
        <v>8.1</v>
      </c>
      <c r="AA69">
        <v>1</v>
      </c>
      <c r="AB69" t="s">
        <v>116</v>
      </c>
      <c r="AC69">
        <v>2200</v>
      </c>
      <c r="AD69">
        <v>1389.047</v>
      </c>
      <c r="AE69">
        <v>1389.047</v>
      </c>
      <c r="AF69">
        <v>0</v>
      </c>
      <c r="AG69">
        <v>-4.444</v>
      </c>
      <c r="AH69">
        <v>-0.42715999999999998</v>
      </c>
      <c r="AI69">
        <v>16.059000000000001</v>
      </c>
      <c r="AJ69">
        <v>-547.40899999999999</v>
      </c>
      <c r="AK69">
        <v>-52.672840000000001</v>
      </c>
      <c r="AL69">
        <v>1977.941</v>
      </c>
      <c r="AM69" s="1">
        <v>45938</v>
      </c>
      <c r="AN69" s="1">
        <v>45938</v>
      </c>
      <c r="AO69" s="1">
        <v>45938</v>
      </c>
      <c r="AP69">
        <v>0</v>
      </c>
      <c r="AQ69">
        <v>1780.36</v>
      </c>
      <c r="AR69">
        <v>12</v>
      </c>
      <c r="AS69">
        <v>0</v>
      </c>
      <c r="AT69">
        <v>0</v>
      </c>
      <c r="AU69">
        <v>0.5</v>
      </c>
      <c r="AV69">
        <v>0</v>
      </c>
      <c r="AW69">
        <v>0</v>
      </c>
      <c r="AX69">
        <v>0.1</v>
      </c>
      <c r="AY69" t="s">
        <v>121</v>
      </c>
      <c r="AZ69" t="s">
        <v>113</v>
      </c>
      <c r="BA69">
        <v>27.14</v>
      </c>
      <c r="BB69">
        <v>0</v>
      </c>
      <c r="BC69">
        <v>4.3579999999999997</v>
      </c>
      <c r="BD69">
        <v>-4.3579999999999997</v>
      </c>
      <c r="BE69">
        <v>0</v>
      </c>
      <c r="BF69">
        <v>0</v>
      </c>
      <c r="BG69">
        <v>0</v>
      </c>
      <c r="BH69">
        <v>550</v>
      </c>
      <c r="BI69">
        <v>1.7803599999999999</v>
      </c>
      <c r="BJ69">
        <v>27.14</v>
      </c>
      <c r="BK69">
        <v>0</v>
      </c>
      <c r="BL69">
        <v>536.81299999999999</v>
      </c>
      <c r="BM69">
        <v>-536.81299999999999</v>
      </c>
      <c r="BN69">
        <v>0</v>
      </c>
      <c r="BO69">
        <v>0</v>
      </c>
      <c r="BP69">
        <v>0</v>
      </c>
      <c r="BQ69">
        <v>550</v>
      </c>
      <c r="BR69">
        <v>1.7803599999999999</v>
      </c>
      <c r="BS69" t="s">
        <v>256</v>
      </c>
      <c r="BT69">
        <v>7.1999999999999995E-2</v>
      </c>
      <c r="BU69">
        <v>8.83</v>
      </c>
      <c r="BV69">
        <v>1.4E-2</v>
      </c>
      <c r="BW69">
        <v>1.766</v>
      </c>
      <c r="BX69">
        <v>0</v>
      </c>
      <c r="BY69">
        <v>0</v>
      </c>
      <c r="BZ69">
        <v>1389.047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f t="shared" si="5"/>
        <v>1994</v>
      </c>
      <c r="DD69">
        <f t="shared" si="6"/>
        <v>541.17100000000005</v>
      </c>
      <c r="DE69">
        <f t="shared" si="7"/>
        <v>10.681999999999999</v>
      </c>
      <c r="DF69">
        <f t="shared" si="8"/>
        <v>53.1</v>
      </c>
      <c r="DG69">
        <f t="shared" si="9"/>
        <v>222.54199999999997</v>
      </c>
      <c r="DH69">
        <v>1389.047</v>
      </c>
    </row>
    <row r="70" spans="1:112" x14ac:dyDescent="0.3">
      <c r="A70">
        <v>8673241096</v>
      </c>
      <c r="B70">
        <v>10673165555</v>
      </c>
      <c r="C70" s="1">
        <v>45916.459722222222</v>
      </c>
      <c r="D70" s="1">
        <v>45920.501388888886</v>
      </c>
      <c r="E70" t="s">
        <v>257</v>
      </c>
      <c r="F70">
        <v>3169</v>
      </c>
      <c r="G70">
        <v>0</v>
      </c>
      <c r="H70">
        <v>3169</v>
      </c>
      <c r="I70">
        <v>4500</v>
      </c>
      <c r="J70">
        <v>1125</v>
      </c>
      <c r="K70" t="s">
        <v>120</v>
      </c>
      <c r="L70">
        <v>12</v>
      </c>
      <c r="M70">
        <v>0</v>
      </c>
      <c r="N70">
        <v>169.77</v>
      </c>
      <c r="O70">
        <v>169.77</v>
      </c>
      <c r="P70">
        <v>14.147</v>
      </c>
      <c r="Q70">
        <v>2.8290000000000002</v>
      </c>
      <c r="R70">
        <v>25.96</v>
      </c>
      <c r="S70">
        <v>822.67200000000003</v>
      </c>
      <c r="T70">
        <v>-822.67200000000003</v>
      </c>
      <c r="U70">
        <v>-839.64800000000002</v>
      </c>
      <c r="V70">
        <v>-71.98</v>
      </c>
      <c r="W70">
        <v>0</v>
      </c>
      <c r="X70">
        <v>61</v>
      </c>
      <c r="Y70">
        <v>0</v>
      </c>
      <c r="Z70">
        <v>10.98</v>
      </c>
      <c r="AA70">
        <v>1</v>
      </c>
      <c r="AB70" t="s">
        <v>131</v>
      </c>
      <c r="AC70">
        <v>3375</v>
      </c>
      <c r="AD70">
        <v>2257.3719999999998</v>
      </c>
      <c r="AE70">
        <v>2257.3719999999998</v>
      </c>
      <c r="AF70">
        <v>0</v>
      </c>
      <c r="AG70">
        <v>-839.64800000000002</v>
      </c>
      <c r="AH70">
        <v>-71.98</v>
      </c>
      <c r="AI70">
        <v>3169</v>
      </c>
      <c r="AJ70">
        <v>0</v>
      </c>
      <c r="AL70">
        <v>0</v>
      </c>
      <c r="AM70" s="1">
        <v>45936</v>
      </c>
      <c r="AN70" s="1">
        <v>45936</v>
      </c>
      <c r="AO70" s="1">
        <v>45936</v>
      </c>
      <c r="AP70">
        <v>0</v>
      </c>
      <c r="AQ70">
        <v>2829.46</v>
      </c>
      <c r="AR70">
        <v>0</v>
      </c>
      <c r="AS70">
        <v>6</v>
      </c>
      <c r="AT70">
        <v>6</v>
      </c>
      <c r="AU70">
        <v>0</v>
      </c>
      <c r="AV70">
        <v>0.25</v>
      </c>
      <c r="AW70">
        <v>0.25</v>
      </c>
      <c r="AX70">
        <v>0.1</v>
      </c>
      <c r="AY70" t="s">
        <v>112</v>
      </c>
      <c r="AZ70" t="s">
        <v>160</v>
      </c>
      <c r="BA70">
        <v>25.96</v>
      </c>
      <c r="BB70">
        <v>0</v>
      </c>
      <c r="BC70">
        <v>822.67200000000003</v>
      </c>
      <c r="BD70">
        <v>-822.67200000000003</v>
      </c>
      <c r="BE70">
        <v>0</v>
      </c>
      <c r="BF70">
        <v>0</v>
      </c>
      <c r="BG70">
        <v>0</v>
      </c>
      <c r="BH70">
        <v>1125</v>
      </c>
      <c r="BI70">
        <v>2.8294600000000001</v>
      </c>
      <c r="BL70">
        <v>0</v>
      </c>
      <c r="BM70">
        <v>0</v>
      </c>
      <c r="BN70">
        <v>0</v>
      </c>
      <c r="BO70">
        <v>0</v>
      </c>
      <c r="BP70">
        <v>0</v>
      </c>
      <c r="BS70" t="s">
        <v>258</v>
      </c>
      <c r="BT70">
        <v>14.147</v>
      </c>
      <c r="BU70">
        <v>0</v>
      </c>
      <c r="BV70">
        <v>2.8290000000000002</v>
      </c>
      <c r="BW70">
        <v>0</v>
      </c>
      <c r="BX70">
        <v>0</v>
      </c>
      <c r="BY70">
        <v>2257.3719999999998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f t="shared" si="5"/>
        <v>3169</v>
      </c>
      <c r="DD70">
        <f t="shared" si="6"/>
        <v>822.67200000000003</v>
      </c>
      <c r="DE70">
        <f t="shared" si="7"/>
        <v>16.975999999999999</v>
      </c>
      <c r="DF70">
        <f t="shared" si="8"/>
        <v>71.98</v>
      </c>
      <c r="DG70">
        <f t="shared" si="9"/>
        <v>353.68700000000001</v>
      </c>
      <c r="DH70">
        <v>2257.3719999999998</v>
      </c>
    </row>
    <row r="71" spans="1:112" x14ac:dyDescent="0.3">
      <c r="A71">
        <v>8667562183</v>
      </c>
      <c r="B71">
        <v>10667486277</v>
      </c>
      <c r="C71" s="1">
        <v>45915.47152777778</v>
      </c>
      <c r="D71" s="1">
        <v>45918.496527777781</v>
      </c>
      <c r="E71" t="s">
        <v>259</v>
      </c>
      <c r="F71">
        <v>2994</v>
      </c>
      <c r="G71">
        <v>0</v>
      </c>
      <c r="H71">
        <v>2994</v>
      </c>
      <c r="I71">
        <v>4000</v>
      </c>
      <c r="J71">
        <v>800</v>
      </c>
      <c r="K71" t="s">
        <v>120</v>
      </c>
      <c r="L71">
        <v>12</v>
      </c>
      <c r="M71">
        <v>0</v>
      </c>
      <c r="N71">
        <v>160.38999999999999</v>
      </c>
      <c r="O71">
        <v>160.38999999999999</v>
      </c>
      <c r="P71">
        <v>13.366</v>
      </c>
      <c r="Q71">
        <v>2.673</v>
      </c>
      <c r="R71">
        <v>24.78</v>
      </c>
      <c r="S71">
        <v>741.91300000000001</v>
      </c>
      <c r="T71">
        <v>-741.91300000000001</v>
      </c>
      <c r="U71">
        <v>-757.952</v>
      </c>
      <c r="V71">
        <v>-71.98</v>
      </c>
      <c r="W71">
        <v>0</v>
      </c>
      <c r="X71">
        <v>61</v>
      </c>
      <c r="Y71">
        <v>0</v>
      </c>
      <c r="Z71">
        <v>10.98</v>
      </c>
      <c r="AA71">
        <v>1</v>
      </c>
      <c r="AB71" t="s">
        <v>131</v>
      </c>
      <c r="AC71">
        <v>3200</v>
      </c>
      <c r="AD71">
        <v>2164.0680000000002</v>
      </c>
      <c r="AE71">
        <v>2164.0680000000002</v>
      </c>
      <c r="AF71">
        <v>0</v>
      </c>
      <c r="AG71">
        <v>-757.952</v>
      </c>
      <c r="AH71">
        <v>-71.98</v>
      </c>
      <c r="AI71">
        <v>2994</v>
      </c>
      <c r="AJ71">
        <v>0</v>
      </c>
      <c r="AL71">
        <v>0</v>
      </c>
      <c r="AM71" s="1">
        <v>45933</v>
      </c>
      <c r="AN71" s="1">
        <v>45933</v>
      </c>
      <c r="AO71" s="1">
        <v>45933</v>
      </c>
      <c r="AP71">
        <v>0</v>
      </c>
      <c r="AQ71">
        <v>2673.22</v>
      </c>
      <c r="AR71">
        <v>0</v>
      </c>
      <c r="AS71">
        <v>6</v>
      </c>
      <c r="AT71">
        <v>6</v>
      </c>
      <c r="AU71">
        <v>0</v>
      </c>
      <c r="AV71">
        <v>0.25</v>
      </c>
      <c r="AW71">
        <v>0.25</v>
      </c>
      <c r="AX71">
        <v>0.1</v>
      </c>
      <c r="AY71" t="s">
        <v>112</v>
      </c>
      <c r="AZ71" t="s">
        <v>124</v>
      </c>
      <c r="BA71">
        <v>24.78</v>
      </c>
      <c r="BB71">
        <v>0</v>
      </c>
      <c r="BC71">
        <v>741.91300000000001</v>
      </c>
      <c r="BD71">
        <v>-741.91300000000001</v>
      </c>
      <c r="BE71">
        <v>0</v>
      </c>
      <c r="BF71">
        <v>0</v>
      </c>
      <c r="BG71">
        <v>0</v>
      </c>
      <c r="BH71">
        <v>800</v>
      </c>
      <c r="BI71">
        <v>2.6732200000000002</v>
      </c>
      <c r="BL71">
        <v>0</v>
      </c>
      <c r="BM71">
        <v>0</v>
      </c>
      <c r="BN71">
        <v>0</v>
      </c>
      <c r="BO71">
        <v>0</v>
      </c>
      <c r="BP71">
        <v>0</v>
      </c>
      <c r="BS71" t="s">
        <v>260</v>
      </c>
      <c r="BT71">
        <v>13.366</v>
      </c>
      <c r="BU71">
        <v>0</v>
      </c>
      <c r="BV71">
        <v>2.673</v>
      </c>
      <c r="BW71">
        <v>0</v>
      </c>
      <c r="BX71">
        <v>2164.0680000000002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f t="shared" si="5"/>
        <v>2994</v>
      </c>
      <c r="DD71">
        <f t="shared" si="6"/>
        <v>741.91300000000001</v>
      </c>
      <c r="DE71">
        <f t="shared" si="7"/>
        <v>16.039000000000001</v>
      </c>
      <c r="DF71">
        <f t="shared" si="8"/>
        <v>71.98</v>
      </c>
      <c r="DG71">
        <f t="shared" si="9"/>
        <v>334.14599999999996</v>
      </c>
      <c r="DH71">
        <v>2164.0679999999998</v>
      </c>
    </row>
    <row r="72" spans="1:112" x14ac:dyDescent="0.3">
      <c r="A72">
        <v>8674661455</v>
      </c>
      <c r="B72">
        <v>10674586005</v>
      </c>
      <c r="C72" s="1">
        <v>45916.459722222222</v>
      </c>
      <c r="D72" s="1">
        <v>45927.620833333334</v>
      </c>
      <c r="E72" t="s">
        <v>261</v>
      </c>
      <c r="F72">
        <v>1079</v>
      </c>
      <c r="G72">
        <v>1079</v>
      </c>
      <c r="H72">
        <v>0</v>
      </c>
      <c r="I72">
        <v>2500</v>
      </c>
      <c r="J72">
        <v>1250</v>
      </c>
      <c r="K72" t="s">
        <v>109</v>
      </c>
      <c r="L72">
        <v>12</v>
      </c>
      <c r="M72">
        <v>115.61</v>
      </c>
      <c r="N72">
        <v>0</v>
      </c>
      <c r="O72">
        <v>0</v>
      </c>
      <c r="P72">
        <v>4.8170000000000002</v>
      </c>
      <c r="Q72">
        <v>0.96299999999999997</v>
      </c>
      <c r="R72">
        <v>25.96</v>
      </c>
      <c r="S72">
        <v>280.108</v>
      </c>
      <c r="T72">
        <v>-280.108</v>
      </c>
      <c r="U72">
        <v>-285.88799999999998</v>
      </c>
      <c r="V72">
        <v>-53.1</v>
      </c>
      <c r="W72">
        <v>0</v>
      </c>
      <c r="X72">
        <v>45</v>
      </c>
      <c r="Y72">
        <v>0</v>
      </c>
      <c r="Z72">
        <v>8.1</v>
      </c>
      <c r="AA72">
        <v>1</v>
      </c>
      <c r="AB72" t="s">
        <v>116</v>
      </c>
      <c r="AC72">
        <v>1250</v>
      </c>
      <c r="AD72">
        <v>740.01199999999994</v>
      </c>
      <c r="AE72">
        <v>740.01199999999994</v>
      </c>
      <c r="AF72">
        <v>0</v>
      </c>
      <c r="AG72">
        <v>0</v>
      </c>
      <c r="AI72">
        <v>0</v>
      </c>
      <c r="AJ72">
        <v>-285.88799999999998</v>
      </c>
      <c r="AK72">
        <v>-53.1</v>
      </c>
      <c r="AL72">
        <v>1079</v>
      </c>
      <c r="AM72" s="1"/>
      <c r="AN72" s="1"/>
      <c r="AO72" s="1"/>
      <c r="AP72">
        <v>0</v>
      </c>
      <c r="AQ72">
        <v>963.39</v>
      </c>
      <c r="AR72">
        <v>12</v>
      </c>
      <c r="AS72">
        <v>0</v>
      </c>
      <c r="AT72">
        <v>0</v>
      </c>
      <c r="AU72">
        <v>0.5</v>
      </c>
      <c r="AV72">
        <v>0</v>
      </c>
      <c r="AW72">
        <v>0</v>
      </c>
      <c r="AX72">
        <v>0.1</v>
      </c>
      <c r="AY72" t="s">
        <v>112</v>
      </c>
      <c r="AZ72" t="s">
        <v>160</v>
      </c>
      <c r="BC72">
        <v>0</v>
      </c>
      <c r="BD72">
        <v>0</v>
      </c>
      <c r="BE72">
        <v>0</v>
      </c>
      <c r="BF72">
        <v>0</v>
      </c>
      <c r="BG72">
        <v>0</v>
      </c>
      <c r="BJ72">
        <v>25.96</v>
      </c>
      <c r="BK72">
        <v>0</v>
      </c>
      <c r="BL72">
        <v>280.108</v>
      </c>
      <c r="BM72">
        <v>-280.108</v>
      </c>
      <c r="BN72">
        <v>0</v>
      </c>
      <c r="BO72">
        <v>0</v>
      </c>
      <c r="BP72">
        <v>0</v>
      </c>
      <c r="BQ72">
        <v>1250</v>
      </c>
      <c r="BR72">
        <v>0.96338999999999997</v>
      </c>
      <c r="BS72" t="s">
        <v>262</v>
      </c>
      <c r="BT72">
        <v>0</v>
      </c>
      <c r="BU72">
        <v>4.8170000000000002</v>
      </c>
      <c r="BV72">
        <v>0</v>
      </c>
      <c r="BW72">
        <v>0.96299999999999997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740.01199999999994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f t="shared" si="5"/>
        <v>1079</v>
      </c>
      <c r="DD72">
        <f t="shared" si="6"/>
        <v>280.108</v>
      </c>
      <c r="DE72">
        <f t="shared" si="7"/>
        <v>5.78</v>
      </c>
      <c r="DF72">
        <f t="shared" si="8"/>
        <v>53.1</v>
      </c>
      <c r="DG72">
        <f t="shared" si="9"/>
        <v>120.42699999999999</v>
      </c>
      <c r="DH72">
        <v>740.01200000000006</v>
      </c>
    </row>
    <row r="73" spans="1:112" x14ac:dyDescent="0.3">
      <c r="A73">
        <v>8729589626</v>
      </c>
      <c r="B73">
        <v>10729545839</v>
      </c>
      <c r="C73" s="1">
        <v>45933.480555555558</v>
      </c>
      <c r="D73" s="1">
        <v>45937.448611111111</v>
      </c>
      <c r="E73" t="s">
        <v>198</v>
      </c>
      <c r="F73">
        <v>3743</v>
      </c>
      <c r="G73">
        <v>0</v>
      </c>
      <c r="H73">
        <v>3742.99</v>
      </c>
      <c r="I73">
        <v>4000</v>
      </c>
      <c r="J73">
        <v>51</v>
      </c>
      <c r="K73" t="s">
        <v>109</v>
      </c>
      <c r="L73">
        <v>18</v>
      </c>
      <c r="M73">
        <v>570.97</v>
      </c>
      <c r="N73">
        <v>0</v>
      </c>
      <c r="O73">
        <v>0</v>
      </c>
      <c r="P73">
        <v>15.86</v>
      </c>
      <c r="Q73">
        <v>3.1720000000000002</v>
      </c>
      <c r="R73">
        <v>24.78</v>
      </c>
      <c r="S73">
        <v>927.51300000000003</v>
      </c>
      <c r="T73">
        <v>-927.51300000000003</v>
      </c>
      <c r="U73">
        <v>-946.54499999999996</v>
      </c>
      <c r="V73">
        <v>-71.98</v>
      </c>
      <c r="W73">
        <v>0</v>
      </c>
      <c r="X73">
        <v>61</v>
      </c>
      <c r="Y73">
        <v>0</v>
      </c>
      <c r="Z73">
        <v>10.98</v>
      </c>
      <c r="AA73">
        <v>1</v>
      </c>
      <c r="AB73" t="s">
        <v>116</v>
      </c>
      <c r="AC73">
        <v>3949</v>
      </c>
      <c r="AD73">
        <v>2724.4650000000001</v>
      </c>
      <c r="AE73">
        <v>2724.4650000000001</v>
      </c>
      <c r="AF73">
        <v>0</v>
      </c>
      <c r="AG73">
        <v>-946.54499999999996</v>
      </c>
      <c r="AH73">
        <v>-71.98</v>
      </c>
      <c r="AI73">
        <v>3742.99</v>
      </c>
      <c r="AJ73">
        <v>0</v>
      </c>
      <c r="AL73">
        <v>0</v>
      </c>
      <c r="AM73" s="1">
        <v>45953</v>
      </c>
      <c r="AN73" s="1">
        <v>45953</v>
      </c>
      <c r="AO73" s="1">
        <v>45953</v>
      </c>
      <c r="AP73">
        <v>0</v>
      </c>
      <c r="AQ73">
        <v>3172.03</v>
      </c>
      <c r="AR73">
        <v>18</v>
      </c>
      <c r="AS73">
        <v>0</v>
      </c>
      <c r="AT73">
        <v>0</v>
      </c>
      <c r="AU73">
        <v>0.5</v>
      </c>
      <c r="AV73">
        <v>0</v>
      </c>
      <c r="AW73">
        <v>0</v>
      </c>
      <c r="AX73">
        <v>0.1</v>
      </c>
      <c r="AY73" t="s">
        <v>112</v>
      </c>
      <c r="AZ73" t="s">
        <v>113</v>
      </c>
      <c r="BA73">
        <v>24.78</v>
      </c>
      <c r="BB73">
        <v>0</v>
      </c>
      <c r="BC73">
        <v>927.51300000000003</v>
      </c>
      <c r="BD73">
        <v>-927.51300000000003</v>
      </c>
      <c r="BE73">
        <v>0</v>
      </c>
      <c r="BF73">
        <v>0</v>
      </c>
      <c r="BG73">
        <v>0</v>
      </c>
      <c r="BH73">
        <v>51</v>
      </c>
      <c r="BI73">
        <v>3.1720299999999999</v>
      </c>
      <c r="BL73">
        <v>0</v>
      </c>
      <c r="BM73">
        <v>0</v>
      </c>
      <c r="BN73">
        <v>0</v>
      </c>
      <c r="BO73">
        <v>0</v>
      </c>
      <c r="BP73">
        <v>0</v>
      </c>
      <c r="BS73" t="s">
        <v>263</v>
      </c>
      <c r="BT73">
        <v>15.86</v>
      </c>
      <c r="BU73">
        <v>0</v>
      </c>
      <c r="BV73">
        <v>3.1720000000000002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2724.4650000000001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f t="shared" si="5"/>
        <v>3742.99</v>
      </c>
      <c r="DD73">
        <f t="shared" si="6"/>
        <v>927.51300000000003</v>
      </c>
      <c r="DE73">
        <f t="shared" si="7"/>
        <v>19.032</v>
      </c>
      <c r="DF73">
        <f t="shared" si="8"/>
        <v>71.98</v>
      </c>
      <c r="DG73">
        <f t="shared" si="9"/>
        <v>586.83000000000004</v>
      </c>
      <c r="DH73">
        <v>2724.4649999999997</v>
      </c>
    </row>
    <row r="74" spans="1:112" x14ac:dyDescent="0.3">
      <c r="A74">
        <v>8733552059</v>
      </c>
      <c r="B74">
        <v>10733520727</v>
      </c>
      <c r="C74" s="1">
        <v>45934.836111111108</v>
      </c>
      <c r="D74" s="1">
        <v>45939.627083333333</v>
      </c>
      <c r="E74" t="s">
        <v>264</v>
      </c>
      <c r="F74">
        <v>2150</v>
      </c>
      <c r="G74">
        <v>0</v>
      </c>
      <c r="H74">
        <v>2150</v>
      </c>
      <c r="I74">
        <v>4800</v>
      </c>
      <c r="J74">
        <v>2444</v>
      </c>
      <c r="K74" t="s">
        <v>120</v>
      </c>
      <c r="L74">
        <v>5</v>
      </c>
      <c r="M74">
        <v>0</v>
      </c>
      <c r="N74">
        <v>51.19</v>
      </c>
      <c r="O74">
        <v>51.19</v>
      </c>
      <c r="P74">
        <v>10.238</v>
      </c>
      <c r="Q74">
        <v>2.048</v>
      </c>
      <c r="R74">
        <v>30.68</v>
      </c>
      <c r="S74">
        <v>659.62</v>
      </c>
      <c r="T74">
        <v>-659.62</v>
      </c>
      <c r="U74">
        <v>-671.90599999999995</v>
      </c>
      <c r="V74">
        <v>-71.98</v>
      </c>
      <c r="W74">
        <v>0</v>
      </c>
      <c r="X74">
        <v>61</v>
      </c>
      <c r="Y74">
        <v>0</v>
      </c>
      <c r="Z74">
        <v>10.98</v>
      </c>
      <c r="AA74">
        <v>1</v>
      </c>
      <c r="AB74" t="s">
        <v>131</v>
      </c>
      <c r="AC74">
        <v>2356</v>
      </c>
      <c r="AD74">
        <v>1406.114</v>
      </c>
      <c r="AE74">
        <v>1406.114</v>
      </c>
      <c r="AF74">
        <v>0</v>
      </c>
      <c r="AG74">
        <v>-671.90599999999995</v>
      </c>
      <c r="AH74">
        <v>-71.98</v>
      </c>
      <c r="AI74">
        <v>2150</v>
      </c>
      <c r="AJ74">
        <v>0</v>
      </c>
      <c r="AL74">
        <v>0</v>
      </c>
      <c r="AM74" s="1">
        <v>45953</v>
      </c>
      <c r="AN74" s="1">
        <v>45953</v>
      </c>
      <c r="AO74" s="1">
        <v>45953</v>
      </c>
      <c r="AP74">
        <v>0</v>
      </c>
      <c r="AQ74">
        <v>2047.62</v>
      </c>
      <c r="AR74">
        <v>0</v>
      </c>
      <c r="AS74">
        <v>2.5</v>
      </c>
      <c r="AT74">
        <v>2.5</v>
      </c>
      <c r="AU74">
        <v>0</v>
      </c>
      <c r="AV74">
        <v>0.25</v>
      </c>
      <c r="AW74">
        <v>0.25</v>
      </c>
      <c r="AX74">
        <v>0.1</v>
      </c>
      <c r="AY74" t="s">
        <v>127</v>
      </c>
      <c r="AZ74" t="s">
        <v>160</v>
      </c>
      <c r="BA74">
        <v>30.68</v>
      </c>
      <c r="BB74">
        <v>0</v>
      </c>
      <c r="BC74">
        <v>659.62</v>
      </c>
      <c r="BD74">
        <v>-659.62</v>
      </c>
      <c r="BE74">
        <v>0</v>
      </c>
      <c r="BF74">
        <v>0</v>
      </c>
      <c r="BG74">
        <v>0</v>
      </c>
      <c r="BH74">
        <v>2444</v>
      </c>
      <c r="BI74">
        <v>2.0476200000000002</v>
      </c>
      <c r="BL74">
        <v>0</v>
      </c>
      <c r="BM74">
        <v>0</v>
      </c>
      <c r="BN74">
        <v>0</v>
      </c>
      <c r="BO74">
        <v>0</v>
      </c>
      <c r="BP74">
        <v>0</v>
      </c>
      <c r="BS74" t="s">
        <v>265</v>
      </c>
      <c r="BT74">
        <v>10.238</v>
      </c>
      <c r="BU74">
        <v>0</v>
      </c>
      <c r="BV74">
        <v>2.048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1406.114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f t="shared" si="5"/>
        <v>2150</v>
      </c>
      <c r="DD74">
        <f t="shared" si="6"/>
        <v>659.62</v>
      </c>
      <c r="DE74">
        <f t="shared" si="7"/>
        <v>12.286</v>
      </c>
      <c r="DF74">
        <f t="shared" si="8"/>
        <v>71.98</v>
      </c>
      <c r="DG74">
        <f t="shared" si="9"/>
        <v>112.61799999999999</v>
      </c>
      <c r="DH74">
        <v>1406.114</v>
      </c>
    </row>
    <row r="75" spans="1:112" x14ac:dyDescent="0.3">
      <c r="A75">
        <v>8738500127</v>
      </c>
      <c r="B75">
        <v>10738481531</v>
      </c>
      <c r="C75" s="1">
        <v>45936.572916666664</v>
      </c>
      <c r="D75" s="1">
        <v>45941.613888888889</v>
      </c>
      <c r="E75" t="s">
        <v>266</v>
      </c>
      <c r="F75">
        <v>3839</v>
      </c>
      <c r="G75">
        <v>0</v>
      </c>
      <c r="H75">
        <v>3839</v>
      </c>
      <c r="I75">
        <v>5500</v>
      </c>
      <c r="J75">
        <v>1455</v>
      </c>
      <c r="K75" t="s">
        <v>109</v>
      </c>
      <c r="L75">
        <v>18</v>
      </c>
      <c r="M75">
        <v>585.61</v>
      </c>
      <c r="N75">
        <v>0</v>
      </c>
      <c r="O75">
        <v>0</v>
      </c>
      <c r="P75">
        <v>16.266999999999999</v>
      </c>
      <c r="Q75">
        <v>3.2530000000000001</v>
      </c>
      <c r="R75">
        <v>31.86</v>
      </c>
      <c r="S75">
        <v>1223.105</v>
      </c>
      <c r="T75">
        <v>-1223.105</v>
      </c>
      <c r="U75">
        <v>-1242.625</v>
      </c>
      <c r="V75">
        <v>-71.98</v>
      </c>
      <c r="W75">
        <v>0</v>
      </c>
      <c r="X75">
        <v>61</v>
      </c>
      <c r="Y75">
        <v>0</v>
      </c>
      <c r="Z75">
        <v>10.98</v>
      </c>
      <c r="AA75">
        <v>1</v>
      </c>
      <c r="AB75" t="s">
        <v>116</v>
      </c>
      <c r="AC75">
        <v>4045</v>
      </c>
      <c r="AD75">
        <v>2524.395</v>
      </c>
      <c r="AE75">
        <v>2524.395</v>
      </c>
      <c r="AF75">
        <v>0</v>
      </c>
      <c r="AG75">
        <v>-1242.625</v>
      </c>
      <c r="AH75">
        <v>-71.98</v>
      </c>
      <c r="AI75">
        <v>3839</v>
      </c>
      <c r="AJ75">
        <v>0</v>
      </c>
      <c r="AL75">
        <v>0</v>
      </c>
      <c r="AM75" s="1">
        <v>45957</v>
      </c>
      <c r="AN75" s="1">
        <v>45957</v>
      </c>
      <c r="AO75" s="1">
        <v>45957</v>
      </c>
      <c r="AP75">
        <v>0</v>
      </c>
      <c r="AQ75">
        <v>3253.39</v>
      </c>
      <c r="AR75">
        <v>18</v>
      </c>
      <c r="AS75">
        <v>0</v>
      </c>
      <c r="AT75">
        <v>0</v>
      </c>
      <c r="AU75">
        <v>0.5</v>
      </c>
      <c r="AV75">
        <v>0</v>
      </c>
      <c r="AW75">
        <v>0</v>
      </c>
      <c r="AX75">
        <v>0.1</v>
      </c>
      <c r="AY75" t="s">
        <v>127</v>
      </c>
      <c r="AZ75" t="s">
        <v>128</v>
      </c>
      <c r="BA75">
        <v>31.86</v>
      </c>
      <c r="BB75">
        <v>0</v>
      </c>
      <c r="BC75">
        <v>1223.105</v>
      </c>
      <c r="BD75">
        <v>-1223.105</v>
      </c>
      <c r="BE75">
        <v>0</v>
      </c>
      <c r="BF75">
        <v>0</v>
      </c>
      <c r="BG75">
        <v>0</v>
      </c>
      <c r="BH75">
        <v>1455</v>
      </c>
      <c r="BI75">
        <v>3.25339</v>
      </c>
      <c r="BL75">
        <v>0</v>
      </c>
      <c r="BM75">
        <v>0</v>
      </c>
      <c r="BN75">
        <v>0</v>
      </c>
      <c r="BO75">
        <v>0</v>
      </c>
      <c r="BP75">
        <v>0</v>
      </c>
      <c r="BS75" t="s">
        <v>267</v>
      </c>
      <c r="BT75">
        <v>16.266999999999999</v>
      </c>
      <c r="BU75">
        <v>0</v>
      </c>
      <c r="BV75">
        <v>3.2530000000000001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2524.395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f t="shared" si="5"/>
        <v>3839</v>
      </c>
      <c r="DD75">
        <f t="shared" si="6"/>
        <v>1223.105</v>
      </c>
      <c r="DE75">
        <f t="shared" si="7"/>
        <v>19.52</v>
      </c>
      <c r="DF75">
        <f t="shared" si="8"/>
        <v>71.98</v>
      </c>
      <c r="DG75">
        <f t="shared" si="9"/>
        <v>601.87700000000007</v>
      </c>
      <c r="DH75">
        <v>2524.395</v>
      </c>
    </row>
    <row r="76" spans="1:112" x14ac:dyDescent="0.3">
      <c r="A76">
        <v>8664041077</v>
      </c>
      <c r="B76">
        <v>10663965137</v>
      </c>
      <c r="C76" s="1">
        <v>45913.450694444444</v>
      </c>
      <c r="D76" s="1">
        <v>45916.460416666669</v>
      </c>
      <c r="E76" t="s">
        <v>268</v>
      </c>
      <c r="F76">
        <v>3119</v>
      </c>
      <c r="G76">
        <v>0</v>
      </c>
      <c r="H76">
        <v>3119</v>
      </c>
      <c r="I76">
        <v>5000</v>
      </c>
      <c r="J76">
        <v>1500</v>
      </c>
      <c r="K76" t="s">
        <v>109</v>
      </c>
      <c r="L76">
        <v>12</v>
      </c>
      <c r="M76">
        <v>334.18</v>
      </c>
      <c r="N76">
        <v>0</v>
      </c>
      <c r="O76">
        <v>0</v>
      </c>
      <c r="P76">
        <v>13.923999999999999</v>
      </c>
      <c r="Q76">
        <v>2.7850000000000001</v>
      </c>
      <c r="R76">
        <v>31.86</v>
      </c>
      <c r="S76">
        <v>993.71299999999997</v>
      </c>
      <c r="T76">
        <v>-993.71299999999997</v>
      </c>
      <c r="U76">
        <v>-1010.422</v>
      </c>
      <c r="V76">
        <v>-71.98</v>
      </c>
      <c r="W76">
        <v>0</v>
      </c>
      <c r="X76">
        <v>61</v>
      </c>
      <c r="Y76">
        <v>0</v>
      </c>
      <c r="Z76">
        <v>10.98</v>
      </c>
      <c r="AA76">
        <v>1</v>
      </c>
      <c r="AB76" t="s">
        <v>110</v>
      </c>
      <c r="AC76">
        <v>3325</v>
      </c>
      <c r="AD76">
        <v>2036.598</v>
      </c>
      <c r="AE76">
        <v>2036.598</v>
      </c>
      <c r="AF76">
        <v>0</v>
      </c>
      <c r="AG76">
        <v>-1010.422</v>
      </c>
      <c r="AH76">
        <v>-71.98</v>
      </c>
      <c r="AI76">
        <v>3119</v>
      </c>
      <c r="AJ76">
        <v>0</v>
      </c>
      <c r="AL76">
        <v>0</v>
      </c>
      <c r="AM76" s="1">
        <v>45933</v>
      </c>
      <c r="AN76" s="1">
        <v>45933</v>
      </c>
      <c r="AO76" s="1">
        <v>45933</v>
      </c>
      <c r="AP76">
        <v>0</v>
      </c>
      <c r="AQ76">
        <v>2784.82</v>
      </c>
      <c r="AR76">
        <v>12</v>
      </c>
      <c r="AS76">
        <v>0</v>
      </c>
      <c r="AT76">
        <v>0</v>
      </c>
      <c r="AU76">
        <v>0.5</v>
      </c>
      <c r="AV76">
        <v>0</v>
      </c>
      <c r="AW76">
        <v>0</v>
      </c>
      <c r="AX76">
        <v>0.1</v>
      </c>
      <c r="AY76" t="s">
        <v>127</v>
      </c>
      <c r="AZ76" t="s">
        <v>128</v>
      </c>
      <c r="BA76">
        <v>31.86</v>
      </c>
      <c r="BB76">
        <v>0</v>
      </c>
      <c r="BC76">
        <v>993.71299999999997</v>
      </c>
      <c r="BD76">
        <v>-993.71299999999997</v>
      </c>
      <c r="BE76">
        <v>0</v>
      </c>
      <c r="BF76">
        <v>0</v>
      </c>
      <c r="BG76">
        <v>0</v>
      </c>
      <c r="BH76">
        <v>1500</v>
      </c>
      <c r="BI76">
        <v>2.7848199999999999</v>
      </c>
      <c r="BL76">
        <v>0</v>
      </c>
      <c r="BM76">
        <v>0</v>
      </c>
      <c r="BN76">
        <v>0</v>
      </c>
      <c r="BO76">
        <v>0</v>
      </c>
      <c r="BP76">
        <v>0</v>
      </c>
      <c r="BS76" t="s">
        <v>269</v>
      </c>
      <c r="BT76">
        <v>13.923999999999999</v>
      </c>
      <c r="BU76">
        <v>0</v>
      </c>
      <c r="BV76">
        <v>2.7850000000000001</v>
      </c>
      <c r="BW76">
        <v>0</v>
      </c>
      <c r="BX76">
        <v>2036.598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f t="shared" si="5"/>
        <v>3119</v>
      </c>
      <c r="DD76">
        <f t="shared" si="6"/>
        <v>993.71299999999997</v>
      </c>
      <c r="DE76">
        <f t="shared" si="7"/>
        <v>16.709</v>
      </c>
      <c r="DF76">
        <f t="shared" si="8"/>
        <v>71.98</v>
      </c>
      <c r="DG76">
        <f t="shared" si="9"/>
        <v>348.10399999999998</v>
      </c>
      <c r="DH76">
        <v>2036.5980000000004</v>
      </c>
    </row>
    <row r="77" spans="1:112" x14ac:dyDescent="0.3">
      <c r="A77">
        <v>8741667042</v>
      </c>
      <c r="B77">
        <v>10741662108</v>
      </c>
      <c r="C77" s="1">
        <v>45938.423611111109</v>
      </c>
      <c r="D77" s="1">
        <v>45942.771527777775</v>
      </c>
      <c r="E77" t="s">
        <v>270</v>
      </c>
      <c r="F77">
        <v>391</v>
      </c>
      <c r="G77">
        <v>0</v>
      </c>
      <c r="H77">
        <v>391</v>
      </c>
      <c r="I77">
        <v>2750</v>
      </c>
      <c r="J77">
        <v>2300</v>
      </c>
      <c r="K77" t="s">
        <v>109</v>
      </c>
      <c r="L77">
        <v>5</v>
      </c>
      <c r="M77">
        <v>18.62</v>
      </c>
      <c r="N77">
        <v>0</v>
      </c>
      <c r="O77">
        <v>0</v>
      </c>
      <c r="P77">
        <v>1.8620000000000001</v>
      </c>
      <c r="Q77">
        <v>0.372</v>
      </c>
      <c r="R77">
        <v>2.36</v>
      </c>
      <c r="S77">
        <v>9.2279999999999998</v>
      </c>
      <c r="T77">
        <v>-9.2279999999999998</v>
      </c>
      <c r="U77">
        <v>-11.462</v>
      </c>
      <c r="V77">
        <v>-31.86</v>
      </c>
      <c r="W77">
        <v>0</v>
      </c>
      <c r="X77">
        <v>27</v>
      </c>
      <c r="Y77">
        <v>0</v>
      </c>
      <c r="Z77">
        <v>4.8600000000000003</v>
      </c>
      <c r="AA77">
        <v>1</v>
      </c>
      <c r="AB77" t="s">
        <v>116</v>
      </c>
      <c r="AC77">
        <v>450</v>
      </c>
      <c r="AD77">
        <v>347.678</v>
      </c>
      <c r="AE77">
        <v>347.678</v>
      </c>
      <c r="AF77">
        <v>0</v>
      </c>
      <c r="AG77">
        <v>-11.462</v>
      </c>
      <c r="AH77">
        <v>-31.86</v>
      </c>
      <c r="AI77">
        <v>391</v>
      </c>
      <c r="AJ77">
        <v>0</v>
      </c>
      <c r="AL77">
        <v>0</v>
      </c>
      <c r="AM77" s="1">
        <v>45957</v>
      </c>
      <c r="AN77" s="1">
        <v>45957</v>
      </c>
      <c r="AO77" s="1">
        <v>45957</v>
      </c>
      <c r="AP77">
        <v>0</v>
      </c>
      <c r="AQ77">
        <v>372.38</v>
      </c>
      <c r="AR77">
        <v>5</v>
      </c>
      <c r="AS77">
        <v>0</v>
      </c>
      <c r="AT77">
        <v>0</v>
      </c>
      <c r="AU77">
        <v>0.5</v>
      </c>
      <c r="AV77">
        <v>0</v>
      </c>
      <c r="AW77">
        <v>0</v>
      </c>
      <c r="AX77">
        <v>0.1</v>
      </c>
      <c r="AY77" t="s">
        <v>127</v>
      </c>
      <c r="AZ77" t="s">
        <v>128</v>
      </c>
      <c r="BA77">
        <v>2.36</v>
      </c>
      <c r="BB77">
        <v>0</v>
      </c>
      <c r="BC77">
        <v>9.2279999999999998</v>
      </c>
      <c r="BD77">
        <v>-9.2279999999999998</v>
      </c>
      <c r="BE77">
        <v>0</v>
      </c>
      <c r="BF77">
        <v>0</v>
      </c>
      <c r="BG77">
        <v>0</v>
      </c>
      <c r="BH77">
        <v>2300</v>
      </c>
      <c r="BI77">
        <v>0.37237999999999999</v>
      </c>
      <c r="BL77">
        <v>0</v>
      </c>
      <c r="BM77">
        <v>0</v>
      </c>
      <c r="BN77">
        <v>0</v>
      </c>
      <c r="BO77">
        <v>0</v>
      </c>
      <c r="BP77">
        <v>0</v>
      </c>
      <c r="BS77" t="s">
        <v>271</v>
      </c>
      <c r="BT77">
        <v>1.8620000000000001</v>
      </c>
      <c r="BU77">
        <v>0</v>
      </c>
      <c r="BV77">
        <v>0.372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347.678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f t="shared" si="5"/>
        <v>391</v>
      </c>
      <c r="DD77">
        <f t="shared" si="6"/>
        <v>9.2279999999999998</v>
      </c>
      <c r="DE77">
        <f t="shared" si="7"/>
        <v>2.234</v>
      </c>
      <c r="DF77">
        <f t="shared" si="8"/>
        <v>31.86</v>
      </c>
      <c r="DG77">
        <f t="shared" si="9"/>
        <v>20.481999999999999</v>
      </c>
      <c r="DH77">
        <v>347.678</v>
      </c>
    </row>
    <row r="78" spans="1:112" x14ac:dyDescent="0.3">
      <c r="A78">
        <v>8731459709</v>
      </c>
      <c r="B78">
        <v>10731421656</v>
      </c>
      <c r="C78" s="1">
        <v>45934.436805555553</v>
      </c>
      <c r="D78" s="1">
        <v>45939.450694444444</v>
      </c>
      <c r="E78" t="s">
        <v>272</v>
      </c>
      <c r="F78">
        <v>2396</v>
      </c>
      <c r="G78">
        <v>2396</v>
      </c>
      <c r="H78">
        <v>0</v>
      </c>
      <c r="I78">
        <v>3250</v>
      </c>
      <c r="J78">
        <v>648</v>
      </c>
      <c r="K78" t="s">
        <v>109</v>
      </c>
      <c r="L78">
        <v>5</v>
      </c>
      <c r="M78">
        <v>114.1</v>
      </c>
      <c r="N78">
        <v>0</v>
      </c>
      <c r="O78">
        <v>0</v>
      </c>
      <c r="P78">
        <v>11.41</v>
      </c>
      <c r="Q78">
        <v>2.282</v>
      </c>
      <c r="R78">
        <v>25.96</v>
      </c>
      <c r="S78">
        <v>622.00199999999995</v>
      </c>
      <c r="T78">
        <v>-622.00199999999995</v>
      </c>
      <c r="U78">
        <v>-635.69399999999996</v>
      </c>
      <c r="V78">
        <v>-71.98</v>
      </c>
      <c r="W78">
        <v>0</v>
      </c>
      <c r="X78">
        <v>61</v>
      </c>
      <c r="Y78">
        <v>0</v>
      </c>
      <c r="Z78">
        <v>10.98</v>
      </c>
      <c r="AA78">
        <v>1</v>
      </c>
      <c r="AB78" t="s">
        <v>116</v>
      </c>
      <c r="AC78">
        <v>2602</v>
      </c>
      <c r="AD78">
        <v>1688.326</v>
      </c>
      <c r="AE78">
        <v>1688.326</v>
      </c>
      <c r="AF78">
        <v>0</v>
      </c>
      <c r="AG78">
        <v>0</v>
      </c>
      <c r="AI78">
        <v>0</v>
      </c>
      <c r="AJ78">
        <v>-635.69399999999996</v>
      </c>
      <c r="AK78">
        <v>-71.98</v>
      </c>
      <c r="AL78">
        <v>2396</v>
      </c>
      <c r="AM78" s="1"/>
      <c r="AN78" s="1"/>
      <c r="AO78" s="1"/>
      <c r="AP78">
        <v>0</v>
      </c>
      <c r="AQ78">
        <v>2281.9</v>
      </c>
      <c r="AR78">
        <v>5</v>
      </c>
      <c r="AS78">
        <v>0</v>
      </c>
      <c r="AT78">
        <v>0</v>
      </c>
      <c r="AU78">
        <v>0.5</v>
      </c>
      <c r="AV78">
        <v>0</v>
      </c>
      <c r="AW78">
        <v>0</v>
      </c>
      <c r="AX78">
        <v>0.1</v>
      </c>
      <c r="AY78" t="s">
        <v>121</v>
      </c>
      <c r="AZ78" t="s">
        <v>113</v>
      </c>
      <c r="BC78">
        <v>0</v>
      </c>
      <c r="BD78">
        <v>0</v>
      </c>
      <c r="BE78">
        <v>0</v>
      </c>
      <c r="BF78">
        <v>0</v>
      </c>
      <c r="BG78">
        <v>0</v>
      </c>
      <c r="BJ78">
        <v>25.96</v>
      </c>
      <c r="BK78">
        <v>0</v>
      </c>
      <c r="BL78">
        <v>622.00199999999995</v>
      </c>
      <c r="BM78">
        <v>-622.00199999999995</v>
      </c>
      <c r="BN78">
        <v>0</v>
      </c>
      <c r="BO78">
        <v>0</v>
      </c>
      <c r="BP78">
        <v>0</v>
      </c>
      <c r="BQ78">
        <v>648</v>
      </c>
      <c r="BR78">
        <v>2.2818999999999998</v>
      </c>
      <c r="BS78" t="s">
        <v>273</v>
      </c>
      <c r="BT78">
        <v>0</v>
      </c>
      <c r="BU78">
        <v>11.41</v>
      </c>
      <c r="BV78">
        <v>0</v>
      </c>
      <c r="BW78">
        <v>2.282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1688.326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f t="shared" si="5"/>
        <v>2396</v>
      </c>
      <c r="DD78">
        <f t="shared" si="6"/>
        <v>622.00199999999995</v>
      </c>
      <c r="DE78">
        <f t="shared" si="7"/>
        <v>13.692</v>
      </c>
      <c r="DF78">
        <f t="shared" si="8"/>
        <v>71.98</v>
      </c>
      <c r="DG78">
        <f t="shared" si="9"/>
        <v>125.50999999999999</v>
      </c>
      <c r="DH78">
        <v>1688.326</v>
      </c>
    </row>
    <row r="79" spans="1:112" x14ac:dyDescent="0.3">
      <c r="A79">
        <v>8732429950</v>
      </c>
      <c r="B79">
        <v>10732395094</v>
      </c>
      <c r="C79" s="1">
        <v>45934.560416666667</v>
      </c>
      <c r="D79" s="1">
        <v>45939.640277777777</v>
      </c>
      <c r="E79" t="s">
        <v>274</v>
      </c>
      <c r="F79">
        <v>3104</v>
      </c>
      <c r="G79">
        <v>0</v>
      </c>
      <c r="H79">
        <v>3104</v>
      </c>
      <c r="I79">
        <v>3500</v>
      </c>
      <c r="J79">
        <v>190</v>
      </c>
      <c r="K79" t="s">
        <v>120</v>
      </c>
      <c r="L79">
        <v>18</v>
      </c>
      <c r="M79">
        <v>0</v>
      </c>
      <c r="N79">
        <v>236.75</v>
      </c>
      <c r="O79">
        <v>236.75</v>
      </c>
      <c r="P79">
        <v>13.153</v>
      </c>
      <c r="Q79">
        <v>2.6309999999999998</v>
      </c>
      <c r="R79">
        <v>24.78</v>
      </c>
      <c r="S79">
        <v>769.17100000000005</v>
      </c>
      <c r="T79">
        <v>-769.17100000000005</v>
      </c>
      <c r="U79">
        <v>-784.95500000000004</v>
      </c>
      <c r="V79">
        <v>-71.98</v>
      </c>
      <c r="W79">
        <v>0</v>
      </c>
      <c r="X79">
        <v>61</v>
      </c>
      <c r="Y79">
        <v>0</v>
      </c>
      <c r="Z79">
        <v>10.98</v>
      </c>
      <c r="AA79">
        <v>1</v>
      </c>
      <c r="AB79" t="s">
        <v>131</v>
      </c>
      <c r="AC79">
        <v>3310</v>
      </c>
      <c r="AD79">
        <v>2247.0650000000001</v>
      </c>
      <c r="AE79">
        <v>2247.0650000000001</v>
      </c>
      <c r="AF79">
        <v>0</v>
      </c>
      <c r="AG79">
        <v>-784.95500000000004</v>
      </c>
      <c r="AH79">
        <v>-71.98</v>
      </c>
      <c r="AI79">
        <v>3104</v>
      </c>
      <c r="AJ79">
        <v>0</v>
      </c>
      <c r="AL79">
        <v>0</v>
      </c>
      <c r="AM79" s="1">
        <v>45953</v>
      </c>
      <c r="AN79" s="1">
        <v>45953</v>
      </c>
      <c r="AO79" s="1">
        <v>45953</v>
      </c>
      <c r="AP79">
        <v>0</v>
      </c>
      <c r="AQ79">
        <v>2630.5</v>
      </c>
      <c r="AR79">
        <v>0</v>
      </c>
      <c r="AS79">
        <v>9</v>
      </c>
      <c r="AT79">
        <v>9</v>
      </c>
      <c r="AU79">
        <v>0</v>
      </c>
      <c r="AV79">
        <v>0.25</v>
      </c>
      <c r="AW79">
        <v>0.25</v>
      </c>
      <c r="AX79">
        <v>0.1</v>
      </c>
      <c r="AY79" t="s">
        <v>112</v>
      </c>
      <c r="AZ79" t="s">
        <v>113</v>
      </c>
      <c r="BA79">
        <v>24.78</v>
      </c>
      <c r="BB79">
        <v>0</v>
      </c>
      <c r="BC79">
        <v>769.17100000000005</v>
      </c>
      <c r="BD79">
        <v>-769.17100000000005</v>
      </c>
      <c r="BE79">
        <v>0</v>
      </c>
      <c r="BF79">
        <v>0</v>
      </c>
      <c r="BG79">
        <v>0</v>
      </c>
      <c r="BH79">
        <v>190</v>
      </c>
      <c r="BI79">
        <v>2.6305000000000001</v>
      </c>
      <c r="BL79">
        <v>0</v>
      </c>
      <c r="BM79">
        <v>0</v>
      </c>
      <c r="BN79">
        <v>0</v>
      </c>
      <c r="BO79">
        <v>0</v>
      </c>
      <c r="BP79">
        <v>0</v>
      </c>
      <c r="BS79" t="s">
        <v>275</v>
      </c>
      <c r="BT79">
        <v>13.153</v>
      </c>
      <c r="BU79">
        <v>0</v>
      </c>
      <c r="BV79">
        <v>2.6309999999999998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2247.0650000000001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f t="shared" si="5"/>
        <v>3104</v>
      </c>
      <c r="DD79">
        <f t="shared" si="6"/>
        <v>769.17100000000005</v>
      </c>
      <c r="DE79">
        <f t="shared" si="7"/>
        <v>15.784000000000001</v>
      </c>
      <c r="DF79">
        <f t="shared" si="8"/>
        <v>71.98</v>
      </c>
      <c r="DG79">
        <f t="shared" si="9"/>
        <v>486.65300000000002</v>
      </c>
      <c r="DH79">
        <v>2247.0649999999996</v>
      </c>
    </row>
    <row r="80" spans="1:112" x14ac:dyDescent="0.3">
      <c r="A80">
        <v>8705332926</v>
      </c>
      <c r="B80">
        <v>10705265422</v>
      </c>
      <c r="C80" s="1">
        <v>45924.787499999999</v>
      </c>
      <c r="D80" s="1">
        <v>45931.791666666664</v>
      </c>
      <c r="E80" t="s">
        <v>276</v>
      </c>
      <c r="F80">
        <v>6340.98</v>
      </c>
      <c r="G80">
        <v>0</v>
      </c>
      <c r="H80">
        <v>6341</v>
      </c>
      <c r="I80">
        <v>6950</v>
      </c>
      <c r="J80">
        <v>403</v>
      </c>
      <c r="K80" t="s">
        <v>120</v>
      </c>
      <c r="L80">
        <v>18</v>
      </c>
      <c r="M80">
        <v>0</v>
      </c>
      <c r="N80">
        <v>483.63</v>
      </c>
      <c r="O80">
        <v>483.63</v>
      </c>
      <c r="P80">
        <v>26.869</v>
      </c>
      <c r="Q80">
        <v>5.3739999999999997</v>
      </c>
      <c r="R80">
        <v>30.68</v>
      </c>
      <c r="S80">
        <v>1945.4190000000001</v>
      </c>
      <c r="T80">
        <v>-1945.4190000000001</v>
      </c>
      <c r="U80">
        <v>-1977.662</v>
      </c>
      <c r="V80">
        <v>-71.98</v>
      </c>
      <c r="W80">
        <v>0</v>
      </c>
      <c r="X80">
        <v>61</v>
      </c>
      <c r="Y80">
        <v>0</v>
      </c>
      <c r="Z80">
        <v>10.98</v>
      </c>
      <c r="AA80">
        <v>1</v>
      </c>
      <c r="AB80" t="s">
        <v>131</v>
      </c>
      <c r="AC80">
        <v>6547</v>
      </c>
      <c r="AD80">
        <v>4291.3580000000002</v>
      </c>
      <c r="AE80">
        <v>4291.3580000000002</v>
      </c>
      <c r="AF80">
        <v>0</v>
      </c>
      <c r="AG80">
        <v>-1977.662</v>
      </c>
      <c r="AH80">
        <v>-71.98</v>
      </c>
      <c r="AI80">
        <v>6341</v>
      </c>
      <c r="AJ80">
        <v>0</v>
      </c>
      <c r="AL80">
        <v>0</v>
      </c>
      <c r="AM80" s="1">
        <v>45945</v>
      </c>
      <c r="AN80" s="1">
        <v>45945</v>
      </c>
      <c r="AO80" s="1">
        <v>45945</v>
      </c>
      <c r="AP80">
        <v>0</v>
      </c>
      <c r="AQ80">
        <v>5373.72</v>
      </c>
      <c r="AR80">
        <v>0</v>
      </c>
      <c r="AS80">
        <v>9</v>
      </c>
      <c r="AT80">
        <v>9</v>
      </c>
      <c r="AU80">
        <v>0</v>
      </c>
      <c r="AV80">
        <v>0.25</v>
      </c>
      <c r="AW80">
        <v>0.25</v>
      </c>
      <c r="AX80">
        <v>0.1</v>
      </c>
      <c r="AY80" t="s">
        <v>127</v>
      </c>
      <c r="AZ80" t="s">
        <v>124</v>
      </c>
      <c r="BA80">
        <v>30.68</v>
      </c>
      <c r="BB80">
        <v>0</v>
      </c>
      <c r="BC80">
        <v>1945.4190000000001</v>
      </c>
      <c r="BD80">
        <v>-1945.4190000000001</v>
      </c>
      <c r="BE80">
        <v>0</v>
      </c>
      <c r="BF80">
        <v>0</v>
      </c>
      <c r="BG80">
        <v>0</v>
      </c>
      <c r="BH80">
        <v>403</v>
      </c>
      <c r="BI80">
        <v>5.3737199999999996</v>
      </c>
      <c r="BL80">
        <v>0</v>
      </c>
      <c r="BM80">
        <v>0</v>
      </c>
      <c r="BN80">
        <v>0</v>
      </c>
      <c r="BO80">
        <v>0</v>
      </c>
      <c r="BP80">
        <v>0</v>
      </c>
      <c r="BS80" t="s">
        <v>277</v>
      </c>
      <c r="BT80">
        <v>26.869</v>
      </c>
      <c r="BU80">
        <v>0</v>
      </c>
      <c r="BV80">
        <v>5.3739999999999997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4291.3580000000002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f t="shared" si="5"/>
        <v>6341</v>
      </c>
      <c r="DD80">
        <f t="shared" si="6"/>
        <v>1945.4190000000001</v>
      </c>
      <c r="DE80">
        <f t="shared" si="7"/>
        <v>32.243000000000002</v>
      </c>
      <c r="DF80">
        <f t="shared" si="8"/>
        <v>71.98</v>
      </c>
      <c r="DG80">
        <f t="shared" si="9"/>
        <v>994.12900000000002</v>
      </c>
      <c r="DH80">
        <v>4291.3580000000002</v>
      </c>
    </row>
    <row r="81" spans="1:112" x14ac:dyDescent="0.3">
      <c r="A81">
        <v>8686759194</v>
      </c>
      <c r="B81">
        <v>10686686593</v>
      </c>
      <c r="C81" s="1">
        <v>45920.538888888892</v>
      </c>
      <c r="D81" s="1">
        <v>45924.662499999999</v>
      </c>
      <c r="E81" t="s">
        <v>278</v>
      </c>
      <c r="F81">
        <v>3544</v>
      </c>
      <c r="G81">
        <v>0</v>
      </c>
      <c r="H81">
        <v>3544</v>
      </c>
      <c r="I81">
        <v>5000</v>
      </c>
      <c r="J81">
        <v>1250</v>
      </c>
      <c r="K81" t="s">
        <v>109</v>
      </c>
      <c r="L81">
        <v>12</v>
      </c>
      <c r="M81">
        <v>379.71</v>
      </c>
      <c r="N81">
        <v>0</v>
      </c>
      <c r="O81">
        <v>0</v>
      </c>
      <c r="P81">
        <v>15.821</v>
      </c>
      <c r="Q81">
        <v>3.1640000000000001</v>
      </c>
      <c r="R81">
        <v>25.96</v>
      </c>
      <c r="S81">
        <v>920.02200000000005</v>
      </c>
      <c r="T81">
        <v>-920.02200000000005</v>
      </c>
      <c r="U81">
        <v>-939.00699999999995</v>
      </c>
      <c r="V81">
        <v>-71.98</v>
      </c>
      <c r="W81">
        <v>0</v>
      </c>
      <c r="X81">
        <v>61</v>
      </c>
      <c r="Y81">
        <v>0</v>
      </c>
      <c r="Z81">
        <v>10.98</v>
      </c>
      <c r="AA81">
        <v>1</v>
      </c>
      <c r="AB81" t="s">
        <v>116</v>
      </c>
      <c r="AC81">
        <v>3750</v>
      </c>
      <c r="AD81">
        <v>2533.0129999999999</v>
      </c>
      <c r="AE81">
        <v>2533.0129999999999</v>
      </c>
      <c r="AF81">
        <v>0</v>
      </c>
      <c r="AG81">
        <v>-939.00699999999995</v>
      </c>
      <c r="AH81">
        <v>-71.98</v>
      </c>
      <c r="AI81">
        <v>3544</v>
      </c>
      <c r="AJ81">
        <v>0</v>
      </c>
      <c r="AL81">
        <v>0</v>
      </c>
      <c r="AM81" s="1">
        <v>45938</v>
      </c>
      <c r="AN81" s="1">
        <v>45938</v>
      </c>
      <c r="AO81" s="1">
        <v>45938</v>
      </c>
      <c r="AP81">
        <v>0</v>
      </c>
      <c r="AQ81">
        <v>3164.29</v>
      </c>
      <c r="AR81">
        <v>12</v>
      </c>
      <c r="AS81">
        <v>0</v>
      </c>
      <c r="AT81">
        <v>0</v>
      </c>
      <c r="AU81">
        <v>0.5</v>
      </c>
      <c r="AV81">
        <v>0</v>
      </c>
      <c r="AW81">
        <v>0</v>
      </c>
      <c r="AX81">
        <v>0.1</v>
      </c>
      <c r="AY81" t="s">
        <v>112</v>
      </c>
      <c r="AZ81" t="s">
        <v>160</v>
      </c>
      <c r="BA81">
        <v>25.96</v>
      </c>
      <c r="BB81">
        <v>0</v>
      </c>
      <c r="BC81">
        <v>920.02200000000005</v>
      </c>
      <c r="BD81">
        <v>-920.02200000000005</v>
      </c>
      <c r="BE81">
        <v>0</v>
      </c>
      <c r="BF81">
        <v>0</v>
      </c>
      <c r="BG81">
        <v>0</v>
      </c>
      <c r="BH81">
        <v>1250</v>
      </c>
      <c r="BI81">
        <v>3.1642899999999998</v>
      </c>
      <c r="BL81">
        <v>0</v>
      </c>
      <c r="BM81">
        <v>0</v>
      </c>
      <c r="BN81">
        <v>0</v>
      </c>
      <c r="BO81">
        <v>0</v>
      </c>
      <c r="BP81">
        <v>0</v>
      </c>
      <c r="BS81" t="s">
        <v>279</v>
      </c>
      <c r="BT81">
        <v>15.821</v>
      </c>
      <c r="BU81">
        <v>0</v>
      </c>
      <c r="BV81">
        <v>3.1640000000000001</v>
      </c>
      <c r="BW81">
        <v>0</v>
      </c>
      <c r="BX81">
        <v>0</v>
      </c>
      <c r="BY81">
        <v>0</v>
      </c>
      <c r="BZ81">
        <v>2533.0129999999999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f t="shared" si="5"/>
        <v>3544</v>
      </c>
      <c r="DD81">
        <f t="shared" si="6"/>
        <v>920.02200000000005</v>
      </c>
      <c r="DE81">
        <f t="shared" si="7"/>
        <v>18.984999999999999</v>
      </c>
      <c r="DF81">
        <f t="shared" si="8"/>
        <v>71.98</v>
      </c>
      <c r="DG81">
        <f t="shared" si="9"/>
        <v>395.53100000000001</v>
      </c>
      <c r="DH81">
        <v>2533.0129999999999</v>
      </c>
    </row>
    <row r="82" spans="1:112" x14ac:dyDescent="0.3">
      <c r="A82">
        <v>8680967376</v>
      </c>
      <c r="B82">
        <v>10680893112</v>
      </c>
      <c r="C82" s="1">
        <v>45918.800694444442</v>
      </c>
      <c r="D82" s="1">
        <v>45924.518055555556</v>
      </c>
      <c r="E82" t="s">
        <v>280</v>
      </c>
      <c r="F82">
        <v>2794</v>
      </c>
      <c r="G82">
        <v>2794</v>
      </c>
      <c r="H82">
        <v>0</v>
      </c>
      <c r="I82">
        <v>3750</v>
      </c>
      <c r="J82">
        <v>750</v>
      </c>
      <c r="K82" t="s">
        <v>109</v>
      </c>
      <c r="L82">
        <v>12</v>
      </c>
      <c r="M82">
        <v>299.36</v>
      </c>
      <c r="N82">
        <v>0</v>
      </c>
      <c r="O82">
        <v>0</v>
      </c>
      <c r="P82">
        <v>12.473000000000001</v>
      </c>
      <c r="Q82">
        <v>2.4950000000000001</v>
      </c>
      <c r="R82">
        <v>21.24</v>
      </c>
      <c r="S82">
        <v>593.44600000000003</v>
      </c>
      <c r="T82">
        <v>-593.44600000000003</v>
      </c>
      <c r="U82">
        <v>-608.41399999999999</v>
      </c>
      <c r="V82">
        <v>-71.98</v>
      </c>
      <c r="W82">
        <v>0</v>
      </c>
      <c r="X82">
        <v>61</v>
      </c>
      <c r="Y82">
        <v>0</v>
      </c>
      <c r="Z82">
        <v>10.98</v>
      </c>
      <c r="AA82">
        <v>1</v>
      </c>
      <c r="AB82" t="s">
        <v>116</v>
      </c>
      <c r="AC82">
        <v>3000</v>
      </c>
      <c r="AD82">
        <v>2113.6060000000002</v>
      </c>
      <c r="AE82">
        <v>2113.6060000000002</v>
      </c>
      <c r="AF82">
        <v>0</v>
      </c>
      <c r="AG82">
        <v>0</v>
      </c>
      <c r="AI82">
        <v>0</v>
      </c>
      <c r="AJ82">
        <v>-608.41399999999999</v>
      </c>
      <c r="AK82">
        <v>-71.98</v>
      </c>
      <c r="AL82">
        <v>2794</v>
      </c>
      <c r="AM82" s="1"/>
      <c r="AN82" s="1"/>
      <c r="AO82" s="1"/>
      <c r="AP82">
        <v>0</v>
      </c>
      <c r="AQ82">
        <v>2494.64</v>
      </c>
      <c r="AR82">
        <v>12</v>
      </c>
      <c r="AS82">
        <v>0</v>
      </c>
      <c r="AT82">
        <v>0</v>
      </c>
      <c r="AU82">
        <v>0.5</v>
      </c>
      <c r="AV82">
        <v>0</v>
      </c>
      <c r="AW82">
        <v>0</v>
      </c>
      <c r="AX82">
        <v>0.1</v>
      </c>
      <c r="AY82" t="s">
        <v>112</v>
      </c>
      <c r="AZ82" t="s">
        <v>128</v>
      </c>
      <c r="BC82">
        <v>0</v>
      </c>
      <c r="BD82">
        <v>0</v>
      </c>
      <c r="BE82">
        <v>0</v>
      </c>
      <c r="BF82">
        <v>0</v>
      </c>
      <c r="BG82">
        <v>0</v>
      </c>
      <c r="BJ82">
        <v>21.24</v>
      </c>
      <c r="BK82">
        <v>0</v>
      </c>
      <c r="BL82">
        <v>593.44600000000003</v>
      </c>
      <c r="BM82">
        <v>-593.44600000000003</v>
      </c>
      <c r="BN82">
        <v>0</v>
      </c>
      <c r="BO82">
        <v>0</v>
      </c>
      <c r="BP82">
        <v>0</v>
      </c>
      <c r="BQ82">
        <v>750</v>
      </c>
      <c r="BR82">
        <v>2.49464</v>
      </c>
      <c r="BS82" t="s">
        <v>281</v>
      </c>
      <c r="BT82">
        <v>0</v>
      </c>
      <c r="BU82">
        <v>12.473000000000001</v>
      </c>
      <c r="BV82">
        <v>0</v>
      </c>
      <c r="BW82">
        <v>2.4950000000000001</v>
      </c>
      <c r="BX82">
        <v>0</v>
      </c>
      <c r="BY82">
        <v>0</v>
      </c>
      <c r="BZ82">
        <v>2113.6060000000002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f t="shared" si="5"/>
        <v>2794</v>
      </c>
      <c r="DD82">
        <f t="shared" si="6"/>
        <v>593.44600000000003</v>
      </c>
      <c r="DE82">
        <f t="shared" si="7"/>
        <v>14.968</v>
      </c>
      <c r="DF82">
        <f t="shared" si="8"/>
        <v>71.98</v>
      </c>
      <c r="DG82">
        <f t="shared" si="9"/>
        <v>311.83300000000003</v>
      </c>
      <c r="DH82">
        <v>2113.6060000000002</v>
      </c>
    </row>
    <row r="83" spans="1:112" x14ac:dyDescent="0.3">
      <c r="A83">
        <v>8738277768</v>
      </c>
      <c r="B83">
        <v>10738254885</v>
      </c>
      <c r="C83" s="1">
        <v>45936.454861111109</v>
      </c>
      <c r="D83" s="1">
        <v>45942.815972222219</v>
      </c>
      <c r="E83" t="s">
        <v>282</v>
      </c>
      <c r="F83">
        <v>391</v>
      </c>
      <c r="G83">
        <v>0</v>
      </c>
      <c r="H83">
        <v>391</v>
      </c>
      <c r="I83">
        <v>2750</v>
      </c>
      <c r="J83">
        <v>2300</v>
      </c>
      <c r="K83" t="s">
        <v>109</v>
      </c>
      <c r="L83">
        <v>5</v>
      </c>
      <c r="M83">
        <v>18.62</v>
      </c>
      <c r="N83">
        <v>0</v>
      </c>
      <c r="O83">
        <v>0</v>
      </c>
      <c r="P83">
        <v>1.8620000000000001</v>
      </c>
      <c r="Q83">
        <v>0.372</v>
      </c>
      <c r="R83">
        <v>2.36</v>
      </c>
      <c r="S83">
        <v>9.2279999999999998</v>
      </c>
      <c r="T83">
        <v>-9.2279999999999998</v>
      </c>
      <c r="U83">
        <v>-11.462</v>
      </c>
      <c r="V83">
        <v>-31.86</v>
      </c>
      <c r="W83">
        <v>0</v>
      </c>
      <c r="X83">
        <v>27</v>
      </c>
      <c r="Y83">
        <v>0</v>
      </c>
      <c r="Z83">
        <v>4.8600000000000003</v>
      </c>
      <c r="AA83">
        <v>1</v>
      </c>
      <c r="AB83" t="s">
        <v>116</v>
      </c>
      <c r="AC83">
        <v>450</v>
      </c>
      <c r="AD83">
        <v>347.678</v>
      </c>
      <c r="AE83">
        <v>347.678</v>
      </c>
      <c r="AF83">
        <v>0</v>
      </c>
      <c r="AG83">
        <v>-11.462</v>
      </c>
      <c r="AH83">
        <v>-31.86</v>
      </c>
      <c r="AI83">
        <v>391</v>
      </c>
      <c r="AJ83">
        <v>0</v>
      </c>
      <c r="AL83">
        <v>0</v>
      </c>
      <c r="AM83" s="1">
        <v>45957</v>
      </c>
      <c r="AN83" s="1">
        <v>45957</v>
      </c>
      <c r="AO83" s="1">
        <v>45957</v>
      </c>
      <c r="AP83">
        <v>0</v>
      </c>
      <c r="AQ83">
        <v>372.38</v>
      </c>
      <c r="AR83">
        <v>5</v>
      </c>
      <c r="AS83">
        <v>0</v>
      </c>
      <c r="AT83">
        <v>0</v>
      </c>
      <c r="AU83">
        <v>0.5</v>
      </c>
      <c r="AV83">
        <v>0</v>
      </c>
      <c r="AW83">
        <v>0</v>
      </c>
      <c r="AX83">
        <v>0.1</v>
      </c>
      <c r="AY83" t="s">
        <v>127</v>
      </c>
      <c r="AZ83" t="s">
        <v>128</v>
      </c>
      <c r="BA83">
        <v>2.36</v>
      </c>
      <c r="BB83">
        <v>0</v>
      </c>
      <c r="BC83">
        <v>9.2279999999999998</v>
      </c>
      <c r="BD83">
        <v>-9.2279999999999998</v>
      </c>
      <c r="BE83">
        <v>0</v>
      </c>
      <c r="BF83">
        <v>0</v>
      </c>
      <c r="BG83">
        <v>0</v>
      </c>
      <c r="BH83">
        <v>2300</v>
      </c>
      <c r="BI83">
        <v>0.37237999999999999</v>
      </c>
      <c r="BL83">
        <v>0</v>
      </c>
      <c r="BM83">
        <v>0</v>
      </c>
      <c r="BN83">
        <v>0</v>
      </c>
      <c r="BO83">
        <v>0</v>
      </c>
      <c r="BP83">
        <v>0</v>
      </c>
      <c r="BS83" t="s">
        <v>283</v>
      </c>
      <c r="BT83">
        <v>1.8620000000000001</v>
      </c>
      <c r="BU83">
        <v>0</v>
      </c>
      <c r="BV83">
        <v>0.372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347.678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f t="shared" si="5"/>
        <v>391</v>
      </c>
      <c r="DD83">
        <f t="shared" si="6"/>
        <v>9.2279999999999998</v>
      </c>
      <c r="DE83">
        <f t="shared" si="7"/>
        <v>2.234</v>
      </c>
      <c r="DF83">
        <f t="shared" si="8"/>
        <v>31.86</v>
      </c>
      <c r="DG83">
        <f t="shared" si="9"/>
        <v>20.481999999999999</v>
      </c>
      <c r="DH83">
        <v>347.678</v>
      </c>
    </row>
    <row r="84" spans="1:112" x14ac:dyDescent="0.3">
      <c r="A84">
        <v>8714558795</v>
      </c>
      <c r="B84">
        <v>10714498549</v>
      </c>
      <c r="C84" s="1">
        <v>45929.449305555558</v>
      </c>
      <c r="D84" s="1">
        <v>45936.767361111109</v>
      </c>
      <c r="E84" t="s">
        <v>284</v>
      </c>
      <c r="F84">
        <v>140</v>
      </c>
      <c r="G84">
        <v>0</v>
      </c>
      <c r="H84">
        <v>140</v>
      </c>
      <c r="I84">
        <v>699</v>
      </c>
      <c r="J84">
        <v>500</v>
      </c>
      <c r="K84" t="s">
        <v>109</v>
      </c>
      <c r="L84">
        <v>5</v>
      </c>
      <c r="M84">
        <v>6.67</v>
      </c>
      <c r="N84">
        <v>0</v>
      </c>
      <c r="O84">
        <v>0</v>
      </c>
      <c r="P84">
        <v>0.66700000000000004</v>
      </c>
      <c r="Q84">
        <v>0.13300000000000001</v>
      </c>
      <c r="R84">
        <v>11.8</v>
      </c>
      <c r="S84">
        <v>16.52</v>
      </c>
      <c r="T84">
        <v>-16.52</v>
      </c>
      <c r="U84">
        <v>-17.32</v>
      </c>
      <c r="V84">
        <v>-31.86</v>
      </c>
      <c r="W84">
        <v>0</v>
      </c>
      <c r="X84">
        <v>27</v>
      </c>
      <c r="Y84">
        <v>0</v>
      </c>
      <c r="Z84">
        <v>4.8600000000000003</v>
      </c>
      <c r="AA84">
        <v>1</v>
      </c>
      <c r="AB84" t="s">
        <v>116</v>
      </c>
      <c r="AC84">
        <v>199</v>
      </c>
      <c r="AD84">
        <v>90.82</v>
      </c>
      <c r="AE84">
        <v>90.82</v>
      </c>
      <c r="AF84">
        <v>0</v>
      </c>
      <c r="AG84">
        <v>-17.32</v>
      </c>
      <c r="AH84">
        <v>-31.86</v>
      </c>
      <c r="AI84">
        <v>140</v>
      </c>
      <c r="AJ84">
        <v>0</v>
      </c>
      <c r="AL84">
        <v>0</v>
      </c>
      <c r="AM84" s="1">
        <v>45953</v>
      </c>
      <c r="AN84" s="1">
        <v>45953</v>
      </c>
      <c r="AO84" s="1">
        <v>45953</v>
      </c>
      <c r="AP84">
        <v>0</v>
      </c>
      <c r="AQ84">
        <v>133.33000000000001</v>
      </c>
      <c r="AR84">
        <v>5</v>
      </c>
      <c r="AS84">
        <v>0</v>
      </c>
      <c r="AT84">
        <v>0</v>
      </c>
      <c r="AU84">
        <v>0.5</v>
      </c>
      <c r="AV84">
        <v>0</v>
      </c>
      <c r="AW84">
        <v>0</v>
      </c>
      <c r="AX84">
        <v>0.1</v>
      </c>
      <c r="AY84" t="s">
        <v>121</v>
      </c>
      <c r="AZ84" t="s">
        <v>285</v>
      </c>
      <c r="BA84">
        <v>11.8</v>
      </c>
      <c r="BB84">
        <v>0</v>
      </c>
      <c r="BC84">
        <v>16.52</v>
      </c>
      <c r="BD84">
        <v>-16.52</v>
      </c>
      <c r="BE84">
        <v>0</v>
      </c>
      <c r="BF84">
        <v>0</v>
      </c>
      <c r="BG84">
        <v>0</v>
      </c>
      <c r="BH84">
        <v>500</v>
      </c>
      <c r="BI84">
        <v>0.13333</v>
      </c>
      <c r="BL84">
        <v>0</v>
      </c>
      <c r="BM84">
        <v>0</v>
      </c>
      <c r="BN84">
        <v>0</v>
      </c>
      <c r="BO84">
        <v>0</v>
      </c>
      <c r="BP84">
        <v>0</v>
      </c>
      <c r="BS84" t="s">
        <v>286</v>
      </c>
      <c r="BT84">
        <v>0.66700000000000004</v>
      </c>
      <c r="BU84">
        <v>0</v>
      </c>
      <c r="BV84">
        <v>0.13300000000000001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90.82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f t="shared" si="5"/>
        <v>140</v>
      </c>
      <c r="DD84">
        <f t="shared" si="6"/>
        <v>16.52</v>
      </c>
      <c r="DE84">
        <f t="shared" si="7"/>
        <v>0.8</v>
      </c>
      <c r="DF84">
        <f t="shared" si="8"/>
        <v>31.86</v>
      </c>
      <c r="DG84">
        <f t="shared" si="9"/>
        <v>7.3369999999999997</v>
      </c>
      <c r="DH84">
        <v>90.820000000000007</v>
      </c>
    </row>
    <row r="85" spans="1:112" x14ac:dyDescent="0.3">
      <c r="A85">
        <v>8682570667</v>
      </c>
      <c r="B85">
        <v>10682497661</v>
      </c>
      <c r="C85" s="1">
        <v>45919.79791666667</v>
      </c>
      <c r="D85" s="1">
        <v>45925.501388888886</v>
      </c>
      <c r="E85" t="s">
        <v>287</v>
      </c>
      <c r="F85">
        <v>3629</v>
      </c>
      <c r="G85">
        <v>3629</v>
      </c>
      <c r="H85">
        <v>0</v>
      </c>
      <c r="I85">
        <v>5000</v>
      </c>
      <c r="J85">
        <v>1165</v>
      </c>
      <c r="K85" t="s">
        <v>109</v>
      </c>
      <c r="L85">
        <v>12</v>
      </c>
      <c r="M85">
        <v>388.82</v>
      </c>
      <c r="N85">
        <v>0</v>
      </c>
      <c r="O85">
        <v>0</v>
      </c>
      <c r="P85">
        <v>16.201000000000001</v>
      </c>
      <c r="Q85">
        <v>3.24</v>
      </c>
      <c r="R85">
        <v>31.86</v>
      </c>
      <c r="S85">
        <v>1156.1990000000001</v>
      </c>
      <c r="T85">
        <v>-1156.1990000000001</v>
      </c>
      <c r="U85">
        <v>-1175.6400000000001</v>
      </c>
      <c r="V85">
        <v>-71.98</v>
      </c>
      <c r="W85">
        <v>0</v>
      </c>
      <c r="X85">
        <v>61</v>
      </c>
      <c r="Y85">
        <v>0</v>
      </c>
      <c r="Z85">
        <v>10.98</v>
      </c>
      <c r="AA85">
        <v>1</v>
      </c>
      <c r="AB85" t="s">
        <v>116</v>
      </c>
      <c r="AC85">
        <v>3835</v>
      </c>
      <c r="AD85">
        <v>2381.38</v>
      </c>
      <c r="AE85">
        <v>2381.38</v>
      </c>
      <c r="AF85">
        <v>0</v>
      </c>
      <c r="AG85">
        <v>0</v>
      </c>
      <c r="AI85">
        <v>0</v>
      </c>
      <c r="AJ85">
        <v>-1175.6400000000001</v>
      </c>
      <c r="AK85">
        <v>-71.98</v>
      </c>
      <c r="AL85">
        <v>3629</v>
      </c>
      <c r="AM85" s="1"/>
      <c r="AN85" s="1"/>
      <c r="AO85" s="1"/>
      <c r="AP85">
        <v>0</v>
      </c>
      <c r="AQ85">
        <v>3240.18</v>
      </c>
      <c r="AR85">
        <v>12</v>
      </c>
      <c r="AS85">
        <v>0</v>
      </c>
      <c r="AT85">
        <v>0</v>
      </c>
      <c r="AU85">
        <v>0.5</v>
      </c>
      <c r="AV85">
        <v>0</v>
      </c>
      <c r="AW85">
        <v>0</v>
      </c>
      <c r="AX85">
        <v>0.1</v>
      </c>
      <c r="AY85" t="s">
        <v>127</v>
      </c>
      <c r="AZ85" t="s">
        <v>128</v>
      </c>
      <c r="BC85">
        <v>0</v>
      </c>
      <c r="BD85">
        <v>0</v>
      </c>
      <c r="BE85">
        <v>0</v>
      </c>
      <c r="BF85">
        <v>0</v>
      </c>
      <c r="BG85">
        <v>0</v>
      </c>
      <c r="BJ85">
        <v>31.86</v>
      </c>
      <c r="BK85">
        <v>0</v>
      </c>
      <c r="BL85">
        <v>1156.1990000000001</v>
      </c>
      <c r="BM85">
        <v>-1156.1990000000001</v>
      </c>
      <c r="BN85">
        <v>0</v>
      </c>
      <c r="BO85">
        <v>0</v>
      </c>
      <c r="BP85">
        <v>0</v>
      </c>
      <c r="BQ85">
        <v>1165</v>
      </c>
      <c r="BR85">
        <v>3.2401800000000001</v>
      </c>
      <c r="BS85" t="s">
        <v>288</v>
      </c>
      <c r="BT85">
        <v>0</v>
      </c>
      <c r="BU85">
        <v>16.201000000000001</v>
      </c>
      <c r="BV85">
        <v>0</v>
      </c>
      <c r="BW85">
        <v>3.24</v>
      </c>
      <c r="BX85">
        <v>0</v>
      </c>
      <c r="BY85">
        <v>0</v>
      </c>
      <c r="BZ85">
        <v>0</v>
      </c>
      <c r="CA85">
        <v>2381.38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f t="shared" si="5"/>
        <v>3629</v>
      </c>
      <c r="DD85">
        <f t="shared" si="6"/>
        <v>1156.1990000000001</v>
      </c>
      <c r="DE85">
        <f t="shared" si="7"/>
        <v>19.441000000000003</v>
      </c>
      <c r="DF85">
        <f t="shared" si="8"/>
        <v>71.98</v>
      </c>
      <c r="DG85">
        <f t="shared" si="9"/>
        <v>405.02100000000002</v>
      </c>
      <c r="DH85">
        <v>2381.38</v>
      </c>
    </row>
    <row r="86" spans="1:112" x14ac:dyDescent="0.3">
      <c r="A86">
        <v>8662341758</v>
      </c>
      <c r="B86">
        <v>10662265807</v>
      </c>
      <c r="C86" s="1">
        <v>45912.475694444445</v>
      </c>
      <c r="D86" s="1">
        <v>45917.515972222223</v>
      </c>
      <c r="E86" t="s">
        <v>289</v>
      </c>
      <c r="F86">
        <v>1931</v>
      </c>
      <c r="G86">
        <v>126.16200000000001</v>
      </c>
      <c r="H86">
        <v>1804.838</v>
      </c>
      <c r="I86">
        <v>4750</v>
      </c>
      <c r="J86">
        <v>2613</v>
      </c>
      <c r="K86" t="s">
        <v>109</v>
      </c>
      <c r="L86">
        <v>12</v>
      </c>
      <c r="M86">
        <v>206.89</v>
      </c>
      <c r="N86">
        <v>0</v>
      </c>
      <c r="O86">
        <v>0</v>
      </c>
      <c r="P86">
        <v>8.6199999999999992</v>
      </c>
      <c r="Q86">
        <v>1.724</v>
      </c>
      <c r="R86">
        <v>33.04</v>
      </c>
      <c r="S86">
        <v>638.00300000000004</v>
      </c>
      <c r="T86">
        <v>-638.00300000000004</v>
      </c>
      <c r="U86">
        <v>-648.34699999999998</v>
      </c>
      <c r="V86">
        <v>-53.1</v>
      </c>
      <c r="W86">
        <v>0</v>
      </c>
      <c r="X86">
        <v>45</v>
      </c>
      <c r="Y86">
        <v>0</v>
      </c>
      <c r="Z86">
        <v>8.1</v>
      </c>
      <c r="AA86">
        <v>1</v>
      </c>
      <c r="AB86" t="s">
        <v>116</v>
      </c>
      <c r="AC86">
        <v>2137</v>
      </c>
      <c r="AD86">
        <v>1229.5530000000001</v>
      </c>
      <c r="AE86">
        <v>1229.5530000000001</v>
      </c>
      <c r="AF86">
        <v>0</v>
      </c>
      <c r="AG86">
        <v>-605.98699999999997</v>
      </c>
      <c r="AH86">
        <v>-49.630800000000001</v>
      </c>
      <c r="AI86">
        <v>1804.838</v>
      </c>
      <c r="AJ86">
        <v>-42.36</v>
      </c>
      <c r="AK86">
        <v>-3.4691999999999998</v>
      </c>
      <c r="AL86">
        <v>126.16200000000001</v>
      </c>
      <c r="AM86" s="1">
        <v>45933</v>
      </c>
      <c r="AN86" s="1">
        <v>45933</v>
      </c>
      <c r="AO86" s="1">
        <v>45933</v>
      </c>
      <c r="AP86">
        <v>114</v>
      </c>
      <c r="AQ86">
        <v>1724.11</v>
      </c>
      <c r="AR86">
        <v>12</v>
      </c>
      <c r="AS86">
        <v>0</v>
      </c>
      <c r="AT86">
        <v>0</v>
      </c>
      <c r="AU86">
        <v>0.5</v>
      </c>
      <c r="AV86">
        <v>0</v>
      </c>
      <c r="AW86">
        <v>0</v>
      </c>
      <c r="AX86">
        <v>0.1</v>
      </c>
      <c r="AY86" t="s">
        <v>127</v>
      </c>
      <c r="AZ86" t="s">
        <v>128</v>
      </c>
      <c r="BA86">
        <v>33.04</v>
      </c>
      <c r="BB86">
        <v>0</v>
      </c>
      <c r="BC86">
        <v>596.31899999999996</v>
      </c>
      <c r="BD86">
        <v>-596.31899999999996</v>
      </c>
      <c r="BE86">
        <v>0</v>
      </c>
      <c r="BF86">
        <v>0</v>
      </c>
      <c r="BG86">
        <v>0</v>
      </c>
      <c r="BH86">
        <v>2613</v>
      </c>
      <c r="BI86">
        <v>1.72411</v>
      </c>
      <c r="BJ86">
        <v>33.04</v>
      </c>
      <c r="BK86">
        <v>0</v>
      </c>
      <c r="BL86">
        <v>41.683999999999997</v>
      </c>
      <c r="BM86">
        <v>-41.683999999999997</v>
      </c>
      <c r="BN86">
        <v>0</v>
      </c>
      <c r="BO86">
        <v>0</v>
      </c>
      <c r="BP86">
        <v>0</v>
      </c>
      <c r="BQ86">
        <v>2613</v>
      </c>
      <c r="BR86">
        <v>1.72411</v>
      </c>
      <c r="BS86" t="s">
        <v>290</v>
      </c>
      <c r="BT86">
        <v>8.0570000000000004</v>
      </c>
      <c r="BU86">
        <v>0.56299999999999994</v>
      </c>
      <c r="BV86">
        <v>1.611</v>
      </c>
      <c r="BW86">
        <v>0.113</v>
      </c>
      <c r="BX86">
        <v>1229.5530000000001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f t="shared" si="5"/>
        <v>1931</v>
      </c>
      <c r="DD86">
        <f t="shared" si="6"/>
        <v>638.00300000000004</v>
      </c>
      <c r="DE86">
        <f t="shared" si="7"/>
        <v>10.343999999999999</v>
      </c>
      <c r="DF86">
        <f t="shared" si="8"/>
        <v>53.1</v>
      </c>
      <c r="DG86">
        <f t="shared" si="9"/>
        <v>215.51</v>
      </c>
      <c r="DH86">
        <v>1229.5529999999999</v>
      </c>
    </row>
    <row r="87" spans="1:112" x14ac:dyDescent="0.3">
      <c r="A87">
        <v>8724483694</v>
      </c>
      <c r="B87">
        <v>10724432180</v>
      </c>
      <c r="C87" s="1">
        <v>45931.463194444441</v>
      </c>
      <c r="D87" s="1">
        <v>45935.506249999999</v>
      </c>
      <c r="E87" t="s">
        <v>291</v>
      </c>
      <c r="F87">
        <v>2338</v>
      </c>
      <c r="G87">
        <v>2338</v>
      </c>
      <c r="H87">
        <v>0</v>
      </c>
      <c r="I87">
        <v>3000</v>
      </c>
      <c r="J87">
        <v>456</v>
      </c>
      <c r="K87" t="s">
        <v>109</v>
      </c>
      <c r="L87">
        <v>5</v>
      </c>
      <c r="M87">
        <v>111.33</v>
      </c>
      <c r="N87">
        <v>0</v>
      </c>
      <c r="O87">
        <v>0</v>
      </c>
      <c r="P87">
        <v>11.132999999999999</v>
      </c>
      <c r="Q87">
        <v>2.2269999999999999</v>
      </c>
      <c r="R87">
        <v>25.96</v>
      </c>
      <c r="S87">
        <v>606.94500000000005</v>
      </c>
      <c r="T87">
        <v>-606.94500000000005</v>
      </c>
      <c r="U87">
        <v>-620.30499999999995</v>
      </c>
      <c r="V87">
        <v>-71.98</v>
      </c>
      <c r="W87">
        <v>0</v>
      </c>
      <c r="X87">
        <v>61</v>
      </c>
      <c r="Y87">
        <v>0</v>
      </c>
      <c r="Z87">
        <v>10.98</v>
      </c>
      <c r="AA87">
        <v>1</v>
      </c>
      <c r="AB87" t="s">
        <v>116</v>
      </c>
      <c r="AC87">
        <v>2544</v>
      </c>
      <c r="AD87">
        <v>1645.7149999999999</v>
      </c>
      <c r="AE87">
        <v>1645.7149999999999</v>
      </c>
      <c r="AF87">
        <v>0</v>
      </c>
      <c r="AG87">
        <v>0</v>
      </c>
      <c r="AI87">
        <v>0</v>
      </c>
      <c r="AJ87">
        <v>-620.30499999999995</v>
      </c>
      <c r="AK87">
        <v>-71.98</v>
      </c>
      <c r="AL87">
        <v>2338</v>
      </c>
      <c r="AM87" s="1"/>
      <c r="AN87" s="1"/>
      <c r="AO87" s="1"/>
      <c r="AP87">
        <v>0</v>
      </c>
      <c r="AQ87">
        <v>2226.67</v>
      </c>
      <c r="AR87">
        <v>5</v>
      </c>
      <c r="AS87">
        <v>0</v>
      </c>
      <c r="AT87">
        <v>0</v>
      </c>
      <c r="AU87">
        <v>0.5</v>
      </c>
      <c r="AV87">
        <v>0</v>
      </c>
      <c r="AW87">
        <v>0</v>
      </c>
      <c r="AX87">
        <v>0.1</v>
      </c>
      <c r="AY87" t="s">
        <v>121</v>
      </c>
      <c r="AZ87" t="s">
        <v>113</v>
      </c>
      <c r="BC87">
        <v>0</v>
      </c>
      <c r="BD87">
        <v>0</v>
      </c>
      <c r="BE87">
        <v>0</v>
      </c>
      <c r="BF87">
        <v>0</v>
      </c>
      <c r="BG87">
        <v>0</v>
      </c>
      <c r="BJ87">
        <v>25.96</v>
      </c>
      <c r="BK87">
        <v>0</v>
      </c>
      <c r="BL87">
        <v>606.94500000000005</v>
      </c>
      <c r="BM87">
        <v>-606.94500000000005</v>
      </c>
      <c r="BN87">
        <v>0</v>
      </c>
      <c r="BO87">
        <v>0</v>
      </c>
      <c r="BP87">
        <v>0</v>
      </c>
      <c r="BQ87">
        <v>456</v>
      </c>
      <c r="BR87">
        <v>2.2266699999999999</v>
      </c>
      <c r="BS87" t="s">
        <v>292</v>
      </c>
      <c r="BT87">
        <v>0</v>
      </c>
      <c r="BU87">
        <v>11.132999999999999</v>
      </c>
      <c r="BV87">
        <v>0</v>
      </c>
      <c r="BW87">
        <v>2.2269999999999999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1645.7149999999999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f t="shared" si="5"/>
        <v>2338</v>
      </c>
      <c r="DD87">
        <f t="shared" si="6"/>
        <v>606.94500000000005</v>
      </c>
      <c r="DE87">
        <f t="shared" si="7"/>
        <v>13.36</v>
      </c>
      <c r="DF87">
        <f t="shared" si="8"/>
        <v>71.98</v>
      </c>
      <c r="DG87">
        <f t="shared" si="9"/>
        <v>122.46299999999999</v>
      </c>
      <c r="DH87">
        <v>1645.7149999999999</v>
      </c>
    </row>
    <row r="88" spans="1:112" x14ac:dyDescent="0.3">
      <c r="A88">
        <v>8740345353</v>
      </c>
      <c r="B88">
        <v>10740335813</v>
      </c>
      <c r="C88" s="1">
        <v>45937.797222222223</v>
      </c>
      <c r="D88" s="1">
        <v>45945.450694444444</v>
      </c>
      <c r="E88" t="s">
        <v>293</v>
      </c>
      <c r="F88">
        <v>3594</v>
      </c>
      <c r="G88">
        <v>3594</v>
      </c>
      <c r="H88">
        <v>0</v>
      </c>
      <c r="I88">
        <v>4000</v>
      </c>
      <c r="J88">
        <v>200</v>
      </c>
      <c r="K88" t="s">
        <v>120</v>
      </c>
      <c r="L88">
        <v>18</v>
      </c>
      <c r="M88">
        <v>0</v>
      </c>
      <c r="N88">
        <v>274.12</v>
      </c>
      <c r="O88">
        <v>274.12</v>
      </c>
      <c r="P88">
        <v>15.228999999999999</v>
      </c>
      <c r="Q88">
        <v>3.0459999999999998</v>
      </c>
      <c r="R88">
        <v>25.96</v>
      </c>
      <c r="S88">
        <v>933.00199999999995</v>
      </c>
      <c r="T88">
        <v>-933.00199999999995</v>
      </c>
      <c r="U88">
        <v>-951.27700000000004</v>
      </c>
      <c r="V88">
        <v>-71.98</v>
      </c>
      <c r="W88">
        <v>0</v>
      </c>
      <c r="X88">
        <v>61</v>
      </c>
      <c r="Y88">
        <v>0</v>
      </c>
      <c r="Z88">
        <v>10.98</v>
      </c>
      <c r="AA88">
        <v>1</v>
      </c>
      <c r="AB88" t="s">
        <v>110</v>
      </c>
      <c r="AC88">
        <v>3800</v>
      </c>
      <c r="AD88">
        <v>2570.7429999999999</v>
      </c>
      <c r="AE88">
        <v>2570.7429999999999</v>
      </c>
      <c r="AF88">
        <v>0</v>
      </c>
      <c r="AG88">
        <v>0</v>
      </c>
      <c r="AI88">
        <v>0</v>
      </c>
      <c r="AJ88">
        <v>-951.27700000000004</v>
      </c>
      <c r="AK88">
        <v>-71.98</v>
      </c>
      <c r="AL88">
        <v>3594</v>
      </c>
      <c r="AM88" s="1"/>
      <c r="AN88" s="1"/>
      <c r="AO88" s="1"/>
      <c r="AP88">
        <v>0</v>
      </c>
      <c r="AQ88">
        <v>3045.76</v>
      </c>
      <c r="AR88">
        <v>0</v>
      </c>
      <c r="AS88">
        <v>9</v>
      </c>
      <c r="AT88">
        <v>9</v>
      </c>
      <c r="AU88">
        <v>0</v>
      </c>
      <c r="AV88">
        <v>0.25</v>
      </c>
      <c r="AW88">
        <v>0.25</v>
      </c>
      <c r="AX88">
        <v>0.1</v>
      </c>
      <c r="AY88" t="s">
        <v>112</v>
      </c>
      <c r="AZ88" t="s">
        <v>160</v>
      </c>
      <c r="BC88">
        <v>0</v>
      </c>
      <c r="BD88">
        <v>0</v>
      </c>
      <c r="BE88">
        <v>0</v>
      </c>
      <c r="BF88">
        <v>0</v>
      </c>
      <c r="BG88">
        <v>0</v>
      </c>
      <c r="BJ88">
        <v>25.96</v>
      </c>
      <c r="BK88">
        <v>0</v>
      </c>
      <c r="BL88">
        <v>933.00199999999995</v>
      </c>
      <c r="BM88">
        <v>-933.00199999999995</v>
      </c>
      <c r="BN88">
        <v>0</v>
      </c>
      <c r="BO88">
        <v>0</v>
      </c>
      <c r="BP88">
        <v>0</v>
      </c>
      <c r="BQ88">
        <v>200</v>
      </c>
      <c r="BR88">
        <v>3.04576</v>
      </c>
      <c r="BS88" t="s">
        <v>294</v>
      </c>
      <c r="BT88">
        <v>0</v>
      </c>
      <c r="BU88">
        <v>15.228999999999999</v>
      </c>
      <c r="BV88">
        <v>0</v>
      </c>
      <c r="BW88">
        <v>3.0459999999999998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2570.7429999999999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f t="shared" si="5"/>
        <v>3594</v>
      </c>
      <c r="DD88">
        <f t="shared" si="6"/>
        <v>933.00199999999995</v>
      </c>
      <c r="DE88">
        <f t="shared" si="7"/>
        <v>18.274999999999999</v>
      </c>
      <c r="DF88">
        <f t="shared" si="8"/>
        <v>71.98</v>
      </c>
      <c r="DG88">
        <f t="shared" si="9"/>
        <v>563.46900000000005</v>
      </c>
      <c r="DH88">
        <v>2570.7429999999999</v>
      </c>
    </row>
    <row r="89" spans="1:112" x14ac:dyDescent="0.3">
      <c r="A89">
        <v>8706210922</v>
      </c>
      <c r="B89">
        <v>10706143517</v>
      </c>
      <c r="C89" s="1">
        <v>45925.451388888891</v>
      </c>
      <c r="D89" s="1">
        <v>45929.394444444442</v>
      </c>
      <c r="E89" t="s">
        <v>200</v>
      </c>
      <c r="F89">
        <v>391</v>
      </c>
      <c r="G89">
        <v>391</v>
      </c>
      <c r="H89">
        <v>0</v>
      </c>
      <c r="I89">
        <v>2500</v>
      </c>
      <c r="J89">
        <v>2050</v>
      </c>
      <c r="K89" t="s">
        <v>109</v>
      </c>
      <c r="L89">
        <v>5</v>
      </c>
      <c r="M89">
        <v>18.62</v>
      </c>
      <c r="N89">
        <v>0</v>
      </c>
      <c r="O89">
        <v>0</v>
      </c>
      <c r="P89">
        <v>1.8620000000000001</v>
      </c>
      <c r="Q89">
        <v>0.372</v>
      </c>
      <c r="R89">
        <v>2.36</v>
      </c>
      <c r="S89">
        <v>9.2279999999999998</v>
      </c>
      <c r="T89">
        <v>-9.2279999999999998</v>
      </c>
      <c r="U89">
        <v>-11.462</v>
      </c>
      <c r="V89">
        <v>-31.86</v>
      </c>
      <c r="W89">
        <v>0</v>
      </c>
      <c r="X89">
        <v>27</v>
      </c>
      <c r="Y89">
        <v>0</v>
      </c>
      <c r="Z89">
        <v>4.8600000000000003</v>
      </c>
      <c r="AA89">
        <v>1</v>
      </c>
      <c r="AB89" t="s">
        <v>116</v>
      </c>
      <c r="AC89">
        <v>450</v>
      </c>
      <c r="AD89">
        <v>347.678</v>
      </c>
      <c r="AE89">
        <v>347.678</v>
      </c>
      <c r="AF89">
        <v>0</v>
      </c>
      <c r="AG89">
        <v>0</v>
      </c>
      <c r="AI89">
        <v>0</v>
      </c>
      <c r="AJ89">
        <v>-11.462</v>
      </c>
      <c r="AK89">
        <v>-31.86</v>
      </c>
      <c r="AL89">
        <v>391</v>
      </c>
      <c r="AM89" s="1"/>
      <c r="AN89" s="1"/>
      <c r="AO89" s="1"/>
      <c r="AP89">
        <v>0</v>
      </c>
      <c r="AQ89">
        <v>372.38</v>
      </c>
      <c r="AR89">
        <v>5</v>
      </c>
      <c r="AS89">
        <v>0</v>
      </c>
      <c r="AT89">
        <v>0</v>
      </c>
      <c r="AU89">
        <v>0.5</v>
      </c>
      <c r="AV89">
        <v>0</v>
      </c>
      <c r="AW89">
        <v>0</v>
      </c>
      <c r="AX89">
        <v>0.1</v>
      </c>
      <c r="AY89" t="s">
        <v>127</v>
      </c>
      <c r="AZ89" t="s">
        <v>128</v>
      </c>
      <c r="BC89">
        <v>0</v>
      </c>
      <c r="BD89">
        <v>0</v>
      </c>
      <c r="BE89">
        <v>0</v>
      </c>
      <c r="BF89">
        <v>0</v>
      </c>
      <c r="BG89">
        <v>0</v>
      </c>
      <c r="BJ89">
        <v>2.36</v>
      </c>
      <c r="BK89">
        <v>0</v>
      </c>
      <c r="BL89">
        <v>9.2279999999999998</v>
      </c>
      <c r="BM89">
        <v>-9.2279999999999998</v>
      </c>
      <c r="BN89">
        <v>0</v>
      </c>
      <c r="BO89">
        <v>0</v>
      </c>
      <c r="BP89">
        <v>0</v>
      </c>
      <c r="BQ89">
        <v>2050</v>
      </c>
      <c r="BR89">
        <v>0.37237999999999999</v>
      </c>
      <c r="BS89" t="s">
        <v>295</v>
      </c>
      <c r="BT89">
        <v>0</v>
      </c>
      <c r="BU89">
        <v>1.8620000000000001</v>
      </c>
      <c r="BV89">
        <v>0</v>
      </c>
      <c r="BW89">
        <v>0.372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347.678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f t="shared" si="5"/>
        <v>391</v>
      </c>
      <c r="DD89">
        <f t="shared" si="6"/>
        <v>9.2279999999999998</v>
      </c>
      <c r="DE89">
        <f t="shared" si="7"/>
        <v>2.234</v>
      </c>
      <c r="DF89">
        <f t="shared" si="8"/>
        <v>31.86</v>
      </c>
      <c r="DG89">
        <f t="shared" si="9"/>
        <v>20.481999999999999</v>
      </c>
      <c r="DH89">
        <v>347.678</v>
      </c>
    </row>
    <row r="90" spans="1:112" x14ac:dyDescent="0.3">
      <c r="A90">
        <v>8738896129</v>
      </c>
      <c r="B90">
        <v>10738881856</v>
      </c>
      <c r="C90" s="1">
        <v>45936.808333333334</v>
      </c>
      <c r="D90" s="1">
        <v>45942.45</v>
      </c>
      <c r="E90" t="s">
        <v>296</v>
      </c>
      <c r="F90">
        <v>3954.99</v>
      </c>
      <c r="G90">
        <v>3955</v>
      </c>
      <c r="H90">
        <v>0</v>
      </c>
      <c r="I90">
        <v>4500</v>
      </c>
      <c r="J90">
        <v>339</v>
      </c>
      <c r="K90" t="s">
        <v>109</v>
      </c>
      <c r="L90">
        <v>18</v>
      </c>
      <c r="M90">
        <v>603.29999999999995</v>
      </c>
      <c r="N90">
        <v>0</v>
      </c>
      <c r="O90">
        <v>0</v>
      </c>
      <c r="P90">
        <v>16.757999999999999</v>
      </c>
      <c r="Q90">
        <v>3.3519999999999999</v>
      </c>
      <c r="R90">
        <v>24.78</v>
      </c>
      <c r="S90">
        <v>980.04899999999998</v>
      </c>
      <c r="T90">
        <v>-980.04899999999998</v>
      </c>
      <c r="U90">
        <v>-1000.159</v>
      </c>
      <c r="V90">
        <v>-71.98</v>
      </c>
      <c r="W90">
        <v>0</v>
      </c>
      <c r="X90">
        <v>61</v>
      </c>
      <c r="Y90">
        <v>0</v>
      </c>
      <c r="Z90">
        <v>10.98</v>
      </c>
      <c r="AA90">
        <v>1</v>
      </c>
      <c r="AB90" t="s">
        <v>116</v>
      </c>
      <c r="AC90">
        <v>4161</v>
      </c>
      <c r="AD90">
        <v>2882.8609999999999</v>
      </c>
      <c r="AE90">
        <v>2882.8609999999999</v>
      </c>
      <c r="AF90">
        <v>0</v>
      </c>
      <c r="AG90">
        <v>0</v>
      </c>
      <c r="AI90">
        <v>0</v>
      </c>
      <c r="AJ90">
        <v>-1000.159</v>
      </c>
      <c r="AK90">
        <v>-71.98</v>
      </c>
      <c r="AL90">
        <v>3955</v>
      </c>
      <c r="AM90" s="1"/>
      <c r="AN90" s="1"/>
      <c r="AO90" s="1"/>
      <c r="AP90">
        <v>0</v>
      </c>
      <c r="AQ90">
        <v>3351.69</v>
      </c>
      <c r="AR90">
        <v>18</v>
      </c>
      <c r="AS90">
        <v>0</v>
      </c>
      <c r="AT90">
        <v>0</v>
      </c>
      <c r="AU90">
        <v>0.5</v>
      </c>
      <c r="AV90">
        <v>0</v>
      </c>
      <c r="AW90">
        <v>0</v>
      </c>
      <c r="AX90">
        <v>0.1</v>
      </c>
      <c r="AY90" t="s">
        <v>112</v>
      </c>
      <c r="AZ90" t="s">
        <v>113</v>
      </c>
      <c r="BC90">
        <v>0</v>
      </c>
      <c r="BD90">
        <v>0</v>
      </c>
      <c r="BE90">
        <v>0</v>
      </c>
      <c r="BF90">
        <v>0</v>
      </c>
      <c r="BG90">
        <v>0</v>
      </c>
      <c r="BJ90">
        <v>24.78</v>
      </c>
      <c r="BK90">
        <v>0</v>
      </c>
      <c r="BL90">
        <v>980.04899999999998</v>
      </c>
      <c r="BM90">
        <v>-980.04899999999998</v>
      </c>
      <c r="BN90">
        <v>0</v>
      </c>
      <c r="BO90">
        <v>0</v>
      </c>
      <c r="BP90">
        <v>0</v>
      </c>
      <c r="BQ90">
        <v>339</v>
      </c>
      <c r="BR90">
        <v>3.3516900000000001</v>
      </c>
      <c r="BS90" t="s">
        <v>297</v>
      </c>
      <c r="BT90">
        <v>0</v>
      </c>
      <c r="BU90">
        <v>16.757999999999999</v>
      </c>
      <c r="BV90">
        <v>0</v>
      </c>
      <c r="BW90">
        <v>3.3519999999999999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2882.8609999999999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f t="shared" si="5"/>
        <v>3955</v>
      </c>
      <c r="DD90">
        <f t="shared" si="6"/>
        <v>980.04899999999998</v>
      </c>
      <c r="DE90">
        <f t="shared" si="7"/>
        <v>20.11</v>
      </c>
      <c r="DF90">
        <f t="shared" si="8"/>
        <v>71.98</v>
      </c>
      <c r="DG90">
        <f t="shared" si="9"/>
        <v>620.05799999999999</v>
      </c>
      <c r="DH90">
        <v>2882.8609999999999</v>
      </c>
    </row>
    <row r="91" spans="1:112" x14ac:dyDescent="0.3">
      <c r="A91">
        <v>8721028699</v>
      </c>
      <c r="B91">
        <v>10720973620</v>
      </c>
      <c r="C91" s="1">
        <v>45930.615277777775</v>
      </c>
      <c r="D91" s="1">
        <v>45935.401388888888</v>
      </c>
      <c r="E91" t="s">
        <v>298</v>
      </c>
      <c r="F91">
        <v>1012</v>
      </c>
      <c r="G91">
        <v>1012</v>
      </c>
      <c r="H91">
        <v>0</v>
      </c>
      <c r="I91">
        <v>2500</v>
      </c>
      <c r="J91">
        <v>1317</v>
      </c>
      <c r="K91" t="s">
        <v>109</v>
      </c>
      <c r="L91">
        <v>5</v>
      </c>
      <c r="M91">
        <v>48.19</v>
      </c>
      <c r="N91">
        <v>0</v>
      </c>
      <c r="O91">
        <v>0</v>
      </c>
      <c r="P91">
        <v>4.819</v>
      </c>
      <c r="Q91">
        <v>0.96399999999999997</v>
      </c>
      <c r="R91">
        <v>24.78</v>
      </c>
      <c r="S91">
        <v>250.774</v>
      </c>
      <c r="T91">
        <v>-250.774</v>
      </c>
      <c r="U91">
        <v>-256.55700000000002</v>
      </c>
      <c r="V91">
        <v>-53.1</v>
      </c>
      <c r="W91">
        <v>0</v>
      </c>
      <c r="X91">
        <v>45</v>
      </c>
      <c r="Y91">
        <v>0</v>
      </c>
      <c r="Z91">
        <v>8.1</v>
      </c>
      <c r="AA91">
        <v>1</v>
      </c>
      <c r="AB91" t="s">
        <v>116</v>
      </c>
      <c r="AC91">
        <v>1183</v>
      </c>
      <c r="AD91">
        <v>702.34299999999996</v>
      </c>
      <c r="AE91">
        <v>702.34299999999996</v>
      </c>
      <c r="AF91">
        <v>0</v>
      </c>
      <c r="AG91">
        <v>0</v>
      </c>
      <c r="AI91">
        <v>0</v>
      </c>
      <c r="AJ91">
        <v>-256.55700000000002</v>
      </c>
      <c r="AK91">
        <v>-53.1</v>
      </c>
      <c r="AL91">
        <v>1012</v>
      </c>
      <c r="AM91" s="1"/>
      <c r="AN91" s="1"/>
      <c r="AO91" s="1"/>
      <c r="AP91">
        <v>0</v>
      </c>
      <c r="AQ91">
        <v>963.81</v>
      </c>
      <c r="AR91">
        <v>5</v>
      </c>
      <c r="AS91">
        <v>0</v>
      </c>
      <c r="AT91">
        <v>0</v>
      </c>
      <c r="AU91">
        <v>0.5</v>
      </c>
      <c r="AV91">
        <v>0</v>
      </c>
      <c r="AW91">
        <v>0</v>
      </c>
      <c r="AX91">
        <v>0.1</v>
      </c>
      <c r="AY91" t="s">
        <v>112</v>
      </c>
      <c r="AZ91" t="s">
        <v>124</v>
      </c>
      <c r="BC91">
        <v>0</v>
      </c>
      <c r="BD91">
        <v>0</v>
      </c>
      <c r="BE91">
        <v>0</v>
      </c>
      <c r="BF91">
        <v>0</v>
      </c>
      <c r="BG91">
        <v>0</v>
      </c>
      <c r="BJ91">
        <v>24.78</v>
      </c>
      <c r="BK91">
        <v>0</v>
      </c>
      <c r="BL91">
        <v>250.774</v>
      </c>
      <c r="BM91">
        <v>-250.774</v>
      </c>
      <c r="BN91">
        <v>0</v>
      </c>
      <c r="BO91">
        <v>0</v>
      </c>
      <c r="BP91">
        <v>0</v>
      </c>
      <c r="BQ91">
        <v>1317</v>
      </c>
      <c r="BR91">
        <v>0.96380999999999994</v>
      </c>
      <c r="BS91" t="s">
        <v>299</v>
      </c>
      <c r="BT91">
        <v>0</v>
      </c>
      <c r="BU91">
        <v>4.819</v>
      </c>
      <c r="BV91">
        <v>0</v>
      </c>
      <c r="BW91">
        <v>0.96399999999999997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702.34299999999996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f t="shared" si="5"/>
        <v>1012</v>
      </c>
      <c r="DD91">
        <f t="shared" si="6"/>
        <v>250.774</v>
      </c>
      <c r="DE91">
        <f t="shared" si="7"/>
        <v>5.7829999999999995</v>
      </c>
      <c r="DF91">
        <f t="shared" si="8"/>
        <v>53.1</v>
      </c>
      <c r="DG91">
        <f t="shared" si="9"/>
        <v>53.009</v>
      </c>
      <c r="DH91">
        <v>702.34299999999996</v>
      </c>
    </row>
    <row r="92" spans="1:112" x14ac:dyDescent="0.3">
      <c r="A92">
        <v>8691260646</v>
      </c>
      <c r="B92">
        <v>10691188862</v>
      </c>
      <c r="C92" s="1">
        <v>45922.443055555559</v>
      </c>
      <c r="D92" s="1">
        <v>45927.62222222222</v>
      </c>
      <c r="E92" t="s">
        <v>137</v>
      </c>
      <c r="F92">
        <v>3143</v>
      </c>
      <c r="G92">
        <v>0</v>
      </c>
      <c r="H92">
        <v>3143</v>
      </c>
      <c r="I92">
        <v>4000</v>
      </c>
      <c r="J92">
        <v>651</v>
      </c>
      <c r="K92" t="s">
        <v>109</v>
      </c>
      <c r="L92">
        <v>18</v>
      </c>
      <c r="M92">
        <v>479.44</v>
      </c>
      <c r="N92">
        <v>0</v>
      </c>
      <c r="O92">
        <v>0</v>
      </c>
      <c r="P92">
        <v>13.318</v>
      </c>
      <c r="Q92">
        <v>2.6640000000000001</v>
      </c>
      <c r="R92">
        <v>21.24</v>
      </c>
      <c r="S92">
        <v>667.57299999999998</v>
      </c>
      <c r="T92">
        <v>-667.57299999999998</v>
      </c>
      <c r="U92">
        <v>-683.55499999999995</v>
      </c>
      <c r="V92">
        <v>-71.98</v>
      </c>
      <c r="W92">
        <v>0</v>
      </c>
      <c r="X92">
        <v>61</v>
      </c>
      <c r="Y92">
        <v>0</v>
      </c>
      <c r="Z92">
        <v>10.98</v>
      </c>
      <c r="AA92">
        <v>1</v>
      </c>
      <c r="AB92" t="s">
        <v>116</v>
      </c>
      <c r="AC92">
        <v>3349</v>
      </c>
      <c r="AD92">
        <v>2387.4650000000001</v>
      </c>
      <c r="AE92">
        <v>2387.4650000000001</v>
      </c>
      <c r="AF92">
        <v>0</v>
      </c>
      <c r="AG92">
        <v>-683.55499999999995</v>
      </c>
      <c r="AH92">
        <v>-71.98</v>
      </c>
      <c r="AI92">
        <v>3143</v>
      </c>
      <c r="AJ92">
        <v>0</v>
      </c>
      <c r="AL92">
        <v>0</v>
      </c>
      <c r="AM92" s="1">
        <v>45943</v>
      </c>
      <c r="AN92" s="1">
        <v>45943</v>
      </c>
      <c r="AO92" s="1">
        <v>45943</v>
      </c>
      <c r="AP92">
        <v>0</v>
      </c>
      <c r="AQ92">
        <v>2663.56</v>
      </c>
      <c r="AR92">
        <v>18</v>
      </c>
      <c r="AS92">
        <v>0</v>
      </c>
      <c r="AT92">
        <v>0</v>
      </c>
      <c r="AU92">
        <v>0.5</v>
      </c>
      <c r="AV92">
        <v>0</v>
      </c>
      <c r="AW92">
        <v>0</v>
      </c>
      <c r="AX92">
        <v>0.1</v>
      </c>
      <c r="AY92" t="s">
        <v>112</v>
      </c>
      <c r="AZ92" t="s">
        <v>128</v>
      </c>
      <c r="BA92">
        <v>21.24</v>
      </c>
      <c r="BB92">
        <v>0</v>
      </c>
      <c r="BC92">
        <v>667.57299999999998</v>
      </c>
      <c r="BD92">
        <v>-667.57299999999998</v>
      </c>
      <c r="BE92">
        <v>0</v>
      </c>
      <c r="BF92">
        <v>0</v>
      </c>
      <c r="BG92">
        <v>0</v>
      </c>
      <c r="BH92">
        <v>651</v>
      </c>
      <c r="BI92">
        <v>2.6635599999999999</v>
      </c>
      <c r="BL92">
        <v>0</v>
      </c>
      <c r="BM92">
        <v>0</v>
      </c>
      <c r="BN92">
        <v>0</v>
      </c>
      <c r="BO92">
        <v>0</v>
      </c>
      <c r="BP92">
        <v>0</v>
      </c>
      <c r="BS92" t="s">
        <v>300</v>
      </c>
      <c r="BT92">
        <v>13.318</v>
      </c>
      <c r="BU92">
        <v>0</v>
      </c>
      <c r="BV92">
        <v>2.6640000000000001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2387.4650000000001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f t="shared" si="5"/>
        <v>3143</v>
      </c>
      <c r="DD92">
        <f t="shared" si="6"/>
        <v>667.57299999999998</v>
      </c>
      <c r="DE92">
        <f t="shared" si="7"/>
        <v>15.981999999999999</v>
      </c>
      <c r="DF92">
        <f t="shared" si="8"/>
        <v>71.98</v>
      </c>
      <c r="DG92">
        <f t="shared" si="9"/>
        <v>492.75799999999998</v>
      </c>
      <c r="DH92">
        <v>2387.4650000000001</v>
      </c>
    </row>
    <row r="93" spans="1:112" x14ac:dyDescent="0.3">
      <c r="A93">
        <v>8722877791</v>
      </c>
      <c r="B93">
        <v>10722824633</v>
      </c>
      <c r="C93" s="1">
        <v>45930.787499999999</v>
      </c>
      <c r="D93" s="1">
        <v>45935.580555555556</v>
      </c>
      <c r="E93" t="s">
        <v>130</v>
      </c>
      <c r="F93">
        <v>3119</v>
      </c>
      <c r="G93">
        <v>0</v>
      </c>
      <c r="H93">
        <v>3118.99</v>
      </c>
      <c r="I93">
        <v>3500</v>
      </c>
      <c r="J93">
        <v>175</v>
      </c>
      <c r="K93" t="s">
        <v>109</v>
      </c>
      <c r="L93">
        <v>18</v>
      </c>
      <c r="M93">
        <v>475.78</v>
      </c>
      <c r="N93">
        <v>0</v>
      </c>
      <c r="O93">
        <v>0</v>
      </c>
      <c r="P93">
        <v>13.215999999999999</v>
      </c>
      <c r="Q93">
        <v>2.6429999999999998</v>
      </c>
      <c r="R93">
        <v>21.24</v>
      </c>
      <c r="S93">
        <v>662.47299999999996</v>
      </c>
      <c r="T93">
        <v>-662.47299999999996</v>
      </c>
      <c r="U93">
        <v>-678.33199999999999</v>
      </c>
      <c r="V93">
        <v>-71.98</v>
      </c>
      <c r="W93">
        <v>0</v>
      </c>
      <c r="X93">
        <v>61</v>
      </c>
      <c r="Y93">
        <v>0</v>
      </c>
      <c r="Z93">
        <v>10.98</v>
      </c>
      <c r="AA93">
        <v>1</v>
      </c>
      <c r="AB93" t="s">
        <v>116</v>
      </c>
      <c r="AC93">
        <v>3325</v>
      </c>
      <c r="AD93">
        <v>2368.6779999999999</v>
      </c>
      <c r="AE93">
        <v>2368.6779999999999</v>
      </c>
      <c r="AF93">
        <v>0</v>
      </c>
      <c r="AG93">
        <v>-678.33199999999999</v>
      </c>
      <c r="AH93">
        <v>-71.98</v>
      </c>
      <c r="AI93">
        <v>3118.99</v>
      </c>
      <c r="AJ93">
        <v>0</v>
      </c>
      <c r="AL93">
        <v>0</v>
      </c>
      <c r="AM93" s="1">
        <v>45953</v>
      </c>
      <c r="AN93" s="1">
        <v>45953</v>
      </c>
      <c r="AO93" s="1">
        <v>45953</v>
      </c>
      <c r="AP93">
        <v>0</v>
      </c>
      <c r="AQ93">
        <v>2643.22</v>
      </c>
      <c r="AR93">
        <v>18</v>
      </c>
      <c r="AS93">
        <v>0</v>
      </c>
      <c r="AT93">
        <v>0</v>
      </c>
      <c r="AU93">
        <v>0.5</v>
      </c>
      <c r="AV93">
        <v>0</v>
      </c>
      <c r="AW93">
        <v>0</v>
      </c>
      <c r="AX93">
        <v>0.1</v>
      </c>
      <c r="AY93" t="s">
        <v>112</v>
      </c>
      <c r="AZ93" t="s">
        <v>128</v>
      </c>
      <c r="BA93">
        <v>21.24</v>
      </c>
      <c r="BB93">
        <v>0</v>
      </c>
      <c r="BC93">
        <v>662.47299999999996</v>
      </c>
      <c r="BD93">
        <v>-662.47299999999996</v>
      </c>
      <c r="BE93">
        <v>0</v>
      </c>
      <c r="BF93">
        <v>0</v>
      </c>
      <c r="BG93">
        <v>0</v>
      </c>
      <c r="BH93">
        <v>175</v>
      </c>
      <c r="BI93">
        <v>2.6432199999999999</v>
      </c>
      <c r="BL93">
        <v>0</v>
      </c>
      <c r="BM93">
        <v>0</v>
      </c>
      <c r="BN93">
        <v>0</v>
      </c>
      <c r="BO93">
        <v>0</v>
      </c>
      <c r="BP93">
        <v>0</v>
      </c>
      <c r="BS93" t="s">
        <v>301</v>
      </c>
      <c r="BT93">
        <v>13.215999999999999</v>
      </c>
      <c r="BU93">
        <v>0</v>
      </c>
      <c r="BV93">
        <v>2.6429999999999998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2368.6779999999999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f t="shared" si="5"/>
        <v>3118.99</v>
      </c>
      <c r="DD93">
        <f t="shared" si="6"/>
        <v>662.47299999999996</v>
      </c>
      <c r="DE93">
        <f t="shared" si="7"/>
        <v>15.858999999999998</v>
      </c>
      <c r="DF93">
        <f t="shared" si="8"/>
        <v>71.98</v>
      </c>
      <c r="DG93">
        <f t="shared" si="9"/>
        <v>488.99599999999998</v>
      </c>
      <c r="DH93">
        <v>2368.6779999999999</v>
      </c>
    </row>
    <row r="94" spans="1:112" x14ac:dyDescent="0.3">
      <c r="A94">
        <v>8663313597</v>
      </c>
      <c r="B94">
        <v>10663237650</v>
      </c>
      <c r="C94" s="1">
        <v>45912.803472222222</v>
      </c>
      <c r="D94" s="1">
        <v>45917.524305555555</v>
      </c>
      <c r="E94" t="s">
        <v>302</v>
      </c>
      <c r="F94">
        <v>2994</v>
      </c>
      <c r="G94">
        <v>2994</v>
      </c>
      <c r="H94">
        <v>0</v>
      </c>
      <c r="I94">
        <v>4000</v>
      </c>
      <c r="J94">
        <v>800</v>
      </c>
      <c r="K94" t="s">
        <v>109</v>
      </c>
      <c r="L94">
        <v>12</v>
      </c>
      <c r="M94">
        <v>320.79000000000002</v>
      </c>
      <c r="N94">
        <v>0</v>
      </c>
      <c r="O94">
        <v>0</v>
      </c>
      <c r="P94">
        <v>13.366</v>
      </c>
      <c r="Q94">
        <v>2.673</v>
      </c>
      <c r="R94">
        <v>24.78</v>
      </c>
      <c r="S94">
        <v>741.91300000000001</v>
      </c>
      <c r="T94">
        <v>-741.91300000000001</v>
      </c>
      <c r="U94">
        <v>-757.952</v>
      </c>
      <c r="V94">
        <v>-71.98</v>
      </c>
      <c r="W94">
        <v>0</v>
      </c>
      <c r="X94">
        <v>61</v>
      </c>
      <c r="Y94">
        <v>0</v>
      </c>
      <c r="Z94">
        <v>10.98</v>
      </c>
      <c r="AA94">
        <v>1</v>
      </c>
      <c r="AB94" t="s">
        <v>116</v>
      </c>
      <c r="AC94">
        <v>3200</v>
      </c>
      <c r="AD94">
        <v>2164.0680000000002</v>
      </c>
      <c r="AE94">
        <v>2164.0680000000002</v>
      </c>
      <c r="AF94">
        <v>0</v>
      </c>
      <c r="AG94">
        <v>0</v>
      </c>
      <c r="AI94">
        <v>0</v>
      </c>
      <c r="AJ94">
        <v>-757.952</v>
      </c>
      <c r="AK94">
        <v>-71.98</v>
      </c>
      <c r="AL94">
        <v>2994</v>
      </c>
      <c r="AM94" s="1"/>
      <c r="AN94" s="1"/>
      <c r="AO94" s="1"/>
      <c r="AP94">
        <v>0</v>
      </c>
      <c r="AQ94">
        <v>2673.21</v>
      </c>
      <c r="AR94">
        <v>12</v>
      </c>
      <c r="AS94">
        <v>0</v>
      </c>
      <c r="AT94">
        <v>0</v>
      </c>
      <c r="AU94">
        <v>0.5</v>
      </c>
      <c r="AV94">
        <v>0</v>
      </c>
      <c r="AW94">
        <v>0</v>
      </c>
      <c r="AX94">
        <v>0.1</v>
      </c>
      <c r="AY94" t="s">
        <v>112</v>
      </c>
      <c r="AZ94" t="s">
        <v>113</v>
      </c>
      <c r="BC94">
        <v>0</v>
      </c>
      <c r="BD94">
        <v>0</v>
      </c>
      <c r="BE94">
        <v>0</v>
      </c>
      <c r="BF94">
        <v>0</v>
      </c>
      <c r="BG94">
        <v>0</v>
      </c>
      <c r="BJ94">
        <v>24.78</v>
      </c>
      <c r="BK94">
        <v>0</v>
      </c>
      <c r="BL94">
        <v>741.91300000000001</v>
      </c>
      <c r="BM94">
        <v>-741.91300000000001</v>
      </c>
      <c r="BN94">
        <v>0</v>
      </c>
      <c r="BO94">
        <v>0</v>
      </c>
      <c r="BP94">
        <v>0</v>
      </c>
      <c r="BQ94">
        <v>800</v>
      </c>
      <c r="BR94">
        <v>2.6732100000000001</v>
      </c>
      <c r="BS94" t="s">
        <v>303</v>
      </c>
      <c r="BT94">
        <v>0</v>
      </c>
      <c r="BU94">
        <v>13.366</v>
      </c>
      <c r="BV94">
        <v>0</v>
      </c>
      <c r="BW94">
        <v>2.673</v>
      </c>
      <c r="BX94">
        <v>2164.0680000000002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f t="shared" si="5"/>
        <v>2994</v>
      </c>
      <c r="DD94">
        <f t="shared" si="6"/>
        <v>741.91300000000001</v>
      </c>
      <c r="DE94">
        <f t="shared" si="7"/>
        <v>16.039000000000001</v>
      </c>
      <c r="DF94">
        <f t="shared" si="8"/>
        <v>71.98</v>
      </c>
      <c r="DG94">
        <f t="shared" si="9"/>
        <v>334.15600000000001</v>
      </c>
      <c r="DH94">
        <v>2164.0679999999998</v>
      </c>
    </row>
    <row r="95" spans="1:112" x14ac:dyDescent="0.3">
      <c r="A95">
        <v>8705353325</v>
      </c>
      <c r="B95">
        <v>10705285821</v>
      </c>
      <c r="C95" s="1">
        <v>45924.787499999999</v>
      </c>
      <c r="D95" s="1">
        <v>45933.679166666669</v>
      </c>
      <c r="E95" t="s">
        <v>304</v>
      </c>
      <c r="F95">
        <v>2338</v>
      </c>
      <c r="G95">
        <v>0</v>
      </c>
      <c r="H95">
        <v>2338</v>
      </c>
      <c r="I95">
        <v>3000</v>
      </c>
      <c r="J95">
        <v>456</v>
      </c>
      <c r="K95" t="s">
        <v>109</v>
      </c>
      <c r="L95">
        <v>5</v>
      </c>
      <c r="M95">
        <v>111.33</v>
      </c>
      <c r="N95">
        <v>0</v>
      </c>
      <c r="O95">
        <v>0</v>
      </c>
      <c r="P95">
        <v>11.132999999999999</v>
      </c>
      <c r="Q95">
        <v>2.2269999999999999</v>
      </c>
      <c r="R95">
        <v>24.78</v>
      </c>
      <c r="S95">
        <v>579.35599999999999</v>
      </c>
      <c r="T95">
        <v>-579.35599999999999</v>
      </c>
      <c r="U95">
        <v>-592.71600000000001</v>
      </c>
      <c r="V95">
        <v>-71.98</v>
      </c>
      <c r="W95">
        <v>0</v>
      </c>
      <c r="X95">
        <v>61</v>
      </c>
      <c r="Y95">
        <v>0</v>
      </c>
      <c r="Z95">
        <v>10.98</v>
      </c>
      <c r="AA95">
        <v>1</v>
      </c>
      <c r="AB95" t="s">
        <v>116</v>
      </c>
      <c r="AC95">
        <v>2544</v>
      </c>
      <c r="AD95">
        <v>1673.3040000000001</v>
      </c>
      <c r="AE95">
        <v>1673.3040000000001</v>
      </c>
      <c r="AF95">
        <v>0</v>
      </c>
      <c r="AG95">
        <v>-592.71600000000001</v>
      </c>
      <c r="AH95">
        <v>-71.98</v>
      </c>
      <c r="AI95">
        <v>2338</v>
      </c>
      <c r="AJ95">
        <v>0</v>
      </c>
      <c r="AL95">
        <v>0</v>
      </c>
      <c r="AM95" s="1">
        <v>45947</v>
      </c>
      <c r="AN95" s="1">
        <v>45947</v>
      </c>
      <c r="AO95" s="1">
        <v>45947</v>
      </c>
      <c r="AP95">
        <v>0</v>
      </c>
      <c r="AQ95">
        <v>2226.67</v>
      </c>
      <c r="AR95">
        <v>5</v>
      </c>
      <c r="AS95">
        <v>0</v>
      </c>
      <c r="AT95">
        <v>0</v>
      </c>
      <c r="AU95">
        <v>0.5</v>
      </c>
      <c r="AV95">
        <v>0</v>
      </c>
      <c r="AW95">
        <v>0</v>
      </c>
      <c r="AX95">
        <v>0.1</v>
      </c>
      <c r="AY95" t="s">
        <v>121</v>
      </c>
      <c r="AZ95" t="s">
        <v>305</v>
      </c>
      <c r="BA95">
        <v>24.78</v>
      </c>
      <c r="BB95">
        <v>0</v>
      </c>
      <c r="BC95">
        <v>579.35599999999999</v>
      </c>
      <c r="BD95">
        <v>-579.35599999999999</v>
      </c>
      <c r="BE95">
        <v>0</v>
      </c>
      <c r="BF95">
        <v>0</v>
      </c>
      <c r="BG95">
        <v>0</v>
      </c>
      <c r="BH95">
        <v>456</v>
      </c>
      <c r="BI95">
        <v>2.2266699999999999</v>
      </c>
      <c r="BL95">
        <v>0</v>
      </c>
      <c r="BM95">
        <v>0</v>
      </c>
      <c r="BN95">
        <v>0</v>
      </c>
      <c r="BO95">
        <v>0</v>
      </c>
      <c r="BP95">
        <v>0</v>
      </c>
      <c r="BS95" t="s">
        <v>306</v>
      </c>
      <c r="BT95">
        <v>11.132999999999999</v>
      </c>
      <c r="BU95">
        <v>0</v>
      </c>
      <c r="BV95">
        <v>2.2269999999999999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1673.3040000000001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f t="shared" si="5"/>
        <v>2338</v>
      </c>
      <c r="DD95">
        <f t="shared" si="6"/>
        <v>579.35599999999999</v>
      </c>
      <c r="DE95">
        <f t="shared" si="7"/>
        <v>13.36</v>
      </c>
      <c r="DF95">
        <f t="shared" si="8"/>
        <v>71.98</v>
      </c>
      <c r="DG95">
        <f t="shared" si="9"/>
        <v>122.46299999999999</v>
      </c>
      <c r="DH95">
        <v>1673.3040000000001</v>
      </c>
    </row>
    <row r="96" spans="1:112" x14ac:dyDescent="0.3">
      <c r="A96">
        <v>8730594942</v>
      </c>
      <c r="B96">
        <v>10730556871</v>
      </c>
      <c r="C96" s="1">
        <v>45933.806250000001</v>
      </c>
      <c r="D96" s="1">
        <v>45940.672222222223</v>
      </c>
      <c r="E96" t="s">
        <v>307</v>
      </c>
      <c r="F96">
        <v>3104</v>
      </c>
      <c r="G96">
        <v>2778.712</v>
      </c>
      <c r="H96">
        <v>325.27800000000002</v>
      </c>
      <c r="I96">
        <v>3500</v>
      </c>
      <c r="J96">
        <v>190</v>
      </c>
      <c r="K96" t="s">
        <v>120</v>
      </c>
      <c r="L96">
        <v>18</v>
      </c>
      <c r="M96">
        <v>0</v>
      </c>
      <c r="N96">
        <v>236.75</v>
      </c>
      <c r="O96">
        <v>236.75</v>
      </c>
      <c r="P96">
        <v>13.151999999999999</v>
      </c>
      <c r="Q96">
        <v>2.6309999999999998</v>
      </c>
      <c r="R96">
        <v>24.78</v>
      </c>
      <c r="S96">
        <v>769.16899999999998</v>
      </c>
      <c r="T96">
        <v>-769.16899999999998</v>
      </c>
      <c r="U96">
        <v>-784.952</v>
      </c>
      <c r="V96">
        <v>-71.98</v>
      </c>
      <c r="W96">
        <v>0</v>
      </c>
      <c r="X96">
        <v>61</v>
      </c>
      <c r="Y96">
        <v>0</v>
      </c>
      <c r="Z96">
        <v>10.98</v>
      </c>
      <c r="AA96">
        <v>1</v>
      </c>
      <c r="AB96" t="s">
        <v>131</v>
      </c>
      <c r="AC96">
        <v>3310</v>
      </c>
      <c r="AD96">
        <v>2247.058</v>
      </c>
      <c r="AE96">
        <v>2247.058</v>
      </c>
      <c r="AF96">
        <v>0</v>
      </c>
      <c r="AG96">
        <v>-82.257999999999996</v>
      </c>
      <c r="AH96">
        <v>-7.5425599999999999</v>
      </c>
      <c r="AI96">
        <v>325.27800000000002</v>
      </c>
      <c r="AJ96">
        <v>-702.69399999999996</v>
      </c>
      <c r="AK96">
        <v>-64.437439999999995</v>
      </c>
      <c r="AL96">
        <v>2778.712</v>
      </c>
      <c r="AM96" s="1">
        <v>45954</v>
      </c>
      <c r="AN96" s="1">
        <v>45954</v>
      </c>
      <c r="AO96" s="1">
        <v>45954</v>
      </c>
      <c r="AP96">
        <v>0</v>
      </c>
      <c r="AQ96">
        <v>2630.5</v>
      </c>
      <c r="AR96">
        <v>0</v>
      </c>
      <c r="AS96">
        <v>9</v>
      </c>
      <c r="AT96">
        <v>9</v>
      </c>
      <c r="AU96">
        <v>0</v>
      </c>
      <c r="AV96">
        <v>0.25</v>
      </c>
      <c r="AW96">
        <v>0.25</v>
      </c>
      <c r="AX96">
        <v>0.1</v>
      </c>
      <c r="AY96" t="s">
        <v>112</v>
      </c>
      <c r="AZ96" t="s">
        <v>113</v>
      </c>
      <c r="BA96">
        <v>24.78</v>
      </c>
      <c r="BB96">
        <v>0</v>
      </c>
      <c r="BC96">
        <v>80.603999999999999</v>
      </c>
      <c r="BD96">
        <v>-80.603999999999999</v>
      </c>
      <c r="BE96">
        <v>0</v>
      </c>
      <c r="BF96">
        <v>0</v>
      </c>
      <c r="BG96">
        <v>0</v>
      </c>
      <c r="BH96">
        <v>190</v>
      </c>
      <c r="BI96">
        <v>2.6305000000000001</v>
      </c>
      <c r="BJ96">
        <v>24.78</v>
      </c>
      <c r="BK96">
        <v>0</v>
      </c>
      <c r="BL96">
        <v>688.56500000000005</v>
      </c>
      <c r="BM96">
        <v>-688.56500000000005</v>
      </c>
      <c r="BN96">
        <v>0</v>
      </c>
      <c r="BO96">
        <v>0</v>
      </c>
      <c r="BP96">
        <v>0</v>
      </c>
      <c r="BQ96">
        <v>190</v>
      </c>
      <c r="BR96">
        <v>2.6305000000000001</v>
      </c>
      <c r="BS96" t="s">
        <v>308</v>
      </c>
      <c r="BT96">
        <v>1.3779999999999999</v>
      </c>
      <c r="BU96">
        <v>11.773999999999999</v>
      </c>
      <c r="BV96">
        <v>0.27600000000000002</v>
      </c>
      <c r="BW96">
        <v>2.355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2247.058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f t="shared" si="5"/>
        <v>3103.99</v>
      </c>
      <c r="DD96">
        <f t="shared" si="6"/>
        <v>769.16899999999998</v>
      </c>
      <c r="DE96">
        <f t="shared" si="7"/>
        <v>15.782999999999999</v>
      </c>
      <c r="DF96">
        <f t="shared" si="8"/>
        <v>71.97999999999999</v>
      </c>
      <c r="DG96">
        <f t="shared" si="9"/>
        <v>486.65199999999999</v>
      </c>
      <c r="DH96">
        <v>2247.058</v>
      </c>
    </row>
    <row r="97" spans="1:112" x14ac:dyDescent="0.3">
      <c r="A97">
        <v>8729326570</v>
      </c>
      <c r="B97">
        <v>10729282779</v>
      </c>
      <c r="C97" s="1">
        <v>45933.480555555558</v>
      </c>
      <c r="D97" s="1">
        <v>45938.611111111109</v>
      </c>
      <c r="E97" t="s">
        <v>309</v>
      </c>
      <c r="F97">
        <v>1963</v>
      </c>
      <c r="G97">
        <v>0</v>
      </c>
      <c r="H97">
        <v>1963.01</v>
      </c>
      <c r="I97">
        <v>4600</v>
      </c>
      <c r="J97">
        <v>2431</v>
      </c>
      <c r="K97" t="s">
        <v>109</v>
      </c>
      <c r="L97">
        <v>5</v>
      </c>
      <c r="M97">
        <v>93.48</v>
      </c>
      <c r="N97">
        <v>0</v>
      </c>
      <c r="O97">
        <v>0</v>
      </c>
      <c r="P97">
        <v>9.3480000000000008</v>
      </c>
      <c r="Q97">
        <v>1.87</v>
      </c>
      <c r="R97">
        <v>31.86</v>
      </c>
      <c r="S97">
        <v>625.41499999999996</v>
      </c>
      <c r="T97">
        <v>-625.41499999999996</v>
      </c>
      <c r="U97">
        <v>-636.63300000000004</v>
      </c>
      <c r="V97">
        <v>-53.1</v>
      </c>
      <c r="W97">
        <v>0</v>
      </c>
      <c r="X97">
        <v>45</v>
      </c>
      <c r="Y97">
        <v>0</v>
      </c>
      <c r="Z97">
        <v>8.1</v>
      </c>
      <c r="AA97">
        <v>1</v>
      </c>
      <c r="AB97" t="s">
        <v>116</v>
      </c>
      <c r="AC97">
        <v>2169</v>
      </c>
      <c r="AD97">
        <v>1273.277</v>
      </c>
      <c r="AE97">
        <v>1273.277</v>
      </c>
      <c r="AF97">
        <v>0</v>
      </c>
      <c r="AG97">
        <v>-636.63300000000004</v>
      </c>
      <c r="AH97">
        <v>-53.1</v>
      </c>
      <c r="AI97">
        <v>1963.01</v>
      </c>
      <c r="AJ97">
        <v>0</v>
      </c>
      <c r="AL97">
        <v>0</v>
      </c>
      <c r="AM97" s="1">
        <v>45953</v>
      </c>
      <c r="AN97" s="1">
        <v>45953</v>
      </c>
      <c r="AO97" s="1">
        <v>45953</v>
      </c>
      <c r="AP97">
        <v>0</v>
      </c>
      <c r="AQ97">
        <v>1869.52</v>
      </c>
      <c r="AR97">
        <v>5</v>
      </c>
      <c r="AS97">
        <v>0</v>
      </c>
      <c r="AT97">
        <v>0</v>
      </c>
      <c r="AU97">
        <v>0.5</v>
      </c>
      <c r="AV97">
        <v>0</v>
      </c>
      <c r="AW97">
        <v>0</v>
      </c>
      <c r="AX97">
        <v>0.1</v>
      </c>
      <c r="AY97" t="s">
        <v>127</v>
      </c>
      <c r="AZ97" t="s">
        <v>113</v>
      </c>
      <c r="BA97">
        <v>31.86</v>
      </c>
      <c r="BB97">
        <v>0</v>
      </c>
      <c r="BC97">
        <v>625.41499999999996</v>
      </c>
      <c r="BD97">
        <v>-625.41499999999996</v>
      </c>
      <c r="BE97">
        <v>0</v>
      </c>
      <c r="BF97">
        <v>0</v>
      </c>
      <c r="BG97">
        <v>0</v>
      </c>
      <c r="BH97">
        <v>2431</v>
      </c>
      <c r="BI97">
        <v>1.8695200000000001</v>
      </c>
      <c r="BL97">
        <v>0</v>
      </c>
      <c r="BM97">
        <v>0</v>
      </c>
      <c r="BN97">
        <v>0</v>
      </c>
      <c r="BO97">
        <v>0</v>
      </c>
      <c r="BP97">
        <v>0</v>
      </c>
      <c r="BS97" t="s">
        <v>310</v>
      </c>
      <c r="BT97">
        <v>9.3480000000000008</v>
      </c>
      <c r="BU97">
        <v>0</v>
      </c>
      <c r="BV97">
        <v>1.87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1273.277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f t="shared" si="5"/>
        <v>1963.01</v>
      </c>
      <c r="DD97">
        <f t="shared" si="6"/>
        <v>625.41499999999996</v>
      </c>
      <c r="DE97">
        <f t="shared" si="7"/>
        <v>11.218</v>
      </c>
      <c r="DF97">
        <f t="shared" si="8"/>
        <v>53.1</v>
      </c>
      <c r="DG97">
        <f t="shared" si="9"/>
        <v>102.828</v>
      </c>
      <c r="DH97">
        <v>1273.277</v>
      </c>
    </row>
    <row r="98" spans="1:112" x14ac:dyDescent="0.3">
      <c r="A98">
        <v>8682097274</v>
      </c>
      <c r="B98">
        <v>10682023979</v>
      </c>
      <c r="C98" s="1">
        <v>45919.525000000001</v>
      </c>
      <c r="D98" s="1">
        <v>45923.627083333333</v>
      </c>
      <c r="E98" t="s">
        <v>311</v>
      </c>
      <c r="F98">
        <v>2769</v>
      </c>
      <c r="G98">
        <v>0</v>
      </c>
      <c r="H98">
        <v>2769</v>
      </c>
      <c r="I98">
        <v>3500</v>
      </c>
      <c r="J98">
        <v>525</v>
      </c>
      <c r="K98" t="s">
        <v>109</v>
      </c>
      <c r="L98">
        <v>12</v>
      </c>
      <c r="M98">
        <v>296.68</v>
      </c>
      <c r="N98">
        <v>0</v>
      </c>
      <c r="O98">
        <v>0</v>
      </c>
      <c r="P98">
        <v>12.362</v>
      </c>
      <c r="Q98">
        <v>2.472</v>
      </c>
      <c r="R98">
        <v>25.96</v>
      </c>
      <c r="S98">
        <v>718.83199999999999</v>
      </c>
      <c r="T98">
        <v>-718.83199999999999</v>
      </c>
      <c r="U98">
        <v>-733.66600000000005</v>
      </c>
      <c r="V98">
        <v>-71.98</v>
      </c>
      <c r="W98">
        <v>0</v>
      </c>
      <c r="X98">
        <v>61</v>
      </c>
      <c r="Y98">
        <v>0</v>
      </c>
      <c r="Z98">
        <v>10.98</v>
      </c>
      <c r="AA98">
        <v>1</v>
      </c>
      <c r="AB98" t="s">
        <v>116</v>
      </c>
      <c r="AC98">
        <v>2975</v>
      </c>
      <c r="AD98">
        <v>1963.354</v>
      </c>
      <c r="AE98">
        <v>1963.354</v>
      </c>
      <c r="AF98">
        <v>0</v>
      </c>
      <c r="AG98">
        <v>-733.66600000000005</v>
      </c>
      <c r="AH98">
        <v>-71.98</v>
      </c>
      <c r="AI98">
        <v>2769</v>
      </c>
      <c r="AJ98">
        <v>0</v>
      </c>
      <c r="AL98">
        <v>0</v>
      </c>
      <c r="AM98" s="1">
        <v>45938</v>
      </c>
      <c r="AN98" s="1">
        <v>45938</v>
      </c>
      <c r="AO98" s="1">
        <v>45938</v>
      </c>
      <c r="AP98">
        <v>0</v>
      </c>
      <c r="AQ98">
        <v>2472.3200000000002</v>
      </c>
      <c r="AR98">
        <v>12</v>
      </c>
      <c r="AS98">
        <v>0</v>
      </c>
      <c r="AT98">
        <v>0</v>
      </c>
      <c r="AU98">
        <v>0.5</v>
      </c>
      <c r="AV98">
        <v>0</v>
      </c>
      <c r="AW98">
        <v>0</v>
      </c>
      <c r="AX98">
        <v>0.1</v>
      </c>
      <c r="AY98" t="s">
        <v>121</v>
      </c>
      <c r="AZ98" t="s">
        <v>113</v>
      </c>
      <c r="BA98">
        <v>25.96</v>
      </c>
      <c r="BB98">
        <v>0</v>
      </c>
      <c r="BC98">
        <v>718.83199999999999</v>
      </c>
      <c r="BD98">
        <v>-718.83199999999999</v>
      </c>
      <c r="BE98">
        <v>0</v>
      </c>
      <c r="BF98">
        <v>0</v>
      </c>
      <c r="BG98">
        <v>0</v>
      </c>
      <c r="BH98">
        <v>525</v>
      </c>
      <c r="BI98">
        <v>2.4723199999999999</v>
      </c>
      <c r="BL98">
        <v>0</v>
      </c>
      <c r="BM98">
        <v>0</v>
      </c>
      <c r="BN98">
        <v>0</v>
      </c>
      <c r="BO98">
        <v>0</v>
      </c>
      <c r="BP98">
        <v>0</v>
      </c>
      <c r="BS98" t="s">
        <v>312</v>
      </c>
      <c r="BT98">
        <v>12.362</v>
      </c>
      <c r="BU98">
        <v>0</v>
      </c>
      <c r="BV98">
        <v>2.472</v>
      </c>
      <c r="BW98">
        <v>0</v>
      </c>
      <c r="BX98">
        <v>0</v>
      </c>
      <c r="BY98">
        <v>0</v>
      </c>
      <c r="BZ98">
        <v>1963.354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f t="shared" si="5"/>
        <v>2769</v>
      </c>
      <c r="DD98">
        <f t="shared" si="6"/>
        <v>718.83199999999999</v>
      </c>
      <c r="DE98">
        <f t="shared" si="7"/>
        <v>14.834</v>
      </c>
      <c r="DF98">
        <f t="shared" si="8"/>
        <v>71.98</v>
      </c>
      <c r="DG98">
        <f t="shared" si="9"/>
        <v>309.04200000000003</v>
      </c>
      <c r="DH98">
        <v>1963.354</v>
      </c>
    </row>
    <row r="99" spans="1:112" x14ac:dyDescent="0.3">
      <c r="A99">
        <v>8745960959</v>
      </c>
      <c r="B99">
        <v>10745977542</v>
      </c>
      <c r="C99" s="1">
        <v>45940.445138888892</v>
      </c>
      <c r="D99" s="1">
        <v>45945.815972222219</v>
      </c>
      <c r="E99" t="s">
        <v>313</v>
      </c>
      <c r="F99">
        <v>2410</v>
      </c>
      <c r="G99">
        <v>2410</v>
      </c>
      <c r="H99">
        <v>0</v>
      </c>
      <c r="I99">
        <v>3500</v>
      </c>
      <c r="J99">
        <v>884</v>
      </c>
      <c r="K99" t="s">
        <v>109</v>
      </c>
      <c r="L99">
        <v>5</v>
      </c>
      <c r="M99">
        <v>114.76</v>
      </c>
      <c r="N99">
        <v>0</v>
      </c>
      <c r="O99">
        <v>0</v>
      </c>
      <c r="P99">
        <v>11.476000000000001</v>
      </c>
      <c r="Q99">
        <v>2.2949999999999999</v>
      </c>
      <c r="R99">
        <v>24.78</v>
      </c>
      <c r="S99">
        <v>597.19799999999998</v>
      </c>
      <c r="T99">
        <v>-597.19799999999998</v>
      </c>
      <c r="U99">
        <v>-610.96900000000005</v>
      </c>
      <c r="V99">
        <v>-71.98</v>
      </c>
      <c r="W99">
        <v>0</v>
      </c>
      <c r="X99">
        <v>61</v>
      </c>
      <c r="Y99">
        <v>0</v>
      </c>
      <c r="Z99">
        <v>10.98</v>
      </c>
      <c r="AA99">
        <v>1</v>
      </c>
      <c r="AB99" t="s">
        <v>116</v>
      </c>
      <c r="AC99">
        <v>2616</v>
      </c>
      <c r="AD99">
        <v>1727.0509999999999</v>
      </c>
      <c r="AE99">
        <v>1727.0509999999999</v>
      </c>
      <c r="AF99">
        <v>0</v>
      </c>
      <c r="AG99">
        <v>0</v>
      </c>
      <c r="AI99">
        <v>0</v>
      </c>
      <c r="AJ99">
        <v>-610.96900000000005</v>
      </c>
      <c r="AK99">
        <v>-71.98</v>
      </c>
      <c r="AL99">
        <v>2410</v>
      </c>
      <c r="AM99" s="1"/>
      <c r="AN99" s="1"/>
      <c r="AO99" s="1"/>
      <c r="AP99">
        <v>0</v>
      </c>
      <c r="AQ99">
        <v>2295.2399999999998</v>
      </c>
      <c r="AR99">
        <v>5</v>
      </c>
      <c r="AS99">
        <v>0</v>
      </c>
      <c r="AT99">
        <v>0</v>
      </c>
      <c r="AU99">
        <v>0.5</v>
      </c>
      <c r="AV99">
        <v>0</v>
      </c>
      <c r="AW99">
        <v>0</v>
      </c>
      <c r="AX99">
        <v>0.1</v>
      </c>
      <c r="AY99" t="s">
        <v>112</v>
      </c>
      <c r="AZ99" t="s">
        <v>113</v>
      </c>
      <c r="BC99">
        <v>0</v>
      </c>
      <c r="BD99">
        <v>0</v>
      </c>
      <c r="BE99">
        <v>0</v>
      </c>
      <c r="BF99">
        <v>0</v>
      </c>
      <c r="BG99">
        <v>0</v>
      </c>
      <c r="BJ99">
        <v>24.78</v>
      </c>
      <c r="BK99">
        <v>0</v>
      </c>
      <c r="BL99">
        <v>597.19799999999998</v>
      </c>
      <c r="BM99">
        <v>-597.19799999999998</v>
      </c>
      <c r="BN99">
        <v>0</v>
      </c>
      <c r="BO99">
        <v>0</v>
      </c>
      <c r="BP99">
        <v>0</v>
      </c>
      <c r="BQ99">
        <v>884</v>
      </c>
      <c r="BR99">
        <v>2.2952400000000002</v>
      </c>
      <c r="BS99" t="s">
        <v>314</v>
      </c>
      <c r="BT99">
        <v>0</v>
      </c>
      <c r="BU99">
        <v>11.476000000000001</v>
      </c>
      <c r="BV99">
        <v>0</v>
      </c>
      <c r="BW99">
        <v>2.2949999999999999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1727.0509999999999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f t="shared" si="5"/>
        <v>2410</v>
      </c>
      <c r="DD99">
        <f t="shared" si="6"/>
        <v>597.19799999999998</v>
      </c>
      <c r="DE99">
        <f t="shared" si="7"/>
        <v>13.771000000000001</v>
      </c>
      <c r="DF99">
        <f t="shared" si="8"/>
        <v>71.98</v>
      </c>
      <c r="DG99">
        <f t="shared" si="9"/>
        <v>126.236</v>
      </c>
      <c r="DH99">
        <v>1727.0510000000002</v>
      </c>
    </row>
    <row r="100" spans="1:112" x14ac:dyDescent="0.3">
      <c r="A100">
        <v>8680835728</v>
      </c>
      <c r="B100">
        <v>10680761485</v>
      </c>
      <c r="C100" s="1">
        <v>45918.800694444442</v>
      </c>
      <c r="D100" s="1">
        <v>45924.713194444441</v>
      </c>
      <c r="E100" t="s">
        <v>315</v>
      </c>
      <c r="F100">
        <v>2594</v>
      </c>
      <c r="G100">
        <v>2594</v>
      </c>
      <c r="H100">
        <v>0</v>
      </c>
      <c r="I100">
        <v>3500</v>
      </c>
      <c r="J100">
        <v>700</v>
      </c>
      <c r="K100" t="s">
        <v>109</v>
      </c>
      <c r="L100">
        <v>12</v>
      </c>
      <c r="M100">
        <v>277.93</v>
      </c>
      <c r="N100">
        <v>0</v>
      </c>
      <c r="O100">
        <v>0</v>
      </c>
      <c r="P100">
        <v>11.58</v>
      </c>
      <c r="Q100">
        <v>2.3159999999999998</v>
      </c>
      <c r="R100">
        <v>21.24</v>
      </c>
      <c r="S100">
        <v>550.96600000000001</v>
      </c>
      <c r="T100">
        <v>-550.96600000000001</v>
      </c>
      <c r="U100">
        <v>-564.86199999999997</v>
      </c>
      <c r="V100">
        <v>-71.98</v>
      </c>
      <c r="W100">
        <v>0</v>
      </c>
      <c r="X100">
        <v>61</v>
      </c>
      <c r="Y100">
        <v>0</v>
      </c>
      <c r="Z100">
        <v>10.98</v>
      </c>
      <c r="AA100">
        <v>1</v>
      </c>
      <c r="AB100" t="s">
        <v>116</v>
      </c>
      <c r="AC100">
        <v>2800</v>
      </c>
      <c r="AD100">
        <v>1957.1579999999999</v>
      </c>
      <c r="AE100">
        <v>1957.1579999999999</v>
      </c>
      <c r="AF100">
        <v>0</v>
      </c>
      <c r="AG100">
        <v>-564.86199999999997</v>
      </c>
      <c r="AH100">
        <v>-71.98</v>
      </c>
      <c r="AI100">
        <v>2594</v>
      </c>
      <c r="AJ100">
        <v>0</v>
      </c>
      <c r="AL100">
        <v>0</v>
      </c>
      <c r="AM100" s="1">
        <v>45938</v>
      </c>
      <c r="AN100" s="1">
        <v>45938</v>
      </c>
      <c r="AO100" s="1">
        <v>45938</v>
      </c>
      <c r="AP100">
        <v>0</v>
      </c>
      <c r="AQ100">
        <v>2316.0700000000002</v>
      </c>
      <c r="AR100">
        <v>12</v>
      </c>
      <c r="AS100">
        <v>0</v>
      </c>
      <c r="AT100">
        <v>0</v>
      </c>
      <c r="AU100">
        <v>0.5</v>
      </c>
      <c r="AV100">
        <v>0</v>
      </c>
      <c r="AW100">
        <v>0</v>
      </c>
      <c r="AX100">
        <v>0.1</v>
      </c>
      <c r="AY100" t="s">
        <v>112</v>
      </c>
      <c r="AZ100" t="s">
        <v>128</v>
      </c>
      <c r="BC100">
        <v>0</v>
      </c>
      <c r="BD100">
        <v>0</v>
      </c>
      <c r="BE100">
        <v>0</v>
      </c>
      <c r="BF100">
        <v>0</v>
      </c>
      <c r="BG100">
        <v>0</v>
      </c>
      <c r="BJ100">
        <v>21.24</v>
      </c>
      <c r="BK100">
        <v>0</v>
      </c>
      <c r="BL100">
        <v>550.96600000000001</v>
      </c>
      <c r="BM100">
        <v>-550.96600000000001</v>
      </c>
      <c r="BN100">
        <v>0</v>
      </c>
      <c r="BO100">
        <v>0</v>
      </c>
      <c r="BP100">
        <v>0</v>
      </c>
      <c r="BQ100">
        <v>700</v>
      </c>
      <c r="BR100">
        <v>2.3160699999999999</v>
      </c>
      <c r="BS100" t="s">
        <v>316</v>
      </c>
      <c r="BT100">
        <v>11.58</v>
      </c>
      <c r="BU100">
        <v>0</v>
      </c>
      <c r="BV100">
        <v>2.3159999999999998</v>
      </c>
      <c r="BW100">
        <v>0</v>
      </c>
      <c r="BX100">
        <v>0</v>
      </c>
      <c r="BY100">
        <v>0</v>
      </c>
      <c r="BZ100">
        <v>1957.1579999999999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f t="shared" si="5"/>
        <v>2594</v>
      </c>
      <c r="DD100">
        <f t="shared" si="6"/>
        <v>550.96600000000001</v>
      </c>
      <c r="DE100">
        <f t="shared" si="7"/>
        <v>13.896000000000001</v>
      </c>
      <c r="DF100">
        <f t="shared" si="8"/>
        <v>71.98</v>
      </c>
      <c r="DG100">
        <f t="shared" si="9"/>
        <v>289.51</v>
      </c>
      <c r="DH100">
        <v>1957.1580000000001</v>
      </c>
    </row>
    <row r="101" spans="1:112" x14ac:dyDescent="0.3">
      <c r="A101">
        <v>8730282759</v>
      </c>
      <c r="B101">
        <v>10730241591</v>
      </c>
      <c r="C101" s="1">
        <v>45933.806250000001</v>
      </c>
      <c r="D101" s="1">
        <v>45944.582638888889</v>
      </c>
      <c r="E101" t="s">
        <v>317</v>
      </c>
      <c r="F101">
        <v>3594</v>
      </c>
      <c r="G101">
        <v>3594</v>
      </c>
      <c r="H101">
        <v>0</v>
      </c>
      <c r="I101">
        <v>4000</v>
      </c>
      <c r="J101">
        <v>200</v>
      </c>
      <c r="K101" t="s">
        <v>109</v>
      </c>
      <c r="L101">
        <v>18</v>
      </c>
      <c r="M101">
        <v>548.24</v>
      </c>
      <c r="N101">
        <v>0</v>
      </c>
      <c r="O101">
        <v>0</v>
      </c>
      <c r="P101">
        <v>15.228999999999999</v>
      </c>
      <c r="Q101">
        <v>3.0459999999999998</v>
      </c>
      <c r="R101">
        <v>25.96</v>
      </c>
      <c r="S101">
        <v>933.00199999999995</v>
      </c>
      <c r="T101">
        <v>-933.00199999999995</v>
      </c>
      <c r="U101">
        <v>-951.27700000000004</v>
      </c>
      <c r="V101">
        <v>-71.98</v>
      </c>
      <c r="W101">
        <v>0</v>
      </c>
      <c r="X101">
        <v>61</v>
      </c>
      <c r="Y101">
        <v>0</v>
      </c>
      <c r="Z101">
        <v>10.98</v>
      </c>
      <c r="AA101">
        <v>1</v>
      </c>
      <c r="AB101" t="s">
        <v>116</v>
      </c>
      <c r="AC101">
        <v>3800</v>
      </c>
      <c r="AD101">
        <v>2570.7429999999999</v>
      </c>
      <c r="AE101">
        <v>2570.7429999999999</v>
      </c>
      <c r="AF101">
        <v>0</v>
      </c>
      <c r="AG101">
        <v>0</v>
      </c>
      <c r="AI101">
        <v>0</v>
      </c>
      <c r="AJ101">
        <v>-951.27700000000004</v>
      </c>
      <c r="AK101">
        <v>-71.98</v>
      </c>
      <c r="AL101">
        <v>3594</v>
      </c>
      <c r="AM101" s="1"/>
      <c r="AN101" s="1"/>
      <c r="AO101" s="1"/>
      <c r="AP101">
        <v>0</v>
      </c>
      <c r="AQ101">
        <v>3045.76</v>
      </c>
      <c r="AR101">
        <v>18</v>
      </c>
      <c r="AS101">
        <v>0</v>
      </c>
      <c r="AT101">
        <v>0</v>
      </c>
      <c r="AU101">
        <v>0.5</v>
      </c>
      <c r="AV101">
        <v>0</v>
      </c>
      <c r="AW101">
        <v>0</v>
      </c>
      <c r="AX101">
        <v>0.1</v>
      </c>
      <c r="AY101" t="s">
        <v>112</v>
      </c>
      <c r="AZ101" t="s">
        <v>160</v>
      </c>
      <c r="BC101">
        <v>0</v>
      </c>
      <c r="BD101">
        <v>0</v>
      </c>
      <c r="BE101">
        <v>0</v>
      </c>
      <c r="BF101">
        <v>0</v>
      </c>
      <c r="BG101">
        <v>0</v>
      </c>
      <c r="BJ101">
        <v>25.96</v>
      </c>
      <c r="BK101">
        <v>0</v>
      </c>
      <c r="BL101">
        <v>933.00199999999995</v>
      </c>
      <c r="BM101">
        <v>-933.00199999999995</v>
      </c>
      <c r="BN101">
        <v>0</v>
      </c>
      <c r="BO101">
        <v>0</v>
      </c>
      <c r="BP101">
        <v>0</v>
      </c>
      <c r="BQ101">
        <v>200</v>
      </c>
      <c r="BR101">
        <v>3.04576</v>
      </c>
      <c r="BS101" t="s">
        <v>318</v>
      </c>
      <c r="BT101">
        <v>0</v>
      </c>
      <c r="BU101">
        <v>15.228999999999999</v>
      </c>
      <c r="BV101">
        <v>0</v>
      </c>
      <c r="BW101">
        <v>3.0459999999999998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2570.7429999999999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f t="shared" si="5"/>
        <v>3594</v>
      </c>
      <c r="DD101">
        <f t="shared" si="6"/>
        <v>933.00199999999995</v>
      </c>
      <c r="DE101">
        <f t="shared" si="7"/>
        <v>18.274999999999999</v>
      </c>
      <c r="DF101">
        <f t="shared" si="8"/>
        <v>71.98</v>
      </c>
      <c r="DG101">
        <f t="shared" si="9"/>
        <v>563.46900000000005</v>
      </c>
      <c r="DH101">
        <v>2570.7429999999999</v>
      </c>
    </row>
    <row r="102" spans="1:112" x14ac:dyDescent="0.3">
      <c r="A102">
        <v>8712008052</v>
      </c>
      <c r="B102">
        <v>10711945349</v>
      </c>
      <c r="C102" s="1">
        <v>45927.456250000003</v>
      </c>
      <c r="D102" s="1">
        <v>45935.761805555558</v>
      </c>
      <c r="E102" t="s">
        <v>319</v>
      </c>
      <c r="F102">
        <v>391</v>
      </c>
      <c r="G102">
        <v>359.31799999999998</v>
      </c>
      <c r="H102">
        <v>31.681999999999999</v>
      </c>
      <c r="I102">
        <v>2750</v>
      </c>
      <c r="J102">
        <v>2300</v>
      </c>
      <c r="K102" t="s">
        <v>109</v>
      </c>
      <c r="L102">
        <v>5</v>
      </c>
      <c r="M102">
        <v>18.62</v>
      </c>
      <c r="N102">
        <v>0</v>
      </c>
      <c r="O102">
        <v>0</v>
      </c>
      <c r="P102">
        <v>1.8620000000000001</v>
      </c>
      <c r="Q102">
        <v>0.372</v>
      </c>
      <c r="R102">
        <v>2.36</v>
      </c>
      <c r="S102">
        <v>9.2279999999999998</v>
      </c>
      <c r="T102">
        <v>-9.2279999999999998</v>
      </c>
      <c r="U102">
        <v>-11.462</v>
      </c>
      <c r="V102">
        <v>-31.86</v>
      </c>
      <c r="W102">
        <v>0</v>
      </c>
      <c r="X102">
        <v>27</v>
      </c>
      <c r="Y102">
        <v>0</v>
      </c>
      <c r="Z102">
        <v>4.8600000000000003</v>
      </c>
      <c r="AA102">
        <v>1</v>
      </c>
      <c r="AB102" t="s">
        <v>116</v>
      </c>
      <c r="AC102">
        <v>450</v>
      </c>
      <c r="AD102">
        <v>347.678</v>
      </c>
      <c r="AE102">
        <v>347.678</v>
      </c>
      <c r="AF102">
        <v>0</v>
      </c>
      <c r="AG102">
        <v>-0.92900000000000005</v>
      </c>
      <c r="AH102">
        <v>-2.5818400000000001</v>
      </c>
      <c r="AI102">
        <v>31.681999999999999</v>
      </c>
      <c r="AJ102">
        <v>-10.532999999999999</v>
      </c>
      <c r="AK102">
        <v>-29.27816</v>
      </c>
      <c r="AL102">
        <v>359.31799999999998</v>
      </c>
      <c r="AM102" s="1">
        <v>45953</v>
      </c>
      <c r="AN102" s="1">
        <v>45953</v>
      </c>
      <c r="AO102" s="1">
        <v>45953</v>
      </c>
      <c r="AP102">
        <v>0</v>
      </c>
      <c r="AQ102">
        <v>372.38</v>
      </c>
      <c r="AR102">
        <v>5</v>
      </c>
      <c r="AS102">
        <v>0</v>
      </c>
      <c r="AT102">
        <v>0</v>
      </c>
      <c r="AU102">
        <v>0.5</v>
      </c>
      <c r="AV102">
        <v>0</v>
      </c>
      <c r="AW102">
        <v>0</v>
      </c>
      <c r="AX102">
        <v>0.1</v>
      </c>
      <c r="AY102" t="s">
        <v>127</v>
      </c>
      <c r="AZ102" t="s">
        <v>128</v>
      </c>
      <c r="BA102">
        <v>2.36</v>
      </c>
      <c r="BB102">
        <v>0</v>
      </c>
      <c r="BC102">
        <v>0.748</v>
      </c>
      <c r="BD102">
        <v>-0.748</v>
      </c>
      <c r="BE102">
        <v>0</v>
      </c>
      <c r="BF102">
        <v>0</v>
      </c>
      <c r="BG102">
        <v>0</v>
      </c>
      <c r="BH102">
        <v>2300</v>
      </c>
      <c r="BI102">
        <v>0.37237999999999999</v>
      </c>
      <c r="BJ102">
        <v>2.36</v>
      </c>
      <c r="BK102">
        <v>0</v>
      </c>
      <c r="BL102">
        <v>8.48</v>
      </c>
      <c r="BM102">
        <v>-8.48</v>
      </c>
      <c r="BN102">
        <v>0</v>
      </c>
      <c r="BO102">
        <v>0</v>
      </c>
      <c r="BP102">
        <v>0</v>
      </c>
      <c r="BQ102">
        <v>2300</v>
      </c>
      <c r="BR102">
        <v>0.37237999999999999</v>
      </c>
      <c r="BS102" t="s">
        <v>320</v>
      </c>
      <c r="BT102">
        <v>0.151</v>
      </c>
      <c r="BU102">
        <v>1.7110000000000001</v>
      </c>
      <c r="BV102">
        <v>0.03</v>
      </c>
      <c r="BW102">
        <v>0.34200000000000003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347.678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f t="shared" si="5"/>
        <v>391</v>
      </c>
      <c r="DD102">
        <f t="shared" si="6"/>
        <v>9.2279999999999998</v>
      </c>
      <c r="DE102">
        <f t="shared" si="7"/>
        <v>2.234</v>
      </c>
      <c r="DF102">
        <f t="shared" si="8"/>
        <v>31.86</v>
      </c>
      <c r="DG102">
        <f t="shared" si="9"/>
        <v>20.481999999999999</v>
      </c>
      <c r="DH102">
        <v>347.678</v>
      </c>
    </row>
    <row r="103" spans="1:112" x14ac:dyDescent="0.3">
      <c r="A103">
        <v>8733307124</v>
      </c>
      <c r="B103">
        <v>10733275792</v>
      </c>
      <c r="C103" s="1">
        <v>45934.836111111108</v>
      </c>
      <c r="D103" s="1">
        <v>45941.792361111111</v>
      </c>
      <c r="E103" t="s">
        <v>233</v>
      </c>
      <c r="F103">
        <v>3104</v>
      </c>
      <c r="G103">
        <v>0</v>
      </c>
      <c r="H103">
        <v>3103.99</v>
      </c>
      <c r="I103">
        <v>3500</v>
      </c>
      <c r="J103">
        <v>190</v>
      </c>
      <c r="K103" t="s">
        <v>120</v>
      </c>
      <c r="L103">
        <v>18</v>
      </c>
      <c r="M103">
        <v>0</v>
      </c>
      <c r="N103">
        <v>236.75</v>
      </c>
      <c r="O103">
        <v>236.75</v>
      </c>
      <c r="P103">
        <v>13.153</v>
      </c>
      <c r="Q103">
        <v>2.6309999999999998</v>
      </c>
      <c r="R103">
        <v>24.78</v>
      </c>
      <c r="S103">
        <v>769.16899999999998</v>
      </c>
      <c r="T103">
        <v>-769.16899999999998</v>
      </c>
      <c r="U103">
        <v>-784.95299999999997</v>
      </c>
      <c r="V103">
        <v>-71.98</v>
      </c>
      <c r="W103">
        <v>0</v>
      </c>
      <c r="X103">
        <v>61</v>
      </c>
      <c r="Y103">
        <v>0</v>
      </c>
      <c r="Z103">
        <v>10.98</v>
      </c>
      <c r="AA103">
        <v>1</v>
      </c>
      <c r="AB103" t="s">
        <v>131</v>
      </c>
      <c r="AC103">
        <v>3310</v>
      </c>
      <c r="AD103">
        <v>2247.0569999999998</v>
      </c>
      <c r="AE103">
        <v>2247.0569999999998</v>
      </c>
      <c r="AF103">
        <v>0</v>
      </c>
      <c r="AG103">
        <v>-784.95299999999997</v>
      </c>
      <c r="AH103">
        <v>-71.98</v>
      </c>
      <c r="AI103">
        <v>3103.99</v>
      </c>
      <c r="AJ103">
        <v>0</v>
      </c>
      <c r="AL103">
        <v>0</v>
      </c>
      <c r="AM103" s="1">
        <v>45957</v>
      </c>
      <c r="AN103" s="1">
        <v>45957</v>
      </c>
      <c r="AO103" s="1">
        <v>45957</v>
      </c>
      <c r="AP103">
        <v>0</v>
      </c>
      <c r="AQ103">
        <v>2630.5</v>
      </c>
      <c r="AR103">
        <v>0</v>
      </c>
      <c r="AS103">
        <v>9</v>
      </c>
      <c r="AT103">
        <v>9</v>
      </c>
      <c r="AU103">
        <v>0</v>
      </c>
      <c r="AV103">
        <v>0.25</v>
      </c>
      <c r="AW103">
        <v>0.25</v>
      </c>
      <c r="AX103">
        <v>0.1</v>
      </c>
      <c r="AY103" t="s">
        <v>112</v>
      </c>
      <c r="AZ103" t="s">
        <v>113</v>
      </c>
      <c r="BA103">
        <v>24.78</v>
      </c>
      <c r="BB103">
        <v>0</v>
      </c>
      <c r="BC103">
        <v>769.16899999999998</v>
      </c>
      <c r="BD103">
        <v>-769.16899999999998</v>
      </c>
      <c r="BE103">
        <v>0</v>
      </c>
      <c r="BF103">
        <v>0</v>
      </c>
      <c r="BG103">
        <v>0</v>
      </c>
      <c r="BH103">
        <v>190</v>
      </c>
      <c r="BI103">
        <v>2.6305000000000001</v>
      </c>
      <c r="BL103">
        <v>0</v>
      </c>
      <c r="BM103">
        <v>0</v>
      </c>
      <c r="BN103">
        <v>0</v>
      </c>
      <c r="BO103">
        <v>0</v>
      </c>
      <c r="BP103">
        <v>0</v>
      </c>
      <c r="BS103" t="s">
        <v>321</v>
      </c>
      <c r="BT103">
        <v>13.153</v>
      </c>
      <c r="BU103">
        <v>0</v>
      </c>
      <c r="BV103">
        <v>2.6309999999999998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2247.0569999999998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f t="shared" si="5"/>
        <v>3103.99</v>
      </c>
      <c r="DD103">
        <f t="shared" si="6"/>
        <v>769.16899999999998</v>
      </c>
      <c r="DE103">
        <f t="shared" si="7"/>
        <v>15.784000000000001</v>
      </c>
      <c r="DF103">
        <f t="shared" si="8"/>
        <v>71.98</v>
      </c>
      <c r="DG103">
        <f t="shared" si="9"/>
        <v>486.65300000000002</v>
      </c>
      <c r="DH103">
        <v>2247.0569999999998</v>
      </c>
    </row>
    <row r="104" spans="1:112" x14ac:dyDescent="0.3">
      <c r="A104">
        <v>8706216343</v>
      </c>
      <c r="B104">
        <v>10706148938</v>
      </c>
      <c r="C104" s="1">
        <v>45925.451388888891</v>
      </c>
      <c r="D104" s="1">
        <v>45929.394444444442</v>
      </c>
      <c r="E104" t="s">
        <v>322</v>
      </c>
      <c r="F104">
        <v>391</v>
      </c>
      <c r="G104">
        <v>391</v>
      </c>
      <c r="H104">
        <v>0</v>
      </c>
      <c r="I104">
        <v>2600</v>
      </c>
      <c r="J104">
        <v>2150</v>
      </c>
      <c r="K104" t="s">
        <v>109</v>
      </c>
      <c r="L104">
        <v>5</v>
      </c>
      <c r="M104">
        <v>18.62</v>
      </c>
      <c r="N104">
        <v>0</v>
      </c>
      <c r="O104">
        <v>0</v>
      </c>
      <c r="P104">
        <v>1.8620000000000001</v>
      </c>
      <c r="Q104">
        <v>0.372</v>
      </c>
      <c r="R104">
        <v>8.26</v>
      </c>
      <c r="S104">
        <v>32.296999999999997</v>
      </c>
      <c r="T104">
        <v>-32.296999999999997</v>
      </c>
      <c r="U104">
        <v>-34.530999999999999</v>
      </c>
      <c r="V104">
        <v>-31.86</v>
      </c>
      <c r="W104">
        <v>0</v>
      </c>
      <c r="X104">
        <v>27</v>
      </c>
      <c r="Y104">
        <v>0</v>
      </c>
      <c r="Z104">
        <v>4.8600000000000003</v>
      </c>
      <c r="AA104">
        <v>1</v>
      </c>
      <c r="AB104" t="s">
        <v>116</v>
      </c>
      <c r="AC104">
        <v>450</v>
      </c>
      <c r="AD104">
        <v>324.60899999999998</v>
      </c>
      <c r="AE104">
        <v>324.60899999999998</v>
      </c>
      <c r="AF104">
        <v>0</v>
      </c>
      <c r="AG104">
        <v>0</v>
      </c>
      <c r="AI104">
        <v>0</v>
      </c>
      <c r="AJ104">
        <v>-34.530999999999999</v>
      </c>
      <c r="AK104">
        <v>-31.86</v>
      </c>
      <c r="AL104">
        <v>391</v>
      </c>
      <c r="AM104" s="1"/>
      <c r="AN104" s="1"/>
      <c r="AO104" s="1"/>
      <c r="AP104">
        <v>0</v>
      </c>
      <c r="AQ104">
        <v>372.38</v>
      </c>
      <c r="AR104">
        <v>5</v>
      </c>
      <c r="AS104">
        <v>0</v>
      </c>
      <c r="AT104">
        <v>0</v>
      </c>
      <c r="AU104">
        <v>0.5</v>
      </c>
      <c r="AV104">
        <v>0</v>
      </c>
      <c r="AW104">
        <v>0</v>
      </c>
      <c r="AX104">
        <v>0.1</v>
      </c>
      <c r="AY104" t="s">
        <v>127</v>
      </c>
      <c r="AZ104" t="s">
        <v>191</v>
      </c>
      <c r="BC104">
        <v>0</v>
      </c>
      <c r="BD104">
        <v>0</v>
      </c>
      <c r="BE104">
        <v>0</v>
      </c>
      <c r="BF104">
        <v>0</v>
      </c>
      <c r="BG104">
        <v>0</v>
      </c>
      <c r="BJ104">
        <v>8.26</v>
      </c>
      <c r="BK104">
        <v>0</v>
      </c>
      <c r="BL104">
        <v>32.296999999999997</v>
      </c>
      <c r="BM104">
        <v>-32.296999999999997</v>
      </c>
      <c r="BN104">
        <v>0</v>
      </c>
      <c r="BO104">
        <v>0</v>
      </c>
      <c r="BP104">
        <v>0</v>
      </c>
      <c r="BQ104">
        <v>2150</v>
      </c>
      <c r="BR104">
        <v>0.37237999999999999</v>
      </c>
      <c r="BS104" t="s">
        <v>323</v>
      </c>
      <c r="BT104">
        <v>0</v>
      </c>
      <c r="BU104">
        <v>1.8620000000000001</v>
      </c>
      <c r="BV104">
        <v>0</v>
      </c>
      <c r="BW104">
        <v>0.372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324.60899999999998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f t="shared" si="5"/>
        <v>391</v>
      </c>
      <c r="DD104">
        <f t="shared" si="6"/>
        <v>32.296999999999997</v>
      </c>
      <c r="DE104">
        <f t="shared" si="7"/>
        <v>2.234</v>
      </c>
      <c r="DF104">
        <f t="shared" si="8"/>
        <v>31.86</v>
      </c>
      <c r="DG104">
        <f t="shared" si="9"/>
        <v>20.481999999999999</v>
      </c>
      <c r="DH104">
        <v>324.60899999999998</v>
      </c>
    </row>
    <row r="105" spans="1:112" x14ac:dyDescent="0.3">
      <c r="A105">
        <v>8752289308</v>
      </c>
      <c r="B105">
        <v>10752328466</v>
      </c>
      <c r="C105" s="1">
        <v>45943.449305555558</v>
      </c>
      <c r="D105" s="1">
        <v>45946.458333333336</v>
      </c>
      <c r="E105" t="s">
        <v>324</v>
      </c>
      <c r="F105">
        <v>3743</v>
      </c>
      <c r="G105">
        <v>0</v>
      </c>
      <c r="H105">
        <v>3743</v>
      </c>
      <c r="I105">
        <v>4000</v>
      </c>
      <c r="J105">
        <v>51</v>
      </c>
      <c r="K105" t="s">
        <v>109</v>
      </c>
      <c r="L105">
        <v>18</v>
      </c>
      <c r="M105">
        <v>570.97</v>
      </c>
      <c r="N105">
        <v>0</v>
      </c>
      <c r="O105">
        <v>0</v>
      </c>
      <c r="P105">
        <v>15.86</v>
      </c>
      <c r="Q105">
        <v>3.1720000000000002</v>
      </c>
      <c r="R105">
        <v>24.78</v>
      </c>
      <c r="S105">
        <v>927.51499999999999</v>
      </c>
      <c r="T105">
        <v>-927.51499999999999</v>
      </c>
      <c r="U105">
        <v>-946.54700000000003</v>
      </c>
      <c r="V105">
        <v>-71.98</v>
      </c>
      <c r="W105">
        <v>0</v>
      </c>
      <c r="X105">
        <v>61</v>
      </c>
      <c r="Y105">
        <v>0</v>
      </c>
      <c r="Z105">
        <v>10.98</v>
      </c>
      <c r="AA105">
        <v>1</v>
      </c>
      <c r="AB105" t="s">
        <v>110</v>
      </c>
      <c r="AC105">
        <v>3949</v>
      </c>
      <c r="AD105">
        <v>2724.473</v>
      </c>
      <c r="AE105">
        <v>2724.473</v>
      </c>
      <c r="AF105">
        <v>0</v>
      </c>
      <c r="AG105">
        <v>-946.54700000000003</v>
      </c>
      <c r="AH105">
        <v>-71.98</v>
      </c>
      <c r="AI105">
        <v>3743</v>
      </c>
      <c r="AJ105">
        <v>0</v>
      </c>
      <c r="AL105">
        <v>0</v>
      </c>
      <c r="AM105" s="1">
        <v>45960</v>
      </c>
      <c r="AN105" s="1">
        <v>45960</v>
      </c>
      <c r="AO105" s="1">
        <v>45960</v>
      </c>
      <c r="AP105">
        <v>0</v>
      </c>
      <c r="AQ105">
        <v>3172.03</v>
      </c>
      <c r="AR105">
        <v>18</v>
      </c>
      <c r="AS105">
        <v>0</v>
      </c>
      <c r="AT105">
        <v>0</v>
      </c>
      <c r="AU105">
        <v>0.5</v>
      </c>
      <c r="AV105">
        <v>0</v>
      </c>
      <c r="AW105">
        <v>0</v>
      </c>
      <c r="AX105">
        <v>0.1</v>
      </c>
      <c r="AY105" t="s">
        <v>112</v>
      </c>
      <c r="AZ105" t="s">
        <v>113</v>
      </c>
      <c r="BA105">
        <v>24.78</v>
      </c>
      <c r="BB105">
        <v>0</v>
      </c>
      <c r="BC105">
        <v>927.51499999999999</v>
      </c>
      <c r="BD105">
        <v>-927.51499999999999</v>
      </c>
      <c r="BE105">
        <v>0</v>
      </c>
      <c r="BF105">
        <v>0</v>
      </c>
      <c r="BG105">
        <v>0</v>
      </c>
      <c r="BH105">
        <v>51</v>
      </c>
      <c r="BI105">
        <v>3.1720299999999999</v>
      </c>
      <c r="BL105">
        <v>0</v>
      </c>
      <c r="BM105">
        <v>0</v>
      </c>
      <c r="BN105">
        <v>0</v>
      </c>
      <c r="BO105">
        <v>0</v>
      </c>
      <c r="BP105">
        <v>0</v>
      </c>
      <c r="BS105" t="s">
        <v>325</v>
      </c>
      <c r="BT105">
        <v>15.86</v>
      </c>
      <c r="BU105">
        <v>0</v>
      </c>
      <c r="BV105">
        <v>3.1720000000000002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2724.473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f t="shared" si="5"/>
        <v>3743</v>
      </c>
      <c r="DD105">
        <f t="shared" si="6"/>
        <v>927.51499999999999</v>
      </c>
      <c r="DE105">
        <f t="shared" si="7"/>
        <v>19.032</v>
      </c>
      <c r="DF105">
        <f t="shared" si="8"/>
        <v>71.98</v>
      </c>
      <c r="DG105">
        <f t="shared" si="9"/>
        <v>586.83000000000004</v>
      </c>
      <c r="DH105">
        <v>2724.473</v>
      </c>
    </row>
    <row r="106" spans="1:112" x14ac:dyDescent="0.3">
      <c r="A106">
        <v>8731408678</v>
      </c>
      <c r="B106">
        <v>10731370625</v>
      </c>
      <c r="C106" s="1">
        <v>45934.436805555553</v>
      </c>
      <c r="D106" s="1">
        <v>45939.554861111108</v>
      </c>
      <c r="E106" t="s">
        <v>326</v>
      </c>
      <c r="F106">
        <v>3629</v>
      </c>
      <c r="G106">
        <v>183.87700000000001</v>
      </c>
      <c r="H106">
        <v>3445.123</v>
      </c>
      <c r="I106">
        <v>4500</v>
      </c>
      <c r="J106">
        <v>665</v>
      </c>
      <c r="K106" t="s">
        <v>109</v>
      </c>
      <c r="L106">
        <v>18</v>
      </c>
      <c r="M106">
        <v>553.58000000000004</v>
      </c>
      <c r="N106">
        <v>0</v>
      </c>
      <c r="O106">
        <v>0</v>
      </c>
      <c r="P106">
        <v>15.377000000000001</v>
      </c>
      <c r="Q106">
        <v>3.0760000000000001</v>
      </c>
      <c r="R106">
        <v>31.86</v>
      </c>
      <c r="S106">
        <v>1156.1990000000001</v>
      </c>
      <c r="T106">
        <v>-1156.1990000000001</v>
      </c>
      <c r="U106">
        <v>-1174.652</v>
      </c>
      <c r="V106">
        <v>-71.98</v>
      </c>
      <c r="W106">
        <v>0</v>
      </c>
      <c r="X106">
        <v>61</v>
      </c>
      <c r="Y106">
        <v>0</v>
      </c>
      <c r="Z106">
        <v>10.98</v>
      </c>
      <c r="AA106">
        <v>1</v>
      </c>
      <c r="AB106" t="s">
        <v>116</v>
      </c>
      <c r="AC106">
        <v>3835</v>
      </c>
      <c r="AD106">
        <v>2382.3679999999999</v>
      </c>
      <c r="AE106">
        <v>2382.3679999999999</v>
      </c>
      <c r="AF106">
        <v>0</v>
      </c>
      <c r="AG106">
        <v>-1115.134</v>
      </c>
      <c r="AH106">
        <v>-68.332620000000006</v>
      </c>
      <c r="AI106">
        <v>3445.123</v>
      </c>
      <c r="AJ106">
        <v>-59.518000000000001</v>
      </c>
      <c r="AK106">
        <v>-3.6473800000000001</v>
      </c>
      <c r="AL106">
        <v>183.87700000000001</v>
      </c>
      <c r="AM106" s="1">
        <v>45953</v>
      </c>
      <c r="AN106" s="1">
        <v>45953</v>
      </c>
      <c r="AO106" s="1">
        <v>45953</v>
      </c>
      <c r="AP106">
        <v>174</v>
      </c>
      <c r="AQ106">
        <v>3075.42</v>
      </c>
      <c r="AR106">
        <v>18</v>
      </c>
      <c r="AS106">
        <v>0</v>
      </c>
      <c r="AT106">
        <v>0</v>
      </c>
      <c r="AU106">
        <v>0.5</v>
      </c>
      <c r="AV106">
        <v>0</v>
      </c>
      <c r="AW106">
        <v>0</v>
      </c>
      <c r="AX106">
        <v>0.1</v>
      </c>
      <c r="AY106" t="s">
        <v>127</v>
      </c>
      <c r="AZ106" t="s">
        <v>128</v>
      </c>
      <c r="BA106">
        <v>31.86</v>
      </c>
      <c r="BB106">
        <v>0</v>
      </c>
      <c r="BC106">
        <v>1097.616</v>
      </c>
      <c r="BD106">
        <v>-1097.616</v>
      </c>
      <c r="BE106">
        <v>0</v>
      </c>
      <c r="BF106">
        <v>0</v>
      </c>
      <c r="BG106">
        <v>0</v>
      </c>
      <c r="BH106">
        <v>665</v>
      </c>
      <c r="BI106">
        <v>3.0754199999999998</v>
      </c>
      <c r="BJ106">
        <v>31.86</v>
      </c>
      <c r="BK106">
        <v>0</v>
      </c>
      <c r="BL106">
        <v>58.582999999999998</v>
      </c>
      <c r="BM106">
        <v>-58.582999999999998</v>
      </c>
      <c r="BN106">
        <v>0</v>
      </c>
      <c r="BO106">
        <v>0</v>
      </c>
      <c r="BP106">
        <v>0</v>
      </c>
      <c r="BQ106">
        <v>665</v>
      </c>
      <c r="BR106">
        <v>3.0754199999999998</v>
      </c>
      <c r="BS106" t="s">
        <v>327</v>
      </c>
      <c r="BT106">
        <v>14.598000000000001</v>
      </c>
      <c r="BU106">
        <v>0.77900000000000003</v>
      </c>
      <c r="BV106">
        <v>2.92</v>
      </c>
      <c r="BW106">
        <v>0.156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2382.3679999999999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f t="shared" si="5"/>
        <v>3629</v>
      </c>
      <c r="DD106">
        <f t="shared" si="6"/>
        <v>1156.1990000000001</v>
      </c>
      <c r="DE106">
        <f t="shared" si="7"/>
        <v>18.452999999999999</v>
      </c>
      <c r="DF106">
        <f t="shared" si="8"/>
        <v>71.98</v>
      </c>
      <c r="DG106">
        <f t="shared" si="9"/>
        <v>568.95699999999999</v>
      </c>
      <c r="DH106">
        <v>2382.3679999999999</v>
      </c>
    </row>
    <row r="107" spans="1:112" x14ac:dyDescent="0.3">
      <c r="A107">
        <v>8711080795</v>
      </c>
      <c r="B107">
        <v>10711017250</v>
      </c>
      <c r="C107" s="1">
        <v>45926.780555555553</v>
      </c>
      <c r="D107" s="1">
        <v>45933.611111111109</v>
      </c>
      <c r="E107" t="s">
        <v>328</v>
      </c>
      <c r="F107">
        <v>2770</v>
      </c>
      <c r="G107">
        <v>0</v>
      </c>
      <c r="H107">
        <v>2770</v>
      </c>
      <c r="I107">
        <v>3000</v>
      </c>
      <c r="J107">
        <v>0</v>
      </c>
      <c r="K107" t="s">
        <v>109</v>
      </c>
      <c r="L107">
        <v>18</v>
      </c>
      <c r="M107">
        <v>422.54</v>
      </c>
      <c r="N107">
        <v>0</v>
      </c>
      <c r="O107">
        <v>0</v>
      </c>
      <c r="P107">
        <v>11.737</v>
      </c>
      <c r="Q107">
        <v>2.347</v>
      </c>
      <c r="R107">
        <v>17.7</v>
      </c>
      <c r="S107">
        <v>490.29</v>
      </c>
      <c r="T107">
        <v>-490.29</v>
      </c>
      <c r="U107">
        <v>-504.37400000000002</v>
      </c>
      <c r="V107">
        <v>-71.98</v>
      </c>
      <c r="W107">
        <v>0</v>
      </c>
      <c r="X107">
        <v>61</v>
      </c>
      <c r="Y107">
        <v>0</v>
      </c>
      <c r="Z107">
        <v>10.98</v>
      </c>
      <c r="AA107">
        <v>2</v>
      </c>
      <c r="AB107" t="s">
        <v>116</v>
      </c>
      <c r="AC107">
        <v>3000</v>
      </c>
      <c r="AD107">
        <v>2193.6460000000002</v>
      </c>
      <c r="AE107">
        <v>2193.6460000000002</v>
      </c>
      <c r="AF107">
        <v>0</v>
      </c>
      <c r="AG107">
        <v>-504.37400000000002</v>
      </c>
      <c r="AH107">
        <v>-71.98</v>
      </c>
      <c r="AI107">
        <v>2770</v>
      </c>
      <c r="AJ107">
        <v>0</v>
      </c>
      <c r="AL107">
        <v>0</v>
      </c>
      <c r="AM107" s="1">
        <v>45947</v>
      </c>
      <c r="AN107" s="1">
        <v>45947</v>
      </c>
      <c r="AO107" s="1">
        <v>45947</v>
      </c>
      <c r="AP107">
        <v>0</v>
      </c>
      <c r="AQ107">
        <v>2347.46</v>
      </c>
      <c r="AR107">
        <v>18</v>
      </c>
      <c r="AS107">
        <v>0</v>
      </c>
      <c r="AT107">
        <v>0</v>
      </c>
      <c r="AU107">
        <v>0.5</v>
      </c>
      <c r="AV107">
        <v>0</v>
      </c>
      <c r="AW107">
        <v>0</v>
      </c>
      <c r="AX107">
        <v>0.1</v>
      </c>
      <c r="AY107" t="s">
        <v>112</v>
      </c>
      <c r="AZ107" t="s">
        <v>117</v>
      </c>
      <c r="BA107">
        <v>17.7</v>
      </c>
      <c r="BB107">
        <v>0</v>
      </c>
      <c r="BC107">
        <v>490.29</v>
      </c>
      <c r="BD107">
        <v>-490.29</v>
      </c>
      <c r="BE107">
        <v>0</v>
      </c>
      <c r="BF107">
        <v>0</v>
      </c>
      <c r="BG107">
        <v>0</v>
      </c>
      <c r="BH107">
        <v>0</v>
      </c>
      <c r="BI107">
        <v>2.3474599999999999</v>
      </c>
      <c r="BL107">
        <v>0</v>
      </c>
      <c r="BM107">
        <v>0</v>
      </c>
      <c r="BN107">
        <v>0</v>
      </c>
      <c r="BO107">
        <v>0</v>
      </c>
      <c r="BP107">
        <v>0</v>
      </c>
      <c r="BS107" t="s">
        <v>329</v>
      </c>
      <c r="BT107">
        <v>11.737</v>
      </c>
      <c r="BU107">
        <v>0</v>
      </c>
      <c r="BV107">
        <v>2.347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2193.6460000000002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f t="shared" si="5"/>
        <v>2770</v>
      </c>
      <c r="DD107">
        <f t="shared" si="6"/>
        <v>490.29</v>
      </c>
      <c r="DE107">
        <f t="shared" si="7"/>
        <v>14.084</v>
      </c>
      <c r="DF107">
        <f t="shared" si="8"/>
        <v>71.98</v>
      </c>
      <c r="DG107">
        <f t="shared" si="9"/>
        <v>434.27700000000004</v>
      </c>
      <c r="DH107">
        <v>2193.6460000000002</v>
      </c>
    </row>
    <row r="108" spans="1:112" x14ac:dyDescent="0.3">
      <c r="A108">
        <v>8662109200</v>
      </c>
      <c r="B108">
        <v>10662033271</v>
      </c>
      <c r="C108" s="1">
        <v>45912.475694444445</v>
      </c>
      <c r="D108" s="1">
        <v>45917.640277777777</v>
      </c>
      <c r="E108" t="s">
        <v>330</v>
      </c>
      <c r="F108">
        <v>2344</v>
      </c>
      <c r="G108">
        <v>2344</v>
      </c>
      <c r="H108">
        <v>0</v>
      </c>
      <c r="I108">
        <v>3000</v>
      </c>
      <c r="J108">
        <v>450</v>
      </c>
      <c r="K108" t="s">
        <v>109</v>
      </c>
      <c r="L108">
        <v>12</v>
      </c>
      <c r="M108">
        <v>251.14</v>
      </c>
      <c r="N108">
        <v>0</v>
      </c>
      <c r="O108">
        <v>0</v>
      </c>
      <c r="P108">
        <v>10.464</v>
      </c>
      <c r="Q108">
        <v>2.093</v>
      </c>
      <c r="R108">
        <v>25.96</v>
      </c>
      <c r="S108">
        <v>608.50199999999995</v>
      </c>
      <c r="T108">
        <v>-608.50199999999995</v>
      </c>
      <c r="U108">
        <v>-621.05899999999997</v>
      </c>
      <c r="V108">
        <v>-71.98</v>
      </c>
      <c r="W108">
        <v>0</v>
      </c>
      <c r="X108">
        <v>61</v>
      </c>
      <c r="Y108">
        <v>0</v>
      </c>
      <c r="Z108">
        <v>10.98</v>
      </c>
      <c r="AA108">
        <v>1</v>
      </c>
      <c r="AB108" t="s">
        <v>116</v>
      </c>
      <c r="AC108">
        <v>2550</v>
      </c>
      <c r="AD108">
        <v>1650.961</v>
      </c>
      <c r="AE108">
        <v>1650.961</v>
      </c>
      <c r="AF108">
        <v>0</v>
      </c>
      <c r="AG108">
        <v>0</v>
      </c>
      <c r="AI108">
        <v>0</v>
      </c>
      <c r="AJ108">
        <v>-621.05899999999997</v>
      </c>
      <c r="AK108">
        <v>-71.98</v>
      </c>
      <c r="AL108">
        <v>2344</v>
      </c>
      <c r="AM108" s="1"/>
      <c r="AN108" s="1"/>
      <c r="AO108" s="1"/>
      <c r="AP108">
        <v>300</v>
      </c>
      <c r="AQ108">
        <v>2092.86</v>
      </c>
      <c r="AR108">
        <v>12</v>
      </c>
      <c r="AS108">
        <v>0</v>
      </c>
      <c r="AT108">
        <v>0</v>
      </c>
      <c r="AU108">
        <v>0.5</v>
      </c>
      <c r="AV108">
        <v>0</v>
      </c>
      <c r="AW108">
        <v>0</v>
      </c>
      <c r="AX108">
        <v>0.1</v>
      </c>
      <c r="AY108" t="s">
        <v>121</v>
      </c>
      <c r="AZ108" t="s">
        <v>113</v>
      </c>
      <c r="BC108">
        <v>0</v>
      </c>
      <c r="BD108">
        <v>0</v>
      </c>
      <c r="BE108">
        <v>0</v>
      </c>
      <c r="BF108">
        <v>0</v>
      </c>
      <c r="BG108">
        <v>0</v>
      </c>
      <c r="BJ108">
        <v>25.96</v>
      </c>
      <c r="BK108">
        <v>0</v>
      </c>
      <c r="BL108">
        <v>608.50199999999995</v>
      </c>
      <c r="BM108">
        <v>-608.50199999999995</v>
      </c>
      <c r="BN108">
        <v>0</v>
      </c>
      <c r="BO108">
        <v>0</v>
      </c>
      <c r="BP108">
        <v>0</v>
      </c>
      <c r="BQ108">
        <v>450</v>
      </c>
      <c r="BR108">
        <v>2.0928599999999999</v>
      </c>
      <c r="BS108" t="s">
        <v>331</v>
      </c>
      <c r="BT108">
        <v>0</v>
      </c>
      <c r="BU108">
        <v>10.464</v>
      </c>
      <c r="BV108">
        <v>0</v>
      </c>
      <c r="BW108">
        <v>2.093</v>
      </c>
      <c r="BX108">
        <v>1650.961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f t="shared" si="5"/>
        <v>2344</v>
      </c>
      <c r="DD108">
        <f t="shared" si="6"/>
        <v>608.50199999999995</v>
      </c>
      <c r="DE108">
        <f t="shared" si="7"/>
        <v>12.557</v>
      </c>
      <c r="DF108">
        <f t="shared" si="8"/>
        <v>71.98</v>
      </c>
      <c r="DG108">
        <f t="shared" si="9"/>
        <v>261.60399999999998</v>
      </c>
      <c r="DH108">
        <v>1650.961</v>
      </c>
    </row>
    <row r="109" spans="1:112" x14ac:dyDescent="0.3">
      <c r="A109">
        <v>8690582232</v>
      </c>
      <c r="B109">
        <v>10690510275</v>
      </c>
      <c r="C109" s="1">
        <v>45922.443055555559</v>
      </c>
      <c r="D109" s="1">
        <v>45924.601388888892</v>
      </c>
      <c r="E109" t="s">
        <v>188</v>
      </c>
      <c r="F109">
        <v>3104</v>
      </c>
      <c r="G109">
        <v>0</v>
      </c>
      <c r="H109">
        <v>3104</v>
      </c>
      <c r="I109">
        <v>3500</v>
      </c>
      <c r="J109">
        <v>190</v>
      </c>
      <c r="K109" t="s">
        <v>120</v>
      </c>
      <c r="L109">
        <v>18</v>
      </c>
      <c r="M109">
        <v>0</v>
      </c>
      <c r="N109">
        <v>236.75</v>
      </c>
      <c r="O109">
        <v>236.75</v>
      </c>
      <c r="P109">
        <v>13.153</v>
      </c>
      <c r="Q109">
        <v>2.6309999999999998</v>
      </c>
      <c r="R109">
        <v>24.78</v>
      </c>
      <c r="S109">
        <v>769.17100000000005</v>
      </c>
      <c r="T109">
        <v>-769.17100000000005</v>
      </c>
      <c r="U109">
        <v>-784.95500000000004</v>
      </c>
      <c r="V109">
        <v>-71.98</v>
      </c>
      <c r="W109">
        <v>0</v>
      </c>
      <c r="X109">
        <v>61</v>
      </c>
      <c r="Y109">
        <v>0</v>
      </c>
      <c r="Z109">
        <v>10.98</v>
      </c>
      <c r="AA109">
        <v>1</v>
      </c>
      <c r="AB109" t="s">
        <v>131</v>
      </c>
      <c r="AC109">
        <v>3310</v>
      </c>
      <c r="AD109">
        <v>2247.0650000000001</v>
      </c>
      <c r="AE109">
        <v>2247.0650000000001</v>
      </c>
      <c r="AF109">
        <v>0</v>
      </c>
      <c r="AG109">
        <v>-784.95500000000004</v>
      </c>
      <c r="AH109">
        <v>-71.98</v>
      </c>
      <c r="AI109">
        <v>3104</v>
      </c>
      <c r="AJ109">
        <v>0</v>
      </c>
      <c r="AL109">
        <v>0</v>
      </c>
      <c r="AM109" s="1">
        <v>45938</v>
      </c>
      <c r="AN109" s="1">
        <v>45938</v>
      </c>
      <c r="AO109" s="1">
        <v>45938</v>
      </c>
      <c r="AP109">
        <v>0</v>
      </c>
      <c r="AQ109">
        <v>2630.5</v>
      </c>
      <c r="AR109">
        <v>0</v>
      </c>
      <c r="AS109">
        <v>9</v>
      </c>
      <c r="AT109">
        <v>9</v>
      </c>
      <c r="AU109">
        <v>0</v>
      </c>
      <c r="AV109">
        <v>0.25</v>
      </c>
      <c r="AW109">
        <v>0.25</v>
      </c>
      <c r="AX109">
        <v>0.1</v>
      </c>
      <c r="AY109" t="s">
        <v>112</v>
      </c>
      <c r="AZ109" t="s">
        <v>113</v>
      </c>
      <c r="BA109">
        <v>24.78</v>
      </c>
      <c r="BB109">
        <v>0</v>
      </c>
      <c r="BC109">
        <v>769.17100000000005</v>
      </c>
      <c r="BD109">
        <v>-769.17100000000005</v>
      </c>
      <c r="BE109">
        <v>0</v>
      </c>
      <c r="BF109">
        <v>0</v>
      </c>
      <c r="BG109">
        <v>0</v>
      </c>
      <c r="BH109">
        <v>190</v>
      </c>
      <c r="BI109">
        <v>2.6305000000000001</v>
      </c>
      <c r="BL109">
        <v>0</v>
      </c>
      <c r="BM109">
        <v>0</v>
      </c>
      <c r="BN109">
        <v>0</v>
      </c>
      <c r="BO109">
        <v>0</v>
      </c>
      <c r="BP109">
        <v>0</v>
      </c>
      <c r="BS109" t="s">
        <v>332</v>
      </c>
      <c r="BT109">
        <v>13.153</v>
      </c>
      <c r="BU109">
        <v>0</v>
      </c>
      <c r="BV109">
        <v>2.6309999999999998</v>
      </c>
      <c r="BW109">
        <v>0</v>
      </c>
      <c r="BX109">
        <v>0</v>
      </c>
      <c r="BY109">
        <v>0</v>
      </c>
      <c r="BZ109">
        <v>2247.0650000000001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f t="shared" si="5"/>
        <v>3104</v>
      </c>
      <c r="DD109">
        <f t="shared" si="6"/>
        <v>769.17100000000005</v>
      </c>
      <c r="DE109">
        <f t="shared" si="7"/>
        <v>15.784000000000001</v>
      </c>
      <c r="DF109">
        <f t="shared" si="8"/>
        <v>71.98</v>
      </c>
      <c r="DG109">
        <f t="shared" si="9"/>
        <v>486.65300000000002</v>
      </c>
      <c r="DH109">
        <v>2247.0649999999996</v>
      </c>
    </row>
    <row r="110" spans="1:112" x14ac:dyDescent="0.3">
      <c r="A110">
        <v>8713552887</v>
      </c>
      <c r="B110">
        <v>10713491507</v>
      </c>
      <c r="C110" s="1">
        <v>45927.559027777781</v>
      </c>
      <c r="D110" s="1">
        <v>45931.563888888886</v>
      </c>
      <c r="E110" t="s">
        <v>333</v>
      </c>
      <c r="F110">
        <v>4751</v>
      </c>
      <c r="G110">
        <v>4751</v>
      </c>
      <c r="H110">
        <v>0</v>
      </c>
      <c r="I110">
        <v>6000</v>
      </c>
      <c r="J110">
        <v>1043</v>
      </c>
      <c r="K110" t="s">
        <v>109</v>
      </c>
      <c r="L110">
        <v>18</v>
      </c>
      <c r="M110">
        <v>724.73</v>
      </c>
      <c r="N110">
        <v>0</v>
      </c>
      <c r="O110">
        <v>0</v>
      </c>
      <c r="P110">
        <v>20.131</v>
      </c>
      <c r="Q110">
        <v>4.0259999999999998</v>
      </c>
      <c r="R110">
        <v>31.86</v>
      </c>
      <c r="S110">
        <v>1513.6690000000001</v>
      </c>
      <c r="T110">
        <v>-1513.6690000000001</v>
      </c>
      <c r="U110">
        <v>-1537.826</v>
      </c>
      <c r="V110">
        <v>-71.98</v>
      </c>
      <c r="W110">
        <v>0</v>
      </c>
      <c r="X110">
        <v>61</v>
      </c>
      <c r="Y110">
        <v>0</v>
      </c>
      <c r="Z110">
        <v>10.98</v>
      </c>
      <c r="AA110">
        <v>1</v>
      </c>
      <c r="AB110" t="s">
        <v>116</v>
      </c>
      <c r="AC110">
        <v>4957</v>
      </c>
      <c r="AD110">
        <v>3141.194</v>
      </c>
      <c r="AE110">
        <v>3141.194</v>
      </c>
      <c r="AF110">
        <v>0</v>
      </c>
      <c r="AG110">
        <v>0</v>
      </c>
      <c r="AI110">
        <v>0</v>
      </c>
      <c r="AJ110">
        <v>-1537.826</v>
      </c>
      <c r="AK110">
        <v>-71.98</v>
      </c>
      <c r="AL110">
        <v>4751</v>
      </c>
      <c r="AM110" s="1"/>
      <c r="AN110" s="1"/>
      <c r="AO110" s="1"/>
      <c r="AP110">
        <v>0</v>
      </c>
      <c r="AQ110">
        <v>4026.27</v>
      </c>
      <c r="AR110">
        <v>18</v>
      </c>
      <c r="AS110">
        <v>0</v>
      </c>
      <c r="AT110">
        <v>0</v>
      </c>
      <c r="AU110">
        <v>0.5</v>
      </c>
      <c r="AV110">
        <v>0</v>
      </c>
      <c r="AW110">
        <v>0</v>
      </c>
      <c r="AX110">
        <v>0.1</v>
      </c>
      <c r="AY110" t="s">
        <v>127</v>
      </c>
      <c r="AZ110" t="s">
        <v>128</v>
      </c>
      <c r="BC110">
        <v>0</v>
      </c>
      <c r="BD110">
        <v>0</v>
      </c>
      <c r="BE110">
        <v>0</v>
      </c>
      <c r="BF110">
        <v>0</v>
      </c>
      <c r="BG110">
        <v>0</v>
      </c>
      <c r="BJ110">
        <v>31.86</v>
      </c>
      <c r="BK110">
        <v>0</v>
      </c>
      <c r="BL110">
        <v>1513.6690000000001</v>
      </c>
      <c r="BM110">
        <v>-1513.6690000000001</v>
      </c>
      <c r="BN110">
        <v>0</v>
      </c>
      <c r="BO110">
        <v>0</v>
      </c>
      <c r="BP110">
        <v>0</v>
      </c>
      <c r="BQ110">
        <v>1043</v>
      </c>
      <c r="BR110">
        <v>4.0262700000000002</v>
      </c>
      <c r="BS110" t="s">
        <v>334</v>
      </c>
      <c r="BT110">
        <v>0</v>
      </c>
      <c r="BU110">
        <v>20.131</v>
      </c>
      <c r="BV110">
        <v>0</v>
      </c>
      <c r="BW110">
        <v>4.0259999999999998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3141.194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f t="shared" si="5"/>
        <v>4751</v>
      </c>
      <c r="DD110">
        <f t="shared" si="6"/>
        <v>1513.6690000000001</v>
      </c>
      <c r="DE110">
        <f t="shared" si="7"/>
        <v>24.157</v>
      </c>
      <c r="DF110">
        <f t="shared" si="8"/>
        <v>71.98</v>
      </c>
      <c r="DG110">
        <f t="shared" si="9"/>
        <v>744.86099999999999</v>
      </c>
      <c r="DH110">
        <v>3141.194</v>
      </c>
    </row>
    <row r="111" spans="1:112" x14ac:dyDescent="0.3">
      <c r="A111">
        <v>8698964259</v>
      </c>
      <c r="B111">
        <v>10698893590</v>
      </c>
      <c r="C111" s="1">
        <v>45923.446527777778</v>
      </c>
      <c r="D111" s="1">
        <v>45925.720833333333</v>
      </c>
      <c r="E111" t="s">
        <v>335</v>
      </c>
      <c r="F111">
        <v>2150</v>
      </c>
      <c r="G111">
        <v>0</v>
      </c>
      <c r="H111">
        <v>2150</v>
      </c>
      <c r="I111">
        <v>4750</v>
      </c>
      <c r="J111">
        <v>2394</v>
      </c>
      <c r="K111" t="s">
        <v>120</v>
      </c>
      <c r="L111">
        <v>5</v>
      </c>
      <c r="M111">
        <v>0</v>
      </c>
      <c r="N111">
        <v>51.19</v>
      </c>
      <c r="O111">
        <v>51.19</v>
      </c>
      <c r="P111">
        <v>10.238</v>
      </c>
      <c r="Q111">
        <v>2.048</v>
      </c>
      <c r="R111">
        <v>31.86</v>
      </c>
      <c r="S111">
        <v>684.99</v>
      </c>
      <c r="T111">
        <v>-684.99</v>
      </c>
      <c r="U111">
        <v>-697.27599999999995</v>
      </c>
      <c r="V111">
        <v>-71.98</v>
      </c>
      <c r="W111">
        <v>0</v>
      </c>
      <c r="X111">
        <v>61</v>
      </c>
      <c r="Y111">
        <v>0</v>
      </c>
      <c r="Z111">
        <v>10.98</v>
      </c>
      <c r="AA111">
        <v>1</v>
      </c>
      <c r="AB111" t="s">
        <v>131</v>
      </c>
      <c r="AC111">
        <v>2356</v>
      </c>
      <c r="AD111">
        <v>1380.7439999999999</v>
      </c>
      <c r="AE111">
        <v>1380.7439999999999</v>
      </c>
      <c r="AF111">
        <v>0</v>
      </c>
      <c r="AG111">
        <v>-697.27599999999995</v>
      </c>
      <c r="AH111">
        <v>-71.98</v>
      </c>
      <c r="AI111">
        <v>2150</v>
      </c>
      <c r="AJ111">
        <v>0</v>
      </c>
      <c r="AL111">
        <v>0</v>
      </c>
      <c r="AM111" s="1">
        <v>45939</v>
      </c>
      <c r="AN111" s="1">
        <v>45939</v>
      </c>
      <c r="AO111" s="1">
        <v>45939</v>
      </c>
      <c r="AP111">
        <v>0</v>
      </c>
      <c r="AQ111">
        <v>2047.62</v>
      </c>
      <c r="AR111">
        <v>0</v>
      </c>
      <c r="AS111">
        <v>2.5</v>
      </c>
      <c r="AT111">
        <v>2.5</v>
      </c>
      <c r="AU111">
        <v>0</v>
      </c>
      <c r="AV111">
        <v>0.25</v>
      </c>
      <c r="AW111">
        <v>0.25</v>
      </c>
      <c r="AX111">
        <v>0.1</v>
      </c>
      <c r="AY111" t="s">
        <v>127</v>
      </c>
      <c r="AZ111" t="s">
        <v>128</v>
      </c>
      <c r="BA111">
        <v>31.86</v>
      </c>
      <c r="BB111">
        <v>0</v>
      </c>
      <c r="BC111">
        <v>684.99</v>
      </c>
      <c r="BD111">
        <v>-684.99</v>
      </c>
      <c r="BE111">
        <v>0</v>
      </c>
      <c r="BF111">
        <v>0</v>
      </c>
      <c r="BG111">
        <v>0</v>
      </c>
      <c r="BH111">
        <v>2394</v>
      </c>
      <c r="BI111">
        <v>2.0476200000000002</v>
      </c>
      <c r="BL111">
        <v>0</v>
      </c>
      <c r="BM111">
        <v>0</v>
      </c>
      <c r="BN111">
        <v>0</v>
      </c>
      <c r="BO111">
        <v>0</v>
      </c>
      <c r="BP111">
        <v>0</v>
      </c>
      <c r="BS111" t="s">
        <v>336</v>
      </c>
      <c r="BT111">
        <v>10.238</v>
      </c>
      <c r="BU111">
        <v>0</v>
      </c>
      <c r="BV111">
        <v>2.048</v>
      </c>
      <c r="BW111">
        <v>0</v>
      </c>
      <c r="BX111">
        <v>0</v>
      </c>
      <c r="BY111">
        <v>0</v>
      </c>
      <c r="BZ111">
        <v>0</v>
      </c>
      <c r="CA111">
        <v>1380.7439999999999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f t="shared" si="5"/>
        <v>2150</v>
      </c>
      <c r="DD111">
        <f t="shared" si="6"/>
        <v>684.99</v>
      </c>
      <c r="DE111">
        <f t="shared" si="7"/>
        <v>12.286</v>
      </c>
      <c r="DF111">
        <f t="shared" si="8"/>
        <v>71.98</v>
      </c>
      <c r="DG111">
        <f t="shared" si="9"/>
        <v>112.61799999999999</v>
      </c>
      <c r="DH111">
        <v>1380.7439999999999</v>
      </c>
    </row>
    <row r="112" spans="1:112" x14ac:dyDescent="0.3">
      <c r="A112">
        <v>8724905175</v>
      </c>
      <c r="B112">
        <v>10724855351</v>
      </c>
      <c r="C112" s="1">
        <v>45931.568749999999</v>
      </c>
      <c r="D112" s="1">
        <v>45939.628472222219</v>
      </c>
      <c r="E112" t="s">
        <v>337</v>
      </c>
      <c r="F112">
        <v>2300</v>
      </c>
      <c r="G112">
        <v>2300</v>
      </c>
      <c r="H112">
        <v>0</v>
      </c>
      <c r="I112">
        <v>3500</v>
      </c>
      <c r="J112">
        <v>862</v>
      </c>
      <c r="K112" t="s">
        <v>109</v>
      </c>
      <c r="L112">
        <v>5</v>
      </c>
      <c r="M112">
        <v>109.52</v>
      </c>
      <c r="N112">
        <v>0</v>
      </c>
      <c r="O112">
        <v>0</v>
      </c>
      <c r="P112">
        <v>10.952</v>
      </c>
      <c r="Q112">
        <v>2.19</v>
      </c>
      <c r="R112">
        <v>21.24</v>
      </c>
      <c r="S112">
        <v>488.52</v>
      </c>
      <c r="T112">
        <v>-488.52</v>
      </c>
      <c r="U112">
        <v>-501.66199999999998</v>
      </c>
      <c r="V112">
        <v>-71.98</v>
      </c>
      <c r="W112">
        <v>0</v>
      </c>
      <c r="X112">
        <v>61</v>
      </c>
      <c r="Y112">
        <v>0</v>
      </c>
      <c r="Z112">
        <v>10.98</v>
      </c>
      <c r="AA112">
        <v>1</v>
      </c>
      <c r="AB112" t="s">
        <v>116</v>
      </c>
      <c r="AC112">
        <v>2506</v>
      </c>
      <c r="AD112">
        <v>1726.3579999999999</v>
      </c>
      <c r="AE112">
        <v>1726.3579999999999</v>
      </c>
      <c r="AF112">
        <v>0</v>
      </c>
      <c r="AG112">
        <v>0</v>
      </c>
      <c r="AI112">
        <v>0</v>
      </c>
      <c r="AJ112">
        <v>-501.66199999999998</v>
      </c>
      <c r="AK112">
        <v>-71.98</v>
      </c>
      <c r="AL112">
        <v>2300</v>
      </c>
      <c r="AM112" s="1"/>
      <c r="AN112" s="1"/>
      <c r="AO112" s="1"/>
      <c r="AP112">
        <v>0</v>
      </c>
      <c r="AQ112">
        <v>2190.48</v>
      </c>
      <c r="AR112">
        <v>5</v>
      </c>
      <c r="AS112">
        <v>0</v>
      </c>
      <c r="AT112">
        <v>0</v>
      </c>
      <c r="AU112">
        <v>0.5</v>
      </c>
      <c r="AV112">
        <v>0</v>
      </c>
      <c r="AW112">
        <v>0</v>
      </c>
      <c r="AX112">
        <v>0.1</v>
      </c>
      <c r="AY112" t="s">
        <v>112</v>
      </c>
      <c r="AZ112" t="s">
        <v>128</v>
      </c>
      <c r="BC112">
        <v>0</v>
      </c>
      <c r="BD112">
        <v>0</v>
      </c>
      <c r="BE112">
        <v>0</v>
      </c>
      <c r="BF112">
        <v>0</v>
      </c>
      <c r="BG112">
        <v>0</v>
      </c>
      <c r="BJ112">
        <v>21.24</v>
      </c>
      <c r="BK112">
        <v>0</v>
      </c>
      <c r="BL112">
        <v>488.52</v>
      </c>
      <c r="BM112">
        <v>-488.52</v>
      </c>
      <c r="BN112">
        <v>0</v>
      </c>
      <c r="BO112">
        <v>0</v>
      </c>
      <c r="BP112">
        <v>0</v>
      </c>
      <c r="BQ112">
        <v>862</v>
      </c>
      <c r="BR112">
        <v>2.19048</v>
      </c>
      <c r="BS112" t="s">
        <v>338</v>
      </c>
      <c r="BT112">
        <v>0</v>
      </c>
      <c r="BU112">
        <v>10.952</v>
      </c>
      <c r="BV112">
        <v>0</v>
      </c>
      <c r="BW112">
        <v>2.19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1726.3579999999999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f t="shared" si="5"/>
        <v>2300</v>
      </c>
      <c r="DD112">
        <f t="shared" si="6"/>
        <v>488.52</v>
      </c>
      <c r="DE112">
        <f t="shared" si="7"/>
        <v>13.141999999999999</v>
      </c>
      <c r="DF112">
        <f t="shared" si="8"/>
        <v>71.98</v>
      </c>
      <c r="DG112">
        <f t="shared" si="9"/>
        <v>120.47199999999999</v>
      </c>
      <c r="DH112">
        <v>1726.3579999999999</v>
      </c>
    </row>
    <row r="113" spans="1:112" x14ac:dyDescent="0.3">
      <c r="A113">
        <v>8746652612</v>
      </c>
      <c r="B113">
        <v>10746673600</v>
      </c>
      <c r="C113" s="1">
        <v>45940.808333333334</v>
      </c>
      <c r="D113" s="1">
        <v>45946.567361111112</v>
      </c>
      <c r="E113" t="s">
        <v>339</v>
      </c>
      <c r="F113">
        <v>3754</v>
      </c>
      <c r="G113">
        <v>0</v>
      </c>
      <c r="H113">
        <v>3754</v>
      </c>
      <c r="I113">
        <v>4500</v>
      </c>
      <c r="J113">
        <v>540</v>
      </c>
      <c r="K113" t="s">
        <v>109</v>
      </c>
      <c r="L113">
        <v>18</v>
      </c>
      <c r="M113">
        <v>572.64</v>
      </c>
      <c r="N113">
        <v>0</v>
      </c>
      <c r="O113">
        <v>0</v>
      </c>
      <c r="P113">
        <v>15.907</v>
      </c>
      <c r="Q113">
        <v>3.181</v>
      </c>
      <c r="R113">
        <v>24.78</v>
      </c>
      <c r="S113">
        <v>930.24099999999999</v>
      </c>
      <c r="T113">
        <v>-930.24099999999999</v>
      </c>
      <c r="U113">
        <v>-949.32899999999995</v>
      </c>
      <c r="V113">
        <v>-71.98</v>
      </c>
      <c r="W113">
        <v>0</v>
      </c>
      <c r="X113">
        <v>61</v>
      </c>
      <c r="Y113">
        <v>0</v>
      </c>
      <c r="Z113">
        <v>10.98</v>
      </c>
      <c r="AA113">
        <v>1</v>
      </c>
      <c r="AB113" t="s">
        <v>116</v>
      </c>
      <c r="AC113">
        <v>3960</v>
      </c>
      <c r="AD113">
        <v>2732.6909999999998</v>
      </c>
      <c r="AE113">
        <v>2732.6909999999998</v>
      </c>
      <c r="AF113">
        <v>0</v>
      </c>
      <c r="AG113">
        <v>-949.32899999999995</v>
      </c>
      <c r="AH113">
        <v>-71.98</v>
      </c>
      <c r="AI113">
        <v>3754</v>
      </c>
      <c r="AJ113">
        <v>0</v>
      </c>
      <c r="AL113">
        <v>0</v>
      </c>
      <c r="AM113" s="1">
        <v>45960</v>
      </c>
      <c r="AN113" s="1">
        <v>45960</v>
      </c>
      <c r="AO113" s="1">
        <v>45960</v>
      </c>
      <c r="AP113">
        <v>0</v>
      </c>
      <c r="AQ113">
        <v>3181.36</v>
      </c>
      <c r="AR113">
        <v>18</v>
      </c>
      <c r="AS113">
        <v>0</v>
      </c>
      <c r="AT113">
        <v>0</v>
      </c>
      <c r="AU113">
        <v>0.5</v>
      </c>
      <c r="AV113">
        <v>0</v>
      </c>
      <c r="AW113">
        <v>0</v>
      </c>
      <c r="AX113">
        <v>0.1</v>
      </c>
      <c r="AY113" t="s">
        <v>112</v>
      </c>
      <c r="AZ113" t="s">
        <v>113</v>
      </c>
      <c r="BA113">
        <v>24.78</v>
      </c>
      <c r="BB113">
        <v>0</v>
      </c>
      <c r="BC113">
        <v>930.24099999999999</v>
      </c>
      <c r="BD113">
        <v>-930.24099999999999</v>
      </c>
      <c r="BE113">
        <v>0</v>
      </c>
      <c r="BF113">
        <v>0</v>
      </c>
      <c r="BG113">
        <v>0</v>
      </c>
      <c r="BH113">
        <v>540</v>
      </c>
      <c r="BI113">
        <v>3.1813600000000002</v>
      </c>
      <c r="BL113">
        <v>0</v>
      </c>
      <c r="BM113">
        <v>0</v>
      </c>
      <c r="BN113">
        <v>0</v>
      </c>
      <c r="BO113">
        <v>0</v>
      </c>
      <c r="BP113">
        <v>0</v>
      </c>
      <c r="BS113" t="s">
        <v>340</v>
      </c>
      <c r="BT113">
        <v>15.907</v>
      </c>
      <c r="BU113">
        <v>0</v>
      </c>
      <c r="BV113">
        <v>3.181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2732.6909999999998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f t="shared" si="5"/>
        <v>3754</v>
      </c>
      <c r="DD113">
        <f t="shared" si="6"/>
        <v>930.24099999999999</v>
      </c>
      <c r="DE113">
        <f t="shared" si="7"/>
        <v>19.088000000000001</v>
      </c>
      <c r="DF113">
        <f t="shared" si="8"/>
        <v>71.98</v>
      </c>
      <c r="DG113">
        <f t="shared" si="9"/>
        <v>588.54700000000003</v>
      </c>
      <c r="DH113">
        <v>2732.6909999999998</v>
      </c>
    </row>
    <row r="114" spans="1:112" x14ac:dyDescent="0.3">
      <c r="A114">
        <v>8720801859</v>
      </c>
      <c r="B114">
        <v>10720746777</v>
      </c>
      <c r="C114" s="1">
        <v>45930.615277777775</v>
      </c>
      <c r="D114" s="1">
        <v>45934.40902777778</v>
      </c>
      <c r="E114" t="s">
        <v>341</v>
      </c>
      <c r="F114">
        <v>1797</v>
      </c>
      <c r="G114">
        <v>1797</v>
      </c>
      <c r="H114">
        <v>0</v>
      </c>
      <c r="I114">
        <v>3500</v>
      </c>
      <c r="J114">
        <v>1532</v>
      </c>
      <c r="K114" t="s">
        <v>109</v>
      </c>
      <c r="L114">
        <v>5</v>
      </c>
      <c r="M114">
        <v>85.57</v>
      </c>
      <c r="N114">
        <v>0</v>
      </c>
      <c r="O114">
        <v>0</v>
      </c>
      <c r="P114">
        <v>8.5570000000000004</v>
      </c>
      <c r="Q114">
        <v>1.7110000000000001</v>
      </c>
      <c r="R114">
        <v>33.04</v>
      </c>
      <c r="S114">
        <v>593.72900000000004</v>
      </c>
      <c r="T114">
        <v>-593.72900000000004</v>
      </c>
      <c r="U114">
        <v>-603.99699999999996</v>
      </c>
      <c r="V114">
        <v>-53.1</v>
      </c>
      <c r="W114">
        <v>0</v>
      </c>
      <c r="X114">
        <v>45</v>
      </c>
      <c r="Y114">
        <v>0</v>
      </c>
      <c r="Z114">
        <v>8.1</v>
      </c>
      <c r="AA114">
        <v>1</v>
      </c>
      <c r="AB114" t="s">
        <v>116</v>
      </c>
      <c r="AC114">
        <v>1968</v>
      </c>
      <c r="AD114">
        <v>1139.903</v>
      </c>
      <c r="AE114">
        <v>1139.903</v>
      </c>
      <c r="AF114">
        <v>0</v>
      </c>
      <c r="AG114">
        <v>0</v>
      </c>
      <c r="AI114">
        <v>0</v>
      </c>
      <c r="AJ114">
        <v>-603.99699999999996</v>
      </c>
      <c r="AK114">
        <v>-53.1</v>
      </c>
      <c r="AL114">
        <v>1797</v>
      </c>
      <c r="AM114" s="1"/>
      <c r="AN114" s="1"/>
      <c r="AO114" s="1"/>
      <c r="AP114">
        <v>0</v>
      </c>
      <c r="AQ114">
        <v>1711.43</v>
      </c>
      <c r="AR114">
        <v>5</v>
      </c>
      <c r="AS114">
        <v>0</v>
      </c>
      <c r="AT114">
        <v>0</v>
      </c>
      <c r="AU114">
        <v>0.5</v>
      </c>
      <c r="AV114">
        <v>0</v>
      </c>
      <c r="AW114">
        <v>0</v>
      </c>
      <c r="AX114">
        <v>0.1</v>
      </c>
      <c r="AY114" t="s">
        <v>127</v>
      </c>
      <c r="AZ114" t="s">
        <v>128</v>
      </c>
      <c r="BC114">
        <v>0</v>
      </c>
      <c r="BD114">
        <v>0</v>
      </c>
      <c r="BE114">
        <v>0</v>
      </c>
      <c r="BF114">
        <v>0</v>
      </c>
      <c r="BG114">
        <v>0</v>
      </c>
      <c r="BJ114">
        <v>33.04</v>
      </c>
      <c r="BK114">
        <v>0</v>
      </c>
      <c r="BL114">
        <v>593.72900000000004</v>
      </c>
      <c r="BM114">
        <v>-593.72900000000004</v>
      </c>
      <c r="BN114">
        <v>0</v>
      </c>
      <c r="BO114">
        <v>0</v>
      </c>
      <c r="BP114">
        <v>0</v>
      </c>
      <c r="BQ114">
        <v>1532</v>
      </c>
      <c r="BR114">
        <v>1.71143</v>
      </c>
      <c r="BS114" t="s">
        <v>342</v>
      </c>
      <c r="BT114">
        <v>0</v>
      </c>
      <c r="BU114">
        <v>8.5570000000000004</v>
      </c>
      <c r="BV114">
        <v>0</v>
      </c>
      <c r="BW114">
        <v>1.7110000000000001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1139.903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f t="shared" si="5"/>
        <v>1797</v>
      </c>
      <c r="DD114">
        <f t="shared" si="6"/>
        <v>593.72900000000004</v>
      </c>
      <c r="DE114">
        <f t="shared" si="7"/>
        <v>10.268000000000001</v>
      </c>
      <c r="DF114">
        <f t="shared" si="8"/>
        <v>53.1</v>
      </c>
      <c r="DG114">
        <f t="shared" si="9"/>
        <v>94.126999999999995</v>
      </c>
      <c r="DH114">
        <v>1139.903</v>
      </c>
    </row>
    <row r="115" spans="1:112" x14ac:dyDescent="0.3">
      <c r="A115">
        <v>8746617712</v>
      </c>
      <c r="B115">
        <v>10746638682</v>
      </c>
      <c r="C115" s="1">
        <v>45940.808333333334</v>
      </c>
      <c r="D115" s="1">
        <v>45943.474999999999</v>
      </c>
      <c r="E115" t="s">
        <v>343</v>
      </c>
      <c r="F115">
        <v>391</v>
      </c>
      <c r="G115">
        <v>0</v>
      </c>
      <c r="H115">
        <v>391</v>
      </c>
      <c r="I115">
        <v>2750</v>
      </c>
      <c r="J115">
        <v>2300</v>
      </c>
      <c r="K115" t="s">
        <v>120</v>
      </c>
      <c r="L115">
        <v>5</v>
      </c>
      <c r="M115">
        <v>0</v>
      </c>
      <c r="N115">
        <v>9.31</v>
      </c>
      <c r="O115">
        <v>9.31</v>
      </c>
      <c r="P115">
        <v>1.8620000000000001</v>
      </c>
      <c r="Q115">
        <v>0.372</v>
      </c>
      <c r="R115">
        <v>2.36</v>
      </c>
      <c r="S115">
        <v>9.2279999999999998</v>
      </c>
      <c r="T115">
        <v>-9.2279999999999998</v>
      </c>
      <c r="U115">
        <v>-11.462</v>
      </c>
      <c r="V115">
        <v>-31.86</v>
      </c>
      <c r="W115">
        <v>0</v>
      </c>
      <c r="X115">
        <v>27</v>
      </c>
      <c r="Y115">
        <v>0</v>
      </c>
      <c r="Z115">
        <v>4.8600000000000003</v>
      </c>
      <c r="AA115">
        <v>1</v>
      </c>
      <c r="AB115" t="s">
        <v>131</v>
      </c>
      <c r="AC115">
        <v>450</v>
      </c>
      <c r="AD115">
        <v>347.678</v>
      </c>
      <c r="AE115">
        <v>347.678</v>
      </c>
      <c r="AF115">
        <v>0</v>
      </c>
      <c r="AG115">
        <v>-11.462</v>
      </c>
      <c r="AH115">
        <v>-31.86</v>
      </c>
      <c r="AI115">
        <v>391</v>
      </c>
      <c r="AJ115">
        <v>0</v>
      </c>
      <c r="AL115">
        <v>0</v>
      </c>
      <c r="AM115" s="1">
        <v>45957</v>
      </c>
      <c r="AN115" s="1">
        <v>45957</v>
      </c>
      <c r="AO115" s="1">
        <v>45957</v>
      </c>
      <c r="AP115">
        <v>0</v>
      </c>
      <c r="AQ115">
        <v>372.38</v>
      </c>
      <c r="AR115">
        <v>0</v>
      </c>
      <c r="AS115">
        <v>2.5</v>
      </c>
      <c r="AT115">
        <v>2.5</v>
      </c>
      <c r="AU115">
        <v>0</v>
      </c>
      <c r="AV115">
        <v>0.25</v>
      </c>
      <c r="AW115">
        <v>0.25</v>
      </c>
      <c r="AX115">
        <v>0.1</v>
      </c>
      <c r="AY115" t="s">
        <v>127</v>
      </c>
      <c r="AZ115" t="s">
        <v>128</v>
      </c>
      <c r="BA115">
        <v>2.36</v>
      </c>
      <c r="BB115">
        <v>0</v>
      </c>
      <c r="BC115">
        <v>9.2279999999999998</v>
      </c>
      <c r="BD115">
        <v>-9.2279999999999998</v>
      </c>
      <c r="BE115">
        <v>0</v>
      </c>
      <c r="BF115">
        <v>0</v>
      </c>
      <c r="BG115">
        <v>0</v>
      </c>
      <c r="BH115">
        <v>2300</v>
      </c>
      <c r="BI115">
        <v>0.37237999999999999</v>
      </c>
      <c r="BL115">
        <v>0</v>
      </c>
      <c r="BM115">
        <v>0</v>
      </c>
      <c r="BN115">
        <v>0</v>
      </c>
      <c r="BO115">
        <v>0</v>
      </c>
      <c r="BP115">
        <v>0</v>
      </c>
      <c r="BS115" t="s">
        <v>238</v>
      </c>
      <c r="BT115">
        <v>1.8620000000000001</v>
      </c>
      <c r="BU115">
        <v>0</v>
      </c>
      <c r="BV115">
        <v>0.372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347.678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f t="shared" si="5"/>
        <v>391</v>
      </c>
      <c r="DD115">
        <f t="shared" si="6"/>
        <v>9.2279999999999998</v>
      </c>
      <c r="DE115">
        <f t="shared" si="7"/>
        <v>2.234</v>
      </c>
      <c r="DF115">
        <f t="shared" si="8"/>
        <v>31.86</v>
      </c>
      <c r="DG115">
        <f t="shared" si="9"/>
        <v>20.481999999999999</v>
      </c>
      <c r="DH115">
        <v>347.678</v>
      </c>
    </row>
    <row r="116" spans="1:112" x14ac:dyDescent="0.3">
      <c r="A116">
        <v>8676318892</v>
      </c>
      <c r="B116">
        <v>10676243792</v>
      </c>
      <c r="C116" s="1">
        <v>45917.434027777781</v>
      </c>
      <c r="D116" s="1">
        <v>45926.45</v>
      </c>
      <c r="E116" t="s">
        <v>233</v>
      </c>
      <c r="F116">
        <v>2594</v>
      </c>
      <c r="G116">
        <v>2594</v>
      </c>
      <c r="H116">
        <v>0</v>
      </c>
      <c r="I116">
        <v>3500</v>
      </c>
      <c r="J116">
        <v>700</v>
      </c>
      <c r="K116" t="s">
        <v>109</v>
      </c>
      <c r="L116">
        <v>12</v>
      </c>
      <c r="M116">
        <v>277.93</v>
      </c>
      <c r="N116">
        <v>0</v>
      </c>
      <c r="O116">
        <v>0</v>
      </c>
      <c r="P116">
        <v>11.58</v>
      </c>
      <c r="Q116">
        <v>2.3159999999999998</v>
      </c>
      <c r="R116">
        <v>24.78</v>
      </c>
      <c r="S116">
        <v>642.79300000000001</v>
      </c>
      <c r="T116">
        <v>-642.79300000000001</v>
      </c>
      <c r="U116">
        <v>-656.68899999999996</v>
      </c>
      <c r="V116">
        <v>-71.98</v>
      </c>
      <c r="W116">
        <v>0</v>
      </c>
      <c r="X116">
        <v>61</v>
      </c>
      <c r="Y116">
        <v>0</v>
      </c>
      <c r="Z116">
        <v>10.98</v>
      </c>
      <c r="AA116">
        <v>1</v>
      </c>
      <c r="AB116" t="s">
        <v>116</v>
      </c>
      <c r="AC116">
        <v>2800</v>
      </c>
      <c r="AD116">
        <v>1865.3309999999999</v>
      </c>
      <c r="AE116">
        <v>1865.3309999999999</v>
      </c>
      <c r="AF116">
        <v>0</v>
      </c>
      <c r="AG116">
        <v>0</v>
      </c>
      <c r="AI116">
        <v>0</v>
      </c>
      <c r="AJ116">
        <v>-656.68899999999996</v>
      </c>
      <c r="AK116">
        <v>-71.98</v>
      </c>
      <c r="AL116">
        <v>2594</v>
      </c>
      <c r="AM116" s="1"/>
      <c r="AN116" s="1"/>
      <c r="AO116" s="1"/>
      <c r="AP116">
        <v>0</v>
      </c>
      <c r="AQ116">
        <v>2316.0700000000002</v>
      </c>
      <c r="AR116">
        <v>12</v>
      </c>
      <c r="AS116">
        <v>0</v>
      </c>
      <c r="AT116">
        <v>0</v>
      </c>
      <c r="AU116">
        <v>0.5</v>
      </c>
      <c r="AV116">
        <v>0</v>
      </c>
      <c r="AW116">
        <v>0</v>
      </c>
      <c r="AX116">
        <v>0.1</v>
      </c>
      <c r="AY116" t="s">
        <v>112</v>
      </c>
      <c r="AZ116" t="s">
        <v>113</v>
      </c>
      <c r="BC116">
        <v>0</v>
      </c>
      <c r="BD116">
        <v>0</v>
      </c>
      <c r="BE116">
        <v>0</v>
      </c>
      <c r="BF116">
        <v>0</v>
      </c>
      <c r="BG116">
        <v>0</v>
      </c>
      <c r="BJ116">
        <v>24.78</v>
      </c>
      <c r="BK116">
        <v>0</v>
      </c>
      <c r="BL116">
        <v>642.79300000000001</v>
      </c>
      <c r="BM116">
        <v>-642.79300000000001</v>
      </c>
      <c r="BN116">
        <v>0</v>
      </c>
      <c r="BO116">
        <v>0</v>
      </c>
      <c r="BP116">
        <v>0</v>
      </c>
      <c r="BQ116">
        <v>700</v>
      </c>
      <c r="BR116">
        <v>2.3160699999999999</v>
      </c>
      <c r="BS116" t="s">
        <v>344</v>
      </c>
      <c r="BT116">
        <v>0</v>
      </c>
      <c r="BU116">
        <v>11.58</v>
      </c>
      <c r="BV116">
        <v>0</v>
      </c>
      <c r="BW116">
        <v>2.3159999999999998</v>
      </c>
      <c r="BX116">
        <v>0</v>
      </c>
      <c r="BY116">
        <v>0</v>
      </c>
      <c r="BZ116">
        <v>0</v>
      </c>
      <c r="CA116">
        <v>0</v>
      </c>
      <c r="CB116">
        <v>1865.3309999999999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f t="shared" si="5"/>
        <v>2594</v>
      </c>
      <c r="DD116">
        <f t="shared" si="6"/>
        <v>642.79300000000001</v>
      </c>
      <c r="DE116">
        <f t="shared" si="7"/>
        <v>13.896000000000001</v>
      </c>
      <c r="DF116">
        <f t="shared" si="8"/>
        <v>71.98</v>
      </c>
      <c r="DG116">
        <f t="shared" si="9"/>
        <v>289.51</v>
      </c>
      <c r="DH116">
        <v>1865.3309999999999</v>
      </c>
    </row>
    <row r="117" spans="1:112" x14ac:dyDescent="0.3">
      <c r="A117">
        <v>8681666403</v>
      </c>
      <c r="B117">
        <v>10681592349</v>
      </c>
      <c r="C117" s="1">
        <v>45919.434027777781</v>
      </c>
      <c r="D117" s="1">
        <v>45923.615277777775</v>
      </c>
      <c r="E117" t="s">
        <v>176</v>
      </c>
      <c r="F117">
        <v>3169</v>
      </c>
      <c r="G117">
        <v>0</v>
      </c>
      <c r="H117">
        <v>3169</v>
      </c>
      <c r="I117">
        <v>3750</v>
      </c>
      <c r="J117">
        <v>375</v>
      </c>
      <c r="K117" t="s">
        <v>109</v>
      </c>
      <c r="L117">
        <v>12</v>
      </c>
      <c r="M117">
        <v>339.54</v>
      </c>
      <c r="N117">
        <v>0</v>
      </c>
      <c r="O117">
        <v>0</v>
      </c>
      <c r="P117">
        <v>14.147</v>
      </c>
      <c r="Q117">
        <v>2.8290000000000002</v>
      </c>
      <c r="R117">
        <v>24.78</v>
      </c>
      <c r="S117">
        <v>785.27800000000002</v>
      </c>
      <c r="T117">
        <v>-785.27800000000002</v>
      </c>
      <c r="U117">
        <v>-802.25400000000002</v>
      </c>
      <c r="V117">
        <v>-71.98</v>
      </c>
      <c r="W117">
        <v>0</v>
      </c>
      <c r="X117">
        <v>61</v>
      </c>
      <c r="Y117">
        <v>0</v>
      </c>
      <c r="Z117">
        <v>10.98</v>
      </c>
      <c r="AA117">
        <v>1</v>
      </c>
      <c r="AB117" t="s">
        <v>116</v>
      </c>
      <c r="AC117">
        <v>3375</v>
      </c>
      <c r="AD117">
        <v>2294.7660000000001</v>
      </c>
      <c r="AE117">
        <v>2294.7660000000001</v>
      </c>
      <c r="AF117">
        <v>0</v>
      </c>
      <c r="AG117">
        <v>-802.25400000000002</v>
      </c>
      <c r="AH117">
        <v>-71.98</v>
      </c>
      <c r="AI117">
        <v>3169</v>
      </c>
      <c r="AJ117">
        <v>0</v>
      </c>
      <c r="AL117">
        <v>0</v>
      </c>
      <c r="AM117" s="1">
        <v>45938</v>
      </c>
      <c r="AN117" s="1">
        <v>45938</v>
      </c>
      <c r="AO117" s="1">
        <v>45938</v>
      </c>
      <c r="AP117">
        <v>0</v>
      </c>
      <c r="AQ117">
        <v>2829.46</v>
      </c>
      <c r="AR117">
        <v>12</v>
      </c>
      <c r="AS117">
        <v>0</v>
      </c>
      <c r="AT117">
        <v>0</v>
      </c>
      <c r="AU117">
        <v>0.5</v>
      </c>
      <c r="AV117">
        <v>0</v>
      </c>
      <c r="AW117">
        <v>0</v>
      </c>
      <c r="AX117">
        <v>0.1</v>
      </c>
      <c r="AY117" t="s">
        <v>112</v>
      </c>
      <c r="AZ117" t="s">
        <v>124</v>
      </c>
      <c r="BA117">
        <v>24.78</v>
      </c>
      <c r="BB117">
        <v>0</v>
      </c>
      <c r="BC117">
        <v>785.27800000000002</v>
      </c>
      <c r="BD117">
        <v>-785.27800000000002</v>
      </c>
      <c r="BE117">
        <v>0</v>
      </c>
      <c r="BF117">
        <v>0</v>
      </c>
      <c r="BG117">
        <v>0</v>
      </c>
      <c r="BH117">
        <v>375</v>
      </c>
      <c r="BI117">
        <v>2.8294600000000001</v>
      </c>
      <c r="BL117">
        <v>0</v>
      </c>
      <c r="BM117">
        <v>0</v>
      </c>
      <c r="BN117">
        <v>0</v>
      </c>
      <c r="BO117">
        <v>0</v>
      </c>
      <c r="BP117">
        <v>0</v>
      </c>
      <c r="BS117" t="s">
        <v>345</v>
      </c>
      <c r="BT117">
        <v>14.147</v>
      </c>
      <c r="BU117">
        <v>0</v>
      </c>
      <c r="BV117">
        <v>2.8290000000000002</v>
      </c>
      <c r="BW117">
        <v>0</v>
      </c>
      <c r="BX117">
        <v>0</v>
      </c>
      <c r="BY117">
        <v>0</v>
      </c>
      <c r="BZ117">
        <v>2294.7660000000001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f t="shared" si="5"/>
        <v>3169</v>
      </c>
      <c r="DD117">
        <f t="shared" si="6"/>
        <v>785.27800000000002</v>
      </c>
      <c r="DE117">
        <f t="shared" si="7"/>
        <v>16.975999999999999</v>
      </c>
      <c r="DF117">
        <f t="shared" si="8"/>
        <v>71.98</v>
      </c>
      <c r="DG117">
        <f t="shared" si="9"/>
        <v>353.68700000000001</v>
      </c>
      <c r="DH117">
        <v>2294.7659999999996</v>
      </c>
    </row>
    <row r="118" spans="1:112" x14ac:dyDescent="0.3">
      <c r="A118">
        <v>8712558139</v>
      </c>
      <c r="B118">
        <v>10712495412</v>
      </c>
      <c r="C118" s="1">
        <v>45927.456250000003</v>
      </c>
      <c r="D118" s="1">
        <v>45932.537499999999</v>
      </c>
      <c r="E118" t="s">
        <v>346</v>
      </c>
      <c r="F118">
        <v>3104</v>
      </c>
      <c r="G118">
        <v>0</v>
      </c>
      <c r="H118">
        <v>3104</v>
      </c>
      <c r="I118">
        <v>3500</v>
      </c>
      <c r="J118">
        <v>190</v>
      </c>
      <c r="K118" t="s">
        <v>109</v>
      </c>
      <c r="L118">
        <v>18</v>
      </c>
      <c r="M118">
        <v>473.49</v>
      </c>
      <c r="N118">
        <v>0</v>
      </c>
      <c r="O118">
        <v>0</v>
      </c>
      <c r="P118">
        <v>13.153</v>
      </c>
      <c r="Q118">
        <v>2.6309999999999998</v>
      </c>
      <c r="R118">
        <v>24.78</v>
      </c>
      <c r="S118">
        <v>769.17100000000005</v>
      </c>
      <c r="T118">
        <v>-769.17100000000005</v>
      </c>
      <c r="U118">
        <v>-784.95500000000004</v>
      </c>
      <c r="V118">
        <v>-71.98</v>
      </c>
      <c r="W118">
        <v>0</v>
      </c>
      <c r="X118">
        <v>61</v>
      </c>
      <c r="Y118">
        <v>0</v>
      </c>
      <c r="Z118">
        <v>10.98</v>
      </c>
      <c r="AA118">
        <v>1</v>
      </c>
      <c r="AB118" t="s">
        <v>116</v>
      </c>
      <c r="AC118">
        <v>3310</v>
      </c>
      <c r="AD118">
        <v>2247.0650000000001</v>
      </c>
      <c r="AE118">
        <v>2247.0650000000001</v>
      </c>
      <c r="AF118">
        <v>0</v>
      </c>
      <c r="AG118">
        <v>-784.95500000000004</v>
      </c>
      <c r="AH118">
        <v>-71.98</v>
      </c>
      <c r="AI118">
        <v>3104</v>
      </c>
      <c r="AJ118">
        <v>0</v>
      </c>
      <c r="AL118">
        <v>0</v>
      </c>
      <c r="AM118" s="1">
        <v>45946</v>
      </c>
      <c r="AN118" s="1">
        <v>45946</v>
      </c>
      <c r="AO118" s="1">
        <v>45946</v>
      </c>
      <c r="AP118">
        <v>0</v>
      </c>
      <c r="AQ118">
        <v>2630.51</v>
      </c>
      <c r="AR118">
        <v>18</v>
      </c>
      <c r="AS118">
        <v>0</v>
      </c>
      <c r="AT118">
        <v>0</v>
      </c>
      <c r="AU118">
        <v>0.5</v>
      </c>
      <c r="AV118">
        <v>0</v>
      </c>
      <c r="AW118">
        <v>0</v>
      </c>
      <c r="AX118">
        <v>0.1</v>
      </c>
      <c r="AY118" t="s">
        <v>112</v>
      </c>
      <c r="AZ118" t="s">
        <v>113</v>
      </c>
      <c r="BA118">
        <v>24.78</v>
      </c>
      <c r="BB118">
        <v>0</v>
      </c>
      <c r="BC118">
        <v>769.17100000000005</v>
      </c>
      <c r="BD118">
        <v>-769.17100000000005</v>
      </c>
      <c r="BE118">
        <v>0</v>
      </c>
      <c r="BF118">
        <v>0</v>
      </c>
      <c r="BG118">
        <v>0</v>
      </c>
      <c r="BH118">
        <v>190</v>
      </c>
      <c r="BI118">
        <v>2.6305100000000001</v>
      </c>
      <c r="BL118">
        <v>0</v>
      </c>
      <c r="BM118">
        <v>0</v>
      </c>
      <c r="BN118">
        <v>0</v>
      </c>
      <c r="BO118">
        <v>0</v>
      </c>
      <c r="BP118">
        <v>0</v>
      </c>
      <c r="BS118" t="s">
        <v>347</v>
      </c>
      <c r="BT118">
        <v>13.153</v>
      </c>
      <c r="BU118">
        <v>0</v>
      </c>
      <c r="BV118">
        <v>2.6309999999999998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2247.0650000000001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f t="shared" si="5"/>
        <v>3104</v>
      </c>
      <c r="DD118">
        <f t="shared" si="6"/>
        <v>769.17100000000005</v>
      </c>
      <c r="DE118">
        <f t="shared" si="7"/>
        <v>15.784000000000001</v>
      </c>
      <c r="DF118">
        <f t="shared" si="8"/>
        <v>71.98</v>
      </c>
      <c r="DG118">
        <f t="shared" si="9"/>
        <v>486.64300000000003</v>
      </c>
      <c r="DH118">
        <v>2247.0649999999996</v>
      </c>
    </row>
    <row r="119" spans="1:112" x14ac:dyDescent="0.3">
      <c r="A119">
        <v>8736322965</v>
      </c>
      <c r="B119">
        <v>10736300094</v>
      </c>
      <c r="C119" s="1">
        <v>45936.454861111109</v>
      </c>
      <c r="D119" s="1">
        <v>45938.845833333333</v>
      </c>
      <c r="E119" t="s">
        <v>348</v>
      </c>
      <c r="F119">
        <v>3404</v>
      </c>
      <c r="G119">
        <v>3392.7710000000002</v>
      </c>
      <c r="H119">
        <v>11.228999999999999</v>
      </c>
      <c r="I119">
        <v>4000</v>
      </c>
      <c r="J119">
        <v>200</v>
      </c>
      <c r="K119" t="s">
        <v>120</v>
      </c>
      <c r="L119">
        <v>18</v>
      </c>
      <c r="M119">
        <v>0</v>
      </c>
      <c r="N119">
        <v>259.63</v>
      </c>
      <c r="O119">
        <v>259.63</v>
      </c>
      <c r="P119">
        <v>14.423999999999999</v>
      </c>
      <c r="Q119">
        <v>2.8849999999999998</v>
      </c>
      <c r="R119">
        <v>25.96</v>
      </c>
      <c r="S119">
        <v>883.678</v>
      </c>
      <c r="T119">
        <v>-883.678</v>
      </c>
      <c r="U119">
        <v>-900.98699999999997</v>
      </c>
      <c r="V119">
        <v>-71.98</v>
      </c>
      <c r="W119">
        <v>0</v>
      </c>
      <c r="X119">
        <v>61</v>
      </c>
      <c r="Y119">
        <v>0</v>
      </c>
      <c r="Z119">
        <v>10.98</v>
      </c>
      <c r="AA119">
        <v>1</v>
      </c>
      <c r="AB119" t="s">
        <v>131</v>
      </c>
      <c r="AC119">
        <v>3610</v>
      </c>
      <c r="AD119">
        <v>2431.0329999999999</v>
      </c>
      <c r="AE119">
        <v>2431.0329999999999</v>
      </c>
      <c r="AF119">
        <v>0</v>
      </c>
      <c r="AG119">
        <v>-2.9729999999999999</v>
      </c>
      <c r="AH119">
        <v>-0.23718</v>
      </c>
      <c r="AI119">
        <v>11.228999999999999</v>
      </c>
      <c r="AJ119">
        <v>-898.01400000000001</v>
      </c>
      <c r="AK119">
        <v>-71.742819999999995</v>
      </c>
      <c r="AL119">
        <v>3392.7710000000002</v>
      </c>
      <c r="AM119" s="1">
        <v>45953</v>
      </c>
      <c r="AN119" s="1">
        <v>45953</v>
      </c>
      <c r="AO119" s="1">
        <v>45953</v>
      </c>
      <c r="AP119">
        <v>0</v>
      </c>
      <c r="AQ119">
        <v>2884.74</v>
      </c>
      <c r="AR119">
        <v>0</v>
      </c>
      <c r="AS119">
        <v>9</v>
      </c>
      <c r="AT119">
        <v>9</v>
      </c>
      <c r="AU119">
        <v>0</v>
      </c>
      <c r="AV119">
        <v>0.25</v>
      </c>
      <c r="AW119">
        <v>0.25</v>
      </c>
      <c r="AX119">
        <v>0.1</v>
      </c>
      <c r="AY119" t="s">
        <v>112</v>
      </c>
      <c r="AZ119" t="s">
        <v>160</v>
      </c>
      <c r="BA119">
        <v>25.96</v>
      </c>
      <c r="BB119">
        <v>0</v>
      </c>
      <c r="BC119">
        <v>2.915</v>
      </c>
      <c r="BD119">
        <v>-2.915</v>
      </c>
      <c r="BE119">
        <v>0</v>
      </c>
      <c r="BF119">
        <v>0</v>
      </c>
      <c r="BG119">
        <v>0</v>
      </c>
      <c r="BH119">
        <v>200</v>
      </c>
      <c r="BI119">
        <v>2.8847399999999999</v>
      </c>
      <c r="BJ119">
        <v>25.96</v>
      </c>
      <c r="BK119">
        <v>0</v>
      </c>
      <c r="BL119">
        <v>880.76300000000003</v>
      </c>
      <c r="BM119">
        <v>-880.76300000000003</v>
      </c>
      <c r="BN119">
        <v>0</v>
      </c>
      <c r="BO119">
        <v>0</v>
      </c>
      <c r="BP119">
        <v>0</v>
      </c>
      <c r="BQ119">
        <v>200</v>
      </c>
      <c r="BR119">
        <v>2.8847399999999999</v>
      </c>
      <c r="BS119" t="s">
        <v>349</v>
      </c>
      <c r="BT119">
        <v>4.8000000000000001E-2</v>
      </c>
      <c r="BU119">
        <v>14.375999999999999</v>
      </c>
      <c r="BV119">
        <v>0.01</v>
      </c>
      <c r="BW119">
        <v>2.875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2431.0329999999999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f t="shared" si="5"/>
        <v>3404</v>
      </c>
      <c r="DD119">
        <f t="shared" si="6"/>
        <v>883.678</v>
      </c>
      <c r="DE119">
        <f t="shared" si="7"/>
        <v>17.308999999999997</v>
      </c>
      <c r="DF119">
        <f t="shared" si="8"/>
        <v>71.97999999999999</v>
      </c>
      <c r="DG119">
        <f t="shared" si="9"/>
        <v>533.68399999999997</v>
      </c>
      <c r="DH119">
        <v>2431.0329999999999</v>
      </c>
    </row>
    <row r="120" spans="1:112" x14ac:dyDescent="0.3">
      <c r="A120">
        <v>8742029289</v>
      </c>
      <c r="B120">
        <v>10742028372</v>
      </c>
      <c r="C120" s="1">
        <v>45938.518750000003</v>
      </c>
      <c r="D120" s="1">
        <v>45941.542361111111</v>
      </c>
      <c r="E120" t="s">
        <v>350</v>
      </c>
      <c r="F120">
        <v>2244</v>
      </c>
      <c r="G120">
        <v>0</v>
      </c>
      <c r="H120">
        <v>2244</v>
      </c>
      <c r="I120">
        <v>3500</v>
      </c>
      <c r="J120">
        <v>1050</v>
      </c>
      <c r="K120" t="s">
        <v>109</v>
      </c>
      <c r="L120">
        <v>5</v>
      </c>
      <c r="M120">
        <v>106.86</v>
      </c>
      <c r="N120">
        <v>0</v>
      </c>
      <c r="O120">
        <v>0</v>
      </c>
      <c r="P120">
        <v>10.686</v>
      </c>
      <c r="Q120">
        <v>2.137</v>
      </c>
      <c r="R120">
        <v>21.24</v>
      </c>
      <c r="S120">
        <v>476.62599999999998</v>
      </c>
      <c r="T120">
        <v>-476.62599999999998</v>
      </c>
      <c r="U120">
        <v>-489.44900000000001</v>
      </c>
      <c r="V120">
        <v>-71.98</v>
      </c>
      <c r="W120">
        <v>0</v>
      </c>
      <c r="X120">
        <v>61</v>
      </c>
      <c r="Y120">
        <v>0</v>
      </c>
      <c r="Z120">
        <v>10.98</v>
      </c>
      <c r="AA120">
        <v>1</v>
      </c>
      <c r="AB120" t="s">
        <v>110</v>
      </c>
      <c r="AC120">
        <v>2450</v>
      </c>
      <c r="AD120">
        <v>1682.5709999999999</v>
      </c>
      <c r="AE120">
        <v>1682.5709999999999</v>
      </c>
      <c r="AF120">
        <v>0</v>
      </c>
      <c r="AG120">
        <v>-489.44900000000001</v>
      </c>
      <c r="AH120">
        <v>-71.98</v>
      </c>
      <c r="AI120">
        <v>2244</v>
      </c>
      <c r="AJ120">
        <v>0</v>
      </c>
      <c r="AL120">
        <v>0</v>
      </c>
      <c r="AM120" s="1">
        <v>45957</v>
      </c>
      <c r="AN120" s="1">
        <v>45957</v>
      </c>
      <c r="AO120" s="1">
        <v>45957</v>
      </c>
      <c r="AP120">
        <v>0</v>
      </c>
      <c r="AQ120">
        <v>2137.14</v>
      </c>
      <c r="AR120">
        <v>5</v>
      </c>
      <c r="AS120">
        <v>0</v>
      </c>
      <c r="AT120">
        <v>0</v>
      </c>
      <c r="AU120">
        <v>0.5</v>
      </c>
      <c r="AV120">
        <v>0</v>
      </c>
      <c r="AW120">
        <v>0</v>
      </c>
      <c r="AX120">
        <v>0.1</v>
      </c>
      <c r="AY120" t="s">
        <v>112</v>
      </c>
      <c r="AZ120" t="s">
        <v>128</v>
      </c>
      <c r="BA120">
        <v>21.24</v>
      </c>
      <c r="BB120">
        <v>0</v>
      </c>
      <c r="BC120">
        <v>476.62599999999998</v>
      </c>
      <c r="BD120">
        <v>-476.62599999999998</v>
      </c>
      <c r="BE120">
        <v>0</v>
      </c>
      <c r="BF120">
        <v>0</v>
      </c>
      <c r="BG120">
        <v>0</v>
      </c>
      <c r="BH120">
        <v>1050</v>
      </c>
      <c r="BI120">
        <v>2.13714</v>
      </c>
      <c r="BL120">
        <v>0</v>
      </c>
      <c r="BM120">
        <v>0</v>
      </c>
      <c r="BN120">
        <v>0</v>
      </c>
      <c r="BO120">
        <v>0</v>
      </c>
      <c r="BP120">
        <v>0</v>
      </c>
      <c r="BS120" t="s">
        <v>351</v>
      </c>
      <c r="BT120">
        <v>10.686</v>
      </c>
      <c r="BU120">
        <v>0</v>
      </c>
      <c r="BV120">
        <v>2.137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1682.5709999999999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f t="shared" si="5"/>
        <v>2244</v>
      </c>
      <c r="DD120">
        <f t="shared" si="6"/>
        <v>476.62599999999998</v>
      </c>
      <c r="DE120">
        <f t="shared" si="7"/>
        <v>12.823</v>
      </c>
      <c r="DF120">
        <f t="shared" si="8"/>
        <v>71.98</v>
      </c>
      <c r="DG120">
        <f t="shared" si="9"/>
        <v>117.54599999999999</v>
      </c>
      <c r="DH120">
        <v>1682.5709999999999</v>
      </c>
    </row>
    <row r="121" spans="1:112" x14ac:dyDescent="0.3">
      <c r="A121">
        <v>8740143662</v>
      </c>
      <c r="B121">
        <v>10740134122</v>
      </c>
      <c r="C121" s="1">
        <v>45937.538194444445</v>
      </c>
      <c r="D121" s="1">
        <v>45944.75</v>
      </c>
      <c r="E121" t="s">
        <v>352</v>
      </c>
      <c r="F121">
        <v>391</v>
      </c>
      <c r="G121">
        <v>391</v>
      </c>
      <c r="H121">
        <v>0</v>
      </c>
      <c r="I121">
        <v>2750</v>
      </c>
      <c r="J121">
        <v>2300</v>
      </c>
      <c r="K121" t="s">
        <v>109</v>
      </c>
      <c r="L121">
        <v>5</v>
      </c>
      <c r="M121">
        <v>18.62</v>
      </c>
      <c r="N121">
        <v>0</v>
      </c>
      <c r="O121">
        <v>0</v>
      </c>
      <c r="P121">
        <v>1.8620000000000001</v>
      </c>
      <c r="Q121">
        <v>0.372</v>
      </c>
      <c r="R121">
        <v>2.36</v>
      </c>
      <c r="S121">
        <v>9.2279999999999998</v>
      </c>
      <c r="T121">
        <v>-9.2279999999999998</v>
      </c>
      <c r="U121">
        <v>-11.462</v>
      </c>
      <c r="V121">
        <v>-31.86</v>
      </c>
      <c r="W121">
        <v>0</v>
      </c>
      <c r="X121">
        <v>27</v>
      </c>
      <c r="Y121">
        <v>0</v>
      </c>
      <c r="Z121">
        <v>4.8600000000000003</v>
      </c>
      <c r="AA121">
        <v>1</v>
      </c>
      <c r="AB121" t="s">
        <v>116</v>
      </c>
      <c r="AC121">
        <v>450</v>
      </c>
      <c r="AD121">
        <v>347.678</v>
      </c>
      <c r="AE121">
        <v>347.678</v>
      </c>
      <c r="AF121">
        <v>0</v>
      </c>
      <c r="AG121">
        <v>0</v>
      </c>
      <c r="AI121">
        <v>0</v>
      </c>
      <c r="AJ121">
        <v>-11.462</v>
      </c>
      <c r="AK121">
        <v>-31.86</v>
      </c>
      <c r="AL121">
        <v>391</v>
      </c>
      <c r="AM121" s="1"/>
      <c r="AN121" s="1"/>
      <c r="AO121" s="1"/>
      <c r="AP121">
        <v>0</v>
      </c>
      <c r="AQ121">
        <v>372.38</v>
      </c>
      <c r="AR121">
        <v>5</v>
      </c>
      <c r="AS121">
        <v>0</v>
      </c>
      <c r="AT121">
        <v>0</v>
      </c>
      <c r="AU121">
        <v>0.5</v>
      </c>
      <c r="AV121">
        <v>0</v>
      </c>
      <c r="AW121">
        <v>0</v>
      </c>
      <c r="AX121">
        <v>0.1</v>
      </c>
      <c r="AY121" t="s">
        <v>127</v>
      </c>
      <c r="AZ121" t="s">
        <v>128</v>
      </c>
      <c r="BC121">
        <v>0</v>
      </c>
      <c r="BD121">
        <v>0</v>
      </c>
      <c r="BE121">
        <v>0</v>
      </c>
      <c r="BF121">
        <v>0</v>
      </c>
      <c r="BG121">
        <v>0</v>
      </c>
      <c r="BJ121">
        <v>2.36</v>
      </c>
      <c r="BK121">
        <v>0</v>
      </c>
      <c r="BL121">
        <v>9.2279999999999998</v>
      </c>
      <c r="BM121">
        <v>-9.2279999999999998</v>
      </c>
      <c r="BN121">
        <v>0</v>
      </c>
      <c r="BO121">
        <v>0</v>
      </c>
      <c r="BP121">
        <v>0</v>
      </c>
      <c r="BQ121">
        <v>2300</v>
      </c>
      <c r="BR121">
        <v>0.37237999999999999</v>
      </c>
      <c r="BS121" t="s">
        <v>353</v>
      </c>
      <c r="BT121">
        <v>0</v>
      </c>
      <c r="BU121">
        <v>1.8620000000000001</v>
      </c>
      <c r="BV121">
        <v>0</v>
      </c>
      <c r="BW121">
        <v>0.372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347.678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f t="shared" si="5"/>
        <v>391</v>
      </c>
      <c r="DD121">
        <f t="shared" si="6"/>
        <v>9.2279999999999998</v>
      </c>
      <c r="DE121">
        <f t="shared" si="7"/>
        <v>2.234</v>
      </c>
      <c r="DF121">
        <f t="shared" si="8"/>
        <v>31.86</v>
      </c>
      <c r="DG121">
        <f t="shared" si="9"/>
        <v>20.481999999999999</v>
      </c>
      <c r="DH121">
        <v>347.678</v>
      </c>
    </row>
    <row r="122" spans="1:112" x14ac:dyDescent="0.3">
      <c r="A122">
        <v>8741998109</v>
      </c>
      <c r="B122">
        <v>10741996297</v>
      </c>
      <c r="C122" s="1">
        <v>45938.518750000003</v>
      </c>
      <c r="D122" s="1">
        <v>45942.479861111111</v>
      </c>
      <c r="E122" t="s">
        <v>354</v>
      </c>
      <c r="F122">
        <v>2549</v>
      </c>
      <c r="G122">
        <v>0</v>
      </c>
      <c r="H122">
        <v>2549</v>
      </c>
      <c r="I122">
        <v>3250</v>
      </c>
      <c r="J122">
        <v>495</v>
      </c>
      <c r="K122" t="s">
        <v>109</v>
      </c>
      <c r="L122">
        <v>5</v>
      </c>
      <c r="M122">
        <v>121.38</v>
      </c>
      <c r="N122">
        <v>0</v>
      </c>
      <c r="O122">
        <v>0</v>
      </c>
      <c r="P122">
        <v>12.138</v>
      </c>
      <c r="Q122">
        <v>2.4279999999999999</v>
      </c>
      <c r="R122">
        <v>25.96</v>
      </c>
      <c r="S122">
        <v>661.72</v>
      </c>
      <c r="T122">
        <v>-661.72</v>
      </c>
      <c r="U122">
        <v>-676.28599999999994</v>
      </c>
      <c r="V122">
        <v>-71.98</v>
      </c>
      <c r="W122">
        <v>0</v>
      </c>
      <c r="X122">
        <v>61</v>
      </c>
      <c r="Y122">
        <v>0</v>
      </c>
      <c r="Z122">
        <v>10.98</v>
      </c>
      <c r="AA122">
        <v>1</v>
      </c>
      <c r="AB122" t="s">
        <v>116</v>
      </c>
      <c r="AC122">
        <v>2755</v>
      </c>
      <c r="AD122">
        <v>1800.7339999999999</v>
      </c>
      <c r="AE122">
        <v>1800.7339999999999</v>
      </c>
      <c r="AF122">
        <v>0</v>
      </c>
      <c r="AG122">
        <v>-676.28599999999994</v>
      </c>
      <c r="AH122">
        <v>-71.98</v>
      </c>
      <c r="AI122">
        <v>2549</v>
      </c>
      <c r="AJ122">
        <v>0</v>
      </c>
      <c r="AL122">
        <v>0</v>
      </c>
      <c r="AM122" s="1">
        <v>45957</v>
      </c>
      <c r="AN122" s="1">
        <v>45957</v>
      </c>
      <c r="AO122" s="1">
        <v>45957</v>
      </c>
      <c r="AP122">
        <v>0</v>
      </c>
      <c r="AQ122">
        <v>2427.62</v>
      </c>
      <c r="AR122">
        <v>5</v>
      </c>
      <c r="AS122">
        <v>0</v>
      </c>
      <c r="AT122">
        <v>0</v>
      </c>
      <c r="AU122">
        <v>0.5</v>
      </c>
      <c r="AV122">
        <v>0</v>
      </c>
      <c r="AW122">
        <v>0</v>
      </c>
      <c r="AX122">
        <v>0.1</v>
      </c>
      <c r="AY122" t="s">
        <v>121</v>
      </c>
      <c r="AZ122" t="s">
        <v>113</v>
      </c>
      <c r="BA122">
        <v>25.96</v>
      </c>
      <c r="BB122">
        <v>0</v>
      </c>
      <c r="BC122">
        <v>661.72</v>
      </c>
      <c r="BD122">
        <v>-661.72</v>
      </c>
      <c r="BE122">
        <v>0</v>
      </c>
      <c r="BF122">
        <v>0</v>
      </c>
      <c r="BG122">
        <v>0</v>
      </c>
      <c r="BH122">
        <v>495</v>
      </c>
      <c r="BI122">
        <v>2.4276200000000001</v>
      </c>
      <c r="BL122">
        <v>0</v>
      </c>
      <c r="BM122">
        <v>0</v>
      </c>
      <c r="BN122">
        <v>0</v>
      </c>
      <c r="BO122">
        <v>0</v>
      </c>
      <c r="BP122">
        <v>0</v>
      </c>
      <c r="BS122" t="s">
        <v>355</v>
      </c>
      <c r="BT122">
        <v>12.138</v>
      </c>
      <c r="BU122">
        <v>0</v>
      </c>
      <c r="BV122">
        <v>2.4279999999999999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1800.7339999999999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f t="shared" si="5"/>
        <v>2549</v>
      </c>
      <c r="DD122">
        <f t="shared" si="6"/>
        <v>661.72</v>
      </c>
      <c r="DE122">
        <f t="shared" si="7"/>
        <v>14.565999999999999</v>
      </c>
      <c r="DF122">
        <f t="shared" si="8"/>
        <v>71.98</v>
      </c>
      <c r="DG122">
        <f t="shared" si="9"/>
        <v>133.518</v>
      </c>
      <c r="DH122">
        <v>1800.7339999999999</v>
      </c>
    </row>
    <row r="123" spans="1:112" x14ac:dyDescent="0.3">
      <c r="A123">
        <v>8731387525</v>
      </c>
      <c r="B123">
        <v>10731349472</v>
      </c>
      <c r="C123" s="1">
        <v>45934.436805555553</v>
      </c>
      <c r="D123" s="1">
        <v>45943.786805555559</v>
      </c>
      <c r="E123" t="s">
        <v>356</v>
      </c>
      <c r="F123">
        <v>2479</v>
      </c>
      <c r="G123">
        <v>0</v>
      </c>
      <c r="H123">
        <v>2479</v>
      </c>
      <c r="I123">
        <v>4750</v>
      </c>
      <c r="J123">
        <v>2065</v>
      </c>
      <c r="K123" t="s">
        <v>109</v>
      </c>
      <c r="L123">
        <v>5</v>
      </c>
      <c r="M123">
        <v>118.05</v>
      </c>
      <c r="N123">
        <v>0</v>
      </c>
      <c r="O123">
        <v>0</v>
      </c>
      <c r="P123">
        <v>11.805</v>
      </c>
      <c r="Q123">
        <v>2.3610000000000002</v>
      </c>
      <c r="R123">
        <v>21.24</v>
      </c>
      <c r="S123">
        <v>526.54</v>
      </c>
      <c r="T123">
        <v>-526.54</v>
      </c>
      <c r="U123">
        <v>-540.70600000000002</v>
      </c>
      <c r="V123">
        <v>-71.98</v>
      </c>
      <c r="W123">
        <v>0</v>
      </c>
      <c r="X123">
        <v>61</v>
      </c>
      <c r="Y123">
        <v>0</v>
      </c>
      <c r="Z123">
        <v>10.98</v>
      </c>
      <c r="AA123">
        <v>1</v>
      </c>
      <c r="AB123" t="s">
        <v>116</v>
      </c>
      <c r="AC123">
        <v>2685</v>
      </c>
      <c r="AD123">
        <v>1866.3140000000001</v>
      </c>
      <c r="AE123">
        <v>1866.3140000000001</v>
      </c>
      <c r="AF123">
        <v>0</v>
      </c>
      <c r="AG123">
        <v>-540.70600000000002</v>
      </c>
      <c r="AH123">
        <v>-71.98</v>
      </c>
      <c r="AI123">
        <v>2479</v>
      </c>
      <c r="AJ123">
        <v>0</v>
      </c>
      <c r="AL123">
        <v>0</v>
      </c>
      <c r="AM123" s="1">
        <v>45957</v>
      </c>
      <c r="AN123" s="1">
        <v>45957</v>
      </c>
      <c r="AO123" s="1">
        <v>45957</v>
      </c>
      <c r="AP123">
        <v>0</v>
      </c>
      <c r="AQ123">
        <v>2360.9499999999998</v>
      </c>
      <c r="AR123">
        <v>5</v>
      </c>
      <c r="AS123">
        <v>0</v>
      </c>
      <c r="AT123">
        <v>0</v>
      </c>
      <c r="AU123">
        <v>0.5</v>
      </c>
      <c r="AV123">
        <v>0</v>
      </c>
      <c r="AW123">
        <v>0</v>
      </c>
      <c r="AX123">
        <v>0.1</v>
      </c>
      <c r="AY123" t="s">
        <v>112</v>
      </c>
      <c r="AZ123" t="s">
        <v>128</v>
      </c>
      <c r="BA123">
        <v>21.24</v>
      </c>
      <c r="BB123">
        <v>0</v>
      </c>
      <c r="BC123">
        <v>526.54</v>
      </c>
      <c r="BD123">
        <v>-526.54</v>
      </c>
      <c r="BE123">
        <v>0</v>
      </c>
      <c r="BF123">
        <v>0</v>
      </c>
      <c r="BG123">
        <v>0</v>
      </c>
      <c r="BH123">
        <v>2065</v>
      </c>
      <c r="BI123">
        <v>2.3609499999999999</v>
      </c>
      <c r="BL123">
        <v>0</v>
      </c>
      <c r="BM123">
        <v>0</v>
      </c>
      <c r="BN123">
        <v>0</v>
      </c>
      <c r="BO123">
        <v>0</v>
      </c>
      <c r="BP123">
        <v>0</v>
      </c>
      <c r="BS123" t="s">
        <v>357</v>
      </c>
      <c r="BT123">
        <v>11.805</v>
      </c>
      <c r="BU123">
        <v>0</v>
      </c>
      <c r="BV123">
        <v>2.3610000000000002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1866.3140000000001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f t="shared" si="5"/>
        <v>2479</v>
      </c>
      <c r="DD123">
        <f t="shared" si="6"/>
        <v>526.54</v>
      </c>
      <c r="DE123">
        <f t="shared" si="7"/>
        <v>14.166</v>
      </c>
      <c r="DF123">
        <f t="shared" si="8"/>
        <v>71.98</v>
      </c>
      <c r="DG123">
        <f t="shared" si="9"/>
        <v>129.85499999999999</v>
      </c>
      <c r="DH123">
        <v>1866.3140000000001</v>
      </c>
    </row>
    <row r="124" spans="1:112" x14ac:dyDescent="0.3">
      <c r="A124">
        <v>8731779980</v>
      </c>
      <c r="B124">
        <v>10731741943</v>
      </c>
      <c r="C124" s="1">
        <v>45934.436805555553</v>
      </c>
      <c r="D124" s="1">
        <v>45936.865972222222</v>
      </c>
      <c r="E124" t="s">
        <v>358</v>
      </c>
      <c r="F124">
        <v>1246</v>
      </c>
      <c r="G124">
        <v>0</v>
      </c>
      <c r="H124">
        <v>1246</v>
      </c>
      <c r="I124">
        <v>2000</v>
      </c>
      <c r="J124">
        <v>583</v>
      </c>
      <c r="K124" t="s">
        <v>120</v>
      </c>
      <c r="L124">
        <v>5</v>
      </c>
      <c r="M124">
        <v>0</v>
      </c>
      <c r="N124">
        <v>29.67</v>
      </c>
      <c r="O124">
        <v>29.67</v>
      </c>
      <c r="P124">
        <v>5.9329999999999998</v>
      </c>
      <c r="Q124">
        <v>1.1870000000000001</v>
      </c>
      <c r="R124">
        <v>27.14</v>
      </c>
      <c r="S124">
        <v>338.16399999999999</v>
      </c>
      <c r="T124">
        <v>-338.16399999999999</v>
      </c>
      <c r="U124">
        <v>-345.28399999999999</v>
      </c>
      <c r="V124">
        <v>-53.1</v>
      </c>
      <c r="W124">
        <v>0</v>
      </c>
      <c r="X124">
        <v>45</v>
      </c>
      <c r="Y124">
        <v>0</v>
      </c>
      <c r="Z124">
        <v>8.1</v>
      </c>
      <c r="AA124">
        <v>1</v>
      </c>
      <c r="AB124" t="s">
        <v>131</v>
      </c>
      <c r="AC124">
        <v>1417</v>
      </c>
      <c r="AD124">
        <v>847.61599999999999</v>
      </c>
      <c r="AE124">
        <v>847.61599999999999</v>
      </c>
      <c r="AF124">
        <v>0</v>
      </c>
      <c r="AG124">
        <v>-345.28399999999999</v>
      </c>
      <c r="AH124">
        <v>-53.1</v>
      </c>
      <c r="AI124">
        <v>1246</v>
      </c>
      <c r="AJ124">
        <v>0</v>
      </c>
      <c r="AL124">
        <v>0</v>
      </c>
      <c r="AM124" s="1">
        <v>45953</v>
      </c>
      <c r="AN124" s="1">
        <v>45953</v>
      </c>
      <c r="AO124" s="1">
        <v>45953</v>
      </c>
      <c r="AP124">
        <v>0</v>
      </c>
      <c r="AQ124">
        <v>1186.6600000000001</v>
      </c>
      <c r="AR124">
        <v>0</v>
      </c>
      <c r="AS124">
        <v>2.5</v>
      </c>
      <c r="AT124">
        <v>2.5</v>
      </c>
      <c r="AU124">
        <v>0</v>
      </c>
      <c r="AV124">
        <v>0.25</v>
      </c>
      <c r="AW124">
        <v>0.25</v>
      </c>
      <c r="AX124">
        <v>0.1</v>
      </c>
      <c r="AY124" t="s">
        <v>121</v>
      </c>
      <c r="AZ124" t="s">
        <v>113</v>
      </c>
      <c r="BA124">
        <v>27.14</v>
      </c>
      <c r="BB124">
        <v>0</v>
      </c>
      <c r="BC124">
        <v>338.16399999999999</v>
      </c>
      <c r="BD124">
        <v>-338.16399999999999</v>
      </c>
      <c r="BE124">
        <v>0</v>
      </c>
      <c r="BF124">
        <v>0</v>
      </c>
      <c r="BG124">
        <v>0</v>
      </c>
      <c r="BH124">
        <v>583</v>
      </c>
      <c r="BI124">
        <v>1.18666</v>
      </c>
      <c r="BL124">
        <v>0</v>
      </c>
      <c r="BM124">
        <v>0</v>
      </c>
      <c r="BN124">
        <v>0</v>
      </c>
      <c r="BO124">
        <v>0</v>
      </c>
      <c r="BP124">
        <v>0</v>
      </c>
      <c r="BS124" t="s">
        <v>359</v>
      </c>
      <c r="BT124">
        <v>5.9329999999999998</v>
      </c>
      <c r="BU124">
        <v>0</v>
      </c>
      <c r="BV124">
        <v>1.1870000000000001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847.61599999999999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f t="shared" si="5"/>
        <v>1246</v>
      </c>
      <c r="DD124">
        <f t="shared" si="6"/>
        <v>338.16399999999999</v>
      </c>
      <c r="DE124">
        <f t="shared" si="7"/>
        <v>7.12</v>
      </c>
      <c r="DF124">
        <f t="shared" si="8"/>
        <v>53.1</v>
      </c>
      <c r="DG124">
        <f t="shared" si="9"/>
        <v>65.272999999999996</v>
      </c>
      <c r="DH124">
        <v>847.61599999999999</v>
      </c>
    </row>
    <row r="125" spans="1:112" x14ac:dyDescent="0.3">
      <c r="A125">
        <v>8665912845</v>
      </c>
      <c r="B125">
        <v>10665836910</v>
      </c>
      <c r="C125" s="1">
        <v>45913.570833333331</v>
      </c>
      <c r="D125" s="1">
        <v>45916.557638888888</v>
      </c>
      <c r="E125" t="s">
        <v>360</v>
      </c>
      <c r="F125">
        <v>1054</v>
      </c>
      <c r="G125">
        <v>0</v>
      </c>
      <c r="H125">
        <v>1054</v>
      </c>
      <c r="I125">
        <v>1750</v>
      </c>
      <c r="J125">
        <v>525</v>
      </c>
      <c r="K125" t="s">
        <v>109</v>
      </c>
      <c r="L125">
        <v>12</v>
      </c>
      <c r="M125">
        <v>112.93</v>
      </c>
      <c r="N125">
        <v>0</v>
      </c>
      <c r="O125">
        <v>0</v>
      </c>
      <c r="P125">
        <v>4.7050000000000001</v>
      </c>
      <c r="Q125">
        <v>0.94099999999999995</v>
      </c>
      <c r="R125">
        <v>22.42</v>
      </c>
      <c r="S125">
        <v>236.30699999999999</v>
      </c>
      <c r="T125">
        <v>-236.30699999999999</v>
      </c>
      <c r="U125">
        <v>-241.953</v>
      </c>
      <c r="V125">
        <v>-53.1</v>
      </c>
      <c r="W125">
        <v>0</v>
      </c>
      <c r="X125">
        <v>45</v>
      </c>
      <c r="Y125">
        <v>0</v>
      </c>
      <c r="Z125">
        <v>8.1</v>
      </c>
      <c r="AA125">
        <v>1</v>
      </c>
      <c r="AB125" t="s">
        <v>110</v>
      </c>
      <c r="AC125">
        <v>1225</v>
      </c>
      <c r="AD125">
        <v>758.947</v>
      </c>
      <c r="AE125">
        <v>758.947</v>
      </c>
      <c r="AF125">
        <v>0</v>
      </c>
      <c r="AG125">
        <v>-241.953</v>
      </c>
      <c r="AH125">
        <v>-53.1</v>
      </c>
      <c r="AI125">
        <v>1054</v>
      </c>
      <c r="AJ125">
        <v>0</v>
      </c>
      <c r="AL125">
        <v>0</v>
      </c>
      <c r="AM125" s="1">
        <v>45933</v>
      </c>
      <c r="AN125" s="1">
        <v>45933</v>
      </c>
      <c r="AO125" s="1">
        <v>45933</v>
      </c>
      <c r="AP125">
        <v>0</v>
      </c>
      <c r="AQ125">
        <v>941.07</v>
      </c>
      <c r="AR125">
        <v>12</v>
      </c>
      <c r="AS125">
        <v>0</v>
      </c>
      <c r="AT125">
        <v>0</v>
      </c>
      <c r="AU125">
        <v>0.5</v>
      </c>
      <c r="AV125">
        <v>0</v>
      </c>
      <c r="AW125">
        <v>0</v>
      </c>
      <c r="AX125">
        <v>0.1</v>
      </c>
      <c r="AY125" t="s">
        <v>112</v>
      </c>
      <c r="AZ125" t="s">
        <v>128</v>
      </c>
      <c r="BA125">
        <v>22.42</v>
      </c>
      <c r="BB125">
        <v>0</v>
      </c>
      <c r="BC125">
        <v>236.30699999999999</v>
      </c>
      <c r="BD125">
        <v>-236.30699999999999</v>
      </c>
      <c r="BE125">
        <v>0</v>
      </c>
      <c r="BF125">
        <v>0</v>
      </c>
      <c r="BG125">
        <v>0</v>
      </c>
      <c r="BH125">
        <v>525</v>
      </c>
      <c r="BI125">
        <v>0.94106999999999996</v>
      </c>
      <c r="BL125">
        <v>0</v>
      </c>
      <c r="BM125">
        <v>0</v>
      </c>
      <c r="BN125">
        <v>0</v>
      </c>
      <c r="BO125">
        <v>0</v>
      </c>
      <c r="BP125">
        <v>0</v>
      </c>
      <c r="BS125" t="s">
        <v>361</v>
      </c>
      <c r="BT125">
        <v>4.7050000000000001</v>
      </c>
      <c r="BU125">
        <v>0</v>
      </c>
      <c r="BV125">
        <v>0.94099999999999995</v>
      </c>
      <c r="BW125">
        <v>0</v>
      </c>
      <c r="BX125">
        <v>758.947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f t="shared" si="5"/>
        <v>1054</v>
      </c>
      <c r="DD125">
        <f t="shared" si="6"/>
        <v>236.30699999999999</v>
      </c>
      <c r="DE125">
        <f t="shared" si="7"/>
        <v>5.6459999999999999</v>
      </c>
      <c r="DF125">
        <f t="shared" si="8"/>
        <v>53.1</v>
      </c>
      <c r="DG125">
        <f t="shared" si="9"/>
        <v>117.63500000000001</v>
      </c>
      <c r="DH125">
        <v>758.947</v>
      </c>
    </row>
    <row r="126" spans="1:112" x14ac:dyDescent="0.3">
      <c r="A126">
        <v>8732163099</v>
      </c>
      <c r="B126">
        <v>10732128243</v>
      </c>
      <c r="C126" s="1">
        <v>45934.436805555553</v>
      </c>
      <c r="D126" s="1">
        <v>45939.633333333331</v>
      </c>
      <c r="E126" t="s">
        <v>362</v>
      </c>
      <c r="F126">
        <v>3594</v>
      </c>
      <c r="G126">
        <v>3594</v>
      </c>
      <c r="H126">
        <v>0</v>
      </c>
      <c r="I126">
        <v>4000</v>
      </c>
      <c r="J126">
        <v>200</v>
      </c>
      <c r="K126" t="s">
        <v>109</v>
      </c>
      <c r="L126">
        <v>18</v>
      </c>
      <c r="M126">
        <v>548.24</v>
      </c>
      <c r="N126">
        <v>0</v>
      </c>
      <c r="O126">
        <v>0</v>
      </c>
      <c r="P126">
        <v>15.228999999999999</v>
      </c>
      <c r="Q126">
        <v>3.0459999999999998</v>
      </c>
      <c r="R126">
        <v>25.96</v>
      </c>
      <c r="S126">
        <v>933.00199999999995</v>
      </c>
      <c r="T126">
        <v>-933.00199999999995</v>
      </c>
      <c r="U126">
        <v>-951.27700000000004</v>
      </c>
      <c r="V126">
        <v>-71.98</v>
      </c>
      <c r="W126">
        <v>0</v>
      </c>
      <c r="X126">
        <v>61</v>
      </c>
      <c r="Y126">
        <v>0</v>
      </c>
      <c r="Z126">
        <v>10.98</v>
      </c>
      <c r="AA126">
        <v>1</v>
      </c>
      <c r="AB126" t="s">
        <v>116</v>
      </c>
      <c r="AC126">
        <v>3800</v>
      </c>
      <c r="AD126">
        <v>2570.7429999999999</v>
      </c>
      <c r="AE126">
        <v>2570.7429999999999</v>
      </c>
      <c r="AF126">
        <v>0</v>
      </c>
      <c r="AG126">
        <v>0</v>
      </c>
      <c r="AI126">
        <v>0</v>
      </c>
      <c r="AJ126">
        <v>-951.27700000000004</v>
      </c>
      <c r="AK126">
        <v>-71.98</v>
      </c>
      <c r="AL126">
        <v>3594</v>
      </c>
      <c r="AM126" s="1"/>
      <c r="AN126" s="1"/>
      <c r="AO126" s="1"/>
      <c r="AP126">
        <v>0</v>
      </c>
      <c r="AQ126">
        <v>3045.76</v>
      </c>
      <c r="AR126">
        <v>18</v>
      </c>
      <c r="AS126">
        <v>0</v>
      </c>
      <c r="AT126">
        <v>0</v>
      </c>
      <c r="AU126">
        <v>0.5</v>
      </c>
      <c r="AV126">
        <v>0</v>
      </c>
      <c r="AW126">
        <v>0</v>
      </c>
      <c r="AX126">
        <v>0.1</v>
      </c>
      <c r="AY126" t="s">
        <v>112</v>
      </c>
      <c r="AZ126" t="s">
        <v>160</v>
      </c>
      <c r="BC126">
        <v>0</v>
      </c>
      <c r="BD126">
        <v>0</v>
      </c>
      <c r="BE126">
        <v>0</v>
      </c>
      <c r="BF126">
        <v>0</v>
      </c>
      <c r="BG126">
        <v>0</v>
      </c>
      <c r="BJ126">
        <v>25.96</v>
      </c>
      <c r="BK126">
        <v>0</v>
      </c>
      <c r="BL126">
        <v>933.00199999999995</v>
      </c>
      <c r="BM126">
        <v>-933.00199999999995</v>
      </c>
      <c r="BN126">
        <v>0</v>
      </c>
      <c r="BO126">
        <v>0</v>
      </c>
      <c r="BP126">
        <v>0</v>
      </c>
      <c r="BQ126">
        <v>200</v>
      </c>
      <c r="BR126">
        <v>3.04576</v>
      </c>
      <c r="BS126" t="s">
        <v>363</v>
      </c>
      <c r="BT126">
        <v>0</v>
      </c>
      <c r="BU126">
        <v>15.228999999999999</v>
      </c>
      <c r="BV126">
        <v>0</v>
      </c>
      <c r="BW126">
        <v>3.0459999999999998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2570.7429999999999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f t="shared" si="5"/>
        <v>3594</v>
      </c>
      <c r="DD126">
        <f t="shared" si="6"/>
        <v>933.00199999999995</v>
      </c>
      <c r="DE126">
        <f t="shared" si="7"/>
        <v>18.274999999999999</v>
      </c>
      <c r="DF126">
        <f t="shared" si="8"/>
        <v>71.98</v>
      </c>
      <c r="DG126">
        <f t="shared" si="9"/>
        <v>563.46900000000005</v>
      </c>
      <c r="DH126">
        <v>2570.7429999999999</v>
      </c>
    </row>
    <row r="127" spans="1:112" x14ac:dyDescent="0.3">
      <c r="A127">
        <v>8666939756</v>
      </c>
      <c r="B127">
        <v>10666863848</v>
      </c>
      <c r="C127" s="1">
        <v>45913.771527777775</v>
      </c>
      <c r="D127" s="1">
        <v>45919.727777777778</v>
      </c>
      <c r="E127" t="s">
        <v>364</v>
      </c>
      <c r="F127">
        <v>3000</v>
      </c>
      <c r="G127">
        <v>0</v>
      </c>
      <c r="H127">
        <v>3000</v>
      </c>
      <c r="I127">
        <v>4500</v>
      </c>
      <c r="J127">
        <v>1125</v>
      </c>
      <c r="K127" t="s">
        <v>109</v>
      </c>
      <c r="L127">
        <v>12</v>
      </c>
      <c r="M127">
        <v>321.43</v>
      </c>
      <c r="N127">
        <v>0</v>
      </c>
      <c r="O127">
        <v>0</v>
      </c>
      <c r="P127">
        <v>13.393000000000001</v>
      </c>
      <c r="Q127">
        <v>2.6789999999999998</v>
      </c>
      <c r="R127">
        <v>25.96</v>
      </c>
      <c r="S127">
        <v>778.8</v>
      </c>
      <c r="T127">
        <v>-778.8</v>
      </c>
      <c r="U127">
        <v>-794.87199999999996</v>
      </c>
      <c r="V127">
        <v>-71.98</v>
      </c>
      <c r="W127">
        <v>0</v>
      </c>
      <c r="X127">
        <v>61</v>
      </c>
      <c r="Y127">
        <v>0</v>
      </c>
      <c r="Z127">
        <v>10.98</v>
      </c>
      <c r="AA127">
        <v>1</v>
      </c>
      <c r="AB127" t="s">
        <v>116</v>
      </c>
      <c r="AC127">
        <v>3206</v>
      </c>
      <c r="AD127">
        <v>2133.1480000000001</v>
      </c>
      <c r="AE127">
        <v>2133.1480000000001</v>
      </c>
      <c r="AF127">
        <v>0</v>
      </c>
      <c r="AG127">
        <v>-794.87199999999996</v>
      </c>
      <c r="AH127">
        <v>-71.98</v>
      </c>
      <c r="AI127">
        <v>3000</v>
      </c>
      <c r="AJ127">
        <v>0</v>
      </c>
      <c r="AL127">
        <v>0</v>
      </c>
      <c r="AM127" s="1">
        <v>45933</v>
      </c>
      <c r="AN127" s="1">
        <v>45933</v>
      </c>
      <c r="AO127" s="1">
        <v>45933</v>
      </c>
      <c r="AP127">
        <v>0</v>
      </c>
      <c r="AQ127">
        <v>2678.57</v>
      </c>
      <c r="AR127">
        <v>12</v>
      </c>
      <c r="AS127">
        <v>0</v>
      </c>
      <c r="AT127">
        <v>0</v>
      </c>
      <c r="AU127">
        <v>0.5</v>
      </c>
      <c r="AV127">
        <v>0</v>
      </c>
      <c r="AW127">
        <v>0</v>
      </c>
      <c r="AX127">
        <v>0.1</v>
      </c>
      <c r="AY127" t="s">
        <v>112</v>
      </c>
      <c r="AZ127" t="s">
        <v>160</v>
      </c>
      <c r="BA127">
        <v>25.96</v>
      </c>
      <c r="BB127">
        <v>0</v>
      </c>
      <c r="BC127">
        <v>778.8</v>
      </c>
      <c r="BD127">
        <v>-778.8</v>
      </c>
      <c r="BE127">
        <v>0</v>
      </c>
      <c r="BF127">
        <v>0</v>
      </c>
      <c r="BG127">
        <v>0</v>
      </c>
      <c r="BH127">
        <v>1125</v>
      </c>
      <c r="BI127">
        <v>2.6785700000000001</v>
      </c>
      <c r="BL127">
        <v>0</v>
      </c>
      <c r="BM127">
        <v>0</v>
      </c>
      <c r="BN127">
        <v>0</v>
      </c>
      <c r="BO127">
        <v>0</v>
      </c>
      <c r="BP127">
        <v>0</v>
      </c>
      <c r="BS127" t="s">
        <v>365</v>
      </c>
      <c r="BT127">
        <v>13.393000000000001</v>
      </c>
      <c r="BU127">
        <v>0</v>
      </c>
      <c r="BV127">
        <v>2.6789999999999998</v>
      </c>
      <c r="BW127">
        <v>0</v>
      </c>
      <c r="BX127">
        <v>2133.1480000000001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f t="shared" si="5"/>
        <v>3000</v>
      </c>
      <c r="DD127">
        <f t="shared" si="6"/>
        <v>778.8</v>
      </c>
      <c r="DE127">
        <f t="shared" si="7"/>
        <v>16.071999999999999</v>
      </c>
      <c r="DF127">
        <f t="shared" si="8"/>
        <v>71.98</v>
      </c>
      <c r="DG127">
        <f t="shared" si="9"/>
        <v>334.82299999999998</v>
      </c>
      <c r="DH127">
        <v>2133.1479999999997</v>
      </c>
    </row>
    <row r="128" spans="1:112" x14ac:dyDescent="0.3">
      <c r="A128">
        <v>8732669739</v>
      </c>
      <c r="B128">
        <v>10732634891</v>
      </c>
      <c r="C128" s="1">
        <v>45934.578472222223</v>
      </c>
      <c r="D128" s="1">
        <v>45940.577777777777</v>
      </c>
      <c r="E128" t="s">
        <v>307</v>
      </c>
      <c r="F128">
        <v>3104</v>
      </c>
      <c r="G128">
        <v>3104</v>
      </c>
      <c r="H128">
        <v>0</v>
      </c>
      <c r="I128">
        <v>3500</v>
      </c>
      <c r="J128">
        <v>190</v>
      </c>
      <c r="K128" t="s">
        <v>109</v>
      </c>
      <c r="L128">
        <v>18</v>
      </c>
      <c r="M128">
        <v>473.49</v>
      </c>
      <c r="N128">
        <v>0</v>
      </c>
      <c r="O128">
        <v>0</v>
      </c>
      <c r="P128">
        <v>13.153</v>
      </c>
      <c r="Q128">
        <v>2.6309999999999998</v>
      </c>
      <c r="R128">
        <v>24.78</v>
      </c>
      <c r="S128">
        <v>769.17100000000005</v>
      </c>
      <c r="T128">
        <v>-769.17100000000005</v>
      </c>
      <c r="U128">
        <v>-784.95500000000004</v>
      </c>
      <c r="V128">
        <v>-71.98</v>
      </c>
      <c r="W128">
        <v>0</v>
      </c>
      <c r="X128">
        <v>61</v>
      </c>
      <c r="Y128">
        <v>0</v>
      </c>
      <c r="Z128">
        <v>10.98</v>
      </c>
      <c r="AA128">
        <v>1</v>
      </c>
      <c r="AB128" t="s">
        <v>116</v>
      </c>
      <c r="AC128">
        <v>3310</v>
      </c>
      <c r="AD128">
        <v>2247.0650000000001</v>
      </c>
      <c r="AE128">
        <v>2247.0650000000001</v>
      </c>
      <c r="AF128">
        <v>0</v>
      </c>
      <c r="AG128">
        <v>0</v>
      </c>
      <c r="AI128">
        <v>0</v>
      </c>
      <c r="AJ128">
        <v>-784.95500000000004</v>
      </c>
      <c r="AK128">
        <v>-71.98</v>
      </c>
      <c r="AL128">
        <v>3104</v>
      </c>
      <c r="AM128" s="1"/>
      <c r="AN128" s="1"/>
      <c r="AO128" s="1"/>
      <c r="AP128">
        <v>0</v>
      </c>
      <c r="AQ128">
        <v>2630.51</v>
      </c>
      <c r="AR128">
        <v>18</v>
      </c>
      <c r="AS128">
        <v>0</v>
      </c>
      <c r="AT128">
        <v>0</v>
      </c>
      <c r="AU128">
        <v>0.5</v>
      </c>
      <c r="AV128">
        <v>0</v>
      </c>
      <c r="AW128">
        <v>0</v>
      </c>
      <c r="AX128">
        <v>0.1</v>
      </c>
      <c r="AY128" t="s">
        <v>112</v>
      </c>
      <c r="AZ128" t="s">
        <v>113</v>
      </c>
      <c r="BC128">
        <v>0</v>
      </c>
      <c r="BD128">
        <v>0</v>
      </c>
      <c r="BE128">
        <v>0</v>
      </c>
      <c r="BF128">
        <v>0</v>
      </c>
      <c r="BG128">
        <v>0</v>
      </c>
      <c r="BJ128">
        <v>24.78</v>
      </c>
      <c r="BK128">
        <v>0</v>
      </c>
      <c r="BL128">
        <v>769.17100000000005</v>
      </c>
      <c r="BM128">
        <v>-769.17100000000005</v>
      </c>
      <c r="BN128">
        <v>0</v>
      </c>
      <c r="BO128">
        <v>0</v>
      </c>
      <c r="BP128">
        <v>0</v>
      </c>
      <c r="BQ128">
        <v>190</v>
      </c>
      <c r="BR128">
        <v>2.6305100000000001</v>
      </c>
      <c r="BS128" t="s">
        <v>366</v>
      </c>
      <c r="BT128">
        <v>0</v>
      </c>
      <c r="BU128">
        <v>13.153</v>
      </c>
      <c r="BV128">
        <v>0</v>
      </c>
      <c r="BW128">
        <v>2.6309999999999998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2247.0650000000001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f t="shared" si="5"/>
        <v>3104</v>
      </c>
      <c r="DD128">
        <f t="shared" si="6"/>
        <v>769.17100000000005</v>
      </c>
      <c r="DE128">
        <f t="shared" si="7"/>
        <v>15.784000000000001</v>
      </c>
      <c r="DF128">
        <f t="shared" si="8"/>
        <v>71.98</v>
      </c>
      <c r="DG128">
        <f t="shared" si="9"/>
        <v>486.64300000000003</v>
      </c>
      <c r="DH128">
        <v>2247.0649999999996</v>
      </c>
    </row>
    <row r="129" spans="1:112" x14ac:dyDescent="0.3">
      <c r="A129">
        <v>8675097216</v>
      </c>
      <c r="B129">
        <v>10675021811</v>
      </c>
      <c r="C129" s="1">
        <v>45916.560416666667</v>
      </c>
      <c r="D129" s="1">
        <v>45919.668749999997</v>
      </c>
      <c r="E129" t="s">
        <v>186</v>
      </c>
      <c r="F129">
        <v>3594</v>
      </c>
      <c r="G129">
        <v>0</v>
      </c>
      <c r="H129">
        <v>3594</v>
      </c>
      <c r="I129">
        <v>4750</v>
      </c>
      <c r="J129">
        <v>950</v>
      </c>
      <c r="K129" t="s">
        <v>109</v>
      </c>
      <c r="L129">
        <v>12</v>
      </c>
      <c r="M129">
        <v>385.07</v>
      </c>
      <c r="N129">
        <v>0</v>
      </c>
      <c r="O129">
        <v>0</v>
      </c>
      <c r="P129">
        <v>16.045000000000002</v>
      </c>
      <c r="Q129">
        <v>3.2090000000000001</v>
      </c>
      <c r="R129">
        <v>24.78</v>
      </c>
      <c r="S129">
        <v>890.59299999999996</v>
      </c>
      <c r="T129">
        <v>-890.59299999999996</v>
      </c>
      <c r="U129">
        <v>-909.84699999999998</v>
      </c>
      <c r="V129">
        <v>-71.98</v>
      </c>
      <c r="W129">
        <v>0</v>
      </c>
      <c r="X129">
        <v>61</v>
      </c>
      <c r="Y129">
        <v>0</v>
      </c>
      <c r="Z129">
        <v>10.98</v>
      </c>
      <c r="AA129">
        <v>1</v>
      </c>
      <c r="AB129" t="s">
        <v>110</v>
      </c>
      <c r="AC129">
        <v>3800</v>
      </c>
      <c r="AD129">
        <v>2612.1729999999998</v>
      </c>
      <c r="AE129">
        <v>2612.1729999999998</v>
      </c>
      <c r="AF129">
        <v>0</v>
      </c>
      <c r="AG129">
        <v>-909.84699999999998</v>
      </c>
      <c r="AH129">
        <v>-71.98</v>
      </c>
      <c r="AI129">
        <v>3594</v>
      </c>
      <c r="AJ129">
        <v>0</v>
      </c>
      <c r="AL129">
        <v>0</v>
      </c>
      <c r="AM129" s="1">
        <v>45933</v>
      </c>
      <c r="AN129" s="1">
        <v>45933</v>
      </c>
      <c r="AO129" s="1">
        <v>45933</v>
      </c>
      <c r="AP129">
        <v>0</v>
      </c>
      <c r="AQ129">
        <v>3208.93</v>
      </c>
      <c r="AR129">
        <v>12</v>
      </c>
      <c r="AS129">
        <v>0</v>
      </c>
      <c r="AT129">
        <v>0</v>
      </c>
      <c r="AU129">
        <v>0.5</v>
      </c>
      <c r="AV129">
        <v>0</v>
      </c>
      <c r="AW129">
        <v>0</v>
      </c>
      <c r="AX129">
        <v>0.1</v>
      </c>
      <c r="AY129" t="s">
        <v>112</v>
      </c>
      <c r="AZ129" t="s">
        <v>124</v>
      </c>
      <c r="BA129">
        <v>24.78</v>
      </c>
      <c r="BB129">
        <v>0</v>
      </c>
      <c r="BC129">
        <v>890.59299999999996</v>
      </c>
      <c r="BD129">
        <v>-890.59299999999996</v>
      </c>
      <c r="BE129">
        <v>0</v>
      </c>
      <c r="BF129">
        <v>0</v>
      </c>
      <c r="BG129">
        <v>0</v>
      </c>
      <c r="BH129">
        <v>950</v>
      </c>
      <c r="BI129">
        <v>3.2089300000000001</v>
      </c>
      <c r="BL129">
        <v>0</v>
      </c>
      <c r="BM129">
        <v>0</v>
      </c>
      <c r="BN129">
        <v>0</v>
      </c>
      <c r="BO129">
        <v>0</v>
      </c>
      <c r="BP129">
        <v>0</v>
      </c>
      <c r="BS129" t="s">
        <v>177</v>
      </c>
      <c r="BT129">
        <v>16.045000000000002</v>
      </c>
      <c r="BU129">
        <v>0</v>
      </c>
      <c r="BV129">
        <v>3.2090000000000001</v>
      </c>
      <c r="BW129">
        <v>0</v>
      </c>
      <c r="BX129">
        <v>2612.1729999999998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f t="shared" si="5"/>
        <v>3594</v>
      </c>
      <c r="DD129">
        <f t="shared" si="6"/>
        <v>890.59299999999996</v>
      </c>
      <c r="DE129">
        <f t="shared" si="7"/>
        <v>19.254000000000001</v>
      </c>
      <c r="DF129">
        <f t="shared" si="8"/>
        <v>71.98</v>
      </c>
      <c r="DG129">
        <f t="shared" si="9"/>
        <v>401.11500000000001</v>
      </c>
      <c r="DH129">
        <v>2612.1730000000002</v>
      </c>
    </row>
    <row r="130" spans="1:112" x14ac:dyDescent="0.3">
      <c r="A130">
        <v>8748741524</v>
      </c>
      <c r="B130">
        <v>10748771401</v>
      </c>
      <c r="C130" s="1">
        <v>45941.755555555559</v>
      </c>
      <c r="D130" s="1">
        <v>45945.809027777781</v>
      </c>
      <c r="E130" t="s">
        <v>367</v>
      </c>
      <c r="F130">
        <v>2127</v>
      </c>
      <c r="G130">
        <v>0</v>
      </c>
      <c r="H130">
        <v>2127</v>
      </c>
      <c r="I130">
        <v>2750</v>
      </c>
      <c r="J130">
        <v>417</v>
      </c>
      <c r="K130" t="s">
        <v>120</v>
      </c>
      <c r="L130">
        <v>5</v>
      </c>
      <c r="M130">
        <v>0</v>
      </c>
      <c r="N130">
        <v>50.64</v>
      </c>
      <c r="O130">
        <v>50.64</v>
      </c>
      <c r="P130">
        <v>10.129</v>
      </c>
      <c r="Q130">
        <v>2.0259999999999998</v>
      </c>
      <c r="R130">
        <v>25.96</v>
      </c>
      <c r="S130">
        <v>552.16899999999998</v>
      </c>
      <c r="T130">
        <v>-552.16899999999998</v>
      </c>
      <c r="U130">
        <v>-564.32399999999996</v>
      </c>
      <c r="V130">
        <v>-71.98</v>
      </c>
      <c r="W130">
        <v>0</v>
      </c>
      <c r="X130">
        <v>61</v>
      </c>
      <c r="Y130">
        <v>0</v>
      </c>
      <c r="Z130">
        <v>10.98</v>
      </c>
      <c r="AA130">
        <v>1</v>
      </c>
      <c r="AB130" t="s">
        <v>131</v>
      </c>
      <c r="AC130">
        <v>2333</v>
      </c>
      <c r="AD130">
        <v>1490.6959999999999</v>
      </c>
      <c r="AE130">
        <v>1490.6959999999999</v>
      </c>
      <c r="AF130">
        <v>0</v>
      </c>
      <c r="AG130">
        <v>-564.32399999999996</v>
      </c>
      <c r="AH130">
        <v>-71.98</v>
      </c>
      <c r="AI130">
        <v>2127</v>
      </c>
      <c r="AJ130">
        <v>0</v>
      </c>
      <c r="AL130">
        <v>0</v>
      </c>
      <c r="AM130" s="1">
        <v>45959</v>
      </c>
      <c r="AN130" s="1">
        <v>45959</v>
      </c>
      <c r="AO130" s="1">
        <v>45959</v>
      </c>
      <c r="AP130">
        <v>0</v>
      </c>
      <c r="AQ130">
        <v>2025.72</v>
      </c>
      <c r="AR130">
        <v>0</v>
      </c>
      <c r="AS130">
        <v>2.5</v>
      </c>
      <c r="AT130">
        <v>2.5</v>
      </c>
      <c r="AU130">
        <v>0</v>
      </c>
      <c r="AV130">
        <v>0.25</v>
      </c>
      <c r="AW130">
        <v>0.25</v>
      </c>
      <c r="AX130">
        <v>0.1</v>
      </c>
      <c r="AY130" t="s">
        <v>121</v>
      </c>
      <c r="AZ130" t="s">
        <v>113</v>
      </c>
      <c r="BA130">
        <v>25.96</v>
      </c>
      <c r="BB130">
        <v>0</v>
      </c>
      <c r="BC130">
        <v>552.16899999999998</v>
      </c>
      <c r="BD130">
        <v>-552.16899999999998</v>
      </c>
      <c r="BE130">
        <v>0</v>
      </c>
      <c r="BF130">
        <v>0</v>
      </c>
      <c r="BG130">
        <v>0</v>
      </c>
      <c r="BH130">
        <v>417</v>
      </c>
      <c r="BI130">
        <v>2.0257200000000002</v>
      </c>
      <c r="BL130">
        <v>0</v>
      </c>
      <c r="BM130">
        <v>0</v>
      </c>
      <c r="BN130">
        <v>0</v>
      </c>
      <c r="BO130">
        <v>0</v>
      </c>
      <c r="BP130">
        <v>0</v>
      </c>
      <c r="BS130" t="s">
        <v>368</v>
      </c>
      <c r="BT130">
        <v>10.129</v>
      </c>
      <c r="BU130">
        <v>0</v>
      </c>
      <c r="BV130">
        <v>2.0259999999999998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1490.6959999999999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f t="shared" ref="DC130:DC193" si="10">IFERROR(G130,0)+IFERROR(H130,0)</f>
        <v>2127</v>
      </c>
      <c r="DD130">
        <f t="shared" ref="DD130:DD193" si="11">ABS(IFERROR(T130,0))</f>
        <v>552.16899999999998</v>
      </c>
      <c r="DE130">
        <f t="shared" ref="DE130:DE193" si="12">ABS(IFERROR(P130,0)+IFERROR(Q130,0))</f>
        <v>12.154999999999999</v>
      </c>
      <c r="DF130">
        <f t="shared" ref="DF130:DF193" si="13">ABS(IFERROR(AH130,0))+ABS(IFERROR(AK130,0))+IFERROR(W130,0)</f>
        <v>71.98</v>
      </c>
      <c r="DG130">
        <f t="shared" ref="DG130:DG193" si="14">IFERROR(M130,0)+IFERROR(N130,0)+IFERROR(O130,0)+IFERROR(P130,0)</f>
        <v>111.40900000000001</v>
      </c>
      <c r="DH130">
        <v>1490.6960000000001</v>
      </c>
    </row>
    <row r="131" spans="1:112" x14ac:dyDescent="0.3">
      <c r="A131">
        <v>8707995479</v>
      </c>
      <c r="B131">
        <v>10707929342</v>
      </c>
      <c r="C131" s="1">
        <v>45925.775694444441</v>
      </c>
      <c r="D131" s="1">
        <v>45933.744444444441</v>
      </c>
      <c r="E131" t="s">
        <v>369</v>
      </c>
      <c r="F131">
        <v>2948.01</v>
      </c>
      <c r="G131">
        <v>2948</v>
      </c>
      <c r="H131">
        <v>0</v>
      </c>
      <c r="I131">
        <v>3500</v>
      </c>
      <c r="J131">
        <v>180</v>
      </c>
      <c r="K131" t="s">
        <v>109</v>
      </c>
      <c r="L131">
        <v>18</v>
      </c>
      <c r="M131">
        <v>449.7</v>
      </c>
      <c r="N131">
        <v>0</v>
      </c>
      <c r="O131">
        <v>0</v>
      </c>
      <c r="P131">
        <v>12.492000000000001</v>
      </c>
      <c r="Q131">
        <v>2.4980000000000002</v>
      </c>
      <c r="R131">
        <v>24.78</v>
      </c>
      <c r="S131">
        <v>730.51400000000001</v>
      </c>
      <c r="T131">
        <v>-730.51400000000001</v>
      </c>
      <c r="U131">
        <v>-745.50400000000002</v>
      </c>
      <c r="V131">
        <v>-71.98</v>
      </c>
      <c r="W131">
        <v>0</v>
      </c>
      <c r="X131">
        <v>61</v>
      </c>
      <c r="Y131">
        <v>0</v>
      </c>
      <c r="Z131">
        <v>10.98</v>
      </c>
      <c r="AA131">
        <v>1</v>
      </c>
      <c r="AB131" t="s">
        <v>116</v>
      </c>
      <c r="AC131">
        <v>3154</v>
      </c>
      <c r="AD131">
        <v>2130.5160000000001</v>
      </c>
      <c r="AE131">
        <v>2130.5160000000001</v>
      </c>
      <c r="AF131">
        <v>0</v>
      </c>
      <c r="AG131">
        <v>0</v>
      </c>
      <c r="AI131">
        <v>0</v>
      </c>
      <c r="AJ131">
        <v>-745.50400000000002</v>
      </c>
      <c r="AK131">
        <v>-71.98</v>
      </c>
      <c r="AL131">
        <v>2948</v>
      </c>
      <c r="AM131" s="1"/>
      <c r="AN131" s="1"/>
      <c r="AO131" s="1"/>
      <c r="AP131">
        <v>0</v>
      </c>
      <c r="AQ131">
        <v>2498.31</v>
      </c>
      <c r="AR131">
        <v>18</v>
      </c>
      <c r="AS131">
        <v>0</v>
      </c>
      <c r="AT131">
        <v>0</v>
      </c>
      <c r="AU131">
        <v>0.5</v>
      </c>
      <c r="AV131">
        <v>0</v>
      </c>
      <c r="AW131">
        <v>0</v>
      </c>
      <c r="AX131">
        <v>0.1</v>
      </c>
      <c r="AY131" t="s">
        <v>112</v>
      </c>
      <c r="AZ131" t="s">
        <v>113</v>
      </c>
      <c r="BC131">
        <v>0</v>
      </c>
      <c r="BD131">
        <v>0</v>
      </c>
      <c r="BE131">
        <v>0</v>
      </c>
      <c r="BF131">
        <v>0</v>
      </c>
      <c r="BG131">
        <v>0</v>
      </c>
      <c r="BJ131">
        <v>24.78</v>
      </c>
      <c r="BK131">
        <v>0</v>
      </c>
      <c r="BL131">
        <v>730.51400000000001</v>
      </c>
      <c r="BM131">
        <v>-730.51400000000001</v>
      </c>
      <c r="BN131">
        <v>0</v>
      </c>
      <c r="BO131">
        <v>0</v>
      </c>
      <c r="BP131">
        <v>0</v>
      </c>
      <c r="BQ131">
        <v>180</v>
      </c>
      <c r="BR131">
        <v>2.49831</v>
      </c>
      <c r="BS131" t="s">
        <v>370</v>
      </c>
      <c r="BT131">
        <v>0</v>
      </c>
      <c r="BU131">
        <v>12.492000000000001</v>
      </c>
      <c r="BV131">
        <v>0</v>
      </c>
      <c r="BW131">
        <v>2.4980000000000002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2130.5160000000001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f t="shared" si="10"/>
        <v>2948</v>
      </c>
      <c r="DD131">
        <f t="shared" si="11"/>
        <v>730.51400000000001</v>
      </c>
      <c r="DE131">
        <f t="shared" si="12"/>
        <v>14.990000000000002</v>
      </c>
      <c r="DF131">
        <f t="shared" si="13"/>
        <v>71.98</v>
      </c>
      <c r="DG131">
        <f t="shared" si="14"/>
        <v>462.19200000000001</v>
      </c>
      <c r="DH131">
        <v>2130.5160000000001</v>
      </c>
    </row>
    <row r="132" spans="1:112" x14ac:dyDescent="0.3">
      <c r="A132">
        <v>8690310002</v>
      </c>
      <c r="B132">
        <v>10690238030</v>
      </c>
      <c r="C132" s="1">
        <v>45922.443055555559</v>
      </c>
      <c r="D132" s="1">
        <v>45927.552777777775</v>
      </c>
      <c r="E132" t="s">
        <v>371</v>
      </c>
      <c r="F132">
        <v>3324</v>
      </c>
      <c r="G132">
        <v>0</v>
      </c>
      <c r="H132">
        <v>3323.99</v>
      </c>
      <c r="I132">
        <v>3750</v>
      </c>
      <c r="J132">
        <v>220</v>
      </c>
      <c r="K132" t="s">
        <v>109</v>
      </c>
      <c r="L132">
        <v>18</v>
      </c>
      <c r="M132">
        <v>507.05</v>
      </c>
      <c r="N132">
        <v>0</v>
      </c>
      <c r="O132">
        <v>0</v>
      </c>
      <c r="P132">
        <v>14.085000000000001</v>
      </c>
      <c r="Q132">
        <v>2.8170000000000002</v>
      </c>
      <c r="R132">
        <v>21.24</v>
      </c>
      <c r="S132">
        <v>706.01499999999999</v>
      </c>
      <c r="T132">
        <v>-706.01499999999999</v>
      </c>
      <c r="U132">
        <v>-722.91700000000003</v>
      </c>
      <c r="V132">
        <v>-71.98</v>
      </c>
      <c r="W132">
        <v>0</v>
      </c>
      <c r="X132">
        <v>61</v>
      </c>
      <c r="Y132">
        <v>0</v>
      </c>
      <c r="Z132">
        <v>10.98</v>
      </c>
      <c r="AA132">
        <v>1</v>
      </c>
      <c r="AB132" t="s">
        <v>116</v>
      </c>
      <c r="AC132">
        <v>3530</v>
      </c>
      <c r="AD132">
        <v>2529.0929999999998</v>
      </c>
      <c r="AE132">
        <v>2529.0929999999998</v>
      </c>
      <c r="AF132">
        <v>0</v>
      </c>
      <c r="AG132">
        <v>-722.91700000000003</v>
      </c>
      <c r="AH132">
        <v>-71.98</v>
      </c>
      <c r="AI132">
        <v>3323.99</v>
      </c>
      <c r="AJ132">
        <v>0</v>
      </c>
      <c r="AL132">
        <v>0</v>
      </c>
      <c r="AM132" s="1">
        <v>45943</v>
      </c>
      <c r="AN132" s="1">
        <v>45943</v>
      </c>
      <c r="AO132" s="1">
        <v>45943</v>
      </c>
      <c r="AP132">
        <v>0</v>
      </c>
      <c r="AQ132">
        <v>2816.95</v>
      </c>
      <c r="AR132">
        <v>18</v>
      </c>
      <c r="AS132">
        <v>0</v>
      </c>
      <c r="AT132">
        <v>0</v>
      </c>
      <c r="AU132">
        <v>0.5</v>
      </c>
      <c r="AV132">
        <v>0</v>
      </c>
      <c r="AW132">
        <v>0</v>
      </c>
      <c r="AX132">
        <v>0.1</v>
      </c>
      <c r="AY132" t="s">
        <v>112</v>
      </c>
      <c r="AZ132" t="s">
        <v>128</v>
      </c>
      <c r="BA132">
        <v>21.24</v>
      </c>
      <c r="BB132">
        <v>0</v>
      </c>
      <c r="BC132">
        <v>706.01499999999999</v>
      </c>
      <c r="BD132">
        <v>-706.01499999999999</v>
      </c>
      <c r="BE132">
        <v>0</v>
      </c>
      <c r="BF132">
        <v>0</v>
      </c>
      <c r="BG132">
        <v>0</v>
      </c>
      <c r="BH132">
        <v>220</v>
      </c>
      <c r="BI132">
        <v>2.8169499999999998</v>
      </c>
      <c r="BL132">
        <v>0</v>
      </c>
      <c r="BM132">
        <v>0</v>
      </c>
      <c r="BN132">
        <v>0</v>
      </c>
      <c r="BO132">
        <v>0</v>
      </c>
      <c r="BP132">
        <v>0</v>
      </c>
      <c r="BS132" t="s">
        <v>372</v>
      </c>
      <c r="BT132">
        <v>14.085000000000001</v>
      </c>
      <c r="BU132">
        <v>0</v>
      </c>
      <c r="BV132">
        <v>2.8170000000000002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2529.0929999999998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f t="shared" si="10"/>
        <v>3323.99</v>
      </c>
      <c r="DD132">
        <f t="shared" si="11"/>
        <v>706.01499999999999</v>
      </c>
      <c r="DE132">
        <f t="shared" si="12"/>
        <v>16.902000000000001</v>
      </c>
      <c r="DF132">
        <f t="shared" si="13"/>
        <v>71.98</v>
      </c>
      <c r="DG132">
        <f t="shared" si="14"/>
        <v>521.13499999999999</v>
      </c>
      <c r="DH132">
        <v>2529.0929999999998</v>
      </c>
    </row>
    <row r="133" spans="1:112" x14ac:dyDescent="0.3">
      <c r="A133">
        <v>8746355381</v>
      </c>
      <c r="B133">
        <v>10746372023</v>
      </c>
      <c r="C133" s="1">
        <v>45940.808333333334</v>
      </c>
      <c r="D133" s="1">
        <v>45945.677777777775</v>
      </c>
      <c r="E133" t="s">
        <v>373</v>
      </c>
      <c r="F133">
        <v>2244</v>
      </c>
      <c r="G133">
        <v>2244</v>
      </c>
      <c r="H133">
        <v>0</v>
      </c>
      <c r="I133">
        <v>3250</v>
      </c>
      <c r="J133">
        <v>800</v>
      </c>
      <c r="K133" t="s">
        <v>109</v>
      </c>
      <c r="L133">
        <v>5</v>
      </c>
      <c r="M133">
        <v>106.86</v>
      </c>
      <c r="N133">
        <v>0</v>
      </c>
      <c r="O133">
        <v>0</v>
      </c>
      <c r="P133">
        <v>10.686</v>
      </c>
      <c r="Q133">
        <v>2.137</v>
      </c>
      <c r="R133">
        <v>25.96</v>
      </c>
      <c r="S133">
        <v>582.54200000000003</v>
      </c>
      <c r="T133">
        <v>-582.54200000000003</v>
      </c>
      <c r="U133">
        <v>-595.36500000000001</v>
      </c>
      <c r="V133">
        <v>-71.98</v>
      </c>
      <c r="W133">
        <v>0</v>
      </c>
      <c r="X133">
        <v>61</v>
      </c>
      <c r="Y133">
        <v>0</v>
      </c>
      <c r="Z133">
        <v>10.98</v>
      </c>
      <c r="AA133">
        <v>1</v>
      </c>
      <c r="AB133" t="s">
        <v>116</v>
      </c>
      <c r="AC133">
        <v>2450</v>
      </c>
      <c r="AD133">
        <v>1576.655</v>
      </c>
      <c r="AE133">
        <v>1576.655</v>
      </c>
      <c r="AF133">
        <v>0</v>
      </c>
      <c r="AG133">
        <v>0</v>
      </c>
      <c r="AI133">
        <v>0</v>
      </c>
      <c r="AJ133">
        <v>-595.36500000000001</v>
      </c>
      <c r="AK133">
        <v>-71.98</v>
      </c>
      <c r="AL133">
        <v>2244</v>
      </c>
      <c r="AM133" s="1"/>
      <c r="AN133" s="1"/>
      <c r="AO133" s="1"/>
      <c r="AP133">
        <v>0</v>
      </c>
      <c r="AQ133">
        <v>2137.14</v>
      </c>
      <c r="AR133">
        <v>5</v>
      </c>
      <c r="AS133">
        <v>0</v>
      </c>
      <c r="AT133">
        <v>0</v>
      </c>
      <c r="AU133">
        <v>0.5</v>
      </c>
      <c r="AV133">
        <v>0</v>
      </c>
      <c r="AW133">
        <v>0</v>
      </c>
      <c r="AX133">
        <v>0.1</v>
      </c>
      <c r="AY133" t="s">
        <v>121</v>
      </c>
      <c r="AZ133" t="s">
        <v>113</v>
      </c>
      <c r="BC133">
        <v>0</v>
      </c>
      <c r="BD133">
        <v>0</v>
      </c>
      <c r="BE133">
        <v>0</v>
      </c>
      <c r="BF133">
        <v>0</v>
      </c>
      <c r="BG133">
        <v>0</v>
      </c>
      <c r="BJ133">
        <v>25.96</v>
      </c>
      <c r="BK133">
        <v>0</v>
      </c>
      <c r="BL133">
        <v>582.54200000000003</v>
      </c>
      <c r="BM133">
        <v>-582.54200000000003</v>
      </c>
      <c r="BN133">
        <v>0</v>
      </c>
      <c r="BO133">
        <v>0</v>
      </c>
      <c r="BP133">
        <v>0</v>
      </c>
      <c r="BQ133">
        <v>800</v>
      </c>
      <c r="BR133">
        <v>2.13714</v>
      </c>
      <c r="BS133" t="s">
        <v>374</v>
      </c>
      <c r="BT133">
        <v>0</v>
      </c>
      <c r="BU133">
        <v>10.686</v>
      </c>
      <c r="BV133">
        <v>0</v>
      </c>
      <c r="BW133">
        <v>2.137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1576.655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f t="shared" si="10"/>
        <v>2244</v>
      </c>
      <c r="DD133">
        <f t="shared" si="11"/>
        <v>582.54200000000003</v>
      </c>
      <c r="DE133">
        <f t="shared" si="12"/>
        <v>12.823</v>
      </c>
      <c r="DF133">
        <f t="shared" si="13"/>
        <v>71.98</v>
      </c>
      <c r="DG133">
        <f t="shared" si="14"/>
        <v>117.54599999999999</v>
      </c>
      <c r="DH133">
        <v>1576.655</v>
      </c>
    </row>
    <row r="134" spans="1:112" x14ac:dyDescent="0.3">
      <c r="A134">
        <v>8744885746</v>
      </c>
      <c r="B134">
        <v>10744898245</v>
      </c>
      <c r="C134" s="1">
        <v>45940.445138888892</v>
      </c>
      <c r="D134" s="1">
        <v>45945.795138888891</v>
      </c>
      <c r="E134" t="s">
        <v>313</v>
      </c>
      <c r="F134">
        <v>2410</v>
      </c>
      <c r="G134">
        <v>2410</v>
      </c>
      <c r="H134">
        <v>0</v>
      </c>
      <c r="I134">
        <v>3500</v>
      </c>
      <c r="J134">
        <v>884</v>
      </c>
      <c r="K134" t="s">
        <v>109</v>
      </c>
      <c r="L134">
        <v>5</v>
      </c>
      <c r="M134">
        <v>114.76</v>
      </c>
      <c r="N134">
        <v>0</v>
      </c>
      <c r="O134">
        <v>0</v>
      </c>
      <c r="P134">
        <v>11.476000000000001</v>
      </c>
      <c r="Q134">
        <v>2.2949999999999999</v>
      </c>
      <c r="R134">
        <v>24.78</v>
      </c>
      <c r="S134">
        <v>597.19799999999998</v>
      </c>
      <c r="T134">
        <v>-597.19799999999998</v>
      </c>
      <c r="U134">
        <v>-610.96900000000005</v>
      </c>
      <c r="V134">
        <v>-71.98</v>
      </c>
      <c r="W134">
        <v>0</v>
      </c>
      <c r="X134">
        <v>61</v>
      </c>
      <c r="Y134">
        <v>0</v>
      </c>
      <c r="Z134">
        <v>10.98</v>
      </c>
      <c r="AA134">
        <v>1</v>
      </c>
      <c r="AB134" t="s">
        <v>116</v>
      </c>
      <c r="AC134">
        <v>2616</v>
      </c>
      <c r="AD134">
        <v>1727.0509999999999</v>
      </c>
      <c r="AE134">
        <v>1727.0509999999999</v>
      </c>
      <c r="AF134">
        <v>0</v>
      </c>
      <c r="AG134">
        <v>0</v>
      </c>
      <c r="AI134">
        <v>0</v>
      </c>
      <c r="AJ134">
        <v>-610.96900000000005</v>
      </c>
      <c r="AK134">
        <v>-71.98</v>
      </c>
      <c r="AL134">
        <v>2410</v>
      </c>
      <c r="AM134" s="1"/>
      <c r="AN134" s="1"/>
      <c r="AO134" s="1"/>
      <c r="AP134">
        <v>0</v>
      </c>
      <c r="AQ134">
        <v>2295.2399999999998</v>
      </c>
      <c r="AR134">
        <v>5</v>
      </c>
      <c r="AS134">
        <v>0</v>
      </c>
      <c r="AT134">
        <v>0</v>
      </c>
      <c r="AU134">
        <v>0.5</v>
      </c>
      <c r="AV134">
        <v>0</v>
      </c>
      <c r="AW134">
        <v>0</v>
      </c>
      <c r="AX134">
        <v>0.1</v>
      </c>
      <c r="AY134" t="s">
        <v>112</v>
      </c>
      <c r="AZ134" t="s">
        <v>113</v>
      </c>
      <c r="BC134">
        <v>0</v>
      </c>
      <c r="BD134">
        <v>0</v>
      </c>
      <c r="BE134">
        <v>0</v>
      </c>
      <c r="BF134">
        <v>0</v>
      </c>
      <c r="BG134">
        <v>0</v>
      </c>
      <c r="BJ134">
        <v>24.78</v>
      </c>
      <c r="BK134">
        <v>0</v>
      </c>
      <c r="BL134">
        <v>597.19799999999998</v>
      </c>
      <c r="BM134">
        <v>-597.19799999999998</v>
      </c>
      <c r="BN134">
        <v>0</v>
      </c>
      <c r="BO134">
        <v>0</v>
      </c>
      <c r="BP134">
        <v>0</v>
      </c>
      <c r="BQ134">
        <v>884</v>
      </c>
      <c r="BR134">
        <v>2.2952400000000002</v>
      </c>
      <c r="BS134" t="s">
        <v>375</v>
      </c>
      <c r="BT134">
        <v>0</v>
      </c>
      <c r="BU134">
        <v>11.476000000000001</v>
      </c>
      <c r="BV134">
        <v>0</v>
      </c>
      <c r="BW134">
        <v>2.2949999999999999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1727.0509999999999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f t="shared" si="10"/>
        <v>2410</v>
      </c>
      <c r="DD134">
        <f t="shared" si="11"/>
        <v>597.19799999999998</v>
      </c>
      <c r="DE134">
        <f t="shared" si="12"/>
        <v>13.771000000000001</v>
      </c>
      <c r="DF134">
        <f t="shared" si="13"/>
        <v>71.98</v>
      </c>
      <c r="DG134">
        <f t="shared" si="14"/>
        <v>126.236</v>
      </c>
      <c r="DH134">
        <v>1727.0510000000002</v>
      </c>
    </row>
    <row r="135" spans="1:112" x14ac:dyDescent="0.3">
      <c r="A135">
        <v>8746100133</v>
      </c>
      <c r="B135">
        <v>10746116774</v>
      </c>
      <c r="C135" s="1">
        <v>45940.543749999997</v>
      </c>
      <c r="D135" s="1">
        <v>45946.747916666667</v>
      </c>
      <c r="E135" t="s">
        <v>376</v>
      </c>
      <c r="F135">
        <v>3119</v>
      </c>
      <c r="G135">
        <v>0</v>
      </c>
      <c r="H135">
        <v>3119</v>
      </c>
      <c r="I135">
        <v>3750</v>
      </c>
      <c r="J135">
        <v>425</v>
      </c>
      <c r="K135" t="s">
        <v>109</v>
      </c>
      <c r="L135">
        <v>18</v>
      </c>
      <c r="M135">
        <v>475.78</v>
      </c>
      <c r="N135">
        <v>0</v>
      </c>
      <c r="O135">
        <v>0</v>
      </c>
      <c r="P135">
        <v>13.215999999999999</v>
      </c>
      <c r="Q135">
        <v>2.6429999999999998</v>
      </c>
      <c r="R135">
        <v>21.24</v>
      </c>
      <c r="S135">
        <v>662.476</v>
      </c>
      <c r="T135">
        <v>-662.476</v>
      </c>
      <c r="U135">
        <v>-678.33500000000004</v>
      </c>
      <c r="V135">
        <v>-71.98</v>
      </c>
      <c r="W135">
        <v>0</v>
      </c>
      <c r="X135">
        <v>61</v>
      </c>
      <c r="Y135">
        <v>0</v>
      </c>
      <c r="Z135">
        <v>10.98</v>
      </c>
      <c r="AA135">
        <v>1</v>
      </c>
      <c r="AB135" t="s">
        <v>116</v>
      </c>
      <c r="AC135">
        <v>3325</v>
      </c>
      <c r="AD135">
        <v>2368.6849999999999</v>
      </c>
      <c r="AE135">
        <v>2368.6849999999999</v>
      </c>
      <c r="AF135">
        <v>0</v>
      </c>
      <c r="AG135">
        <v>-678.33500000000004</v>
      </c>
      <c r="AH135">
        <v>-71.98</v>
      </c>
      <c r="AI135">
        <v>3119</v>
      </c>
      <c r="AJ135">
        <v>0</v>
      </c>
      <c r="AL135">
        <v>0</v>
      </c>
      <c r="AM135" s="1">
        <v>45960</v>
      </c>
      <c r="AN135" s="1">
        <v>45960</v>
      </c>
      <c r="AO135" s="1">
        <v>45960</v>
      </c>
      <c r="AP135">
        <v>0</v>
      </c>
      <c r="AQ135">
        <v>2643.22</v>
      </c>
      <c r="AR135">
        <v>18</v>
      </c>
      <c r="AS135">
        <v>0</v>
      </c>
      <c r="AT135">
        <v>0</v>
      </c>
      <c r="AU135">
        <v>0.5</v>
      </c>
      <c r="AV135">
        <v>0</v>
      </c>
      <c r="AW135">
        <v>0</v>
      </c>
      <c r="AX135">
        <v>0.1</v>
      </c>
      <c r="AY135" t="s">
        <v>112</v>
      </c>
      <c r="AZ135" t="s">
        <v>128</v>
      </c>
      <c r="BA135">
        <v>21.24</v>
      </c>
      <c r="BB135">
        <v>0</v>
      </c>
      <c r="BC135">
        <v>662.476</v>
      </c>
      <c r="BD135">
        <v>-662.476</v>
      </c>
      <c r="BE135">
        <v>0</v>
      </c>
      <c r="BF135">
        <v>0</v>
      </c>
      <c r="BG135">
        <v>0</v>
      </c>
      <c r="BH135">
        <v>425</v>
      </c>
      <c r="BI135">
        <v>2.6432199999999999</v>
      </c>
      <c r="BL135">
        <v>0</v>
      </c>
      <c r="BM135">
        <v>0</v>
      </c>
      <c r="BN135">
        <v>0</v>
      </c>
      <c r="BO135">
        <v>0</v>
      </c>
      <c r="BP135">
        <v>0</v>
      </c>
      <c r="BS135" t="s">
        <v>377</v>
      </c>
      <c r="BT135">
        <v>13.215999999999999</v>
      </c>
      <c r="BU135">
        <v>0</v>
      </c>
      <c r="BV135">
        <v>2.6429999999999998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2368.6849999999999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f t="shared" si="10"/>
        <v>3119</v>
      </c>
      <c r="DD135">
        <f t="shared" si="11"/>
        <v>662.476</v>
      </c>
      <c r="DE135">
        <f t="shared" si="12"/>
        <v>15.858999999999998</v>
      </c>
      <c r="DF135">
        <f t="shared" si="13"/>
        <v>71.98</v>
      </c>
      <c r="DG135">
        <f t="shared" si="14"/>
        <v>488.99599999999998</v>
      </c>
      <c r="DH135">
        <v>2368.6849999999999</v>
      </c>
    </row>
    <row r="136" spans="1:112" x14ac:dyDescent="0.3">
      <c r="A136">
        <v>8672870386</v>
      </c>
      <c r="B136">
        <v>10672794809</v>
      </c>
      <c r="C136" s="1">
        <v>45915.790972222225</v>
      </c>
      <c r="D136" s="1">
        <v>45919.631249999999</v>
      </c>
      <c r="E136" t="s">
        <v>378</v>
      </c>
      <c r="F136">
        <v>150</v>
      </c>
      <c r="G136">
        <v>0</v>
      </c>
      <c r="H136">
        <v>150</v>
      </c>
      <c r="I136">
        <v>699</v>
      </c>
      <c r="J136">
        <v>490</v>
      </c>
      <c r="K136" t="s">
        <v>109</v>
      </c>
      <c r="L136">
        <v>5</v>
      </c>
      <c r="M136">
        <v>7.14</v>
      </c>
      <c r="N136">
        <v>0</v>
      </c>
      <c r="O136">
        <v>0</v>
      </c>
      <c r="P136">
        <v>0.71399999999999997</v>
      </c>
      <c r="Q136">
        <v>0.14299999999999999</v>
      </c>
      <c r="R136">
        <v>11.8</v>
      </c>
      <c r="S136">
        <v>17.7</v>
      </c>
      <c r="T136">
        <v>-17.7</v>
      </c>
      <c r="U136">
        <v>-18.556999999999999</v>
      </c>
      <c r="V136">
        <v>-31.86</v>
      </c>
      <c r="W136">
        <v>0</v>
      </c>
      <c r="X136">
        <v>27</v>
      </c>
      <c r="Y136">
        <v>0</v>
      </c>
      <c r="Z136">
        <v>4.8600000000000003</v>
      </c>
      <c r="AA136">
        <v>1</v>
      </c>
      <c r="AB136" t="s">
        <v>110</v>
      </c>
      <c r="AC136">
        <v>209</v>
      </c>
      <c r="AD136">
        <v>99.582999999999998</v>
      </c>
      <c r="AE136">
        <v>99.582999999999998</v>
      </c>
      <c r="AF136">
        <v>0</v>
      </c>
      <c r="AG136">
        <v>-18.556999999999999</v>
      </c>
      <c r="AH136">
        <v>-31.86</v>
      </c>
      <c r="AI136">
        <v>150</v>
      </c>
      <c r="AJ136">
        <v>0</v>
      </c>
      <c r="AL136">
        <v>0</v>
      </c>
      <c r="AM136" s="1">
        <v>45933</v>
      </c>
      <c r="AN136" s="1">
        <v>45933</v>
      </c>
      <c r="AO136" s="1">
        <v>45933</v>
      </c>
      <c r="AP136">
        <v>0</v>
      </c>
      <c r="AQ136">
        <v>142.86000000000001</v>
      </c>
      <c r="AR136">
        <v>5</v>
      </c>
      <c r="AS136">
        <v>0</v>
      </c>
      <c r="AT136">
        <v>0</v>
      </c>
      <c r="AU136">
        <v>0.5</v>
      </c>
      <c r="AV136">
        <v>0</v>
      </c>
      <c r="AW136">
        <v>0</v>
      </c>
      <c r="AX136">
        <v>0.1</v>
      </c>
      <c r="AY136" t="s">
        <v>121</v>
      </c>
      <c r="AZ136" t="s">
        <v>285</v>
      </c>
      <c r="BA136">
        <v>11.8</v>
      </c>
      <c r="BB136">
        <v>0</v>
      </c>
      <c r="BC136">
        <v>17.7</v>
      </c>
      <c r="BD136">
        <v>-17.7</v>
      </c>
      <c r="BE136">
        <v>0</v>
      </c>
      <c r="BF136">
        <v>0</v>
      </c>
      <c r="BG136">
        <v>0</v>
      </c>
      <c r="BH136">
        <v>490</v>
      </c>
      <c r="BI136">
        <v>0.14285999999999999</v>
      </c>
      <c r="BL136">
        <v>0</v>
      </c>
      <c r="BM136">
        <v>0</v>
      </c>
      <c r="BN136">
        <v>0</v>
      </c>
      <c r="BO136">
        <v>0</v>
      </c>
      <c r="BP136">
        <v>0</v>
      </c>
      <c r="BS136" t="s">
        <v>379</v>
      </c>
      <c r="BT136">
        <v>0.71399999999999997</v>
      </c>
      <c r="BU136">
        <v>0</v>
      </c>
      <c r="BV136">
        <v>0.14299999999999999</v>
      </c>
      <c r="BW136">
        <v>0</v>
      </c>
      <c r="BX136">
        <v>99.582999999999998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f t="shared" si="10"/>
        <v>150</v>
      </c>
      <c r="DD136">
        <f t="shared" si="11"/>
        <v>17.7</v>
      </c>
      <c r="DE136">
        <f t="shared" si="12"/>
        <v>0.85699999999999998</v>
      </c>
      <c r="DF136">
        <f t="shared" si="13"/>
        <v>31.86</v>
      </c>
      <c r="DG136">
        <f t="shared" si="14"/>
        <v>7.8539999999999992</v>
      </c>
      <c r="DH136">
        <v>99.583000000000013</v>
      </c>
    </row>
    <row r="137" spans="1:112" x14ac:dyDescent="0.3">
      <c r="A137">
        <v>8743228912</v>
      </c>
      <c r="B137">
        <v>10743233468</v>
      </c>
      <c r="C137" s="1">
        <v>45939.448611111111</v>
      </c>
      <c r="D137" s="1">
        <v>45942.711805555555</v>
      </c>
      <c r="E137" t="s">
        <v>380</v>
      </c>
      <c r="F137">
        <v>3294.01</v>
      </c>
      <c r="G137">
        <v>0</v>
      </c>
      <c r="H137">
        <v>3294</v>
      </c>
      <c r="I137">
        <v>5000</v>
      </c>
      <c r="J137">
        <v>1500</v>
      </c>
      <c r="K137" t="s">
        <v>109</v>
      </c>
      <c r="L137">
        <v>18</v>
      </c>
      <c r="M137">
        <v>502.48</v>
      </c>
      <c r="N137">
        <v>0</v>
      </c>
      <c r="O137">
        <v>0</v>
      </c>
      <c r="P137">
        <v>13.958</v>
      </c>
      <c r="Q137">
        <v>2.7919999999999998</v>
      </c>
      <c r="R137">
        <v>25.96</v>
      </c>
      <c r="S137">
        <v>855.12199999999996</v>
      </c>
      <c r="T137">
        <v>-855.12199999999996</v>
      </c>
      <c r="U137">
        <v>-871.87199999999996</v>
      </c>
      <c r="V137">
        <v>-71.98</v>
      </c>
      <c r="W137">
        <v>0</v>
      </c>
      <c r="X137">
        <v>61</v>
      </c>
      <c r="Y137">
        <v>0</v>
      </c>
      <c r="Z137">
        <v>10.98</v>
      </c>
      <c r="AA137">
        <v>1</v>
      </c>
      <c r="AB137" t="s">
        <v>110</v>
      </c>
      <c r="AC137">
        <v>3500</v>
      </c>
      <c r="AD137">
        <v>2350.1480000000001</v>
      </c>
      <c r="AE137">
        <v>2350.1480000000001</v>
      </c>
      <c r="AF137">
        <v>0</v>
      </c>
      <c r="AG137">
        <v>-871.87199999999996</v>
      </c>
      <c r="AH137">
        <v>-71.98</v>
      </c>
      <c r="AI137">
        <v>3294</v>
      </c>
      <c r="AJ137">
        <v>0</v>
      </c>
      <c r="AL137">
        <v>0</v>
      </c>
      <c r="AM137" s="1">
        <v>45957</v>
      </c>
      <c r="AN137" s="1">
        <v>45957</v>
      </c>
      <c r="AO137" s="1">
        <v>45957</v>
      </c>
      <c r="AP137">
        <v>0</v>
      </c>
      <c r="AQ137">
        <v>2791.53</v>
      </c>
      <c r="AR137">
        <v>18</v>
      </c>
      <c r="AS137">
        <v>0</v>
      </c>
      <c r="AT137">
        <v>0</v>
      </c>
      <c r="AU137">
        <v>0.5</v>
      </c>
      <c r="AV137">
        <v>0</v>
      </c>
      <c r="AW137">
        <v>0</v>
      </c>
      <c r="AX137">
        <v>0.1</v>
      </c>
      <c r="AY137" t="s">
        <v>112</v>
      </c>
      <c r="AZ137" t="s">
        <v>160</v>
      </c>
      <c r="BA137">
        <v>25.96</v>
      </c>
      <c r="BB137">
        <v>0</v>
      </c>
      <c r="BC137">
        <v>855.12199999999996</v>
      </c>
      <c r="BD137">
        <v>-855.12199999999996</v>
      </c>
      <c r="BE137">
        <v>0</v>
      </c>
      <c r="BF137">
        <v>0</v>
      </c>
      <c r="BG137">
        <v>0</v>
      </c>
      <c r="BH137">
        <v>1500</v>
      </c>
      <c r="BI137">
        <v>2.7915299999999998</v>
      </c>
      <c r="BL137">
        <v>0</v>
      </c>
      <c r="BM137">
        <v>0</v>
      </c>
      <c r="BN137">
        <v>0</v>
      </c>
      <c r="BO137">
        <v>0</v>
      </c>
      <c r="BP137">
        <v>0</v>
      </c>
      <c r="BS137" t="s">
        <v>381</v>
      </c>
      <c r="BT137">
        <v>13.958</v>
      </c>
      <c r="BU137">
        <v>0</v>
      </c>
      <c r="BV137">
        <v>2.7919999999999998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2350.1480000000001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f t="shared" si="10"/>
        <v>3294</v>
      </c>
      <c r="DD137">
        <f t="shared" si="11"/>
        <v>855.12199999999996</v>
      </c>
      <c r="DE137">
        <f t="shared" si="12"/>
        <v>16.75</v>
      </c>
      <c r="DF137">
        <f t="shared" si="13"/>
        <v>71.98</v>
      </c>
      <c r="DG137">
        <f t="shared" si="14"/>
        <v>516.43799999999999</v>
      </c>
      <c r="DH137">
        <v>2350.1480000000001</v>
      </c>
    </row>
    <row r="138" spans="1:112" x14ac:dyDescent="0.3">
      <c r="A138">
        <v>8719088432</v>
      </c>
      <c r="B138">
        <v>10719030632</v>
      </c>
      <c r="C138" s="1">
        <v>45930.615277777775</v>
      </c>
      <c r="D138" s="1">
        <v>45935.70208333333</v>
      </c>
      <c r="E138" t="s">
        <v>382</v>
      </c>
      <c r="F138">
        <v>391</v>
      </c>
      <c r="G138">
        <v>0</v>
      </c>
      <c r="H138">
        <v>391</v>
      </c>
      <c r="I138">
        <v>1500</v>
      </c>
      <c r="J138">
        <v>1050</v>
      </c>
      <c r="K138" t="s">
        <v>109</v>
      </c>
      <c r="L138">
        <v>5</v>
      </c>
      <c r="M138">
        <v>18.62</v>
      </c>
      <c r="N138">
        <v>0</v>
      </c>
      <c r="O138">
        <v>0</v>
      </c>
      <c r="P138">
        <v>1.8620000000000001</v>
      </c>
      <c r="Q138">
        <v>0.372</v>
      </c>
      <c r="R138">
        <v>9.44</v>
      </c>
      <c r="S138">
        <v>36.909999999999997</v>
      </c>
      <c r="T138">
        <v>-36.909999999999997</v>
      </c>
      <c r="U138">
        <v>-39.143999999999998</v>
      </c>
      <c r="V138">
        <v>-31.86</v>
      </c>
      <c r="W138">
        <v>0</v>
      </c>
      <c r="X138">
        <v>27</v>
      </c>
      <c r="Y138">
        <v>0</v>
      </c>
      <c r="Z138">
        <v>4.8600000000000003</v>
      </c>
      <c r="AA138">
        <v>1</v>
      </c>
      <c r="AB138" t="s">
        <v>116</v>
      </c>
      <c r="AC138">
        <v>450</v>
      </c>
      <c r="AD138">
        <v>319.99599999999998</v>
      </c>
      <c r="AE138">
        <v>319.99599999999998</v>
      </c>
      <c r="AF138">
        <v>0</v>
      </c>
      <c r="AG138">
        <v>-39.143999999999998</v>
      </c>
      <c r="AH138">
        <v>-31.86</v>
      </c>
      <c r="AI138">
        <v>391</v>
      </c>
      <c r="AJ138">
        <v>0</v>
      </c>
      <c r="AL138">
        <v>0</v>
      </c>
      <c r="AM138" s="1">
        <v>45953</v>
      </c>
      <c r="AN138" s="1">
        <v>45953</v>
      </c>
      <c r="AO138" s="1">
        <v>45953</v>
      </c>
      <c r="AP138">
        <v>0</v>
      </c>
      <c r="AQ138">
        <v>372.38</v>
      </c>
      <c r="AR138">
        <v>5</v>
      </c>
      <c r="AS138">
        <v>0</v>
      </c>
      <c r="AT138">
        <v>0</v>
      </c>
      <c r="AU138">
        <v>0.5</v>
      </c>
      <c r="AV138">
        <v>0</v>
      </c>
      <c r="AW138">
        <v>0</v>
      </c>
      <c r="AX138">
        <v>0.1</v>
      </c>
      <c r="AY138" t="s">
        <v>112</v>
      </c>
      <c r="AZ138" t="s">
        <v>247</v>
      </c>
      <c r="BA138">
        <v>9.44</v>
      </c>
      <c r="BB138">
        <v>0</v>
      </c>
      <c r="BC138">
        <v>36.909999999999997</v>
      </c>
      <c r="BD138">
        <v>-36.909999999999997</v>
      </c>
      <c r="BE138">
        <v>0</v>
      </c>
      <c r="BF138">
        <v>0</v>
      </c>
      <c r="BG138">
        <v>0</v>
      </c>
      <c r="BH138">
        <v>1050</v>
      </c>
      <c r="BI138">
        <v>0.37237999999999999</v>
      </c>
      <c r="BL138">
        <v>0</v>
      </c>
      <c r="BM138">
        <v>0</v>
      </c>
      <c r="BN138">
        <v>0</v>
      </c>
      <c r="BO138">
        <v>0</v>
      </c>
      <c r="BP138">
        <v>0</v>
      </c>
      <c r="BS138" t="s">
        <v>383</v>
      </c>
      <c r="BT138">
        <v>1.8620000000000001</v>
      </c>
      <c r="BU138">
        <v>0</v>
      </c>
      <c r="BV138">
        <v>0.372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319.99599999999998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f t="shared" si="10"/>
        <v>391</v>
      </c>
      <c r="DD138">
        <f t="shared" si="11"/>
        <v>36.909999999999997</v>
      </c>
      <c r="DE138">
        <f t="shared" si="12"/>
        <v>2.234</v>
      </c>
      <c r="DF138">
        <f t="shared" si="13"/>
        <v>31.86</v>
      </c>
      <c r="DG138">
        <f t="shared" si="14"/>
        <v>20.481999999999999</v>
      </c>
      <c r="DH138">
        <v>319.99600000000004</v>
      </c>
    </row>
    <row r="139" spans="1:112" x14ac:dyDescent="0.3">
      <c r="A139">
        <v>8739658859</v>
      </c>
      <c r="B139">
        <v>10739644590</v>
      </c>
      <c r="C139" s="1">
        <v>45937.468055555553</v>
      </c>
      <c r="D139" s="1">
        <v>45940.606249999997</v>
      </c>
      <c r="E139" t="s">
        <v>384</v>
      </c>
      <c r="F139">
        <v>1527</v>
      </c>
      <c r="G139">
        <v>0</v>
      </c>
      <c r="H139">
        <v>1527</v>
      </c>
      <c r="I139">
        <v>2000</v>
      </c>
      <c r="J139">
        <v>302</v>
      </c>
      <c r="K139" t="s">
        <v>120</v>
      </c>
      <c r="L139">
        <v>5</v>
      </c>
      <c r="M139">
        <v>0</v>
      </c>
      <c r="N139">
        <v>36.36</v>
      </c>
      <c r="O139">
        <v>36.36</v>
      </c>
      <c r="P139">
        <v>7.2709999999999999</v>
      </c>
      <c r="Q139">
        <v>1.454</v>
      </c>
      <c r="R139">
        <v>25.96</v>
      </c>
      <c r="S139">
        <v>396.40899999999999</v>
      </c>
      <c r="T139">
        <v>-396.40899999999999</v>
      </c>
      <c r="U139">
        <v>-405.13400000000001</v>
      </c>
      <c r="V139">
        <v>-53.1</v>
      </c>
      <c r="W139">
        <v>0</v>
      </c>
      <c r="X139">
        <v>45</v>
      </c>
      <c r="Y139">
        <v>0</v>
      </c>
      <c r="Z139">
        <v>8.1</v>
      </c>
      <c r="AA139">
        <v>1</v>
      </c>
      <c r="AB139" t="s">
        <v>131</v>
      </c>
      <c r="AC139">
        <v>1698</v>
      </c>
      <c r="AD139">
        <v>1068.7660000000001</v>
      </c>
      <c r="AE139">
        <v>1068.7660000000001</v>
      </c>
      <c r="AF139">
        <v>0</v>
      </c>
      <c r="AG139">
        <v>-405.13400000000001</v>
      </c>
      <c r="AH139">
        <v>-53.1</v>
      </c>
      <c r="AI139">
        <v>1527</v>
      </c>
      <c r="AJ139">
        <v>0</v>
      </c>
      <c r="AL139">
        <v>0</v>
      </c>
      <c r="AM139" s="1">
        <v>45954</v>
      </c>
      <c r="AN139" s="1">
        <v>45954</v>
      </c>
      <c r="AO139" s="1">
        <v>45954</v>
      </c>
      <c r="AP139">
        <v>0</v>
      </c>
      <c r="AQ139">
        <v>1454.28</v>
      </c>
      <c r="AR139">
        <v>0</v>
      </c>
      <c r="AS139">
        <v>2.5</v>
      </c>
      <c r="AT139">
        <v>2.5</v>
      </c>
      <c r="AU139">
        <v>0</v>
      </c>
      <c r="AV139">
        <v>0.25</v>
      </c>
      <c r="AW139">
        <v>0.25</v>
      </c>
      <c r="AX139">
        <v>0.1</v>
      </c>
      <c r="AY139" t="s">
        <v>121</v>
      </c>
      <c r="AZ139" t="s">
        <v>305</v>
      </c>
      <c r="BA139">
        <v>25.96</v>
      </c>
      <c r="BB139">
        <v>0</v>
      </c>
      <c r="BC139">
        <v>396.40899999999999</v>
      </c>
      <c r="BD139">
        <v>-396.40899999999999</v>
      </c>
      <c r="BE139">
        <v>0</v>
      </c>
      <c r="BF139">
        <v>0</v>
      </c>
      <c r="BG139">
        <v>0</v>
      </c>
      <c r="BH139">
        <v>302</v>
      </c>
      <c r="BI139">
        <v>1.45428</v>
      </c>
      <c r="BL139">
        <v>0</v>
      </c>
      <c r="BM139">
        <v>0</v>
      </c>
      <c r="BN139">
        <v>0</v>
      </c>
      <c r="BO139">
        <v>0</v>
      </c>
      <c r="BP139">
        <v>0</v>
      </c>
      <c r="BS139" t="s">
        <v>385</v>
      </c>
      <c r="BT139">
        <v>7.2709999999999999</v>
      </c>
      <c r="BU139">
        <v>0</v>
      </c>
      <c r="BV139">
        <v>1.454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1068.7660000000001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f t="shared" si="10"/>
        <v>1527</v>
      </c>
      <c r="DD139">
        <f t="shared" si="11"/>
        <v>396.40899999999999</v>
      </c>
      <c r="DE139">
        <f t="shared" si="12"/>
        <v>8.7249999999999996</v>
      </c>
      <c r="DF139">
        <f t="shared" si="13"/>
        <v>53.1</v>
      </c>
      <c r="DG139">
        <f t="shared" si="14"/>
        <v>79.991</v>
      </c>
      <c r="DH139">
        <v>1068.7660000000001</v>
      </c>
    </row>
    <row r="140" spans="1:112" x14ac:dyDescent="0.3">
      <c r="A140">
        <v>8751853480</v>
      </c>
      <c r="B140">
        <v>10751892642</v>
      </c>
      <c r="C140" s="1">
        <v>45943.449305555558</v>
      </c>
      <c r="D140" s="1">
        <v>45946.620833333334</v>
      </c>
      <c r="E140" t="s">
        <v>386</v>
      </c>
      <c r="F140">
        <v>4982</v>
      </c>
      <c r="G140">
        <v>1691.4110000000001</v>
      </c>
      <c r="H140">
        <v>3290.5790000000002</v>
      </c>
      <c r="I140">
        <v>5500</v>
      </c>
      <c r="J140">
        <v>312</v>
      </c>
      <c r="K140" t="s">
        <v>120</v>
      </c>
      <c r="L140">
        <v>18</v>
      </c>
      <c r="M140">
        <v>0</v>
      </c>
      <c r="N140">
        <v>379.98</v>
      </c>
      <c r="O140">
        <v>379.98</v>
      </c>
      <c r="P140">
        <v>21.11</v>
      </c>
      <c r="Q140">
        <v>4.2220000000000004</v>
      </c>
      <c r="R140">
        <v>31.86</v>
      </c>
      <c r="S140">
        <v>1587.2619999999999</v>
      </c>
      <c r="T140">
        <v>-1587.2619999999999</v>
      </c>
      <c r="U140">
        <v>-1612.5940000000001</v>
      </c>
      <c r="V140">
        <v>-71.98</v>
      </c>
      <c r="W140">
        <v>0</v>
      </c>
      <c r="X140">
        <v>61</v>
      </c>
      <c r="Y140">
        <v>0</v>
      </c>
      <c r="Z140">
        <v>10.98</v>
      </c>
      <c r="AA140">
        <v>1</v>
      </c>
      <c r="AB140" t="s">
        <v>110</v>
      </c>
      <c r="AC140">
        <v>5188</v>
      </c>
      <c r="AD140">
        <v>3297.4160000000002</v>
      </c>
      <c r="AE140">
        <v>2177.9268000000002</v>
      </c>
      <c r="AF140">
        <v>1119.4892</v>
      </c>
      <c r="AG140">
        <v>-1065.1099999999999</v>
      </c>
      <c r="AH140">
        <v>-47.542200000000001</v>
      </c>
      <c r="AI140">
        <v>3290.5790000000002</v>
      </c>
      <c r="AJ140">
        <v>-547.48400000000004</v>
      </c>
      <c r="AK140">
        <v>-24.437799999999999</v>
      </c>
      <c r="AL140">
        <v>1691.4110000000001</v>
      </c>
      <c r="AM140" s="1">
        <v>45960</v>
      </c>
      <c r="AN140" s="1">
        <v>45960</v>
      </c>
      <c r="AO140" s="1">
        <v>45960</v>
      </c>
      <c r="AP140">
        <v>0</v>
      </c>
      <c r="AQ140">
        <v>4222.04</v>
      </c>
      <c r="AR140">
        <v>0</v>
      </c>
      <c r="AS140">
        <v>9</v>
      </c>
      <c r="AT140">
        <v>9</v>
      </c>
      <c r="AU140">
        <v>0</v>
      </c>
      <c r="AV140">
        <v>0.25</v>
      </c>
      <c r="AW140">
        <v>0.25</v>
      </c>
      <c r="AX140">
        <v>0.1</v>
      </c>
      <c r="AY140" t="s">
        <v>127</v>
      </c>
      <c r="AZ140" t="s">
        <v>128</v>
      </c>
      <c r="BA140">
        <v>31.86</v>
      </c>
      <c r="BB140">
        <v>0</v>
      </c>
      <c r="BC140">
        <v>1048.3779999999999</v>
      </c>
      <c r="BD140">
        <v>-1048.3779999999999</v>
      </c>
      <c r="BE140">
        <v>0</v>
      </c>
      <c r="BF140">
        <v>0</v>
      </c>
      <c r="BG140">
        <v>0</v>
      </c>
      <c r="BH140">
        <v>312</v>
      </c>
      <c r="BI140">
        <v>4.2220399999999998</v>
      </c>
      <c r="BJ140">
        <v>31.86</v>
      </c>
      <c r="BK140">
        <v>0</v>
      </c>
      <c r="BL140">
        <v>538.88400000000001</v>
      </c>
      <c r="BM140">
        <v>-538.88400000000001</v>
      </c>
      <c r="BN140">
        <v>0</v>
      </c>
      <c r="BO140">
        <v>0</v>
      </c>
      <c r="BP140">
        <v>0</v>
      </c>
      <c r="BQ140">
        <v>312</v>
      </c>
      <c r="BR140">
        <v>4.2220399999999998</v>
      </c>
      <c r="BS140" t="s">
        <v>387</v>
      </c>
      <c r="BT140">
        <v>13.943</v>
      </c>
      <c r="BU140">
        <v>7.1669999999999998</v>
      </c>
      <c r="BV140">
        <v>2.7890000000000001</v>
      </c>
      <c r="BW140">
        <v>1.4330000000000001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2177.9268000000002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f t="shared" si="10"/>
        <v>4981.99</v>
      </c>
      <c r="DD140">
        <f t="shared" si="11"/>
        <v>1587.2619999999999</v>
      </c>
      <c r="DE140">
        <f t="shared" si="12"/>
        <v>25.332000000000001</v>
      </c>
      <c r="DF140">
        <f t="shared" si="13"/>
        <v>71.98</v>
      </c>
      <c r="DG140">
        <f t="shared" si="14"/>
        <v>781.07</v>
      </c>
      <c r="DH140">
        <v>3297.4160000000002</v>
      </c>
    </row>
    <row r="141" spans="1:112" x14ac:dyDescent="0.3">
      <c r="A141">
        <v>8670087236</v>
      </c>
      <c r="B141">
        <v>10670011381</v>
      </c>
      <c r="C141" s="1">
        <v>45915.47152777778</v>
      </c>
      <c r="D141" s="1">
        <v>45919.576388888891</v>
      </c>
      <c r="E141" t="s">
        <v>388</v>
      </c>
      <c r="F141">
        <v>2344</v>
      </c>
      <c r="G141">
        <v>0</v>
      </c>
      <c r="H141">
        <v>2344</v>
      </c>
      <c r="I141">
        <v>3000</v>
      </c>
      <c r="J141">
        <v>450</v>
      </c>
      <c r="K141" t="s">
        <v>109</v>
      </c>
      <c r="L141">
        <v>12</v>
      </c>
      <c r="M141">
        <v>251.14</v>
      </c>
      <c r="N141">
        <v>0</v>
      </c>
      <c r="O141">
        <v>0</v>
      </c>
      <c r="P141">
        <v>10.464</v>
      </c>
      <c r="Q141">
        <v>2.093</v>
      </c>
      <c r="R141">
        <v>25.96</v>
      </c>
      <c r="S141">
        <v>608.50199999999995</v>
      </c>
      <c r="T141">
        <v>-608.50199999999995</v>
      </c>
      <c r="U141">
        <v>-621.05899999999997</v>
      </c>
      <c r="V141">
        <v>-71.98</v>
      </c>
      <c r="W141">
        <v>0</v>
      </c>
      <c r="X141">
        <v>61</v>
      </c>
      <c r="Y141">
        <v>0</v>
      </c>
      <c r="Z141">
        <v>10.98</v>
      </c>
      <c r="AA141">
        <v>1</v>
      </c>
      <c r="AB141" t="s">
        <v>116</v>
      </c>
      <c r="AC141">
        <v>2550</v>
      </c>
      <c r="AD141">
        <v>1650.961</v>
      </c>
      <c r="AE141">
        <v>1650.961</v>
      </c>
      <c r="AF141">
        <v>0</v>
      </c>
      <c r="AG141">
        <v>-621.05899999999997</v>
      </c>
      <c r="AH141">
        <v>-71.98</v>
      </c>
      <c r="AI141">
        <v>2344</v>
      </c>
      <c r="AJ141">
        <v>0</v>
      </c>
      <c r="AL141">
        <v>0</v>
      </c>
      <c r="AM141" s="1">
        <v>45933</v>
      </c>
      <c r="AN141" s="1">
        <v>45933</v>
      </c>
      <c r="AO141" s="1">
        <v>45933</v>
      </c>
      <c r="AP141">
        <v>0</v>
      </c>
      <c r="AQ141">
        <v>2092.86</v>
      </c>
      <c r="AR141">
        <v>12</v>
      </c>
      <c r="AS141">
        <v>0</v>
      </c>
      <c r="AT141">
        <v>0</v>
      </c>
      <c r="AU141">
        <v>0.5</v>
      </c>
      <c r="AV141">
        <v>0</v>
      </c>
      <c r="AW141">
        <v>0</v>
      </c>
      <c r="AX141">
        <v>0.1</v>
      </c>
      <c r="AY141" t="s">
        <v>121</v>
      </c>
      <c r="AZ141" t="s">
        <v>113</v>
      </c>
      <c r="BA141">
        <v>25.96</v>
      </c>
      <c r="BB141">
        <v>0</v>
      </c>
      <c r="BC141">
        <v>608.50199999999995</v>
      </c>
      <c r="BD141">
        <v>-608.50199999999995</v>
      </c>
      <c r="BE141">
        <v>0</v>
      </c>
      <c r="BF141">
        <v>0</v>
      </c>
      <c r="BG141">
        <v>0</v>
      </c>
      <c r="BH141">
        <v>450</v>
      </c>
      <c r="BI141">
        <v>2.0928599999999999</v>
      </c>
      <c r="BL141">
        <v>0</v>
      </c>
      <c r="BM141">
        <v>0</v>
      </c>
      <c r="BN141">
        <v>0</v>
      </c>
      <c r="BO141">
        <v>0</v>
      </c>
      <c r="BP141">
        <v>0</v>
      </c>
      <c r="BS141" t="s">
        <v>389</v>
      </c>
      <c r="BT141">
        <v>10.464</v>
      </c>
      <c r="BU141">
        <v>0</v>
      </c>
      <c r="BV141">
        <v>2.093</v>
      </c>
      <c r="BW141">
        <v>0</v>
      </c>
      <c r="BX141">
        <v>1650.961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f t="shared" si="10"/>
        <v>2344</v>
      </c>
      <c r="DD141">
        <f t="shared" si="11"/>
        <v>608.50199999999995</v>
      </c>
      <c r="DE141">
        <f t="shared" si="12"/>
        <v>12.557</v>
      </c>
      <c r="DF141">
        <f t="shared" si="13"/>
        <v>71.98</v>
      </c>
      <c r="DG141">
        <f t="shared" si="14"/>
        <v>261.60399999999998</v>
      </c>
      <c r="DH141">
        <v>1650.961</v>
      </c>
    </row>
    <row r="142" spans="1:112" x14ac:dyDescent="0.3">
      <c r="A142">
        <v>8737203650</v>
      </c>
      <c r="B142">
        <v>10737180756</v>
      </c>
      <c r="C142" s="1">
        <v>45936.454861111109</v>
      </c>
      <c r="D142" s="1">
        <v>45943.607638888891</v>
      </c>
      <c r="E142" t="s">
        <v>390</v>
      </c>
      <c r="F142">
        <v>3143</v>
      </c>
      <c r="G142">
        <v>0</v>
      </c>
      <c r="H142">
        <v>3143</v>
      </c>
      <c r="I142">
        <v>4000</v>
      </c>
      <c r="J142">
        <v>651</v>
      </c>
      <c r="K142" t="s">
        <v>109</v>
      </c>
      <c r="L142">
        <v>18</v>
      </c>
      <c r="M142">
        <v>479.44</v>
      </c>
      <c r="N142">
        <v>0</v>
      </c>
      <c r="O142">
        <v>0</v>
      </c>
      <c r="P142">
        <v>13.318</v>
      </c>
      <c r="Q142">
        <v>2.6640000000000001</v>
      </c>
      <c r="R142">
        <v>21.24</v>
      </c>
      <c r="S142">
        <v>667.57299999999998</v>
      </c>
      <c r="T142">
        <v>-667.57299999999998</v>
      </c>
      <c r="U142">
        <v>-683.55499999999995</v>
      </c>
      <c r="V142">
        <v>-71.98</v>
      </c>
      <c r="W142">
        <v>0</v>
      </c>
      <c r="X142">
        <v>61</v>
      </c>
      <c r="Y142">
        <v>0</v>
      </c>
      <c r="Z142">
        <v>10.98</v>
      </c>
      <c r="AA142">
        <v>1</v>
      </c>
      <c r="AB142" t="s">
        <v>116</v>
      </c>
      <c r="AC142">
        <v>3349</v>
      </c>
      <c r="AD142">
        <v>2387.4650000000001</v>
      </c>
      <c r="AE142">
        <v>2387.4650000000001</v>
      </c>
      <c r="AF142">
        <v>0</v>
      </c>
      <c r="AG142">
        <v>-683.55499999999995</v>
      </c>
      <c r="AH142">
        <v>-71.98</v>
      </c>
      <c r="AI142">
        <v>3143</v>
      </c>
      <c r="AJ142">
        <v>0</v>
      </c>
      <c r="AL142">
        <v>0</v>
      </c>
      <c r="AM142" s="1">
        <v>45957</v>
      </c>
      <c r="AN142" s="1">
        <v>45957</v>
      </c>
      <c r="AO142" s="1">
        <v>45957</v>
      </c>
      <c r="AP142">
        <v>0</v>
      </c>
      <c r="AQ142">
        <v>2663.56</v>
      </c>
      <c r="AR142">
        <v>18</v>
      </c>
      <c r="AS142">
        <v>0</v>
      </c>
      <c r="AT142">
        <v>0</v>
      </c>
      <c r="AU142">
        <v>0.5</v>
      </c>
      <c r="AV142">
        <v>0</v>
      </c>
      <c r="AW142">
        <v>0</v>
      </c>
      <c r="AX142">
        <v>0.1</v>
      </c>
      <c r="AY142" t="s">
        <v>112</v>
      </c>
      <c r="AZ142" t="s">
        <v>128</v>
      </c>
      <c r="BA142">
        <v>21.24</v>
      </c>
      <c r="BB142">
        <v>0</v>
      </c>
      <c r="BC142">
        <v>667.57299999999998</v>
      </c>
      <c r="BD142">
        <v>-667.57299999999998</v>
      </c>
      <c r="BE142">
        <v>0</v>
      </c>
      <c r="BF142">
        <v>0</v>
      </c>
      <c r="BG142">
        <v>0</v>
      </c>
      <c r="BH142">
        <v>651</v>
      </c>
      <c r="BI142">
        <v>2.6635599999999999</v>
      </c>
      <c r="BL142">
        <v>0</v>
      </c>
      <c r="BM142">
        <v>0</v>
      </c>
      <c r="BN142">
        <v>0</v>
      </c>
      <c r="BO142">
        <v>0</v>
      </c>
      <c r="BP142">
        <v>0</v>
      </c>
      <c r="BS142" t="s">
        <v>391</v>
      </c>
      <c r="BT142">
        <v>13.318</v>
      </c>
      <c r="BU142">
        <v>0</v>
      </c>
      <c r="BV142">
        <v>2.6640000000000001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2387.4650000000001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f t="shared" si="10"/>
        <v>3143</v>
      </c>
      <c r="DD142">
        <f t="shared" si="11"/>
        <v>667.57299999999998</v>
      </c>
      <c r="DE142">
        <f t="shared" si="12"/>
        <v>15.981999999999999</v>
      </c>
      <c r="DF142">
        <f t="shared" si="13"/>
        <v>71.98</v>
      </c>
      <c r="DG142">
        <f t="shared" si="14"/>
        <v>492.75799999999998</v>
      </c>
      <c r="DH142">
        <v>2387.4650000000001</v>
      </c>
    </row>
    <row r="143" spans="1:112" x14ac:dyDescent="0.3">
      <c r="A143">
        <v>8694911050</v>
      </c>
      <c r="B143">
        <v>10694839501</v>
      </c>
      <c r="C143" s="1">
        <v>45922.443055555559</v>
      </c>
      <c r="D143" s="1">
        <v>45925.521527777775</v>
      </c>
      <c r="E143" t="s">
        <v>392</v>
      </c>
      <c r="F143">
        <v>3564</v>
      </c>
      <c r="G143">
        <v>0</v>
      </c>
      <c r="H143">
        <v>3564</v>
      </c>
      <c r="I143">
        <v>4000</v>
      </c>
      <c r="J143">
        <v>230</v>
      </c>
      <c r="K143" t="s">
        <v>109</v>
      </c>
      <c r="L143">
        <v>18</v>
      </c>
      <c r="M143">
        <v>543.66</v>
      </c>
      <c r="N143">
        <v>0</v>
      </c>
      <c r="O143">
        <v>0</v>
      </c>
      <c r="P143">
        <v>15.102</v>
      </c>
      <c r="Q143">
        <v>3.02</v>
      </c>
      <c r="R143">
        <v>24.78</v>
      </c>
      <c r="S143">
        <v>883.15899999999999</v>
      </c>
      <c r="T143">
        <v>-883.15899999999999</v>
      </c>
      <c r="U143">
        <v>-901.28099999999995</v>
      </c>
      <c r="V143">
        <v>-71.98</v>
      </c>
      <c r="W143">
        <v>0</v>
      </c>
      <c r="X143">
        <v>61</v>
      </c>
      <c r="Y143">
        <v>0</v>
      </c>
      <c r="Z143">
        <v>10.98</v>
      </c>
      <c r="AA143">
        <v>1</v>
      </c>
      <c r="AB143" t="s">
        <v>110</v>
      </c>
      <c r="AC143">
        <v>3770</v>
      </c>
      <c r="AD143">
        <v>2590.739</v>
      </c>
      <c r="AE143">
        <v>2590.739</v>
      </c>
      <c r="AF143">
        <v>0</v>
      </c>
      <c r="AG143">
        <v>-901.28099999999995</v>
      </c>
      <c r="AH143">
        <v>-71.98</v>
      </c>
      <c r="AI143">
        <v>3564</v>
      </c>
      <c r="AJ143">
        <v>0</v>
      </c>
      <c r="AL143">
        <v>0</v>
      </c>
      <c r="AM143" s="1">
        <v>45939</v>
      </c>
      <c r="AN143" s="1">
        <v>45939</v>
      </c>
      <c r="AO143" s="1">
        <v>45939</v>
      </c>
      <c r="AP143">
        <v>0</v>
      </c>
      <c r="AQ143">
        <v>3020.34</v>
      </c>
      <c r="AR143">
        <v>18</v>
      </c>
      <c r="AS143">
        <v>0</v>
      </c>
      <c r="AT143">
        <v>0</v>
      </c>
      <c r="AU143">
        <v>0.5</v>
      </c>
      <c r="AV143">
        <v>0</v>
      </c>
      <c r="AW143">
        <v>0</v>
      </c>
      <c r="AX143">
        <v>0.1</v>
      </c>
      <c r="AY143" t="s">
        <v>112</v>
      </c>
      <c r="AZ143" t="s">
        <v>124</v>
      </c>
      <c r="BA143">
        <v>24.78</v>
      </c>
      <c r="BB143">
        <v>0</v>
      </c>
      <c r="BC143">
        <v>883.15899999999999</v>
      </c>
      <c r="BD143">
        <v>-883.15899999999999</v>
      </c>
      <c r="BE143">
        <v>0</v>
      </c>
      <c r="BF143">
        <v>0</v>
      </c>
      <c r="BG143">
        <v>0</v>
      </c>
      <c r="BH143">
        <v>230</v>
      </c>
      <c r="BI143">
        <v>3.02034</v>
      </c>
      <c r="BL143">
        <v>0</v>
      </c>
      <c r="BM143">
        <v>0</v>
      </c>
      <c r="BN143">
        <v>0</v>
      </c>
      <c r="BO143">
        <v>0</v>
      </c>
      <c r="BP143">
        <v>0</v>
      </c>
      <c r="BS143" t="s">
        <v>393</v>
      </c>
      <c r="BT143">
        <v>15.102</v>
      </c>
      <c r="BU143">
        <v>0</v>
      </c>
      <c r="BV143">
        <v>3.02</v>
      </c>
      <c r="BW143">
        <v>0</v>
      </c>
      <c r="BX143">
        <v>0</v>
      </c>
      <c r="BY143">
        <v>0</v>
      </c>
      <c r="BZ143">
        <v>0</v>
      </c>
      <c r="CA143">
        <v>2590.739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f t="shared" si="10"/>
        <v>3564</v>
      </c>
      <c r="DD143">
        <f t="shared" si="11"/>
        <v>883.15899999999999</v>
      </c>
      <c r="DE143">
        <f t="shared" si="12"/>
        <v>18.122</v>
      </c>
      <c r="DF143">
        <f t="shared" si="13"/>
        <v>71.98</v>
      </c>
      <c r="DG143">
        <f t="shared" si="14"/>
        <v>558.76199999999994</v>
      </c>
      <c r="DH143">
        <v>2590.739</v>
      </c>
    </row>
    <row r="144" spans="1:112" x14ac:dyDescent="0.3">
      <c r="A144">
        <v>8731017476</v>
      </c>
      <c r="B144">
        <v>10730979409</v>
      </c>
      <c r="C144" s="1">
        <v>45934.436805555553</v>
      </c>
      <c r="D144" s="1">
        <v>45936.740972222222</v>
      </c>
      <c r="E144" t="s">
        <v>394</v>
      </c>
      <c r="F144">
        <v>3838.98</v>
      </c>
      <c r="G144">
        <v>316.09899999999999</v>
      </c>
      <c r="H144">
        <v>3522.8910000000001</v>
      </c>
      <c r="I144">
        <v>5500</v>
      </c>
      <c r="J144">
        <v>1455</v>
      </c>
      <c r="K144" t="s">
        <v>120</v>
      </c>
      <c r="L144">
        <v>18</v>
      </c>
      <c r="M144">
        <v>0</v>
      </c>
      <c r="N144">
        <v>292.8</v>
      </c>
      <c r="O144">
        <v>292.8</v>
      </c>
      <c r="P144">
        <v>16.266999999999999</v>
      </c>
      <c r="Q144">
        <v>3.254</v>
      </c>
      <c r="R144">
        <v>31.86</v>
      </c>
      <c r="S144">
        <v>1223.1020000000001</v>
      </c>
      <c r="T144">
        <v>-1223.1020000000001</v>
      </c>
      <c r="U144">
        <v>-1242.623</v>
      </c>
      <c r="V144">
        <v>-71.98</v>
      </c>
      <c r="W144">
        <v>0</v>
      </c>
      <c r="X144">
        <v>61</v>
      </c>
      <c r="Y144">
        <v>0</v>
      </c>
      <c r="Z144">
        <v>10.98</v>
      </c>
      <c r="AA144">
        <v>1</v>
      </c>
      <c r="AB144" t="s">
        <v>131</v>
      </c>
      <c r="AC144">
        <v>4045</v>
      </c>
      <c r="AD144">
        <v>2524.3870000000002</v>
      </c>
      <c r="AE144">
        <v>2524.3870000000002</v>
      </c>
      <c r="AF144">
        <v>0</v>
      </c>
      <c r="AG144">
        <v>-1140.307</v>
      </c>
      <c r="AH144">
        <v>-66.052859999999995</v>
      </c>
      <c r="AI144">
        <v>3522.8910000000001</v>
      </c>
      <c r="AJ144">
        <v>-102.316</v>
      </c>
      <c r="AK144">
        <v>-5.9271399999999996</v>
      </c>
      <c r="AL144">
        <v>316.09899999999999</v>
      </c>
      <c r="AM144" s="1">
        <v>45953</v>
      </c>
      <c r="AN144" s="1">
        <v>45953</v>
      </c>
      <c r="AO144" s="1">
        <v>45953</v>
      </c>
      <c r="AP144">
        <v>300</v>
      </c>
      <c r="AQ144">
        <v>3253.38</v>
      </c>
      <c r="AR144">
        <v>0</v>
      </c>
      <c r="AS144">
        <v>9</v>
      </c>
      <c r="AT144">
        <v>9</v>
      </c>
      <c r="AU144">
        <v>0</v>
      </c>
      <c r="AV144">
        <v>0.25</v>
      </c>
      <c r="AW144">
        <v>0.25</v>
      </c>
      <c r="AX144">
        <v>0.1</v>
      </c>
      <c r="AY144" t="s">
        <v>127</v>
      </c>
      <c r="AZ144" t="s">
        <v>128</v>
      </c>
      <c r="BA144">
        <v>31.86</v>
      </c>
      <c r="BB144">
        <v>0</v>
      </c>
      <c r="BC144">
        <v>1122.393</v>
      </c>
      <c r="BD144">
        <v>-1122.393</v>
      </c>
      <c r="BE144">
        <v>0</v>
      </c>
      <c r="BF144">
        <v>0</v>
      </c>
      <c r="BG144">
        <v>0</v>
      </c>
      <c r="BH144">
        <v>1455</v>
      </c>
      <c r="BI144">
        <v>3.2533799999999999</v>
      </c>
      <c r="BJ144">
        <v>31.86</v>
      </c>
      <c r="BK144">
        <v>0</v>
      </c>
      <c r="BL144">
        <v>100.709</v>
      </c>
      <c r="BM144">
        <v>-100.709</v>
      </c>
      <c r="BN144">
        <v>0</v>
      </c>
      <c r="BO144">
        <v>0</v>
      </c>
      <c r="BP144">
        <v>0</v>
      </c>
      <c r="BQ144">
        <v>1455</v>
      </c>
      <c r="BR144">
        <v>3.2533799999999999</v>
      </c>
      <c r="BS144" t="s">
        <v>395</v>
      </c>
      <c r="BT144">
        <v>14.928000000000001</v>
      </c>
      <c r="BU144">
        <v>1.339</v>
      </c>
      <c r="BV144">
        <v>2.9860000000000002</v>
      </c>
      <c r="BW144">
        <v>0.26800000000000002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2524.3870000000002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f t="shared" si="10"/>
        <v>3838.9900000000002</v>
      </c>
      <c r="DD144">
        <f t="shared" si="11"/>
        <v>1223.1020000000001</v>
      </c>
      <c r="DE144">
        <f t="shared" si="12"/>
        <v>19.521000000000001</v>
      </c>
      <c r="DF144">
        <f t="shared" si="13"/>
        <v>71.97999999999999</v>
      </c>
      <c r="DG144">
        <f t="shared" si="14"/>
        <v>601.86700000000008</v>
      </c>
      <c r="DH144">
        <v>2524.3869999999997</v>
      </c>
    </row>
    <row r="145" spans="1:112" x14ac:dyDescent="0.3">
      <c r="A145">
        <v>8711805998</v>
      </c>
      <c r="B145">
        <v>10711743298</v>
      </c>
      <c r="C145" s="1">
        <v>45926.806944444441</v>
      </c>
      <c r="D145" s="1">
        <v>45933.498611111114</v>
      </c>
      <c r="E145" t="s">
        <v>346</v>
      </c>
      <c r="F145">
        <v>3104</v>
      </c>
      <c r="G145">
        <v>3104</v>
      </c>
      <c r="H145">
        <v>0</v>
      </c>
      <c r="I145">
        <v>3500</v>
      </c>
      <c r="J145">
        <v>190</v>
      </c>
      <c r="K145" t="s">
        <v>109</v>
      </c>
      <c r="L145">
        <v>18</v>
      </c>
      <c r="M145">
        <v>473.49</v>
      </c>
      <c r="N145">
        <v>0</v>
      </c>
      <c r="O145">
        <v>0</v>
      </c>
      <c r="P145">
        <v>13.153</v>
      </c>
      <c r="Q145">
        <v>2.6309999999999998</v>
      </c>
      <c r="R145">
        <v>24.78</v>
      </c>
      <c r="S145">
        <v>769.17100000000005</v>
      </c>
      <c r="T145">
        <v>-769.17100000000005</v>
      </c>
      <c r="U145">
        <v>-784.95500000000004</v>
      </c>
      <c r="V145">
        <v>-71.98</v>
      </c>
      <c r="W145">
        <v>0</v>
      </c>
      <c r="X145">
        <v>61</v>
      </c>
      <c r="Y145">
        <v>0</v>
      </c>
      <c r="Z145">
        <v>10.98</v>
      </c>
      <c r="AA145">
        <v>1</v>
      </c>
      <c r="AB145" t="s">
        <v>116</v>
      </c>
      <c r="AC145">
        <v>3310</v>
      </c>
      <c r="AD145">
        <v>2247.0650000000001</v>
      </c>
      <c r="AE145">
        <v>2247.0650000000001</v>
      </c>
      <c r="AF145">
        <v>0</v>
      </c>
      <c r="AG145">
        <v>0</v>
      </c>
      <c r="AI145">
        <v>0</v>
      </c>
      <c r="AJ145">
        <v>-784.95500000000004</v>
      </c>
      <c r="AK145">
        <v>-71.98</v>
      </c>
      <c r="AL145">
        <v>3104</v>
      </c>
      <c r="AM145" s="1"/>
      <c r="AN145" s="1"/>
      <c r="AO145" s="1"/>
      <c r="AP145">
        <v>0</v>
      </c>
      <c r="AQ145">
        <v>2630.51</v>
      </c>
      <c r="AR145">
        <v>18</v>
      </c>
      <c r="AS145">
        <v>0</v>
      </c>
      <c r="AT145">
        <v>0</v>
      </c>
      <c r="AU145">
        <v>0.5</v>
      </c>
      <c r="AV145">
        <v>0</v>
      </c>
      <c r="AW145">
        <v>0</v>
      </c>
      <c r="AX145">
        <v>0.1</v>
      </c>
      <c r="AY145" t="s">
        <v>112</v>
      </c>
      <c r="AZ145" t="s">
        <v>113</v>
      </c>
      <c r="BC145">
        <v>0</v>
      </c>
      <c r="BD145">
        <v>0</v>
      </c>
      <c r="BE145">
        <v>0</v>
      </c>
      <c r="BF145">
        <v>0</v>
      </c>
      <c r="BG145">
        <v>0</v>
      </c>
      <c r="BJ145">
        <v>24.78</v>
      </c>
      <c r="BK145">
        <v>0</v>
      </c>
      <c r="BL145">
        <v>769.17100000000005</v>
      </c>
      <c r="BM145">
        <v>-769.17100000000005</v>
      </c>
      <c r="BN145">
        <v>0</v>
      </c>
      <c r="BO145">
        <v>0</v>
      </c>
      <c r="BP145">
        <v>0</v>
      </c>
      <c r="BQ145">
        <v>190</v>
      </c>
      <c r="BR145">
        <v>2.6305100000000001</v>
      </c>
      <c r="BS145" t="s">
        <v>396</v>
      </c>
      <c r="BT145">
        <v>0</v>
      </c>
      <c r="BU145">
        <v>13.153</v>
      </c>
      <c r="BV145">
        <v>0</v>
      </c>
      <c r="BW145">
        <v>2.6309999999999998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2247.0650000000001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f t="shared" si="10"/>
        <v>3104</v>
      </c>
      <c r="DD145">
        <f t="shared" si="11"/>
        <v>769.17100000000005</v>
      </c>
      <c r="DE145">
        <f t="shared" si="12"/>
        <v>15.784000000000001</v>
      </c>
      <c r="DF145">
        <f t="shared" si="13"/>
        <v>71.98</v>
      </c>
      <c r="DG145">
        <f t="shared" si="14"/>
        <v>486.64300000000003</v>
      </c>
      <c r="DH145">
        <v>2247.0649999999996</v>
      </c>
    </row>
    <row r="146" spans="1:112" x14ac:dyDescent="0.3">
      <c r="A146">
        <v>8687823960</v>
      </c>
      <c r="B146">
        <v>10687751651</v>
      </c>
      <c r="C146" s="1">
        <v>45922.443055555559</v>
      </c>
      <c r="D146" s="1">
        <v>45926.443055555559</v>
      </c>
      <c r="E146" t="s">
        <v>397</v>
      </c>
      <c r="F146">
        <v>2264</v>
      </c>
      <c r="G146">
        <v>2264</v>
      </c>
      <c r="H146">
        <v>0</v>
      </c>
      <c r="I146">
        <v>4250</v>
      </c>
      <c r="J146">
        <v>1780</v>
      </c>
      <c r="K146" t="s">
        <v>109</v>
      </c>
      <c r="L146">
        <v>5</v>
      </c>
      <c r="M146">
        <v>107.81</v>
      </c>
      <c r="N146">
        <v>0</v>
      </c>
      <c r="O146">
        <v>0</v>
      </c>
      <c r="P146">
        <v>10.781000000000001</v>
      </c>
      <c r="Q146">
        <v>2.1560000000000001</v>
      </c>
      <c r="R146">
        <v>28.32</v>
      </c>
      <c r="S146">
        <v>641.16499999999996</v>
      </c>
      <c r="T146">
        <v>-641.16499999999996</v>
      </c>
      <c r="U146">
        <v>-654.10199999999998</v>
      </c>
      <c r="V146">
        <v>-71.98</v>
      </c>
      <c r="W146">
        <v>0</v>
      </c>
      <c r="X146">
        <v>61</v>
      </c>
      <c r="Y146">
        <v>0</v>
      </c>
      <c r="Z146">
        <v>10.98</v>
      </c>
      <c r="AA146">
        <v>1</v>
      </c>
      <c r="AB146" t="s">
        <v>110</v>
      </c>
      <c r="AC146">
        <v>2470</v>
      </c>
      <c r="AD146">
        <v>1537.9179999999999</v>
      </c>
      <c r="AE146">
        <v>1537.9179999999999</v>
      </c>
      <c r="AF146">
        <v>0</v>
      </c>
      <c r="AG146">
        <v>0</v>
      </c>
      <c r="AI146">
        <v>0</v>
      </c>
      <c r="AJ146">
        <v>-654.10199999999998</v>
      </c>
      <c r="AK146">
        <v>-71.98</v>
      </c>
      <c r="AL146">
        <v>2264</v>
      </c>
      <c r="AM146" s="1"/>
      <c r="AN146" s="1"/>
      <c r="AO146" s="1"/>
      <c r="AP146">
        <v>0</v>
      </c>
      <c r="AQ146">
        <v>2156.19</v>
      </c>
      <c r="AR146">
        <v>5</v>
      </c>
      <c r="AS146">
        <v>0</v>
      </c>
      <c r="AT146">
        <v>0</v>
      </c>
      <c r="AU146">
        <v>0.5</v>
      </c>
      <c r="AV146">
        <v>0</v>
      </c>
      <c r="AW146">
        <v>0</v>
      </c>
      <c r="AX146">
        <v>0.1</v>
      </c>
      <c r="AY146" t="s">
        <v>127</v>
      </c>
      <c r="AZ146" t="s">
        <v>191</v>
      </c>
      <c r="BC146">
        <v>0</v>
      </c>
      <c r="BD146">
        <v>0</v>
      </c>
      <c r="BE146">
        <v>0</v>
      </c>
      <c r="BF146">
        <v>0</v>
      </c>
      <c r="BG146">
        <v>0</v>
      </c>
      <c r="BJ146">
        <v>28.32</v>
      </c>
      <c r="BK146">
        <v>0</v>
      </c>
      <c r="BL146">
        <v>641.16499999999996</v>
      </c>
      <c r="BM146">
        <v>-641.16499999999996</v>
      </c>
      <c r="BN146">
        <v>0</v>
      </c>
      <c r="BO146">
        <v>0</v>
      </c>
      <c r="BP146">
        <v>0</v>
      </c>
      <c r="BQ146">
        <v>1780</v>
      </c>
      <c r="BR146">
        <v>2.1561900000000001</v>
      </c>
      <c r="BS146" t="s">
        <v>398</v>
      </c>
      <c r="BT146">
        <v>0</v>
      </c>
      <c r="BU146">
        <v>10.781000000000001</v>
      </c>
      <c r="BV146">
        <v>0</v>
      </c>
      <c r="BW146">
        <v>2.1560000000000001</v>
      </c>
      <c r="BX146">
        <v>0</v>
      </c>
      <c r="BY146">
        <v>0</v>
      </c>
      <c r="BZ146">
        <v>0</v>
      </c>
      <c r="CA146">
        <v>0</v>
      </c>
      <c r="CB146">
        <v>1537.9179999999999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f t="shared" si="10"/>
        <v>2264</v>
      </c>
      <c r="DD146">
        <f t="shared" si="11"/>
        <v>641.16499999999996</v>
      </c>
      <c r="DE146">
        <f t="shared" si="12"/>
        <v>12.937000000000001</v>
      </c>
      <c r="DF146">
        <f t="shared" si="13"/>
        <v>71.98</v>
      </c>
      <c r="DG146">
        <f t="shared" si="14"/>
        <v>118.59100000000001</v>
      </c>
      <c r="DH146">
        <v>1537.9180000000001</v>
      </c>
    </row>
    <row r="147" spans="1:112" x14ac:dyDescent="0.3">
      <c r="A147">
        <v>8741404543</v>
      </c>
      <c r="B147">
        <v>10741399608</v>
      </c>
      <c r="C147" s="1">
        <v>45938.42291666667</v>
      </c>
      <c r="D147" s="1">
        <v>45945.487500000003</v>
      </c>
      <c r="E147" t="s">
        <v>399</v>
      </c>
      <c r="F147">
        <v>2121</v>
      </c>
      <c r="G147">
        <v>2121</v>
      </c>
      <c r="H147">
        <v>0</v>
      </c>
      <c r="I147">
        <v>3250</v>
      </c>
      <c r="J147">
        <v>800</v>
      </c>
      <c r="K147" t="s">
        <v>109</v>
      </c>
      <c r="L147">
        <v>5</v>
      </c>
      <c r="M147">
        <v>101</v>
      </c>
      <c r="N147">
        <v>0</v>
      </c>
      <c r="O147">
        <v>0</v>
      </c>
      <c r="P147">
        <v>10.1</v>
      </c>
      <c r="Q147">
        <v>2.02</v>
      </c>
      <c r="R147">
        <v>25.96</v>
      </c>
      <c r="S147">
        <v>550.61199999999997</v>
      </c>
      <c r="T147">
        <v>-550.61199999999997</v>
      </c>
      <c r="U147">
        <v>-562.73199999999997</v>
      </c>
      <c r="V147">
        <v>-71.98</v>
      </c>
      <c r="W147">
        <v>0</v>
      </c>
      <c r="X147">
        <v>61</v>
      </c>
      <c r="Y147">
        <v>0</v>
      </c>
      <c r="Z147">
        <v>10.98</v>
      </c>
      <c r="AA147">
        <v>1</v>
      </c>
      <c r="AB147" t="s">
        <v>116</v>
      </c>
      <c r="AC147">
        <v>2327</v>
      </c>
      <c r="AD147">
        <v>1486.288</v>
      </c>
      <c r="AE147">
        <v>1486.288</v>
      </c>
      <c r="AF147">
        <v>0</v>
      </c>
      <c r="AG147">
        <v>0</v>
      </c>
      <c r="AI147">
        <v>0</v>
      </c>
      <c r="AJ147">
        <v>-562.73199999999997</v>
      </c>
      <c r="AK147">
        <v>-71.98</v>
      </c>
      <c r="AL147">
        <v>2121</v>
      </c>
      <c r="AM147" s="1"/>
      <c r="AN147" s="1"/>
      <c r="AO147" s="1"/>
      <c r="AP147">
        <v>0</v>
      </c>
      <c r="AQ147">
        <v>2020</v>
      </c>
      <c r="AR147">
        <v>5</v>
      </c>
      <c r="AS147">
        <v>0</v>
      </c>
      <c r="AT147">
        <v>0</v>
      </c>
      <c r="AU147">
        <v>0.5</v>
      </c>
      <c r="AV147">
        <v>0</v>
      </c>
      <c r="AW147">
        <v>0</v>
      </c>
      <c r="AX147">
        <v>0.1</v>
      </c>
      <c r="AY147" t="s">
        <v>121</v>
      </c>
      <c r="AZ147" t="s">
        <v>113</v>
      </c>
      <c r="BC147">
        <v>0</v>
      </c>
      <c r="BD147">
        <v>0</v>
      </c>
      <c r="BE147">
        <v>0</v>
      </c>
      <c r="BF147">
        <v>0</v>
      </c>
      <c r="BG147">
        <v>0</v>
      </c>
      <c r="BJ147">
        <v>25.96</v>
      </c>
      <c r="BK147">
        <v>0</v>
      </c>
      <c r="BL147">
        <v>550.61199999999997</v>
      </c>
      <c r="BM147">
        <v>-550.61199999999997</v>
      </c>
      <c r="BN147">
        <v>0</v>
      </c>
      <c r="BO147">
        <v>0</v>
      </c>
      <c r="BP147">
        <v>0</v>
      </c>
      <c r="BQ147">
        <v>800</v>
      </c>
      <c r="BR147">
        <v>2.02</v>
      </c>
      <c r="BS147" t="s">
        <v>400</v>
      </c>
      <c r="BT147">
        <v>0</v>
      </c>
      <c r="BU147">
        <v>10.1</v>
      </c>
      <c r="BV147">
        <v>0</v>
      </c>
      <c r="BW147">
        <v>2.02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1486.288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f t="shared" si="10"/>
        <v>2121</v>
      </c>
      <c r="DD147">
        <f t="shared" si="11"/>
        <v>550.61199999999997</v>
      </c>
      <c r="DE147">
        <f t="shared" si="12"/>
        <v>12.12</v>
      </c>
      <c r="DF147">
        <f t="shared" si="13"/>
        <v>71.98</v>
      </c>
      <c r="DG147">
        <f t="shared" si="14"/>
        <v>111.1</v>
      </c>
      <c r="DH147">
        <v>1486.288</v>
      </c>
    </row>
    <row r="148" spans="1:112" x14ac:dyDescent="0.3">
      <c r="A148">
        <v>8718090636</v>
      </c>
      <c r="B148">
        <v>10718032899</v>
      </c>
      <c r="C148" s="1">
        <v>45930.615277777775</v>
      </c>
      <c r="D148" s="1">
        <v>45934.554166666669</v>
      </c>
      <c r="E148" t="s">
        <v>401</v>
      </c>
      <c r="F148">
        <v>4787</v>
      </c>
      <c r="G148">
        <v>0</v>
      </c>
      <c r="H148">
        <v>4787</v>
      </c>
      <c r="I148">
        <v>5500</v>
      </c>
      <c r="J148">
        <v>507</v>
      </c>
      <c r="K148" t="s">
        <v>120</v>
      </c>
      <c r="L148">
        <v>18</v>
      </c>
      <c r="M148">
        <v>0</v>
      </c>
      <c r="N148">
        <v>365.11</v>
      </c>
      <c r="O148">
        <v>365.11</v>
      </c>
      <c r="P148">
        <v>20.283999999999999</v>
      </c>
      <c r="Q148">
        <v>4.0570000000000004</v>
      </c>
      <c r="R148">
        <v>24.78</v>
      </c>
      <c r="S148">
        <v>1186.2190000000001</v>
      </c>
      <c r="T148">
        <v>-1186.2190000000001</v>
      </c>
      <c r="U148">
        <v>-1210.56</v>
      </c>
      <c r="V148">
        <v>-71.98</v>
      </c>
      <c r="W148">
        <v>0</v>
      </c>
      <c r="X148">
        <v>61</v>
      </c>
      <c r="Y148">
        <v>0</v>
      </c>
      <c r="Z148">
        <v>10.98</v>
      </c>
      <c r="AA148">
        <v>1</v>
      </c>
      <c r="AB148" t="s">
        <v>131</v>
      </c>
      <c r="AC148">
        <v>4993</v>
      </c>
      <c r="AD148">
        <v>3504.46</v>
      </c>
      <c r="AE148">
        <v>3504.46</v>
      </c>
      <c r="AF148">
        <v>0</v>
      </c>
      <c r="AG148">
        <v>-1210.56</v>
      </c>
      <c r="AH148">
        <v>-71.98</v>
      </c>
      <c r="AI148">
        <v>4787</v>
      </c>
      <c r="AJ148">
        <v>0</v>
      </c>
      <c r="AL148">
        <v>0</v>
      </c>
      <c r="AM148" s="1">
        <v>45953</v>
      </c>
      <c r="AN148" s="1">
        <v>45953</v>
      </c>
      <c r="AO148" s="1">
        <v>45953</v>
      </c>
      <c r="AP148">
        <v>0</v>
      </c>
      <c r="AQ148">
        <v>4056.78</v>
      </c>
      <c r="AR148">
        <v>0</v>
      </c>
      <c r="AS148">
        <v>9</v>
      </c>
      <c r="AT148">
        <v>9</v>
      </c>
      <c r="AU148">
        <v>0</v>
      </c>
      <c r="AV148">
        <v>0.25</v>
      </c>
      <c r="AW148">
        <v>0.25</v>
      </c>
      <c r="AX148">
        <v>0.1</v>
      </c>
      <c r="AY148" t="s">
        <v>112</v>
      </c>
      <c r="AZ148" t="s">
        <v>124</v>
      </c>
      <c r="BA148">
        <v>24.78</v>
      </c>
      <c r="BB148">
        <v>0</v>
      </c>
      <c r="BC148">
        <v>1186.2190000000001</v>
      </c>
      <c r="BD148">
        <v>-1186.2190000000001</v>
      </c>
      <c r="BE148">
        <v>0</v>
      </c>
      <c r="BF148">
        <v>0</v>
      </c>
      <c r="BG148">
        <v>0</v>
      </c>
      <c r="BH148">
        <v>507</v>
      </c>
      <c r="BI148">
        <v>4.0567799999999998</v>
      </c>
      <c r="BL148">
        <v>0</v>
      </c>
      <c r="BM148">
        <v>0</v>
      </c>
      <c r="BN148">
        <v>0</v>
      </c>
      <c r="BO148">
        <v>0</v>
      </c>
      <c r="BP148">
        <v>0</v>
      </c>
      <c r="BS148" t="s">
        <v>402</v>
      </c>
      <c r="BT148">
        <v>20.283999999999999</v>
      </c>
      <c r="BU148">
        <v>0</v>
      </c>
      <c r="BV148">
        <v>4.0570000000000004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3504.46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f t="shared" si="10"/>
        <v>4787</v>
      </c>
      <c r="DD148">
        <f t="shared" si="11"/>
        <v>1186.2190000000001</v>
      </c>
      <c r="DE148">
        <f t="shared" si="12"/>
        <v>24.341000000000001</v>
      </c>
      <c r="DF148">
        <f t="shared" si="13"/>
        <v>71.98</v>
      </c>
      <c r="DG148">
        <f t="shared" si="14"/>
        <v>750.50400000000002</v>
      </c>
      <c r="DH148">
        <v>3504.46</v>
      </c>
    </row>
    <row r="149" spans="1:112" x14ac:dyDescent="0.3">
      <c r="A149">
        <v>8720912002</v>
      </c>
      <c r="B149">
        <v>10720856920</v>
      </c>
      <c r="C149" s="1">
        <v>45930.615277777775</v>
      </c>
      <c r="D149" s="1">
        <v>45940.563194444447</v>
      </c>
      <c r="E149" t="s">
        <v>403</v>
      </c>
      <c r="F149">
        <v>3294.01</v>
      </c>
      <c r="G149">
        <v>0</v>
      </c>
      <c r="H149">
        <v>3293.99</v>
      </c>
      <c r="I149">
        <v>3500</v>
      </c>
      <c r="J149">
        <v>0</v>
      </c>
      <c r="K149" t="s">
        <v>109</v>
      </c>
      <c r="L149">
        <v>18</v>
      </c>
      <c r="M149">
        <v>502.48</v>
      </c>
      <c r="N149">
        <v>0</v>
      </c>
      <c r="O149">
        <v>0</v>
      </c>
      <c r="P149">
        <v>13.958</v>
      </c>
      <c r="Q149">
        <v>2.7919999999999998</v>
      </c>
      <c r="R149">
        <v>24.78</v>
      </c>
      <c r="S149">
        <v>816.25099999999998</v>
      </c>
      <c r="T149">
        <v>-816.25099999999998</v>
      </c>
      <c r="U149">
        <v>-833.00099999999998</v>
      </c>
      <c r="V149">
        <v>-71.98</v>
      </c>
      <c r="W149">
        <v>0</v>
      </c>
      <c r="X149">
        <v>61</v>
      </c>
      <c r="Y149">
        <v>0</v>
      </c>
      <c r="Z149">
        <v>10.98</v>
      </c>
      <c r="AA149">
        <v>1</v>
      </c>
      <c r="AB149" t="s">
        <v>116</v>
      </c>
      <c r="AC149">
        <v>3500</v>
      </c>
      <c r="AD149">
        <v>2389.009</v>
      </c>
      <c r="AE149">
        <v>2389.009</v>
      </c>
      <c r="AF149">
        <v>0</v>
      </c>
      <c r="AG149">
        <v>-833.00099999999998</v>
      </c>
      <c r="AH149">
        <v>-71.98</v>
      </c>
      <c r="AI149">
        <v>3293.99</v>
      </c>
      <c r="AJ149">
        <v>0</v>
      </c>
      <c r="AL149">
        <v>0</v>
      </c>
      <c r="AM149" s="1">
        <v>45954</v>
      </c>
      <c r="AN149" s="1">
        <v>45954</v>
      </c>
      <c r="AO149" s="1">
        <v>45954</v>
      </c>
      <c r="AP149">
        <v>0</v>
      </c>
      <c r="AQ149">
        <v>2791.53</v>
      </c>
      <c r="AR149">
        <v>18</v>
      </c>
      <c r="AS149">
        <v>0</v>
      </c>
      <c r="AT149">
        <v>0</v>
      </c>
      <c r="AU149">
        <v>0.5</v>
      </c>
      <c r="AV149">
        <v>0</v>
      </c>
      <c r="AW149">
        <v>0</v>
      </c>
      <c r="AX149">
        <v>0.1</v>
      </c>
      <c r="AY149" t="s">
        <v>112</v>
      </c>
      <c r="AZ149" t="s">
        <v>124</v>
      </c>
      <c r="BA149">
        <v>24.78</v>
      </c>
      <c r="BB149">
        <v>0</v>
      </c>
      <c r="BC149">
        <v>816.25099999999998</v>
      </c>
      <c r="BD149">
        <v>-816.25099999999998</v>
      </c>
      <c r="BE149">
        <v>0</v>
      </c>
      <c r="BF149">
        <v>0</v>
      </c>
      <c r="BG149">
        <v>0</v>
      </c>
      <c r="BH149">
        <v>0</v>
      </c>
      <c r="BI149">
        <v>2.7915299999999998</v>
      </c>
      <c r="BL149">
        <v>0</v>
      </c>
      <c r="BM149">
        <v>0</v>
      </c>
      <c r="BN149">
        <v>0</v>
      </c>
      <c r="BO149">
        <v>0</v>
      </c>
      <c r="BP149">
        <v>0</v>
      </c>
      <c r="BS149" t="s">
        <v>404</v>
      </c>
      <c r="BT149">
        <v>13.958</v>
      </c>
      <c r="BU149">
        <v>0</v>
      </c>
      <c r="BV149">
        <v>2.7919999999999998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2389.009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f t="shared" si="10"/>
        <v>3293.99</v>
      </c>
      <c r="DD149">
        <f t="shared" si="11"/>
        <v>816.25099999999998</v>
      </c>
      <c r="DE149">
        <f t="shared" si="12"/>
        <v>16.75</v>
      </c>
      <c r="DF149">
        <f t="shared" si="13"/>
        <v>71.98</v>
      </c>
      <c r="DG149">
        <f t="shared" si="14"/>
        <v>516.43799999999999</v>
      </c>
      <c r="DH149">
        <v>2389.0089999999996</v>
      </c>
    </row>
    <row r="150" spans="1:112" x14ac:dyDescent="0.3">
      <c r="A150">
        <v>8680104988</v>
      </c>
      <c r="B150">
        <v>10680030469</v>
      </c>
      <c r="C150" s="1">
        <v>45918.445138888892</v>
      </c>
      <c r="D150" s="1">
        <v>45924.404861111114</v>
      </c>
      <c r="E150" t="s">
        <v>405</v>
      </c>
      <c r="F150">
        <v>1931</v>
      </c>
      <c r="G150">
        <v>0</v>
      </c>
      <c r="H150">
        <v>1931</v>
      </c>
      <c r="I150">
        <v>4500</v>
      </c>
      <c r="J150">
        <v>2250</v>
      </c>
      <c r="K150" t="s">
        <v>109</v>
      </c>
      <c r="L150">
        <v>12</v>
      </c>
      <c r="M150">
        <v>206.89</v>
      </c>
      <c r="N150">
        <v>0</v>
      </c>
      <c r="O150">
        <v>0</v>
      </c>
      <c r="P150">
        <v>8.6210000000000004</v>
      </c>
      <c r="Q150">
        <v>1.724</v>
      </c>
      <c r="R150">
        <v>33.04</v>
      </c>
      <c r="S150">
        <v>638.00199999999995</v>
      </c>
      <c r="T150">
        <v>-638.00199999999995</v>
      </c>
      <c r="U150">
        <v>-648.34699999999998</v>
      </c>
      <c r="V150">
        <v>-53.1</v>
      </c>
      <c r="W150">
        <v>0</v>
      </c>
      <c r="X150">
        <v>45</v>
      </c>
      <c r="Y150">
        <v>0</v>
      </c>
      <c r="Z150">
        <v>8.1</v>
      </c>
      <c r="AA150">
        <v>1</v>
      </c>
      <c r="AB150" t="s">
        <v>116</v>
      </c>
      <c r="AC150">
        <v>2137</v>
      </c>
      <c r="AD150">
        <v>1229.5530000000001</v>
      </c>
      <c r="AE150">
        <v>1229.5530000000001</v>
      </c>
      <c r="AF150">
        <v>0</v>
      </c>
      <c r="AG150">
        <v>-648.34699999999998</v>
      </c>
      <c r="AH150">
        <v>-53.1</v>
      </c>
      <c r="AI150">
        <v>1931</v>
      </c>
      <c r="AJ150">
        <v>0</v>
      </c>
      <c r="AL150">
        <v>0</v>
      </c>
      <c r="AM150" s="1">
        <v>45938</v>
      </c>
      <c r="AN150" s="1">
        <v>45938</v>
      </c>
      <c r="AO150" s="1">
        <v>45938</v>
      </c>
      <c r="AP150">
        <v>0</v>
      </c>
      <c r="AQ150">
        <v>1724.11</v>
      </c>
      <c r="AR150">
        <v>12</v>
      </c>
      <c r="AS150">
        <v>0</v>
      </c>
      <c r="AT150">
        <v>0</v>
      </c>
      <c r="AU150">
        <v>0.5</v>
      </c>
      <c r="AV150">
        <v>0</v>
      </c>
      <c r="AW150">
        <v>0</v>
      </c>
      <c r="AX150">
        <v>0.1</v>
      </c>
      <c r="AY150" t="s">
        <v>127</v>
      </c>
      <c r="AZ150" t="s">
        <v>128</v>
      </c>
      <c r="BA150">
        <v>33.04</v>
      </c>
      <c r="BB150">
        <v>0</v>
      </c>
      <c r="BC150">
        <v>638.00199999999995</v>
      </c>
      <c r="BD150">
        <v>-638.00199999999995</v>
      </c>
      <c r="BE150">
        <v>0</v>
      </c>
      <c r="BF150">
        <v>0</v>
      </c>
      <c r="BG150">
        <v>0</v>
      </c>
      <c r="BH150">
        <v>2250</v>
      </c>
      <c r="BI150">
        <v>1.72411</v>
      </c>
      <c r="BL150">
        <v>0</v>
      </c>
      <c r="BM150">
        <v>0</v>
      </c>
      <c r="BN150">
        <v>0</v>
      </c>
      <c r="BO150">
        <v>0</v>
      </c>
      <c r="BP150">
        <v>0</v>
      </c>
      <c r="BS150" t="s">
        <v>406</v>
      </c>
      <c r="BT150">
        <v>8.6210000000000004</v>
      </c>
      <c r="BU150">
        <v>0</v>
      </c>
      <c r="BV150">
        <v>1.724</v>
      </c>
      <c r="BW150">
        <v>0</v>
      </c>
      <c r="BX150">
        <v>0</v>
      </c>
      <c r="BY150">
        <v>0</v>
      </c>
      <c r="BZ150">
        <v>1229.5530000000001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f t="shared" si="10"/>
        <v>1931</v>
      </c>
      <c r="DD150">
        <f t="shared" si="11"/>
        <v>638.00199999999995</v>
      </c>
      <c r="DE150">
        <f t="shared" si="12"/>
        <v>10.345000000000001</v>
      </c>
      <c r="DF150">
        <f t="shared" si="13"/>
        <v>53.1</v>
      </c>
      <c r="DG150">
        <f t="shared" si="14"/>
        <v>215.511</v>
      </c>
      <c r="DH150">
        <v>1229.5530000000001</v>
      </c>
    </row>
    <row r="151" spans="1:112" x14ac:dyDescent="0.3">
      <c r="A151">
        <v>8709211879</v>
      </c>
      <c r="B151">
        <v>10709146960</v>
      </c>
      <c r="C151" s="1">
        <v>45926.445138888892</v>
      </c>
      <c r="D151" s="1">
        <v>45930.547222222223</v>
      </c>
      <c r="E151" t="s">
        <v>407</v>
      </c>
      <c r="F151">
        <v>3329</v>
      </c>
      <c r="G151">
        <v>0</v>
      </c>
      <c r="H151">
        <v>3329</v>
      </c>
      <c r="I151">
        <v>3750</v>
      </c>
      <c r="J151">
        <v>215</v>
      </c>
      <c r="K151" t="s">
        <v>109</v>
      </c>
      <c r="L151">
        <v>18</v>
      </c>
      <c r="M151">
        <v>507.81</v>
      </c>
      <c r="N151">
        <v>0</v>
      </c>
      <c r="O151">
        <v>0</v>
      </c>
      <c r="P151">
        <v>14.106</v>
      </c>
      <c r="Q151">
        <v>2.8210000000000002</v>
      </c>
      <c r="R151">
        <v>21.24</v>
      </c>
      <c r="S151">
        <v>707.08</v>
      </c>
      <c r="T151">
        <v>-707.08</v>
      </c>
      <c r="U151">
        <v>-724.00699999999995</v>
      </c>
      <c r="V151">
        <v>-71.98</v>
      </c>
      <c r="W151">
        <v>0</v>
      </c>
      <c r="X151">
        <v>61</v>
      </c>
      <c r="Y151">
        <v>0</v>
      </c>
      <c r="Z151">
        <v>10.98</v>
      </c>
      <c r="AA151">
        <v>1</v>
      </c>
      <c r="AB151" t="s">
        <v>116</v>
      </c>
      <c r="AC151">
        <v>3535</v>
      </c>
      <c r="AD151">
        <v>2533.0129999999999</v>
      </c>
      <c r="AE151">
        <v>2533.0129999999999</v>
      </c>
      <c r="AF151">
        <v>0</v>
      </c>
      <c r="AG151">
        <v>-724.00699999999995</v>
      </c>
      <c r="AH151">
        <v>-71.98</v>
      </c>
      <c r="AI151">
        <v>3329</v>
      </c>
      <c r="AJ151">
        <v>0</v>
      </c>
      <c r="AL151">
        <v>0</v>
      </c>
      <c r="AM151" s="1">
        <v>45944</v>
      </c>
      <c r="AN151" s="1">
        <v>45944</v>
      </c>
      <c r="AO151" s="1">
        <v>45944</v>
      </c>
      <c r="AP151">
        <v>0</v>
      </c>
      <c r="AQ151">
        <v>2821.19</v>
      </c>
      <c r="AR151">
        <v>18</v>
      </c>
      <c r="AS151">
        <v>0</v>
      </c>
      <c r="AT151">
        <v>0</v>
      </c>
      <c r="AU151">
        <v>0.5</v>
      </c>
      <c r="AV151">
        <v>0</v>
      </c>
      <c r="AW151">
        <v>0</v>
      </c>
      <c r="AX151">
        <v>0.1</v>
      </c>
      <c r="AY151" t="s">
        <v>112</v>
      </c>
      <c r="AZ151" t="s">
        <v>128</v>
      </c>
      <c r="BA151">
        <v>21.24</v>
      </c>
      <c r="BB151">
        <v>0</v>
      </c>
      <c r="BC151">
        <v>707.08</v>
      </c>
      <c r="BD151">
        <v>-707.08</v>
      </c>
      <c r="BE151">
        <v>0</v>
      </c>
      <c r="BF151">
        <v>0</v>
      </c>
      <c r="BG151">
        <v>0</v>
      </c>
      <c r="BH151">
        <v>215</v>
      </c>
      <c r="BI151">
        <v>2.8211900000000001</v>
      </c>
      <c r="BL151">
        <v>0</v>
      </c>
      <c r="BM151">
        <v>0</v>
      </c>
      <c r="BN151">
        <v>0</v>
      </c>
      <c r="BO151">
        <v>0</v>
      </c>
      <c r="BP151">
        <v>0</v>
      </c>
      <c r="BS151" t="s">
        <v>408</v>
      </c>
      <c r="BT151">
        <v>14.106</v>
      </c>
      <c r="BU151">
        <v>0</v>
      </c>
      <c r="BV151">
        <v>2.8210000000000002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2533.0129999999999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f t="shared" si="10"/>
        <v>3329</v>
      </c>
      <c r="DD151">
        <f t="shared" si="11"/>
        <v>707.08</v>
      </c>
      <c r="DE151">
        <f t="shared" si="12"/>
        <v>16.927</v>
      </c>
      <c r="DF151">
        <f t="shared" si="13"/>
        <v>71.98</v>
      </c>
      <c r="DG151">
        <f t="shared" si="14"/>
        <v>521.91600000000005</v>
      </c>
      <c r="DH151">
        <v>2533.0129999999999</v>
      </c>
    </row>
    <row r="152" spans="1:112" x14ac:dyDescent="0.3">
      <c r="A152">
        <v>8679854503</v>
      </c>
      <c r="B152">
        <v>10679779905</v>
      </c>
      <c r="C152" s="1">
        <v>45918.445138888892</v>
      </c>
      <c r="D152" s="1">
        <v>45921.548611111109</v>
      </c>
      <c r="E152" t="s">
        <v>409</v>
      </c>
      <c r="F152">
        <v>2419</v>
      </c>
      <c r="G152">
        <v>0</v>
      </c>
      <c r="H152">
        <v>2419</v>
      </c>
      <c r="I152">
        <v>3500</v>
      </c>
      <c r="J152">
        <v>875</v>
      </c>
      <c r="K152" t="s">
        <v>109</v>
      </c>
      <c r="L152">
        <v>12</v>
      </c>
      <c r="M152">
        <v>259.18</v>
      </c>
      <c r="N152">
        <v>0</v>
      </c>
      <c r="O152">
        <v>0</v>
      </c>
      <c r="P152">
        <v>10.798999999999999</v>
      </c>
      <c r="Q152">
        <v>2.16</v>
      </c>
      <c r="R152">
        <v>21.24</v>
      </c>
      <c r="S152">
        <v>513.79600000000005</v>
      </c>
      <c r="T152">
        <v>-513.79600000000005</v>
      </c>
      <c r="U152">
        <v>-526.755</v>
      </c>
      <c r="V152">
        <v>-71.98</v>
      </c>
      <c r="W152">
        <v>0</v>
      </c>
      <c r="X152">
        <v>61</v>
      </c>
      <c r="Y152">
        <v>0</v>
      </c>
      <c r="Z152">
        <v>10.98</v>
      </c>
      <c r="AA152">
        <v>1</v>
      </c>
      <c r="AB152" t="s">
        <v>110</v>
      </c>
      <c r="AC152">
        <v>2625</v>
      </c>
      <c r="AD152">
        <v>1820.2650000000001</v>
      </c>
      <c r="AE152">
        <v>1820.2650000000001</v>
      </c>
      <c r="AF152">
        <v>0</v>
      </c>
      <c r="AG152">
        <v>-526.755</v>
      </c>
      <c r="AH152">
        <v>-71.98</v>
      </c>
      <c r="AI152">
        <v>2419</v>
      </c>
      <c r="AJ152">
        <v>0</v>
      </c>
      <c r="AL152">
        <v>0</v>
      </c>
      <c r="AM152" s="1">
        <v>45936</v>
      </c>
      <c r="AN152" s="1">
        <v>45936</v>
      </c>
      <c r="AO152" s="1">
        <v>45936</v>
      </c>
      <c r="AP152">
        <v>0</v>
      </c>
      <c r="AQ152">
        <v>2159.8200000000002</v>
      </c>
      <c r="AR152">
        <v>12</v>
      </c>
      <c r="AS152">
        <v>0</v>
      </c>
      <c r="AT152">
        <v>0</v>
      </c>
      <c r="AU152">
        <v>0.5</v>
      </c>
      <c r="AV152">
        <v>0</v>
      </c>
      <c r="AW152">
        <v>0</v>
      </c>
      <c r="AX152">
        <v>0.1</v>
      </c>
      <c r="AY152" t="s">
        <v>112</v>
      </c>
      <c r="AZ152" t="s">
        <v>128</v>
      </c>
      <c r="BA152">
        <v>21.24</v>
      </c>
      <c r="BB152">
        <v>0</v>
      </c>
      <c r="BC152">
        <v>513.79600000000005</v>
      </c>
      <c r="BD152">
        <v>-513.79600000000005</v>
      </c>
      <c r="BE152">
        <v>0</v>
      </c>
      <c r="BF152">
        <v>0</v>
      </c>
      <c r="BG152">
        <v>0</v>
      </c>
      <c r="BH152">
        <v>875</v>
      </c>
      <c r="BI152">
        <v>2.1598199999999999</v>
      </c>
      <c r="BL152">
        <v>0</v>
      </c>
      <c r="BM152">
        <v>0</v>
      </c>
      <c r="BN152">
        <v>0</v>
      </c>
      <c r="BO152">
        <v>0</v>
      </c>
      <c r="BP152">
        <v>0</v>
      </c>
      <c r="BS152" t="s">
        <v>410</v>
      </c>
      <c r="BT152">
        <v>10.798999999999999</v>
      </c>
      <c r="BU152">
        <v>0</v>
      </c>
      <c r="BV152">
        <v>2.16</v>
      </c>
      <c r="BW152">
        <v>0</v>
      </c>
      <c r="BX152">
        <v>0</v>
      </c>
      <c r="BY152">
        <v>1820.2650000000001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f t="shared" si="10"/>
        <v>2419</v>
      </c>
      <c r="DD152">
        <f t="shared" si="11"/>
        <v>513.79600000000005</v>
      </c>
      <c r="DE152">
        <f t="shared" si="12"/>
        <v>12.959</v>
      </c>
      <c r="DF152">
        <f t="shared" si="13"/>
        <v>71.98</v>
      </c>
      <c r="DG152">
        <f t="shared" si="14"/>
        <v>269.97899999999998</v>
      </c>
      <c r="DH152">
        <v>1820.2649999999999</v>
      </c>
    </row>
    <row r="153" spans="1:112" x14ac:dyDescent="0.3">
      <c r="A153">
        <v>8731462402</v>
      </c>
      <c r="B153">
        <v>10731424349</v>
      </c>
      <c r="C153" s="1">
        <v>45934.436805555553</v>
      </c>
      <c r="D153" s="1">
        <v>45936.661805555559</v>
      </c>
      <c r="E153" t="s">
        <v>411</v>
      </c>
      <c r="F153">
        <v>391</v>
      </c>
      <c r="G153">
        <v>0</v>
      </c>
      <c r="H153">
        <v>391</v>
      </c>
      <c r="I153">
        <v>995</v>
      </c>
      <c r="J153">
        <v>545</v>
      </c>
      <c r="K153" t="s">
        <v>120</v>
      </c>
      <c r="L153">
        <v>5</v>
      </c>
      <c r="M153">
        <v>0</v>
      </c>
      <c r="N153">
        <v>9.31</v>
      </c>
      <c r="O153">
        <v>9.31</v>
      </c>
      <c r="P153">
        <v>1.8620000000000001</v>
      </c>
      <c r="Q153">
        <v>0.372</v>
      </c>
      <c r="R153">
        <v>9.44</v>
      </c>
      <c r="S153">
        <v>36.909999999999997</v>
      </c>
      <c r="T153">
        <v>-36.909999999999997</v>
      </c>
      <c r="U153">
        <v>-39.143999999999998</v>
      </c>
      <c r="V153">
        <v>-31.86</v>
      </c>
      <c r="W153">
        <v>0</v>
      </c>
      <c r="X153">
        <v>27</v>
      </c>
      <c r="Y153">
        <v>0</v>
      </c>
      <c r="Z153">
        <v>4.8600000000000003</v>
      </c>
      <c r="AA153">
        <v>1</v>
      </c>
      <c r="AB153" t="s">
        <v>110</v>
      </c>
      <c r="AC153">
        <v>450</v>
      </c>
      <c r="AD153">
        <v>319.99599999999998</v>
      </c>
      <c r="AE153">
        <v>319.99599999999998</v>
      </c>
      <c r="AF153">
        <v>0</v>
      </c>
      <c r="AG153">
        <v>-39.143999999999998</v>
      </c>
      <c r="AH153">
        <v>-31.86</v>
      </c>
      <c r="AI153">
        <v>391</v>
      </c>
      <c r="AJ153">
        <v>0</v>
      </c>
      <c r="AL153">
        <v>0</v>
      </c>
      <c r="AM153" s="1">
        <v>45953</v>
      </c>
      <c r="AN153" s="1">
        <v>45953</v>
      </c>
      <c r="AO153" s="1">
        <v>45953</v>
      </c>
      <c r="AP153">
        <v>0</v>
      </c>
      <c r="AQ153">
        <v>372.38</v>
      </c>
      <c r="AR153">
        <v>0</v>
      </c>
      <c r="AS153">
        <v>2.5</v>
      </c>
      <c r="AT153">
        <v>2.5</v>
      </c>
      <c r="AU153">
        <v>0</v>
      </c>
      <c r="AV153">
        <v>0.25</v>
      </c>
      <c r="AW153">
        <v>0.25</v>
      </c>
      <c r="AX153">
        <v>0.1</v>
      </c>
      <c r="AY153" t="s">
        <v>112</v>
      </c>
      <c r="AZ153" t="s">
        <v>247</v>
      </c>
      <c r="BA153">
        <v>9.44</v>
      </c>
      <c r="BB153">
        <v>0</v>
      </c>
      <c r="BC153">
        <v>36.909999999999997</v>
      </c>
      <c r="BD153">
        <v>-36.909999999999997</v>
      </c>
      <c r="BE153">
        <v>0</v>
      </c>
      <c r="BF153">
        <v>0</v>
      </c>
      <c r="BG153">
        <v>0</v>
      </c>
      <c r="BH153">
        <v>545</v>
      </c>
      <c r="BI153">
        <v>0.37237999999999999</v>
      </c>
      <c r="BL153">
        <v>0</v>
      </c>
      <c r="BM153">
        <v>0</v>
      </c>
      <c r="BN153">
        <v>0</v>
      </c>
      <c r="BO153">
        <v>0</v>
      </c>
      <c r="BP153">
        <v>0</v>
      </c>
      <c r="BS153" t="s">
        <v>412</v>
      </c>
      <c r="BT153">
        <v>1.8620000000000001</v>
      </c>
      <c r="BU153">
        <v>0</v>
      </c>
      <c r="BV153">
        <v>0.372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319.99599999999998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f t="shared" si="10"/>
        <v>391</v>
      </c>
      <c r="DD153">
        <f t="shared" si="11"/>
        <v>36.909999999999997</v>
      </c>
      <c r="DE153">
        <f t="shared" si="12"/>
        <v>2.234</v>
      </c>
      <c r="DF153">
        <f t="shared" si="13"/>
        <v>31.86</v>
      </c>
      <c r="DG153">
        <f t="shared" si="14"/>
        <v>20.481999999999999</v>
      </c>
      <c r="DH153">
        <v>319.99600000000004</v>
      </c>
    </row>
    <row r="154" spans="1:112" x14ac:dyDescent="0.3">
      <c r="A154">
        <v>8689271567</v>
      </c>
      <c r="B154">
        <v>10689199550</v>
      </c>
      <c r="C154" s="1">
        <v>45922.443055555559</v>
      </c>
      <c r="D154" s="1">
        <v>45926.615277777775</v>
      </c>
      <c r="E154" t="s">
        <v>413</v>
      </c>
      <c r="F154">
        <v>2794</v>
      </c>
      <c r="G154">
        <v>0</v>
      </c>
      <c r="H154">
        <v>2794</v>
      </c>
      <c r="I154">
        <v>5000</v>
      </c>
      <c r="J154">
        <v>2000</v>
      </c>
      <c r="K154" t="s">
        <v>109</v>
      </c>
      <c r="L154">
        <v>18</v>
      </c>
      <c r="M154">
        <v>426.2</v>
      </c>
      <c r="N154">
        <v>0</v>
      </c>
      <c r="O154">
        <v>0</v>
      </c>
      <c r="P154">
        <v>11.839</v>
      </c>
      <c r="Q154">
        <v>2.3679999999999999</v>
      </c>
      <c r="R154">
        <v>24.78</v>
      </c>
      <c r="S154">
        <v>692.35299999999995</v>
      </c>
      <c r="T154">
        <v>-692.35299999999995</v>
      </c>
      <c r="U154">
        <v>-706.56</v>
      </c>
      <c r="V154">
        <v>-71.98</v>
      </c>
      <c r="W154">
        <v>0</v>
      </c>
      <c r="X154">
        <v>61</v>
      </c>
      <c r="Y154">
        <v>0</v>
      </c>
      <c r="Z154">
        <v>10.98</v>
      </c>
      <c r="AA154">
        <v>1</v>
      </c>
      <c r="AB154" t="s">
        <v>116</v>
      </c>
      <c r="AC154">
        <v>3000</v>
      </c>
      <c r="AD154">
        <v>2015.46</v>
      </c>
      <c r="AE154">
        <v>2015.46</v>
      </c>
      <c r="AF154">
        <v>0</v>
      </c>
      <c r="AG154">
        <v>-706.56</v>
      </c>
      <c r="AH154">
        <v>-71.98</v>
      </c>
      <c r="AI154">
        <v>2794</v>
      </c>
      <c r="AJ154">
        <v>0</v>
      </c>
      <c r="AL154">
        <v>0</v>
      </c>
      <c r="AM154" s="1">
        <v>45940</v>
      </c>
      <c r="AN154" s="1">
        <v>45940</v>
      </c>
      <c r="AO154" s="1">
        <v>45940</v>
      </c>
      <c r="AP154">
        <v>0</v>
      </c>
      <c r="AQ154">
        <v>2367.8000000000002</v>
      </c>
      <c r="AR154">
        <v>18</v>
      </c>
      <c r="AS154">
        <v>0</v>
      </c>
      <c r="AT154">
        <v>0</v>
      </c>
      <c r="AU154">
        <v>0.5</v>
      </c>
      <c r="AV154">
        <v>0</v>
      </c>
      <c r="AW154">
        <v>0</v>
      </c>
      <c r="AX154">
        <v>0.1</v>
      </c>
      <c r="AY154" t="s">
        <v>112</v>
      </c>
      <c r="AZ154" t="s">
        <v>124</v>
      </c>
      <c r="BA154">
        <v>24.78</v>
      </c>
      <c r="BB154">
        <v>0</v>
      </c>
      <c r="BC154">
        <v>692.35299999999995</v>
      </c>
      <c r="BD154">
        <v>-692.35299999999995</v>
      </c>
      <c r="BE154">
        <v>0</v>
      </c>
      <c r="BF154">
        <v>0</v>
      </c>
      <c r="BG154">
        <v>0</v>
      </c>
      <c r="BH154">
        <v>2000</v>
      </c>
      <c r="BI154">
        <v>2.3677999999999999</v>
      </c>
      <c r="BL154">
        <v>0</v>
      </c>
      <c r="BM154">
        <v>0</v>
      </c>
      <c r="BN154">
        <v>0</v>
      </c>
      <c r="BO154">
        <v>0</v>
      </c>
      <c r="BP154">
        <v>0</v>
      </c>
      <c r="BS154" t="s">
        <v>414</v>
      </c>
      <c r="BT154">
        <v>11.839</v>
      </c>
      <c r="BU154">
        <v>0</v>
      </c>
      <c r="BV154">
        <v>2.3679999999999999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2015.46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f t="shared" si="10"/>
        <v>2794</v>
      </c>
      <c r="DD154">
        <f t="shared" si="11"/>
        <v>692.35299999999995</v>
      </c>
      <c r="DE154">
        <f t="shared" si="12"/>
        <v>14.207000000000001</v>
      </c>
      <c r="DF154">
        <f t="shared" si="13"/>
        <v>71.98</v>
      </c>
      <c r="DG154">
        <f t="shared" si="14"/>
        <v>438.03899999999999</v>
      </c>
      <c r="DH154">
        <v>2015.46</v>
      </c>
    </row>
    <row r="155" spans="1:112" x14ac:dyDescent="0.3">
      <c r="A155">
        <v>8725005042</v>
      </c>
      <c r="B155">
        <v>10724955219</v>
      </c>
      <c r="C155" s="1">
        <v>45931.568749999999</v>
      </c>
      <c r="D155" s="1">
        <v>45935.688194444447</v>
      </c>
      <c r="E155" t="s">
        <v>415</v>
      </c>
      <c r="F155">
        <v>416</v>
      </c>
      <c r="G155">
        <v>416</v>
      </c>
      <c r="H155">
        <v>0</v>
      </c>
      <c r="I155">
        <v>2850</v>
      </c>
      <c r="J155">
        <v>2375</v>
      </c>
      <c r="K155" t="s">
        <v>109</v>
      </c>
      <c r="L155">
        <v>5</v>
      </c>
      <c r="M155">
        <v>19.809999999999999</v>
      </c>
      <c r="N155">
        <v>0</v>
      </c>
      <c r="O155">
        <v>0</v>
      </c>
      <c r="P155">
        <v>1.9810000000000001</v>
      </c>
      <c r="Q155">
        <v>0.39600000000000002</v>
      </c>
      <c r="R155">
        <v>8.26</v>
      </c>
      <c r="S155">
        <v>34.362000000000002</v>
      </c>
      <c r="T155">
        <v>-34.362000000000002</v>
      </c>
      <c r="U155">
        <v>-36.738999999999997</v>
      </c>
      <c r="V155">
        <v>-31.86</v>
      </c>
      <c r="W155">
        <v>0</v>
      </c>
      <c r="X155">
        <v>27</v>
      </c>
      <c r="Y155">
        <v>0</v>
      </c>
      <c r="Z155">
        <v>4.8600000000000003</v>
      </c>
      <c r="AA155">
        <v>1</v>
      </c>
      <c r="AB155" t="s">
        <v>116</v>
      </c>
      <c r="AC155">
        <v>475</v>
      </c>
      <c r="AD155">
        <v>347.40100000000001</v>
      </c>
      <c r="AE155">
        <v>347.40100000000001</v>
      </c>
      <c r="AF155">
        <v>0</v>
      </c>
      <c r="AG155">
        <v>0</v>
      </c>
      <c r="AI155">
        <v>0</v>
      </c>
      <c r="AJ155">
        <v>-36.738999999999997</v>
      </c>
      <c r="AK155">
        <v>-31.86</v>
      </c>
      <c r="AL155">
        <v>416</v>
      </c>
      <c r="AM155" s="1"/>
      <c r="AN155" s="1"/>
      <c r="AO155" s="1"/>
      <c r="AP155">
        <v>0</v>
      </c>
      <c r="AQ155">
        <v>396.19</v>
      </c>
      <c r="AR155">
        <v>5</v>
      </c>
      <c r="AS155">
        <v>0</v>
      </c>
      <c r="AT155">
        <v>0</v>
      </c>
      <c r="AU155">
        <v>0.5</v>
      </c>
      <c r="AV155">
        <v>0</v>
      </c>
      <c r="AW155">
        <v>0</v>
      </c>
      <c r="AX155">
        <v>0.1</v>
      </c>
      <c r="AY155" t="s">
        <v>127</v>
      </c>
      <c r="AZ155" t="s">
        <v>191</v>
      </c>
      <c r="BC155">
        <v>0</v>
      </c>
      <c r="BD155">
        <v>0</v>
      </c>
      <c r="BE155">
        <v>0</v>
      </c>
      <c r="BF155">
        <v>0</v>
      </c>
      <c r="BG155">
        <v>0</v>
      </c>
      <c r="BJ155">
        <v>8.26</v>
      </c>
      <c r="BK155">
        <v>0</v>
      </c>
      <c r="BL155">
        <v>34.362000000000002</v>
      </c>
      <c r="BM155">
        <v>-34.362000000000002</v>
      </c>
      <c r="BN155">
        <v>0</v>
      </c>
      <c r="BO155">
        <v>0</v>
      </c>
      <c r="BP155">
        <v>0</v>
      </c>
      <c r="BQ155">
        <v>2375</v>
      </c>
      <c r="BR155">
        <v>0.39618999999999999</v>
      </c>
      <c r="BS155" t="s">
        <v>416</v>
      </c>
      <c r="BT155">
        <v>0</v>
      </c>
      <c r="BU155">
        <v>1.9810000000000001</v>
      </c>
      <c r="BV155">
        <v>0</v>
      </c>
      <c r="BW155">
        <v>0.39600000000000002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347.40100000000001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f t="shared" si="10"/>
        <v>416</v>
      </c>
      <c r="DD155">
        <f t="shared" si="11"/>
        <v>34.362000000000002</v>
      </c>
      <c r="DE155">
        <f t="shared" si="12"/>
        <v>2.3770000000000002</v>
      </c>
      <c r="DF155">
        <f t="shared" si="13"/>
        <v>31.86</v>
      </c>
      <c r="DG155">
        <f t="shared" si="14"/>
        <v>21.791</v>
      </c>
      <c r="DH155">
        <v>347.40099999999995</v>
      </c>
    </row>
    <row r="156" spans="1:112" x14ac:dyDescent="0.3">
      <c r="A156">
        <v>8705380577</v>
      </c>
      <c r="B156">
        <v>10705313075</v>
      </c>
      <c r="C156" s="1">
        <v>45924.787499999999</v>
      </c>
      <c r="D156" s="1">
        <v>45932.479166666664</v>
      </c>
      <c r="E156" t="s">
        <v>417</v>
      </c>
      <c r="F156">
        <v>1012</v>
      </c>
      <c r="G156">
        <v>0</v>
      </c>
      <c r="H156">
        <v>1012</v>
      </c>
      <c r="I156">
        <v>2500</v>
      </c>
      <c r="J156">
        <v>1317</v>
      </c>
      <c r="K156" t="s">
        <v>109</v>
      </c>
      <c r="L156">
        <v>5</v>
      </c>
      <c r="M156">
        <v>48.19</v>
      </c>
      <c r="N156">
        <v>0</v>
      </c>
      <c r="O156">
        <v>0</v>
      </c>
      <c r="P156">
        <v>4.819</v>
      </c>
      <c r="Q156">
        <v>0.96399999999999997</v>
      </c>
      <c r="R156">
        <v>24.78</v>
      </c>
      <c r="S156">
        <v>250.774</v>
      </c>
      <c r="T156">
        <v>-250.774</v>
      </c>
      <c r="U156">
        <v>-256.55700000000002</v>
      </c>
      <c r="V156">
        <v>-53.1</v>
      </c>
      <c r="W156">
        <v>0</v>
      </c>
      <c r="X156">
        <v>45</v>
      </c>
      <c r="Y156">
        <v>0</v>
      </c>
      <c r="Z156">
        <v>8.1</v>
      </c>
      <c r="AA156">
        <v>1</v>
      </c>
      <c r="AB156" t="s">
        <v>110</v>
      </c>
      <c r="AC156">
        <v>1183</v>
      </c>
      <c r="AD156">
        <v>702.34299999999996</v>
      </c>
      <c r="AE156">
        <v>702.34299999999996</v>
      </c>
      <c r="AF156">
        <v>0</v>
      </c>
      <c r="AG156">
        <v>-256.55700000000002</v>
      </c>
      <c r="AH156">
        <v>-53.1</v>
      </c>
      <c r="AI156">
        <v>1012</v>
      </c>
      <c r="AJ156">
        <v>0</v>
      </c>
      <c r="AL156">
        <v>0</v>
      </c>
      <c r="AM156" s="1">
        <v>45946</v>
      </c>
      <c r="AN156" s="1">
        <v>45946</v>
      </c>
      <c r="AO156" s="1">
        <v>45946</v>
      </c>
      <c r="AP156">
        <v>0</v>
      </c>
      <c r="AQ156">
        <v>963.81</v>
      </c>
      <c r="AR156">
        <v>5</v>
      </c>
      <c r="AS156">
        <v>0</v>
      </c>
      <c r="AT156">
        <v>0</v>
      </c>
      <c r="AU156">
        <v>0.5</v>
      </c>
      <c r="AV156">
        <v>0</v>
      </c>
      <c r="AW156">
        <v>0</v>
      </c>
      <c r="AX156">
        <v>0.1</v>
      </c>
      <c r="AY156" t="s">
        <v>112</v>
      </c>
      <c r="AZ156" t="s">
        <v>124</v>
      </c>
      <c r="BA156">
        <v>24.78</v>
      </c>
      <c r="BB156">
        <v>0</v>
      </c>
      <c r="BC156">
        <v>250.774</v>
      </c>
      <c r="BD156">
        <v>-250.774</v>
      </c>
      <c r="BE156">
        <v>0</v>
      </c>
      <c r="BF156">
        <v>0</v>
      </c>
      <c r="BG156">
        <v>0</v>
      </c>
      <c r="BH156">
        <v>1317</v>
      </c>
      <c r="BI156">
        <v>0.96380999999999994</v>
      </c>
      <c r="BL156">
        <v>0</v>
      </c>
      <c r="BM156">
        <v>0</v>
      </c>
      <c r="BN156">
        <v>0</v>
      </c>
      <c r="BO156">
        <v>0</v>
      </c>
      <c r="BP156">
        <v>0</v>
      </c>
      <c r="BS156" t="s">
        <v>418</v>
      </c>
      <c r="BT156">
        <v>4.819</v>
      </c>
      <c r="BU156">
        <v>0</v>
      </c>
      <c r="BV156">
        <v>0.96399999999999997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702.34299999999996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f t="shared" si="10"/>
        <v>1012</v>
      </c>
      <c r="DD156">
        <f t="shared" si="11"/>
        <v>250.774</v>
      </c>
      <c r="DE156">
        <f t="shared" si="12"/>
        <v>5.7829999999999995</v>
      </c>
      <c r="DF156">
        <f t="shared" si="13"/>
        <v>53.1</v>
      </c>
      <c r="DG156">
        <f t="shared" si="14"/>
        <v>53.009</v>
      </c>
      <c r="DH156">
        <v>702.34299999999996</v>
      </c>
    </row>
    <row r="157" spans="1:112" x14ac:dyDescent="0.3">
      <c r="A157">
        <v>8740177952</v>
      </c>
      <c r="B157">
        <v>10740168412</v>
      </c>
      <c r="C157" s="1">
        <v>45937.538194444445</v>
      </c>
      <c r="D157" s="1">
        <v>45942.535416666666</v>
      </c>
      <c r="E157" t="s">
        <v>419</v>
      </c>
      <c r="F157">
        <v>2619</v>
      </c>
      <c r="G157">
        <v>2619</v>
      </c>
      <c r="H157">
        <v>0</v>
      </c>
      <c r="I157">
        <v>3750</v>
      </c>
      <c r="J157">
        <v>925</v>
      </c>
      <c r="K157" t="s">
        <v>109</v>
      </c>
      <c r="L157">
        <v>5</v>
      </c>
      <c r="M157">
        <v>124.71</v>
      </c>
      <c r="N157">
        <v>0</v>
      </c>
      <c r="O157">
        <v>0</v>
      </c>
      <c r="P157">
        <v>12.471</v>
      </c>
      <c r="Q157">
        <v>2.4940000000000002</v>
      </c>
      <c r="R157">
        <v>25.96</v>
      </c>
      <c r="S157">
        <v>679.89200000000005</v>
      </c>
      <c r="T157">
        <v>-679.89200000000005</v>
      </c>
      <c r="U157">
        <v>-694.85699999999997</v>
      </c>
      <c r="V157">
        <v>-71.98</v>
      </c>
      <c r="W157">
        <v>0</v>
      </c>
      <c r="X157">
        <v>61</v>
      </c>
      <c r="Y157">
        <v>0</v>
      </c>
      <c r="Z157">
        <v>10.98</v>
      </c>
      <c r="AA157">
        <v>1</v>
      </c>
      <c r="AB157" t="s">
        <v>116</v>
      </c>
      <c r="AC157">
        <v>2825</v>
      </c>
      <c r="AD157">
        <v>1852.163</v>
      </c>
      <c r="AE157">
        <v>1852.163</v>
      </c>
      <c r="AF157">
        <v>0</v>
      </c>
      <c r="AG157">
        <v>0</v>
      </c>
      <c r="AI157">
        <v>0</v>
      </c>
      <c r="AJ157">
        <v>-694.85699999999997</v>
      </c>
      <c r="AK157">
        <v>-71.98</v>
      </c>
      <c r="AL157">
        <v>2619</v>
      </c>
      <c r="AM157" s="1"/>
      <c r="AN157" s="1"/>
      <c r="AO157" s="1"/>
      <c r="AP157">
        <v>0</v>
      </c>
      <c r="AQ157">
        <v>2494.29</v>
      </c>
      <c r="AR157">
        <v>5</v>
      </c>
      <c r="AS157">
        <v>0</v>
      </c>
      <c r="AT157">
        <v>0</v>
      </c>
      <c r="AU157">
        <v>0.5</v>
      </c>
      <c r="AV157">
        <v>0</v>
      </c>
      <c r="AW157">
        <v>0</v>
      </c>
      <c r="AX157">
        <v>0.1</v>
      </c>
      <c r="AY157" t="s">
        <v>121</v>
      </c>
      <c r="AZ157" t="s">
        <v>113</v>
      </c>
      <c r="BC157">
        <v>0</v>
      </c>
      <c r="BD157">
        <v>0</v>
      </c>
      <c r="BE157">
        <v>0</v>
      </c>
      <c r="BF157">
        <v>0</v>
      </c>
      <c r="BG157">
        <v>0</v>
      </c>
      <c r="BJ157">
        <v>25.96</v>
      </c>
      <c r="BK157">
        <v>0</v>
      </c>
      <c r="BL157">
        <v>679.89200000000005</v>
      </c>
      <c r="BM157">
        <v>-679.89200000000005</v>
      </c>
      <c r="BN157">
        <v>0</v>
      </c>
      <c r="BO157">
        <v>0</v>
      </c>
      <c r="BP157">
        <v>0</v>
      </c>
      <c r="BQ157">
        <v>925</v>
      </c>
      <c r="BR157">
        <v>2.4942899999999999</v>
      </c>
      <c r="BS157" t="s">
        <v>420</v>
      </c>
      <c r="BT157">
        <v>0</v>
      </c>
      <c r="BU157">
        <v>12.471</v>
      </c>
      <c r="BV157">
        <v>0</v>
      </c>
      <c r="BW157">
        <v>2.4940000000000002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1852.163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f t="shared" si="10"/>
        <v>2619</v>
      </c>
      <c r="DD157">
        <f t="shared" si="11"/>
        <v>679.89200000000005</v>
      </c>
      <c r="DE157">
        <f t="shared" si="12"/>
        <v>14.965</v>
      </c>
      <c r="DF157">
        <f t="shared" si="13"/>
        <v>71.98</v>
      </c>
      <c r="DG157">
        <f t="shared" si="14"/>
        <v>137.18099999999998</v>
      </c>
      <c r="DH157">
        <v>1852.163</v>
      </c>
    </row>
    <row r="158" spans="1:112" x14ac:dyDescent="0.3">
      <c r="A158">
        <v>8748147112</v>
      </c>
      <c r="B158">
        <v>10748172443</v>
      </c>
      <c r="C158" s="1">
        <v>45941.550694444442</v>
      </c>
      <c r="D158" s="1">
        <v>45944.606249999997</v>
      </c>
      <c r="E158" t="s">
        <v>421</v>
      </c>
      <c r="F158">
        <v>3564</v>
      </c>
      <c r="G158">
        <v>0</v>
      </c>
      <c r="H158">
        <v>3564</v>
      </c>
      <c r="I158">
        <v>4000</v>
      </c>
      <c r="J158">
        <v>230</v>
      </c>
      <c r="K158" t="s">
        <v>109</v>
      </c>
      <c r="L158">
        <v>18</v>
      </c>
      <c r="M158">
        <v>543.66</v>
      </c>
      <c r="N158">
        <v>0</v>
      </c>
      <c r="O158">
        <v>0</v>
      </c>
      <c r="P158">
        <v>15.102</v>
      </c>
      <c r="Q158">
        <v>3.02</v>
      </c>
      <c r="R158">
        <v>24.78</v>
      </c>
      <c r="S158">
        <v>883.15899999999999</v>
      </c>
      <c r="T158">
        <v>-883.15899999999999</v>
      </c>
      <c r="U158">
        <v>-901.28099999999995</v>
      </c>
      <c r="V158">
        <v>-71.98</v>
      </c>
      <c r="W158">
        <v>0</v>
      </c>
      <c r="X158">
        <v>61</v>
      </c>
      <c r="Y158">
        <v>0</v>
      </c>
      <c r="Z158">
        <v>10.98</v>
      </c>
      <c r="AA158">
        <v>1</v>
      </c>
      <c r="AB158" t="s">
        <v>110</v>
      </c>
      <c r="AC158">
        <v>3770</v>
      </c>
      <c r="AD158">
        <v>2590.739</v>
      </c>
      <c r="AE158">
        <v>2590.739</v>
      </c>
      <c r="AF158">
        <v>0</v>
      </c>
      <c r="AG158">
        <v>-901.28099999999995</v>
      </c>
      <c r="AH158">
        <v>-71.98</v>
      </c>
      <c r="AI158">
        <v>3564</v>
      </c>
      <c r="AJ158">
        <v>0</v>
      </c>
      <c r="AL158">
        <v>0</v>
      </c>
      <c r="AM158" s="1">
        <v>45958</v>
      </c>
      <c r="AN158" s="1">
        <v>45958</v>
      </c>
      <c r="AO158" s="1">
        <v>45958</v>
      </c>
      <c r="AP158">
        <v>0</v>
      </c>
      <c r="AQ158">
        <v>3020.34</v>
      </c>
      <c r="AR158">
        <v>18</v>
      </c>
      <c r="AS158">
        <v>0</v>
      </c>
      <c r="AT158">
        <v>0</v>
      </c>
      <c r="AU158">
        <v>0.5</v>
      </c>
      <c r="AV158">
        <v>0</v>
      </c>
      <c r="AW158">
        <v>0</v>
      </c>
      <c r="AX158">
        <v>0.1</v>
      </c>
      <c r="AY158" t="s">
        <v>112</v>
      </c>
      <c r="AZ158" t="s">
        <v>113</v>
      </c>
      <c r="BA158">
        <v>24.78</v>
      </c>
      <c r="BB158">
        <v>0</v>
      </c>
      <c r="BC158">
        <v>883.15899999999999</v>
      </c>
      <c r="BD158">
        <v>-883.15899999999999</v>
      </c>
      <c r="BE158">
        <v>0</v>
      </c>
      <c r="BF158">
        <v>0</v>
      </c>
      <c r="BG158">
        <v>0</v>
      </c>
      <c r="BH158">
        <v>230</v>
      </c>
      <c r="BI158">
        <v>3.02034</v>
      </c>
      <c r="BL158">
        <v>0</v>
      </c>
      <c r="BM158">
        <v>0</v>
      </c>
      <c r="BN158">
        <v>0</v>
      </c>
      <c r="BO158">
        <v>0</v>
      </c>
      <c r="BP158">
        <v>0</v>
      </c>
      <c r="BS158" t="s">
        <v>422</v>
      </c>
      <c r="BT158">
        <v>15.102</v>
      </c>
      <c r="BU158">
        <v>0</v>
      </c>
      <c r="BV158">
        <v>3.02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2590.739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f t="shared" si="10"/>
        <v>3564</v>
      </c>
      <c r="DD158">
        <f t="shared" si="11"/>
        <v>883.15899999999999</v>
      </c>
      <c r="DE158">
        <f t="shared" si="12"/>
        <v>18.122</v>
      </c>
      <c r="DF158">
        <f t="shared" si="13"/>
        <v>71.98</v>
      </c>
      <c r="DG158">
        <f t="shared" si="14"/>
        <v>558.76199999999994</v>
      </c>
      <c r="DH158">
        <v>2590.739</v>
      </c>
    </row>
    <row r="159" spans="1:112" x14ac:dyDescent="0.3">
      <c r="A159">
        <v>8716322467</v>
      </c>
      <c r="B159">
        <v>10716262309</v>
      </c>
      <c r="C159" s="1">
        <v>45929.449305555558</v>
      </c>
      <c r="D159" s="1">
        <v>45932.738194444442</v>
      </c>
      <c r="E159" t="s">
        <v>423</v>
      </c>
      <c r="F159">
        <v>2044</v>
      </c>
      <c r="G159">
        <v>0</v>
      </c>
      <c r="H159">
        <v>2044</v>
      </c>
      <c r="I159">
        <v>4500</v>
      </c>
      <c r="J159">
        <v>2250</v>
      </c>
      <c r="K159" t="s">
        <v>109</v>
      </c>
      <c r="L159">
        <v>5</v>
      </c>
      <c r="M159">
        <v>97.33</v>
      </c>
      <c r="N159">
        <v>0</v>
      </c>
      <c r="O159">
        <v>0</v>
      </c>
      <c r="P159">
        <v>9.7330000000000005</v>
      </c>
      <c r="Q159">
        <v>1.9470000000000001</v>
      </c>
      <c r="R159">
        <v>24.78</v>
      </c>
      <c r="S159">
        <v>506.50299999999999</v>
      </c>
      <c r="T159">
        <v>-506.50299999999999</v>
      </c>
      <c r="U159">
        <v>-518.18299999999999</v>
      </c>
      <c r="V159">
        <v>-71.98</v>
      </c>
      <c r="W159">
        <v>0</v>
      </c>
      <c r="X159">
        <v>61</v>
      </c>
      <c r="Y159">
        <v>0</v>
      </c>
      <c r="Z159">
        <v>10.98</v>
      </c>
      <c r="AA159">
        <v>1</v>
      </c>
      <c r="AB159" t="s">
        <v>110</v>
      </c>
      <c r="AC159">
        <v>2250</v>
      </c>
      <c r="AD159">
        <v>1453.837</v>
      </c>
      <c r="AE159">
        <v>1453.837</v>
      </c>
      <c r="AF159">
        <v>0</v>
      </c>
      <c r="AG159">
        <v>-518.18299999999999</v>
      </c>
      <c r="AH159">
        <v>-71.98</v>
      </c>
      <c r="AI159">
        <v>2044</v>
      </c>
      <c r="AJ159">
        <v>0</v>
      </c>
      <c r="AL159">
        <v>0</v>
      </c>
      <c r="AM159" s="1">
        <v>45946</v>
      </c>
      <c r="AN159" s="1">
        <v>45946</v>
      </c>
      <c r="AO159" s="1">
        <v>45946</v>
      </c>
      <c r="AP159">
        <v>0</v>
      </c>
      <c r="AQ159">
        <v>1946.67</v>
      </c>
      <c r="AR159">
        <v>5</v>
      </c>
      <c r="AS159">
        <v>0</v>
      </c>
      <c r="AT159">
        <v>0</v>
      </c>
      <c r="AU159">
        <v>0.5</v>
      </c>
      <c r="AV159">
        <v>0</v>
      </c>
      <c r="AW159">
        <v>0</v>
      </c>
      <c r="AX159">
        <v>0.1</v>
      </c>
      <c r="AY159" t="s">
        <v>112</v>
      </c>
      <c r="AZ159" t="s">
        <v>124</v>
      </c>
      <c r="BA159">
        <v>24.78</v>
      </c>
      <c r="BB159">
        <v>0</v>
      </c>
      <c r="BC159">
        <v>506.50299999999999</v>
      </c>
      <c r="BD159">
        <v>-506.50299999999999</v>
      </c>
      <c r="BE159">
        <v>0</v>
      </c>
      <c r="BF159">
        <v>0</v>
      </c>
      <c r="BG159">
        <v>0</v>
      </c>
      <c r="BH159">
        <v>2250</v>
      </c>
      <c r="BI159">
        <v>1.9466699999999999</v>
      </c>
      <c r="BL159">
        <v>0</v>
      </c>
      <c r="BM159">
        <v>0</v>
      </c>
      <c r="BN159">
        <v>0</v>
      </c>
      <c r="BO159">
        <v>0</v>
      </c>
      <c r="BP159">
        <v>0</v>
      </c>
      <c r="BS159" t="s">
        <v>424</v>
      </c>
      <c r="BT159">
        <v>9.7330000000000005</v>
      </c>
      <c r="BU159">
        <v>0</v>
      </c>
      <c r="BV159">
        <v>1.9470000000000001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1453.837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f t="shared" si="10"/>
        <v>2044</v>
      </c>
      <c r="DD159">
        <f t="shared" si="11"/>
        <v>506.50299999999999</v>
      </c>
      <c r="DE159">
        <f t="shared" si="12"/>
        <v>11.68</v>
      </c>
      <c r="DF159">
        <f t="shared" si="13"/>
        <v>71.98</v>
      </c>
      <c r="DG159">
        <f t="shared" si="14"/>
        <v>107.063</v>
      </c>
      <c r="DH159">
        <v>1453.837</v>
      </c>
    </row>
    <row r="160" spans="1:112" x14ac:dyDescent="0.3">
      <c r="A160">
        <v>8727164368</v>
      </c>
      <c r="B160">
        <v>10727118338</v>
      </c>
      <c r="C160" s="1">
        <v>45933.480555555558</v>
      </c>
      <c r="D160" s="1">
        <v>45937.463888888888</v>
      </c>
      <c r="E160" t="s">
        <v>425</v>
      </c>
      <c r="F160">
        <v>2150</v>
      </c>
      <c r="G160">
        <v>2150</v>
      </c>
      <c r="H160">
        <v>0</v>
      </c>
      <c r="I160">
        <v>4500</v>
      </c>
      <c r="J160">
        <v>2144</v>
      </c>
      <c r="K160" t="s">
        <v>109</v>
      </c>
      <c r="L160">
        <v>5</v>
      </c>
      <c r="M160">
        <v>102.38</v>
      </c>
      <c r="N160">
        <v>0</v>
      </c>
      <c r="O160">
        <v>0</v>
      </c>
      <c r="P160">
        <v>10.238</v>
      </c>
      <c r="Q160">
        <v>2.048</v>
      </c>
      <c r="R160">
        <v>24.78</v>
      </c>
      <c r="S160">
        <v>532.77</v>
      </c>
      <c r="T160">
        <v>-532.77</v>
      </c>
      <c r="U160">
        <v>-545.05600000000004</v>
      </c>
      <c r="V160">
        <v>-71.98</v>
      </c>
      <c r="W160">
        <v>0</v>
      </c>
      <c r="X160">
        <v>61</v>
      </c>
      <c r="Y160">
        <v>0</v>
      </c>
      <c r="Z160">
        <v>10.98</v>
      </c>
      <c r="AA160">
        <v>1</v>
      </c>
      <c r="AB160" t="s">
        <v>116</v>
      </c>
      <c r="AC160">
        <v>2356</v>
      </c>
      <c r="AD160">
        <v>1532.9639999999999</v>
      </c>
      <c r="AE160">
        <v>1532.9639999999999</v>
      </c>
      <c r="AF160">
        <v>0</v>
      </c>
      <c r="AG160">
        <v>0</v>
      </c>
      <c r="AI160">
        <v>0</v>
      </c>
      <c r="AJ160">
        <v>-545.05600000000004</v>
      </c>
      <c r="AK160">
        <v>-71.98</v>
      </c>
      <c r="AL160">
        <v>2150</v>
      </c>
      <c r="AM160" s="1"/>
      <c r="AN160" s="1"/>
      <c r="AO160" s="1"/>
      <c r="AP160">
        <v>0</v>
      </c>
      <c r="AQ160">
        <v>2047.62</v>
      </c>
      <c r="AR160">
        <v>5</v>
      </c>
      <c r="AS160">
        <v>0</v>
      </c>
      <c r="AT160">
        <v>0</v>
      </c>
      <c r="AU160">
        <v>0.5</v>
      </c>
      <c r="AV160">
        <v>0</v>
      </c>
      <c r="AW160">
        <v>0</v>
      </c>
      <c r="AX160">
        <v>0.1</v>
      </c>
      <c r="AY160" t="s">
        <v>112</v>
      </c>
      <c r="AZ160" t="s">
        <v>124</v>
      </c>
      <c r="BC160">
        <v>0</v>
      </c>
      <c r="BD160">
        <v>0</v>
      </c>
      <c r="BE160">
        <v>0</v>
      </c>
      <c r="BF160">
        <v>0</v>
      </c>
      <c r="BG160">
        <v>0</v>
      </c>
      <c r="BJ160">
        <v>24.78</v>
      </c>
      <c r="BK160">
        <v>0</v>
      </c>
      <c r="BL160">
        <v>532.77</v>
      </c>
      <c r="BM160">
        <v>-532.77</v>
      </c>
      <c r="BN160">
        <v>0</v>
      </c>
      <c r="BO160">
        <v>0</v>
      </c>
      <c r="BP160">
        <v>0</v>
      </c>
      <c r="BQ160">
        <v>2144</v>
      </c>
      <c r="BR160">
        <v>2.0476200000000002</v>
      </c>
      <c r="BS160" t="s">
        <v>426</v>
      </c>
      <c r="BT160">
        <v>0</v>
      </c>
      <c r="BU160">
        <v>10.238</v>
      </c>
      <c r="BV160">
        <v>0</v>
      </c>
      <c r="BW160">
        <v>2.048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1532.9639999999999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f t="shared" si="10"/>
        <v>2150</v>
      </c>
      <c r="DD160">
        <f t="shared" si="11"/>
        <v>532.77</v>
      </c>
      <c r="DE160">
        <f t="shared" si="12"/>
        <v>12.286</v>
      </c>
      <c r="DF160">
        <f t="shared" si="13"/>
        <v>71.98</v>
      </c>
      <c r="DG160">
        <f t="shared" si="14"/>
        <v>112.61799999999999</v>
      </c>
      <c r="DH160">
        <v>1532.9639999999999</v>
      </c>
    </row>
    <row r="161" spans="1:112" x14ac:dyDescent="0.3">
      <c r="A161">
        <v>8729836042</v>
      </c>
      <c r="B161">
        <v>10729794531</v>
      </c>
      <c r="C161" s="1">
        <v>45933.480555555558</v>
      </c>
      <c r="D161" s="1">
        <v>45938.542361111111</v>
      </c>
      <c r="E161" t="s">
        <v>280</v>
      </c>
      <c r="F161">
        <v>3329</v>
      </c>
      <c r="G161">
        <v>3329</v>
      </c>
      <c r="H161">
        <v>0</v>
      </c>
      <c r="I161">
        <v>3750</v>
      </c>
      <c r="J161">
        <v>215</v>
      </c>
      <c r="K161" t="s">
        <v>109</v>
      </c>
      <c r="L161">
        <v>18</v>
      </c>
      <c r="M161">
        <v>507.81</v>
      </c>
      <c r="N161">
        <v>0</v>
      </c>
      <c r="O161">
        <v>0</v>
      </c>
      <c r="P161">
        <v>14.106</v>
      </c>
      <c r="Q161">
        <v>2.8210000000000002</v>
      </c>
      <c r="R161">
        <v>21.24</v>
      </c>
      <c r="S161">
        <v>707.08</v>
      </c>
      <c r="T161">
        <v>-707.08</v>
      </c>
      <c r="U161">
        <v>-724.00699999999995</v>
      </c>
      <c r="V161">
        <v>-71.98</v>
      </c>
      <c r="W161">
        <v>0</v>
      </c>
      <c r="X161">
        <v>61</v>
      </c>
      <c r="Y161">
        <v>0</v>
      </c>
      <c r="Z161">
        <v>10.98</v>
      </c>
      <c r="AA161">
        <v>1</v>
      </c>
      <c r="AB161" t="s">
        <v>116</v>
      </c>
      <c r="AC161">
        <v>3535</v>
      </c>
      <c r="AD161">
        <v>2533.0129999999999</v>
      </c>
      <c r="AE161">
        <v>2533.0129999999999</v>
      </c>
      <c r="AF161">
        <v>0</v>
      </c>
      <c r="AG161">
        <v>0</v>
      </c>
      <c r="AI161">
        <v>0</v>
      </c>
      <c r="AJ161">
        <v>-724.00699999999995</v>
      </c>
      <c r="AK161">
        <v>-71.98</v>
      </c>
      <c r="AL161">
        <v>3329</v>
      </c>
      <c r="AM161" s="1"/>
      <c r="AN161" s="1"/>
      <c r="AO161" s="1"/>
      <c r="AP161">
        <v>0</v>
      </c>
      <c r="AQ161">
        <v>2821.19</v>
      </c>
      <c r="AR161">
        <v>18</v>
      </c>
      <c r="AS161">
        <v>0</v>
      </c>
      <c r="AT161">
        <v>0</v>
      </c>
      <c r="AU161">
        <v>0.5</v>
      </c>
      <c r="AV161">
        <v>0</v>
      </c>
      <c r="AW161">
        <v>0</v>
      </c>
      <c r="AX161">
        <v>0.1</v>
      </c>
      <c r="AY161" t="s">
        <v>112</v>
      </c>
      <c r="AZ161" t="s">
        <v>128</v>
      </c>
      <c r="BC161">
        <v>0</v>
      </c>
      <c r="BD161">
        <v>0</v>
      </c>
      <c r="BE161">
        <v>0</v>
      </c>
      <c r="BF161">
        <v>0</v>
      </c>
      <c r="BG161">
        <v>0</v>
      </c>
      <c r="BJ161">
        <v>21.24</v>
      </c>
      <c r="BK161">
        <v>0</v>
      </c>
      <c r="BL161">
        <v>707.08</v>
      </c>
      <c r="BM161">
        <v>-707.08</v>
      </c>
      <c r="BN161">
        <v>0</v>
      </c>
      <c r="BO161">
        <v>0</v>
      </c>
      <c r="BP161">
        <v>0</v>
      </c>
      <c r="BQ161">
        <v>215</v>
      </c>
      <c r="BR161">
        <v>2.8211900000000001</v>
      </c>
      <c r="BS161" t="s">
        <v>427</v>
      </c>
      <c r="BT161">
        <v>0</v>
      </c>
      <c r="BU161">
        <v>14.106</v>
      </c>
      <c r="BV161">
        <v>0</v>
      </c>
      <c r="BW161">
        <v>2.8210000000000002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2533.0129999999999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f t="shared" si="10"/>
        <v>3329</v>
      </c>
      <c r="DD161">
        <f t="shared" si="11"/>
        <v>707.08</v>
      </c>
      <c r="DE161">
        <f t="shared" si="12"/>
        <v>16.927</v>
      </c>
      <c r="DF161">
        <f t="shared" si="13"/>
        <v>71.98</v>
      </c>
      <c r="DG161">
        <f t="shared" si="14"/>
        <v>521.91600000000005</v>
      </c>
      <c r="DH161">
        <v>2533.0129999999999</v>
      </c>
    </row>
    <row r="162" spans="1:112" x14ac:dyDescent="0.3">
      <c r="A162">
        <v>8728899453</v>
      </c>
      <c r="B162">
        <v>10728855663</v>
      </c>
      <c r="C162" s="1">
        <v>45933.480555555558</v>
      </c>
      <c r="D162" s="1">
        <v>45937.765972222223</v>
      </c>
      <c r="E162" t="s">
        <v>428</v>
      </c>
      <c r="F162">
        <v>4294</v>
      </c>
      <c r="G162">
        <v>0</v>
      </c>
      <c r="H162">
        <v>4294</v>
      </c>
      <c r="I162">
        <v>4500</v>
      </c>
      <c r="J162">
        <v>0</v>
      </c>
      <c r="K162" t="s">
        <v>109</v>
      </c>
      <c r="L162">
        <v>18</v>
      </c>
      <c r="M162">
        <v>655.02</v>
      </c>
      <c r="N162">
        <v>0</v>
      </c>
      <c r="O162">
        <v>0</v>
      </c>
      <c r="P162">
        <v>18.195</v>
      </c>
      <c r="Q162">
        <v>3.6389999999999998</v>
      </c>
      <c r="R162">
        <v>24.78</v>
      </c>
      <c r="S162">
        <v>1064.0530000000001</v>
      </c>
      <c r="T162">
        <v>-1064.0530000000001</v>
      </c>
      <c r="U162">
        <v>-1085.8869999999999</v>
      </c>
      <c r="V162">
        <v>-71.98</v>
      </c>
      <c r="W162">
        <v>0</v>
      </c>
      <c r="X162">
        <v>61</v>
      </c>
      <c r="Y162">
        <v>0</v>
      </c>
      <c r="Z162">
        <v>10.98</v>
      </c>
      <c r="AA162">
        <v>1</v>
      </c>
      <c r="AB162" t="s">
        <v>116</v>
      </c>
      <c r="AC162">
        <v>4500</v>
      </c>
      <c r="AD162">
        <v>3136.1329999999998</v>
      </c>
      <c r="AE162">
        <v>3136.1329999999998</v>
      </c>
      <c r="AF162">
        <v>0</v>
      </c>
      <c r="AG162">
        <v>-1085.8869999999999</v>
      </c>
      <c r="AH162">
        <v>-71.98</v>
      </c>
      <c r="AI162">
        <v>4294</v>
      </c>
      <c r="AJ162">
        <v>0</v>
      </c>
      <c r="AL162">
        <v>0</v>
      </c>
      <c r="AM162" s="1">
        <v>45953</v>
      </c>
      <c r="AN162" s="1">
        <v>45953</v>
      </c>
      <c r="AO162" s="1">
        <v>45953</v>
      </c>
      <c r="AP162">
        <v>0</v>
      </c>
      <c r="AQ162">
        <v>3638.98</v>
      </c>
      <c r="AR162">
        <v>18</v>
      </c>
      <c r="AS162">
        <v>0</v>
      </c>
      <c r="AT162">
        <v>0</v>
      </c>
      <c r="AU162">
        <v>0.5</v>
      </c>
      <c r="AV162">
        <v>0</v>
      </c>
      <c r="AW162">
        <v>0</v>
      </c>
      <c r="AX162">
        <v>0.1</v>
      </c>
      <c r="AY162" t="s">
        <v>112</v>
      </c>
      <c r="AZ162" t="s">
        <v>113</v>
      </c>
      <c r="BA162">
        <v>24.78</v>
      </c>
      <c r="BB162">
        <v>0</v>
      </c>
      <c r="BC162">
        <v>1064.0530000000001</v>
      </c>
      <c r="BD162">
        <v>-1064.0530000000001</v>
      </c>
      <c r="BE162">
        <v>0</v>
      </c>
      <c r="BF162">
        <v>0</v>
      </c>
      <c r="BG162">
        <v>0</v>
      </c>
      <c r="BH162">
        <v>0</v>
      </c>
      <c r="BI162">
        <v>3.6389800000000001</v>
      </c>
      <c r="BL162">
        <v>0</v>
      </c>
      <c r="BM162">
        <v>0</v>
      </c>
      <c r="BN162">
        <v>0</v>
      </c>
      <c r="BO162">
        <v>0</v>
      </c>
      <c r="BP162">
        <v>0</v>
      </c>
      <c r="BS162" t="s">
        <v>429</v>
      </c>
      <c r="BT162">
        <v>18.195</v>
      </c>
      <c r="BU162">
        <v>0</v>
      </c>
      <c r="BV162">
        <v>3.6389999999999998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3136.1329999999998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f t="shared" si="10"/>
        <v>4294</v>
      </c>
      <c r="DD162">
        <f t="shared" si="11"/>
        <v>1064.0530000000001</v>
      </c>
      <c r="DE162">
        <f t="shared" si="12"/>
        <v>21.834</v>
      </c>
      <c r="DF162">
        <f t="shared" si="13"/>
        <v>71.98</v>
      </c>
      <c r="DG162">
        <f t="shared" si="14"/>
        <v>673.21500000000003</v>
      </c>
      <c r="DH162">
        <v>3136.1330000000003</v>
      </c>
    </row>
    <row r="163" spans="1:112" x14ac:dyDescent="0.3">
      <c r="A163">
        <v>8736198510</v>
      </c>
      <c r="B163">
        <v>10736175640</v>
      </c>
      <c r="C163" s="1">
        <v>45935.731249999997</v>
      </c>
      <c r="D163" s="1">
        <v>45940.635416666664</v>
      </c>
      <c r="E163" t="s">
        <v>430</v>
      </c>
      <c r="F163">
        <v>5398</v>
      </c>
      <c r="G163">
        <v>0</v>
      </c>
      <c r="H163">
        <v>5398</v>
      </c>
      <c r="I163">
        <v>6000</v>
      </c>
      <c r="J163">
        <v>396</v>
      </c>
      <c r="K163" t="s">
        <v>109</v>
      </c>
      <c r="L163">
        <v>18</v>
      </c>
      <c r="M163">
        <v>823.42</v>
      </c>
      <c r="N163">
        <v>0</v>
      </c>
      <c r="O163">
        <v>0</v>
      </c>
      <c r="P163">
        <v>22.873000000000001</v>
      </c>
      <c r="Q163">
        <v>4.5750000000000002</v>
      </c>
      <c r="R163">
        <v>28.32</v>
      </c>
      <c r="S163">
        <v>1528.7139999999999</v>
      </c>
      <c r="T163">
        <v>-1528.7139999999999</v>
      </c>
      <c r="U163">
        <v>-1556.162</v>
      </c>
      <c r="V163">
        <v>-71.98</v>
      </c>
      <c r="W163">
        <v>0</v>
      </c>
      <c r="X163">
        <v>61</v>
      </c>
      <c r="Y163">
        <v>0</v>
      </c>
      <c r="Z163">
        <v>10.98</v>
      </c>
      <c r="AA163">
        <v>1</v>
      </c>
      <c r="AB163" t="s">
        <v>116</v>
      </c>
      <c r="AC163">
        <v>5604</v>
      </c>
      <c r="AD163">
        <v>3769.8580000000002</v>
      </c>
      <c r="AE163">
        <v>3769.8580000000002</v>
      </c>
      <c r="AF163">
        <v>0</v>
      </c>
      <c r="AG163">
        <v>-1556.162</v>
      </c>
      <c r="AH163">
        <v>-71.98</v>
      </c>
      <c r="AI163">
        <v>5398</v>
      </c>
      <c r="AJ163">
        <v>0</v>
      </c>
      <c r="AL163">
        <v>0</v>
      </c>
      <c r="AM163" s="1">
        <v>45954</v>
      </c>
      <c r="AN163" s="1">
        <v>45954</v>
      </c>
      <c r="AO163" s="1">
        <v>45954</v>
      </c>
      <c r="AP163">
        <v>0</v>
      </c>
      <c r="AQ163">
        <v>4574.58</v>
      </c>
      <c r="AR163">
        <v>18</v>
      </c>
      <c r="AS163">
        <v>0</v>
      </c>
      <c r="AT163">
        <v>0</v>
      </c>
      <c r="AU163">
        <v>0.5</v>
      </c>
      <c r="AV163">
        <v>0</v>
      </c>
      <c r="AW163">
        <v>0</v>
      </c>
      <c r="AX163">
        <v>0.1</v>
      </c>
      <c r="AY163" t="s">
        <v>127</v>
      </c>
      <c r="AZ163" t="s">
        <v>191</v>
      </c>
      <c r="BA163">
        <v>28.32</v>
      </c>
      <c r="BB163">
        <v>0</v>
      </c>
      <c r="BC163">
        <v>1528.7139999999999</v>
      </c>
      <c r="BD163">
        <v>-1528.7139999999999</v>
      </c>
      <c r="BE163">
        <v>0</v>
      </c>
      <c r="BF163">
        <v>0</v>
      </c>
      <c r="BG163">
        <v>0</v>
      </c>
      <c r="BH163">
        <v>396</v>
      </c>
      <c r="BI163">
        <v>4.5745800000000001</v>
      </c>
      <c r="BL163">
        <v>0</v>
      </c>
      <c r="BM163">
        <v>0</v>
      </c>
      <c r="BN163">
        <v>0</v>
      </c>
      <c r="BO163">
        <v>0</v>
      </c>
      <c r="BP163">
        <v>0</v>
      </c>
      <c r="BS163" t="s">
        <v>431</v>
      </c>
      <c r="BT163">
        <v>22.873000000000001</v>
      </c>
      <c r="BU163">
        <v>0</v>
      </c>
      <c r="BV163">
        <v>4.5750000000000002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3769.8580000000002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f t="shared" si="10"/>
        <v>5398</v>
      </c>
      <c r="DD163">
        <f t="shared" si="11"/>
        <v>1528.7139999999999</v>
      </c>
      <c r="DE163">
        <f t="shared" si="12"/>
        <v>27.448</v>
      </c>
      <c r="DF163">
        <f t="shared" si="13"/>
        <v>71.98</v>
      </c>
      <c r="DG163">
        <f t="shared" si="14"/>
        <v>846.29300000000001</v>
      </c>
      <c r="DH163">
        <v>3769.8580000000002</v>
      </c>
    </row>
    <row r="164" spans="1:112" x14ac:dyDescent="0.3">
      <c r="A164">
        <v>8741151637</v>
      </c>
      <c r="B164">
        <v>10741146701</v>
      </c>
      <c r="C164" s="1">
        <v>45938.423611111109</v>
      </c>
      <c r="D164" s="1">
        <v>45941.537499999999</v>
      </c>
      <c r="E164" t="s">
        <v>432</v>
      </c>
      <c r="F164">
        <v>2394</v>
      </c>
      <c r="G164">
        <v>0</v>
      </c>
      <c r="H164">
        <v>2394</v>
      </c>
      <c r="I164">
        <v>4500</v>
      </c>
      <c r="J164">
        <v>1900</v>
      </c>
      <c r="K164" t="s">
        <v>120</v>
      </c>
      <c r="L164">
        <v>5</v>
      </c>
      <c r="M164">
        <v>0</v>
      </c>
      <c r="N164">
        <v>57</v>
      </c>
      <c r="O164">
        <v>57</v>
      </c>
      <c r="P164">
        <v>11.4</v>
      </c>
      <c r="Q164">
        <v>2.2799999999999998</v>
      </c>
      <c r="R164">
        <v>25.96</v>
      </c>
      <c r="S164">
        <v>621.48199999999997</v>
      </c>
      <c r="T164">
        <v>-621.48199999999997</v>
      </c>
      <c r="U164">
        <v>-635.16200000000003</v>
      </c>
      <c r="V164">
        <v>-71.98</v>
      </c>
      <c r="W164">
        <v>0</v>
      </c>
      <c r="X164">
        <v>61</v>
      </c>
      <c r="Y164">
        <v>0</v>
      </c>
      <c r="Z164">
        <v>10.98</v>
      </c>
      <c r="AA164">
        <v>1</v>
      </c>
      <c r="AB164" t="s">
        <v>110</v>
      </c>
      <c r="AC164">
        <v>2600</v>
      </c>
      <c r="AD164">
        <v>1686.8579999999999</v>
      </c>
      <c r="AE164">
        <v>1686.8579999999999</v>
      </c>
      <c r="AF164">
        <v>0</v>
      </c>
      <c r="AG164">
        <v>-635.16200000000003</v>
      </c>
      <c r="AH164">
        <v>-71.98</v>
      </c>
      <c r="AI164">
        <v>2394</v>
      </c>
      <c r="AJ164">
        <v>0</v>
      </c>
      <c r="AL164">
        <v>0</v>
      </c>
      <c r="AM164" s="1">
        <v>45957</v>
      </c>
      <c r="AN164" s="1">
        <v>45957</v>
      </c>
      <c r="AO164" s="1">
        <v>45957</v>
      </c>
      <c r="AP164">
        <v>0</v>
      </c>
      <c r="AQ164">
        <v>2280</v>
      </c>
      <c r="AR164">
        <v>0</v>
      </c>
      <c r="AS164">
        <v>2.5</v>
      </c>
      <c r="AT164">
        <v>2.5</v>
      </c>
      <c r="AU164">
        <v>0</v>
      </c>
      <c r="AV164">
        <v>0.25</v>
      </c>
      <c r="AW164">
        <v>0.25</v>
      </c>
      <c r="AX164">
        <v>0.1</v>
      </c>
      <c r="AY164" t="s">
        <v>112</v>
      </c>
      <c r="AZ164" t="s">
        <v>160</v>
      </c>
      <c r="BA164">
        <v>25.96</v>
      </c>
      <c r="BB164">
        <v>0</v>
      </c>
      <c r="BC164">
        <v>621.48199999999997</v>
      </c>
      <c r="BD164">
        <v>-621.48199999999997</v>
      </c>
      <c r="BE164">
        <v>0</v>
      </c>
      <c r="BF164">
        <v>0</v>
      </c>
      <c r="BG164">
        <v>0</v>
      </c>
      <c r="BH164">
        <v>1900</v>
      </c>
      <c r="BI164">
        <v>2.2799999999999998</v>
      </c>
      <c r="BL164">
        <v>0</v>
      </c>
      <c r="BM164">
        <v>0</v>
      </c>
      <c r="BN164">
        <v>0</v>
      </c>
      <c r="BO164">
        <v>0</v>
      </c>
      <c r="BP164">
        <v>0</v>
      </c>
      <c r="BS164" t="s">
        <v>433</v>
      </c>
      <c r="BT164">
        <v>11.4</v>
      </c>
      <c r="BU164">
        <v>0</v>
      </c>
      <c r="BV164">
        <v>2.2799999999999998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1686.8579999999999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f t="shared" si="10"/>
        <v>2394</v>
      </c>
      <c r="DD164">
        <f t="shared" si="11"/>
        <v>621.48199999999997</v>
      </c>
      <c r="DE164">
        <f t="shared" si="12"/>
        <v>13.68</v>
      </c>
      <c r="DF164">
        <f t="shared" si="13"/>
        <v>71.98</v>
      </c>
      <c r="DG164">
        <f t="shared" si="14"/>
        <v>125.4</v>
      </c>
      <c r="DH164">
        <v>1686.8579999999999</v>
      </c>
    </row>
    <row r="165" spans="1:112" x14ac:dyDescent="0.3">
      <c r="A165">
        <v>8736384944</v>
      </c>
      <c r="B165">
        <v>10736362073</v>
      </c>
      <c r="C165" s="1">
        <v>45936.454861111109</v>
      </c>
      <c r="D165" s="1">
        <v>45940.486805555556</v>
      </c>
      <c r="E165" t="s">
        <v>421</v>
      </c>
      <c r="F165">
        <v>3564</v>
      </c>
      <c r="G165">
        <v>0</v>
      </c>
      <c r="H165">
        <v>3564</v>
      </c>
      <c r="I165">
        <v>4000</v>
      </c>
      <c r="J165">
        <v>230</v>
      </c>
      <c r="K165" t="s">
        <v>109</v>
      </c>
      <c r="L165">
        <v>18</v>
      </c>
      <c r="M165">
        <v>543.66</v>
      </c>
      <c r="N165">
        <v>0</v>
      </c>
      <c r="O165">
        <v>0</v>
      </c>
      <c r="P165">
        <v>15.102</v>
      </c>
      <c r="Q165">
        <v>3.02</v>
      </c>
      <c r="R165">
        <v>24.78</v>
      </c>
      <c r="S165">
        <v>883.15899999999999</v>
      </c>
      <c r="T165">
        <v>-883.15899999999999</v>
      </c>
      <c r="U165">
        <v>-901.28099999999995</v>
      </c>
      <c r="V165">
        <v>-71.98</v>
      </c>
      <c r="W165">
        <v>0</v>
      </c>
      <c r="X165">
        <v>61</v>
      </c>
      <c r="Y165">
        <v>0</v>
      </c>
      <c r="Z165">
        <v>10.98</v>
      </c>
      <c r="AA165">
        <v>1</v>
      </c>
      <c r="AB165" t="s">
        <v>116</v>
      </c>
      <c r="AC165">
        <v>3770</v>
      </c>
      <c r="AD165">
        <v>2590.739</v>
      </c>
      <c r="AE165">
        <v>2590.739</v>
      </c>
      <c r="AF165">
        <v>0</v>
      </c>
      <c r="AG165">
        <v>-901.28099999999995</v>
      </c>
      <c r="AH165">
        <v>-71.98</v>
      </c>
      <c r="AI165">
        <v>3564</v>
      </c>
      <c r="AJ165">
        <v>0</v>
      </c>
      <c r="AL165">
        <v>0</v>
      </c>
      <c r="AM165" s="1">
        <v>45954</v>
      </c>
      <c r="AN165" s="1">
        <v>45954</v>
      </c>
      <c r="AO165" s="1">
        <v>45954</v>
      </c>
      <c r="AP165">
        <v>0</v>
      </c>
      <c r="AQ165">
        <v>3020.34</v>
      </c>
      <c r="AR165">
        <v>18</v>
      </c>
      <c r="AS165">
        <v>0</v>
      </c>
      <c r="AT165">
        <v>0</v>
      </c>
      <c r="AU165">
        <v>0.5</v>
      </c>
      <c r="AV165">
        <v>0</v>
      </c>
      <c r="AW165">
        <v>0</v>
      </c>
      <c r="AX165">
        <v>0.1</v>
      </c>
      <c r="AY165" t="s">
        <v>112</v>
      </c>
      <c r="AZ165" t="s">
        <v>113</v>
      </c>
      <c r="BA165">
        <v>24.78</v>
      </c>
      <c r="BB165">
        <v>0</v>
      </c>
      <c r="BC165">
        <v>883.15899999999999</v>
      </c>
      <c r="BD165">
        <v>-883.15899999999999</v>
      </c>
      <c r="BE165">
        <v>0</v>
      </c>
      <c r="BF165">
        <v>0</v>
      </c>
      <c r="BG165">
        <v>0</v>
      </c>
      <c r="BH165">
        <v>230</v>
      </c>
      <c r="BI165">
        <v>3.02034</v>
      </c>
      <c r="BL165">
        <v>0</v>
      </c>
      <c r="BM165">
        <v>0</v>
      </c>
      <c r="BN165">
        <v>0</v>
      </c>
      <c r="BO165">
        <v>0</v>
      </c>
      <c r="BP165">
        <v>0</v>
      </c>
      <c r="BS165" t="s">
        <v>434</v>
      </c>
      <c r="BT165">
        <v>15.102</v>
      </c>
      <c r="BU165">
        <v>0</v>
      </c>
      <c r="BV165">
        <v>3.02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2590.739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f t="shared" si="10"/>
        <v>3564</v>
      </c>
      <c r="DD165">
        <f t="shared" si="11"/>
        <v>883.15899999999999</v>
      </c>
      <c r="DE165">
        <f t="shared" si="12"/>
        <v>18.122</v>
      </c>
      <c r="DF165">
        <f t="shared" si="13"/>
        <v>71.98</v>
      </c>
      <c r="DG165">
        <f t="shared" si="14"/>
        <v>558.76199999999994</v>
      </c>
      <c r="DH165">
        <v>2590.739</v>
      </c>
    </row>
    <row r="166" spans="1:112" x14ac:dyDescent="0.3">
      <c r="A166">
        <v>8751113365</v>
      </c>
      <c r="B166">
        <v>10751152525</v>
      </c>
      <c r="C166" s="1">
        <v>45943.449305555558</v>
      </c>
      <c r="D166" s="1">
        <v>45946.65625</v>
      </c>
      <c r="E166" t="s">
        <v>435</v>
      </c>
      <c r="F166">
        <v>4069.01</v>
      </c>
      <c r="G166">
        <v>0</v>
      </c>
      <c r="H166">
        <v>4069</v>
      </c>
      <c r="I166">
        <v>4500</v>
      </c>
      <c r="J166">
        <v>225</v>
      </c>
      <c r="K166" t="s">
        <v>109</v>
      </c>
      <c r="L166">
        <v>18</v>
      </c>
      <c r="M166">
        <v>620.70000000000005</v>
      </c>
      <c r="N166">
        <v>0</v>
      </c>
      <c r="O166">
        <v>0</v>
      </c>
      <c r="P166">
        <v>17.242000000000001</v>
      </c>
      <c r="Q166">
        <v>3.448</v>
      </c>
      <c r="R166">
        <v>24.78</v>
      </c>
      <c r="S166">
        <v>1008.298</v>
      </c>
      <c r="T166">
        <v>-1008.298</v>
      </c>
      <c r="U166">
        <v>-1028.9880000000001</v>
      </c>
      <c r="V166">
        <v>-71.98</v>
      </c>
      <c r="W166">
        <v>0</v>
      </c>
      <c r="X166">
        <v>61</v>
      </c>
      <c r="Y166">
        <v>0</v>
      </c>
      <c r="Z166">
        <v>10.98</v>
      </c>
      <c r="AA166">
        <v>1</v>
      </c>
      <c r="AB166" t="s">
        <v>110</v>
      </c>
      <c r="AC166">
        <v>4275</v>
      </c>
      <c r="AD166">
        <v>2968.0320000000002</v>
      </c>
      <c r="AE166">
        <v>2968.0320000000002</v>
      </c>
      <c r="AF166">
        <v>0</v>
      </c>
      <c r="AG166">
        <v>-1028.9880000000001</v>
      </c>
      <c r="AH166">
        <v>-71.98</v>
      </c>
      <c r="AI166">
        <v>4069</v>
      </c>
      <c r="AJ166">
        <v>0</v>
      </c>
      <c r="AL166">
        <v>0</v>
      </c>
      <c r="AM166" s="1">
        <v>45960</v>
      </c>
      <c r="AN166" s="1">
        <v>45960</v>
      </c>
      <c r="AO166" s="1">
        <v>45960</v>
      </c>
      <c r="AP166">
        <v>0</v>
      </c>
      <c r="AQ166">
        <v>3448.31</v>
      </c>
      <c r="AR166">
        <v>18</v>
      </c>
      <c r="AS166">
        <v>0</v>
      </c>
      <c r="AT166">
        <v>0</v>
      </c>
      <c r="AU166">
        <v>0.5</v>
      </c>
      <c r="AV166">
        <v>0</v>
      </c>
      <c r="AW166">
        <v>0</v>
      </c>
      <c r="AX166">
        <v>0.1</v>
      </c>
      <c r="AY166" t="s">
        <v>112</v>
      </c>
      <c r="AZ166" t="s">
        <v>124</v>
      </c>
      <c r="BA166">
        <v>24.78</v>
      </c>
      <c r="BB166">
        <v>0</v>
      </c>
      <c r="BC166">
        <v>1008.298</v>
      </c>
      <c r="BD166">
        <v>-1008.298</v>
      </c>
      <c r="BE166">
        <v>0</v>
      </c>
      <c r="BF166">
        <v>0</v>
      </c>
      <c r="BG166">
        <v>0</v>
      </c>
      <c r="BH166">
        <v>225</v>
      </c>
      <c r="BI166">
        <v>3.4483100000000002</v>
      </c>
      <c r="BL166">
        <v>0</v>
      </c>
      <c r="BM166">
        <v>0</v>
      </c>
      <c r="BN166">
        <v>0</v>
      </c>
      <c r="BO166">
        <v>0</v>
      </c>
      <c r="BP166">
        <v>0</v>
      </c>
      <c r="BS166" t="s">
        <v>436</v>
      </c>
      <c r="BT166">
        <v>17.242000000000001</v>
      </c>
      <c r="BU166">
        <v>0</v>
      </c>
      <c r="BV166">
        <v>3.448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2968.0320000000002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f t="shared" si="10"/>
        <v>4069</v>
      </c>
      <c r="DD166">
        <f t="shared" si="11"/>
        <v>1008.298</v>
      </c>
      <c r="DE166">
        <f t="shared" si="12"/>
        <v>20.69</v>
      </c>
      <c r="DF166">
        <f t="shared" si="13"/>
        <v>71.98</v>
      </c>
      <c r="DG166">
        <f t="shared" si="14"/>
        <v>637.94200000000001</v>
      </c>
      <c r="DH166">
        <v>2968.0320000000002</v>
      </c>
    </row>
    <row r="167" spans="1:112" x14ac:dyDescent="0.3">
      <c r="A167">
        <v>8694911052</v>
      </c>
      <c r="B167">
        <v>10694839503</v>
      </c>
      <c r="C167" s="1">
        <v>45922.443055555559</v>
      </c>
      <c r="D167" s="1">
        <v>45925.521527777775</v>
      </c>
      <c r="E167" t="s">
        <v>437</v>
      </c>
      <c r="F167">
        <v>3564</v>
      </c>
      <c r="G167">
        <v>0</v>
      </c>
      <c r="H167">
        <v>3564</v>
      </c>
      <c r="I167">
        <v>4000</v>
      </c>
      <c r="J167">
        <v>230</v>
      </c>
      <c r="K167" t="s">
        <v>109</v>
      </c>
      <c r="L167">
        <v>18</v>
      </c>
      <c r="M167">
        <v>543.66</v>
      </c>
      <c r="N167">
        <v>0</v>
      </c>
      <c r="O167">
        <v>0</v>
      </c>
      <c r="P167">
        <v>15.102</v>
      </c>
      <c r="Q167">
        <v>3.02</v>
      </c>
      <c r="R167">
        <v>24.78</v>
      </c>
      <c r="S167">
        <v>883.15899999999999</v>
      </c>
      <c r="T167">
        <v>-883.15899999999999</v>
      </c>
      <c r="U167">
        <v>-901.28099999999995</v>
      </c>
      <c r="V167">
        <v>-71.98</v>
      </c>
      <c r="W167">
        <v>0</v>
      </c>
      <c r="X167">
        <v>61</v>
      </c>
      <c r="Y167">
        <v>0</v>
      </c>
      <c r="Z167">
        <v>10.98</v>
      </c>
      <c r="AA167">
        <v>1</v>
      </c>
      <c r="AB167" t="s">
        <v>110</v>
      </c>
      <c r="AC167">
        <v>3770</v>
      </c>
      <c r="AD167">
        <v>2590.739</v>
      </c>
      <c r="AE167">
        <v>2590.739</v>
      </c>
      <c r="AF167">
        <v>0</v>
      </c>
      <c r="AG167">
        <v>-901.28099999999995</v>
      </c>
      <c r="AH167">
        <v>-71.98</v>
      </c>
      <c r="AI167">
        <v>3564</v>
      </c>
      <c r="AJ167">
        <v>0</v>
      </c>
      <c r="AL167">
        <v>0</v>
      </c>
      <c r="AM167" s="1">
        <v>45939</v>
      </c>
      <c r="AN167" s="1">
        <v>45939</v>
      </c>
      <c r="AO167" s="1">
        <v>45939</v>
      </c>
      <c r="AP167">
        <v>0</v>
      </c>
      <c r="AQ167">
        <v>3020.34</v>
      </c>
      <c r="AR167">
        <v>18</v>
      </c>
      <c r="AS167">
        <v>0</v>
      </c>
      <c r="AT167">
        <v>0</v>
      </c>
      <c r="AU167">
        <v>0.5</v>
      </c>
      <c r="AV167">
        <v>0</v>
      </c>
      <c r="AW167">
        <v>0</v>
      </c>
      <c r="AX167">
        <v>0.1</v>
      </c>
      <c r="AY167" t="s">
        <v>112</v>
      </c>
      <c r="AZ167" t="s">
        <v>124</v>
      </c>
      <c r="BA167">
        <v>24.78</v>
      </c>
      <c r="BB167">
        <v>0</v>
      </c>
      <c r="BC167">
        <v>883.15899999999999</v>
      </c>
      <c r="BD167">
        <v>-883.15899999999999</v>
      </c>
      <c r="BE167">
        <v>0</v>
      </c>
      <c r="BF167">
        <v>0</v>
      </c>
      <c r="BG167">
        <v>0</v>
      </c>
      <c r="BH167">
        <v>230</v>
      </c>
      <c r="BI167">
        <v>3.02034</v>
      </c>
      <c r="BL167">
        <v>0</v>
      </c>
      <c r="BM167">
        <v>0</v>
      </c>
      <c r="BN167">
        <v>0</v>
      </c>
      <c r="BO167">
        <v>0</v>
      </c>
      <c r="BP167">
        <v>0</v>
      </c>
      <c r="BS167" t="s">
        <v>393</v>
      </c>
      <c r="BT167">
        <v>15.102</v>
      </c>
      <c r="BU167">
        <v>0</v>
      </c>
      <c r="BV167">
        <v>3.02</v>
      </c>
      <c r="BW167">
        <v>0</v>
      </c>
      <c r="BX167">
        <v>0</v>
      </c>
      <c r="BY167">
        <v>0</v>
      </c>
      <c r="BZ167">
        <v>0</v>
      </c>
      <c r="CA167">
        <v>2590.739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f t="shared" si="10"/>
        <v>3564</v>
      </c>
      <c r="DD167">
        <f t="shared" si="11"/>
        <v>883.15899999999999</v>
      </c>
      <c r="DE167">
        <f t="shared" si="12"/>
        <v>18.122</v>
      </c>
      <c r="DF167">
        <f t="shared" si="13"/>
        <v>71.98</v>
      </c>
      <c r="DG167">
        <f t="shared" si="14"/>
        <v>558.76199999999994</v>
      </c>
      <c r="DH167">
        <v>2590.739</v>
      </c>
    </row>
    <row r="168" spans="1:112" x14ac:dyDescent="0.3">
      <c r="A168">
        <v>8706180744</v>
      </c>
      <c r="B168">
        <v>10706113338</v>
      </c>
      <c r="C168" s="1">
        <v>45925.451388888891</v>
      </c>
      <c r="D168" s="1">
        <v>45929.646527777775</v>
      </c>
      <c r="E168" t="s">
        <v>438</v>
      </c>
      <c r="F168">
        <v>1480</v>
      </c>
      <c r="G168">
        <v>0</v>
      </c>
      <c r="H168">
        <v>1480</v>
      </c>
      <c r="I168">
        <v>3500</v>
      </c>
      <c r="J168">
        <v>1849</v>
      </c>
      <c r="K168" t="s">
        <v>109</v>
      </c>
      <c r="L168">
        <v>5</v>
      </c>
      <c r="M168">
        <v>70.48</v>
      </c>
      <c r="N168">
        <v>0</v>
      </c>
      <c r="O168">
        <v>0</v>
      </c>
      <c r="P168">
        <v>7.048</v>
      </c>
      <c r="Q168">
        <v>1.41</v>
      </c>
      <c r="R168">
        <v>25.96</v>
      </c>
      <c r="S168">
        <v>384.20800000000003</v>
      </c>
      <c r="T168">
        <v>-384.20800000000003</v>
      </c>
      <c r="U168">
        <v>-392.666</v>
      </c>
      <c r="V168">
        <v>-53.1</v>
      </c>
      <c r="W168">
        <v>0</v>
      </c>
      <c r="X168">
        <v>45</v>
      </c>
      <c r="Y168">
        <v>0</v>
      </c>
      <c r="Z168">
        <v>8.1</v>
      </c>
      <c r="AA168">
        <v>1</v>
      </c>
      <c r="AB168" t="s">
        <v>116</v>
      </c>
      <c r="AC168">
        <v>1651</v>
      </c>
      <c r="AD168">
        <v>1034.2339999999999</v>
      </c>
      <c r="AE168">
        <v>1034.2339999999999</v>
      </c>
      <c r="AF168">
        <v>0</v>
      </c>
      <c r="AG168">
        <v>-392.666</v>
      </c>
      <c r="AH168">
        <v>-53.1</v>
      </c>
      <c r="AI168">
        <v>1480</v>
      </c>
      <c r="AJ168">
        <v>0</v>
      </c>
      <c r="AL168">
        <v>0</v>
      </c>
      <c r="AM168" s="1">
        <v>45943</v>
      </c>
      <c r="AN168" s="1">
        <v>45943</v>
      </c>
      <c r="AO168" s="1">
        <v>45943</v>
      </c>
      <c r="AP168">
        <v>0</v>
      </c>
      <c r="AQ168">
        <v>1409.52</v>
      </c>
      <c r="AR168">
        <v>5</v>
      </c>
      <c r="AS168">
        <v>0</v>
      </c>
      <c r="AT168">
        <v>0</v>
      </c>
      <c r="AU168">
        <v>0.5</v>
      </c>
      <c r="AV168">
        <v>0</v>
      </c>
      <c r="AW168">
        <v>0</v>
      </c>
      <c r="AX168">
        <v>0.1</v>
      </c>
      <c r="AY168" t="s">
        <v>112</v>
      </c>
      <c r="AZ168" t="s">
        <v>160</v>
      </c>
      <c r="BA168">
        <v>25.96</v>
      </c>
      <c r="BB168">
        <v>0</v>
      </c>
      <c r="BC168">
        <v>384.20800000000003</v>
      </c>
      <c r="BD168">
        <v>-384.20800000000003</v>
      </c>
      <c r="BE168">
        <v>0</v>
      </c>
      <c r="BF168">
        <v>0</v>
      </c>
      <c r="BG168">
        <v>0</v>
      </c>
      <c r="BH168">
        <v>1849</v>
      </c>
      <c r="BI168">
        <v>1.4095200000000001</v>
      </c>
      <c r="BL168">
        <v>0</v>
      </c>
      <c r="BM168">
        <v>0</v>
      </c>
      <c r="BN168">
        <v>0</v>
      </c>
      <c r="BO168">
        <v>0</v>
      </c>
      <c r="BP168">
        <v>0</v>
      </c>
      <c r="BS168" t="s">
        <v>439</v>
      </c>
      <c r="BT168">
        <v>7.048</v>
      </c>
      <c r="BU168">
        <v>0</v>
      </c>
      <c r="BV168">
        <v>1.41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1034.2339999999999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f t="shared" si="10"/>
        <v>1480</v>
      </c>
      <c r="DD168">
        <f t="shared" si="11"/>
        <v>384.20800000000003</v>
      </c>
      <c r="DE168">
        <f t="shared" si="12"/>
        <v>8.4580000000000002</v>
      </c>
      <c r="DF168">
        <f t="shared" si="13"/>
        <v>53.1</v>
      </c>
      <c r="DG168">
        <f t="shared" si="14"/>
        <v>77.528000000000006</v>
      </c>
      <c r="DH168">
        <v>1034.2339999999999</v>
      </c>
    </row>
    <row r="169" spans="1:112" x14ac:dyDescent="0.3">
      <c r="A169">
        <v>8673411314</v>
      </c>
      <c r="B169">
        <v>10673335801</v>
      </c>
      <c r="C169" s="1">
        <v>45916.459722222222</v>
      </c>
      <c r="D169" s="1">
        <v>45925.475694444445</v>
      </c>
      <c r="E169" t="s">
        <v>440</v>
      </c>
      <c r="F169">
        <v>1794</v>
      </c>
      <c r="G169">
        <v>1794</v>
      </c>
      <c r="H169">
        <v>0</v>
      </c>
      <c r="I169">
        <v>4000</v>
      </c>
      <c r="J169">
        <v>2000</v>
      </c>
      <c r="K169" t="s">
        <v>109</v>
      </c>
      <c r="L169">
        <v>12</v>
      </c>
      <c r="M169">
        <v>192.21</v>
      </c>
      <c r="N169">
        <v>0</v>
      </c>
      <c r="O169">
        <v>0</v>
      </c>
      <c r="P169">
        <v>8.0090000000000003</v>
      </c>
      <c r="Q169">
        <v>1.6020000000000001</v>
      </c>
      <c r="R169">
        <v>24.78</v>
      </c>
      <c r="S169">
        <v>444.553</v>
      </c>
      <c r="T169">
        <v>-444.553</v>
      </c>
      <c r="U169">
        <v>-454.16399999999999</v>
      </c>
      <c r="V169">
        <v>-53.1</v>
      </c>
      <c r="W169">
        <v>0</v>
      </c>
      <c r="X169">
        <v>45</v>
      </c>
      <c r="Y169">
        <v>0</v>
      </c>
      <c r="Z169">
        <v>8.1</v>
      </c>
      <c r="AA169">
        <v>1</v>
      </c>
      <c r="AB169" t="s">
        <v>110</v>
      </c>
      <c r="AC169">
        <v>2000</v>
      </c>
      <c r="AD169">
        <v>1286.7360000000001</v>
      </c>
      <c r="AE169">
        <v>1286.7360000000001</v>
      </c>
      <c r="AF169">
        <v>0</v>
      </c>
      <c r="AG169">
        <v>0</v>
      </c>
      <c r="AI169">
        <v>0</v>
      </c>
      <c r="AJ169">
        <v>-454.16399999999999</v>
      </c>
      <c r="AK169">
        <v>-53.1</v>
      </c>
      <c r="AL169">
        <v>1794</v>
      </c>
      <c r="AM169" s="1"/>
      <c r="AN169" s="1"/>
      <c r="AO169" s="1"/>
      <c r="AP169">
        <v>0</v>
      </c>
      <c r="AQ169">
        <v>1601.79</v>
      </c>
      <c r="AR169">
        <v>12</v>
      </c>
      <c r="AS169">
        <v>0</v>
      </c>
      <c r="AT169">
        <v>0</v>
      </c>
      <c r="AU169">
        <v>0.5</v>
      </c>
      <c r="AV169">
        <v>0</v>
      </c>
      <c r="AW169">
        <v>0</v>
      </c>
      <c r="AX169">
        <v>0.1</v>
      </c>
      <c r="AY169" t="s">
        <v>112</v>
      </c>
      <c r="AZ169" t="s">
        <v>124</v>
      </c>
      <c r="BC169">
        <v>0</v>
      </c>
      <c r="BD169">
        <v>0</v>
      </c>
      <c r="BE169">
        <v>0</v>
      </c>
      <c r="BF169">
        <v>0</v>
      </c>
      <c r="BG169">
        <v>0</v>
      </c>
      <c r="BJ169">
        <v>24.78</v>
      </c>
      <c r="BK169">
        <v>0</v>
      </c>
      <c r="BL169">
        <v>444.553</v>
      </c>
      <c r="BM169">
        <v>-444.553</v>
      </c>
      <c r="BN169">
        <v>0</v>
      </c>
      <c r="BO169">
        <v>0</v>
      </c>
      <c r="BP169">
        <v>0</v>
      </c>
      <c r="BQ169">
        <v>2000</v>
      </c>
      <c r="BR169">
        <v>1.60179</v>
      </c>
      <c r="BS169" t="s">
        <v>441</v>
      </c>
      <c r="BT169">
        <v>0</v>
      </c>
      <c r="BU169">
        <v>8.0090000000000003</v>
      </c>
      <c r="BV169">
        <v>0</v>
      </c>
      <c r="BW169">
        <v>1.6020000000000001</v>
      </c>
      <c r="BX169">
        <v>0</v>
      </c>
      <c r="BY169">
        <v>0</v>
      </c>
      <c r="BZ169">
        <v>0</v>
      </c>
      <c r="CA169">
        <v>1286.7360000000001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f t="shared" si="10"/>
        <v>1794</v>
      </c>
      <c r="DD169">
        <f t="shared" si="11"/>
        <v>444.553</v>
      </c>
      <c r="DE169">
        <f t="shared" si="12"/>
        <v>9.6110000000000007</v>
      </c>
      <c r="DF169">
        <f t="shared" si="13"/>
        <v>53.1</v>
      </c>
      <c r="DG169">
        <f t="shared" si="14"/>
        <v>200.21899999999999</v>
      </c>
      <c r="DH169">
        <v>1286.7360000000001</v>
      </c>
    </row>
    <row r="170" spans="1:112" x14ac:dyDescent="0.3">
      <c r="A170">
        <v>8708250502</v>
      </c>
      <c r="B170">
        <v>10708185076</v>
      </c>
      <c r="C170" s="1">
        <v>45925.775694444441</v>
      </c>
      <c r="D170" s="1">
        <v>45931.617361111108</v>
      </c>
      <c r="E170" t="s">
        <v>442</v>
      </c>
      <c r="F170">
        <v>391</v>
      </c>
      <c r="G170">
        <v>0</v>
      </c>
      <c r="H170">
        <v>391</v>
      </c>
      <c r="I170">
        <v>2850</v>
      </c>
      <c r="J170">
        <v>2400</v>
      </c>
      <c r="K170" t="s">
        <v>109</v>
      </c>
      <c r="L170">
        <v>5</v>
      </c>
      <c r="M170">
        <v>18.62</v>
      </c>
      <c r="N170">
        <v>0</v>
      </c>
      <c r="O170">
        <v>0</v>
      </c>
      <c r="P170">
        <v>1.8620000000000001</v>
      </c>
      <c r="Q170">
        <v>0.372</v>
      </c>
      <c r="R170">
        <v>2.36</v>
      </c>
      <c r="S170">
        <v>9.2279999999999998</v>
      </c>
      <c r="T170">
        <v>-9.2279999999999998</v>
      </c>
      <c r="U170">
        <v>-11.462</v>
      </c>
      <c r="V170">
        <v>-31.86</v>
      </c>
      <c r="W170">
        <v>0</v>
      </c>
      <c r="X170">
        <v>27</v>
      </c>
      <c r="Y170">
        <v>0</v>
      </c>
      <c r="Z170">
        <v>4.8600000000000003</v>
      </c>
      <c r="AA170">
        <v>1</v>
      </c>
      <c r="AB170" t="s">
        <v>116</v>
      </c>
      <c r="AC170">
        <v>450</v>
      </c>
      <c r="AD170">
        <v>347.678</v>
      </c>
      <c r="AE170">
        <v>347.678</v>
      </c>
      <c r="AF170">
        <v>0</v>
      </c>
      <c r="AG170">
        <v>-11.462</v>
      </c>
      <c r="AH170">
        <v>-31.86</v>
      </c>
      <c r="AI170">
        <v>391</v>
      </c>
      <c r="AJ170">
        <v>0</v>
      </c>
      <c r="AL170">
        <v>0</v>
      </c>
      <c r="AM170" s="1">
        <v>45945</v>
      </c>
      <c r="AN170" s="1">
        <v>45945</v>
      </c>
      <c r="AO170" s="1">
        <v>45945</v>
      </c>
      <c r="AP170">
        <v>0</v>
      </c>
      <c r="AQ170">
        <v>372.38</v>
      </c>
      <c r="AR170">
        <v>5</v>
      </c>
      <c r="AS170">
        <v>0</v>
      </c>
      <c r="AT170">
        <v>0</v>
      </c>
      <c r="AU170">
        <v>0.5</v>
      </c>
      <c r="AV170">
        <v>0</v>
      </c>
      <c r="AW170">
        <v>0</v>
      </c>
      <c r="AX170">
        <v>0.1</v>
      </c>
      <c r="AY170" t="s">
        <v>127</v>
      </c>
      <c r="AZ170" t="s">
        <v>128</v>
      </c>
      <c r="BA170">
        <v>2.36</v>
      </c>
      <c r="BB170">
        <v>0</v>
      </c>
      <c r="BC170">
        <v>9.2279999999999998</v>
      </c>
      <c r="BD170">
        <v>-9.2279999999999998</v>
      </c>
      <c r="BE170">
        <v>0</v>
      </c>
      <c r="BF170">
        <v>0</v>
      </c>
      <c r="BG170">
        <v>0</v>
      </c>
      <c r="BH170">
        <v>2400</v>
      </c>
      <c r="BI170">
        <v>0.37237999999999999</v>
      </c>
      <c r="BL170">
        <v>0</v>
      </c>
      <c r="BM170">
        <v>0</v>
      </c>
      <c r="BN170">
        <v>0</v>
      </c>
      <c r="BO170">
        <v>0</v>
      </c>
      <c r="BP170">
        <v>0</v>
      </c>
      <c r="BS170" t="s">
        <v>443</v>
      </c>
      <c r="BT170">
        <v>1.8620000000000001</v>
      </c>
      <c r="BU170">
        <v>0</v>
      </c>
      <c r="BV170">
        <v>0.372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347.678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f t="shared" si="10"/>
        <v>391</v>
      </c>
      <c r="DD170">
        <f t="shared" si="11"/>
        <v>9.2279999999999998</v>
      </c>
      <c r="DE170">
        <f t="shared" si="12"/>
        <v>2.234</v>
      </c>
      <c r="DF170">
        <f t="shared" si="13"/>
        <v>31.86</v>
      </c>
      <c r="DG170">
        <f t="shared" si="14"/>
        <v>20.481999999999999</v>
      </c>
      <c r="DH170">
        <v>347.678</v>
      </c>
    </row>
    <row r="171" spans="1:112" x14ac:dyDescent="0.3">
      <c r="A171">
        <v>8720752284</v>
      </c>
      <c r="B171">
        <v>10720697202</v>
      </c>
      <c r="C171" s="1">
        <v>45930.615277777775</v>
      </c>
      <c r="D171" s="1">
        <v>45936.703472222223</v>
      </c>
      <c r="E171" t="s">
        <v>444</v>
      </c>
      <c r="F171">
        <v>2619</v>
      </c>
      <c r="G171">
        <v>0</v>
      </c>
      <c r="H171">
        <v>2619</v>
      </c>
      <c r="I171">
        <v>5000</v>
      </c>
      <c r="J171">
        <v>2175</v>
      </c>
      <c r="K171" t="s">
        <v>109</v>
      </c>
      <c r="L171">
        <v>5</v>
      </c>
      <c r="M171">
        <v>124.71</v>
      </c>
      <c r="N171">
        <v>0</v>
      </c>
      <c r="O171">
        <v>0</v>
      </c>
      <c r="P171">
        <v>12.471</v>
      </c>
      <c r="Q171">
        <v>2.4940000000000002</v>
      </c>
      <c r="R171">
        <v>30.68</v>
      </c>
      <c r="S171">
        <v>803.50900000000001</v>
      </c>
      <c r="T171">
        <v>-803.50900000000001</v>
      </c>
      <c r="U171">
        <v>-818.47400000000005</v>
      </c>
      <c r="V171">
        <v>-71.98</v>
      </c>
      <c r="W171">
        <v>0</v>
      </c>
      <c r="X171">
        <v>61</v>
      </c>
      <c r="Y171">
        <v>0</v>
      </c>
      <c r="Z171">
        <v>10.98</v>
      </c>
      <c r="AA171">
        <v>1</v>
      </c>
      <c r="AB171" t="s">
        <v>110</v>
      </c>
      <c r="AC171">
        <v>2825</v>
      </c>
      <c r="AD171">
        <v>1728.546</v>
      </c>
      <c r="AE171">
        <v>1728.546</v>
      </c>
      <c r="AF171">
        <v>0</v>
      </c>
      <c r="AG171">
        <v>-818.47400000000005</v>
      </c>
      <c r="AH171">
        <v>-71.98</v>
      </c>
      <c r="AI171">
        <v>2619</v>
      </c>
      <c r="AJ171">
        <v>0</v>
      </c>
      <c r="AL171">
        <v>0</v>
      </c>
      <c r="AM171" s="1">
        <v>45953</v>
      </c>
      <c r="AN171" s="1">
        <v>45953</v>
      </c>
      <c r="AO171" s="1">
        <v>45953</v>
      </c>
      <c r="AP171">
        <v>0</v>
      </c>
      <c r="AQ171">
        <v>2494.29</v>
      </c>
      <c r="AR171">
        <v>5</v>
      </c>
      <c r="AS171">
        <v>0</v>
      </c>
      <c r="AT171">
        <v>0</v>
      </c>
      <c r="AU171">
        <v>0.5</v>
      </c>
      <c r="AV171">
        <v>0</v>
      </c>
      <c r="AW171">
        <v>0</v>
      </c>
      <c r="AX171">
        <v>0.1</v>
      </c>
      <c r="AY171" t="s">
        <v>127</v>
      </c>
      <c r="AZ171" t="s">
        <v>124</v>
      </c>
      <c r="BA171">
        <v>30.68</v>
      </c>
      <c r="BB171">
        <v>0</v>
      </c>
      <c r="BC171">
        <v>803.50900000000001</v>
      </c>
      <c r="BD171">
        <v>-803.50900000000001</v>
      </c>
      <c r="BE171">
        <v>0</v>
      </c>
      <c r="BF171">
        <v>0</v>
      </c>
      <c r="BG171">
        <v>0</v>
      </c>
      <c r="BH171">
        <v>2175</v>
      </c>
      <c r="BI171">
        <v>2.4942899999999999</v>
      </c>
      <c r="BL171">
        <v>0</v>
      </c>
      <c r="BM171">
        <v>0</v>
      </c>
      <c r="BN171">
        <v>0</v>
      </c>
      <c r="BO171">
        <v>0</v>
      </c>
      <c r="BP171">
        <v>0</v>
      </c>
      <c r="BS171" t="s">
        <v>150</v>
      </c>
      <c r="BT171">
        <v>12.471</v>
      </c>
      <c r="BU171">
        <v>0</v>
      </c>
      <c r="BV171">
        <v>2.4940000000000002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1728.546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f t="shared" si="10"/>
        <v>2619</v>
      </c>
      <c r="DD171">
        <f t="shared" si="11"/>
        <v>803.50900000000001</v>
      </c>
      <c r="DE171">
        <f t="shared" si="12"/>
        <v>14.965</v>
      </c>
      <c r="DF171">
        <f t="shared" si="13"/>
        <v>71.98</v>
      </c>
      <c r="DG171">
        <f t="shared" si="14"/>
        <v>137.18099999999998</v>
      </c>
      <c r="DH171">
        <v>1728.546</v>
      </c>
    </row>
    <row r="172" spans="1:112" x14ac:dyDescent="0.3">
      <c r="A172">
        <v>8677721405</v>
      </c>
      <c r="B172">
        <v>10677646540</v>
      </c>
      <c r="C172" s="1">
        <v>45917.537499999999</v>
      </c>
      <c r="D172" s="1">
        <v>45921.4375</v>
      </c>
      <c r="E172" t="s">
        <v>445</v>
      </c>
      <c r="F172">
        <v>3451</v>
      </c>
      <c r="G172">
        <v>3408.9490000000001</v>
      </c>
      <c r="H172">
        <v>42.051000000000002</v>
      </c>
      <c r="I172">
        <v>5500</v>
      </c>
      <c r="J172">
        <v>1650</v>
      </c>
      <c r="K172" t="s">
        <v>109</v>
      </c>
      <c r="L172">
        <v>12</v>
      </c>
      <c r="M172">
        <v>369.75</v>
      </c>
      <c r="N172">
        <v>0</v>
      </c>
      <c r="O172">
        <v>0</v>
      </c>
      <c r="P172">
        <v>15.407</v>
      </c>
      <c r="Q172">
        <v>3.0819999999999999</v>
      </c>
      <c r="R172">
        <v>31.86</v>
      </c>
      <c r="S172">
        <v>1099.4880000000001</v>
      </c>
      <c r="T172">
        <v>-1099.4880000000001</v>
      </c>
      <c r="U172">
        <v>-1117.9770000000001</v>
      </c>
      <c r="V172">
        <v>-71.98</v>
      </c>
      <c r="W172">
        <v>0</v>
      </c>
      <c r="X172">
        <v>61</v>
      </c>
      <c r="Y172">
        <v>0</v>
      </c>
      <c r="Z172">
        <v>10.98</v>
      </c>
      <c r="AA172">
        <v>1</v>
      </c>
      <c r="AB172" t="s">
        <v>116</v>
      </c>
      <c r="AC172">
        <v>3657</v>
      </c>
      <c r="AD172">
        <v>2261.0430000000001</v>
      </c>
      <c r="AE172">
        <v>2261.0430000000001</v>
      </c>
      <c r="AF172">
        <v>0</v>
      </c>
      <c r="AG172">
        <v>-13.622999999999999</v>
      </c>
      <c r="AH172">
        <v>-0.87673999999999996</v>
      </c>
      <c r="AI172">
        <v>42.051000000000002</v>
      </c>
      <c r="AJ172">
        <v>-1104.354</v>
      </c>
      <c r="AK172">
        <v>-71.103260000000006</v>
      </c>
      <c r="AL172">
        <v>3408.9490000000001</v>
      </c>
      <c r="AM172" s="1">
        <v>45936</v>
      </c>
      <c r="AN172" s="1">
        <v>45936</v>
      </c>
      <c r="AO172" s="1">
        <v>45936</v>
      </c>
      <c r="AP172">
        <v>0</v>
      </c>
      <c r="AQ172">
        <v>3081.25</v>
      </c>
      <c r="AR172">
        <v>12</v>
      </c>
      <c r="AS172">
        <v>0</v>
      </c>
      <c r="AT172">
        <v>0</v>
      </c>
      <c r="AU172">
        <v>0.5</v>
      </c>
      <c r="AV172">
        <v>0</v>
      </c>
      <c r="AW172">
        <v>0</v>
      </c>
      <c r="AX172">
        <v>0.1</v>
      </c>
      <c r="AY172" t="s">
        <v>127</v>
      </c>
      <c r="AZ172" t="s">
        <v>128</v>
      </c>
      <c r="BA172">
        <v>31.86</v>
      </c>
      <c r="BB172">
        <v>0</v>
      </c>
      <c r="BC172">
        <v>13.397</v>
      </c>
      <c r="BD172">
        <v>-13.397</v>
      </c>
      <c r="BE172">
        <v>0</v>
      </c>
      <c r="BF172">
        <v>0</v>
      </c>
      <c r="BG172">
        <v>0</v>
      </c>
      <c r="BH172">
        <v>1650</v>
      </c>
      <c r="BI172">
        <v>3.0812499999999998</v>
      </c>
      <c r="BJ172">
        <v>31.86</v>
      </c>
      <c r="BK172">
        <v>0</v>
      </c>
      <c r="BL172">
        <v>1086.0909999999999</v>
      </c>
      <c r="BM172">
        <v>-1086.0909999999999</v>
      </c>
      <c r="BN172">
        <v>0</v>
      </c>
      <c r="BO172">
        <v>0</v>
      </c>
      <c r="BP172">
        <v>0</v>
      </c>
      <c r="BQ172">
        <v>1650</v>
      </c>
      <c r="BR172">
        <v>3.0812499999999998</v>
      </c>
      <c r="BS172" t="s">
        <v>446</v>
      </c>
      <c r="BT172">
        <v>0.188</v>
      </c>
      <c r="BU172">
        <v>15.218999999999999</v>
      </c>
      <c r="BV172">
        <v>3.7999999999999999E-2</v>
      </c>
      <c r="BW172">
        <v>3.044</v>
      </c>
      <c r="BX172">
        <v>0</v>
      </c>
      <c r="BY172">
        <v>2261.0430000000001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f t="shared" si="10"/>
        <v>3451</v>
      </c>
      <c r="DD172">
        <f t="shared" si="11"/>
        <v>1099.4880000000001</v>
      </c>
      <c r="DE172">
        <f t="shared" si="12"/>
        <v>18.489000000000001</v>
      </c>
      <c r="DF172">
        <f t="shared" si="13"/>
        <v>71.98</v>
      </c>
      <c r="DG172">
        <f t="shared" si="14"/>
        <v>385.15699999999998</v>
      </c>
      <c r="DH172">
        <v>2261.0429999999997</v>
      </c>
    </row>
    <row r="173" spans="1:112" x14ac:dyDescent="0.3">
      <c r="A173">
        <v>8724077722</v>
      </c>
      <c r="B173">
        <v>10724026193</v>
      </c>
      <c r="C173" s="1">
        <v>45931.463194444441</v>
      </c>
      <c r="D173" s="1">
        <v>45935.575694444444</v>
      </c>
      <c r="E173" t="s">
        <v>447</v>
      </c>
      <c r="F173">
        <v>415</v>
      </c>
      <c r="G173">
        <v>0</v>
      </c>
      <c r="H173">
        <v>415</v>
      </c>
      <c r="I173">
        <v>1300</v>
      </c>
      <c r="J173">
        <v>801</v>
      </c>
      <c r="K173" t="s">
        <v>109</v>
      </c>
      <c r="L173">
        <v>5</v>
      </c>
      <c r="M173">
        <v>19.760000000000002</v>
      </c>
      <c r="N173">
        <v>0</v>
      </c>
      <c r="O173">
        <v>0</v>
      </c>
      <c r="P173">
        <v>1.976</v>
      </c>
      <c r="Q173">
        <v>0.39500000000000002</v>
      </c>
      <c r="R173">
        <v>9.44</v>
      </c>
      <c r="S173">
        <v>39.176000000000002</v>
      </c>
      <c r="T173">
        <v>-39.176000000000002</v>
      </c>
      <c r="U173">
        <v>-41.546999999999997</v>
      </c>
      <c r="V173">
        <v>-31.86</v>
      </c>
      <c r="W173">
        <v>0</v>
      </c>
      <c r="X173">
        <v>27</v>
      </c>
      <c r="Y173">
        <v>0</v>
      </c>
      <c r="Z173">
        <v>4.8600000000000003</v>
      </c>
      <c r="AA173">
        <v>1</v>
      </c>
      <c r="AB173" t="s">
        <v>116</v>
      </c>
      <c r="AC173">
        <v>474</v>
      </c>
      <c r="AD173">
        <v>341.59300000000002</v>
      </c>
      <c r="AE173">
        <v>341.59300000000002</v>
      </c>
      <c r="AF173">
        <v>0</v>
      </c>
      <c r="AG173">
        <v>-41.546999999999997</v>
      </c>
      <c r="AH173">
        <v>-31.86</v>
      </c>
      <c r="AI173">
        <v>415</v>
      </c>
      <c r="AJ173">
        <v>0</v>
      </c>
      <c r="AL173">
        <v>0</v>
      </c>
      <c r="AM173" s="1">
        <v>45953</v>
      </c>
      <c r="AN173" s="1">
        <v>45953</v>
      </c>
      <c r="AO173" s="1">
        <v>45953</v>
      </c>
      <c r="AP173">
        <v>0</v>
      </c>
      <c r="AQ173">
        <v>395.24</v>
      </c>
      <c r="AR173">
        <v>5</v>
      </c>
      <c r="AS173">
        <v>0</v>
      </c>
      <c r="AT173">
        <v>0</v>
      </c>
      <c r="AU173">
        <v>0.5</v>
      </c>
      <c r="AV173">
        <v>0</v>
      </c>
      <c r="AW173">
        <v>0</v>
      </c>
      <c r="AX173">
        <v>0.1</v>
      </c>
      <c r="AY173" t="s">
        <v>112</v>
      </c>
      <c r="AZ173" t="s">
        <v>247</v>
      </c>
      <c r="BA173">
        <v>9.44</v>
      </c>
      <c r="BB173">
        <v>0</v>
      </c>
      <c r="BC173">
        <v>39.176000000000002</v>
      </c>
      <c r="BD173">
        <v>-39.176000000000002</v>
      </c>
      <c r="BE173">
        <v>0</v>
      </c>
      <c r="BF173">
        <v>0</v>
      </c>
      <c r="BG173">
        <v>0</v>
      </c>
      <c r="BH173">
        <v>801</v>
      </c>
      <c r="BI173">
        <v>0.39523999999999998</v>
      </c>
      <c r="BL173">
        <v>0</v>
      </c>
      <c r="BM173">
        <v>0</v>
      </c>
      <c r="BN173">
        <v>0</v>
      </c>
      <c r="BO173">
        <v>0</v>
      </c>
      <c r="BP173">
        <v>0</v>
      </c>
      <c r="BS173" t="s">
        <v>448</v>
      </c>
      <c r="BT173">
        <v>1.976</v>
      </c>
      <c r="BU173">
        <v>0</v>
      </c>
      <c r="BV173">
        <v>0.39500000000000002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341.59300000000002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f t="shared" si="10"/>
        <v>415</v>
      </c>
      <c r="DD173">
        <f t="shared" si="11"/>
        <v>39.176000000000002</v>
      </c>
      <c r="DE173">
        <f t="shared" si="12"/>
        <v>2.371</v>
      </c>
      <c r="DF173">
        <f t="shared" si="13"/>
        <v>31.86</v>
      </c>
      <c r="DG173">
        <f t="shared" si="14"/>
        <v>21.736000000000001</v>
      </c>
      <c r="DH173">
        <v>341.59300000000002</v>
      </c>
    </row>
    <row r="174" spans="1:112" x14ac:dyDescent="0.3">
      <c r="A174">
        <v>8696157014</v>
      </c>
      <c r="B174">
        <v>10696085789</v>
      </c>
      <c r="C174" s="1">
        <v>45922.444444444445</v>
      </c>
      <c r="D174" s="1">
        <v>45926.76666666667</v>
      </c>
      <c r="E174" t="s">
        <v>449</v>
      </c>
      <c r="F174">
        <v>2150</v>
      </c>
      <c r="G174">
        <v>2150</v>
      </c>
      <c r="H174">
        <v>0</v>
      </c>
      <c r="I174">
        <v>4750</v>
      </c>
      <c r="J174">
        <v>2394</v>
      </c>
      <c r="K174" t="s">
        <v>109</v>
      </c>
      <c r="L174">
        <v>5</v>
      </c>
      <c r="M174">
        <v>102.38</v>
      </c>
      <c r="N174">
        <v>0</v>
      </c>
      <c r="O174">
        <v>0</v>
      </c>
      <c r="P174">
        <v>10.238</v>
      </c>
      <c r="Q174">
        <v>2.048</v>
      </c>
      <c r="R174">
        <v>31.86</v>
      </c>
      <c r="S174">
        <v>684.99</v>
      </c>
      <c r="T174">
        <v>-684.99</v>
      </c>
      <c r="U174">
        <v>-697.27599999999995</v>
      </c>
      <c r="V174">
        <v>-71.98</v>
      </c>
      <c r="W174">
        <v>0</v>
      </c>
      <c r="X174">
        <v>61</v>
      </c>
      <c r="Y174">
        <v>0</v>
      </c>
      <c r="Z174">
        <v>10.98</v>
      </c>
      <c r="AA174">
        <v>1</v>
      </c>
      <c r="AB174" t="s">
        <v>116</v>
      </c>
      <c r="AC174">
        <v>2356</v>
      </c>
      <c r="AD174">
        <v>1380.7439999999999</v>
      </c>
      <c r="AE174">
        <v>1380.7439999999999</v>
      </c>
      <c r="AF174">
        <v>0</v>
      </c>
      <c r="AG174">
        <v>0</v>
      </c>
      <c r="AI174">
        <v>0</v>
      </c>
      <c r="AJ174">
        <v>-697.27599999999995</v>
      </c>
      <c r="AK174">
        <v>-71.98</v>
      </c>
      <c r="AL174">
        <v>2150</v>
      </c>
      <c r="AM174" s="1"/>
      <c r="AN174" s="1"/>
      <c r="AO174" s="1"/>
      <c r="AP174">
        <v>0</v>
      </c>
      <c r="AQ174">
        <v>2047.62</v>
      </c>
      <c r="AR174">
        <v>5</v>
      </c>
      <c r="AS174">
        <v>0</v>
      </c>
      <c r="AT174">
        <v>0</v>
      </c>
      <c r="AU174">
        <v>0.5</v>
      </c>
      <c r="AV174">
        <v>0</v>
      </c>
      <c r="AW174">
        <v>0</v>
      </c>
      <c r="AX174">
        <v>0.1</v>
      </c>
      <c r="AY174" t="s">
        <v>127</v>
      </c>
      <c r="AZ174" t="s">
        <v>128</v>
      </c>
      <c r="BC174">
        <v>0</v>
      </c>
      <c r="BD174">
        <v>0</v>
      </c>
      <c r="BE174">
        <v>0</v>
      </c>
      <c r="BF174">
        <v>0</v>
      </c>
      <c r="BG174">
        <v>0</v>
      </c>
      <c r="BJ174">
        <v>31.86</v>
      </c>
      <c r="BK174">
        <v>0</v>
      </c>
      <c r="BL174">
        <v>684.99</v>
      </c>
      <c r="BM174">
        <v>-684.99</v>
      </c>
      <c r="BN174">
        <v>0</v>
      </c>
      <c r="BO174">
        <v>0</v>
      </c>
      <c r="BP174">
        <v>0</v>
      </c>
      <c r="BQ174">
        <v>2394</v>
      </c>
      <c r="BR174">
        <v>2.0476200000000002</v>
      </c>
      <c r="BS174" t="s">
        <v>450</v>
      </c>
      <c r="BT174">
        <v>0</v>
      </c>
      <c r="BU174">
        <v>10.238</v>
      </c>
      <c r="BV174">
        <v>0</v>
      </c>
      <c r="BW174">
        <v>2.048</v>
      </c>
      <c r="BX174">
        <v>0</v>
      </c>
      <c r="BY174">
        <v>0</v>
      </c>
      <c r="BZ174">
        <v>0</v>
      </c>
      <c r="CA174">
        <v>0</v>
      </c>
      <c r="CB174">
        <v>1380.7439999999999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f t="shared" si="10"/>
        <v>2150</v>
      </c>
      <c r="DD174">
        <f t="shared" si="11"/>
        <v>684.99</v>
      </c>
      <c r="DE174">
        <f t="shared" si="12"/>
        <v>12.286</v>
      </c>
      <c r="DF174">
        <f t="shared" si="13"/>
        <v>71.98</v>
      </c>
      <c r="DG174">
        <f t="shared" si="14"/>
        <v>112.61799999999999</v>
      </c>
      <c r="DH174">
        <v>1380.7439999999999</v>
      </c>
    </row>
    <row r="175" spans="1:112" x14ac:dyDescent="0.3">
      <c r="A175">
        <v>8675526093</v>
      </c>
      <c r="B175">
        <v>10675450810</v>
      </c>
      <c r="C175" s="1">
        <v>45916.818055555559</v>
      </c>
      <c r="D175" s="1">
        <v>45921.675000000003</v>
      </c>
      <c r="E175" t="s">
        <v>451</v>
      </c>
      <c r="F175">
        <v>1079</v>
      </c>
      <c r="G175">
        <v>0</v>
      </c>
      <c r="H175">
        <v>1079</v>
      </c>
      <c r="I175">
        <v>2500</v>
      </c>
      <c r="J175">
        <v>1250</v>
      </c>
      <c r="K175" t="s">
        <v>109</v>
      </c>
      <c r="L175">
        <v>12</v>
      </c>
      <c r="M175">
        <v>115.61</v>
      </c>
      <c r="N175">
        <v>0</v>
      </c>
      <c r="O175">
        <v>0</v>
      </c>
      <c r="P175">
        <v>4.8170000000000002</v>
      </c>
      <c r="Q175">
        <v>0.96299999999999997</v>
      </c>
      <c r="R175">
        <v>24.78</v>
      </c>
      <c r="S175">
        <v>267.37599999999998</v>
      </c>
      <c r="T175">
        <v>-267.37599999999998</v>
      </c>
      <c r="U175">
        <v>-273.15600000000001</v>
      </c>
      <c r="V175">
        <v>-53.1</v>
      </c>
      <c r="W175">
        <v>0</v>
      </c>
      <c r="X175">
        <v>45</v>
      </c>
      <c r="Y175">
        <v>0</v>
      </c>
      <c r="Z175">
        <v>8.1</v>
      </c>
      <c r="AA175">
        <v>1</v>
      </c>
      <c r="AB175" t="s">
        <v>110</v>
      </c>
      <c r="AC175">
        <v>1250</v>
      </c>
      <c r="AD175">
        <v>752.74400000000003</v>
      </c>
      <c r="AE175">
        <v>752.74400000000003</v>
      </c>
      <c r="AF175">
        <v>0</v>
      </c>
      <c r="AG175">
        <v>-273.15600000000001</v>
      </c>
      <c r="AH175">
        <v>-53.1</v>
      </c>
      <c r="AI175">
        <v>1079</v>
      </c>
      <c r="AJ175">
        <v>0</v>
      </c>
      <c r="AL175">
        <v>0</v>
      </c>
      <c r="AM175" s="1">
        <v>45936</v>
      </c>
      <c r="AN175" s="1">
        <v>45936</v>
      </c>
      <c r="AO175" s="1">
        <v>45936</v>
      </c>
      <c r="AP175">
        <v>0</v>
      </c>
      <c r="AQ175">
        <v>963.39</v>
      </c>
      <c r="AR175">
        <v>12</v>
      </c>
      <c r="AS175">
        <v>0</v>
      </c>
      <c r="AT175">
        <v>0</v>
      </c>
      <c r="AU175">
        <v>0.5</v>
      </c>
      <c r="AV175">
        <v>0</v>
      </c>
      <c r="AW175">
        <v>0</v>
      </c>
      <c r="AX175">
        <v>0.1</v>
      </c>
      <c r="AY175" t="s">
        <v>112</v>
      </c>
      <c r="AZ175" t="s">
        <v>124</v>
      </c>
      <c r="BA175">
        <v>24.78</v>
      </c>
      <c r="BB175">
        <v>0</v>
      </c>
      <c r="BC175">
        <v>267.37599999999998</v>
      </c>
      <c r="BD175">
        <v>-267.37599999999998</v>
      </c>
      <c r="BE175">
        <v>0</v>
      </c>
      <c r="BF175">
        <v>0</v>
      </c>
      <c r="BG175">
        <v>0</v>
      </c>
      <c r="BH175">
        <v>1250</v>
      </c>
      <c r="BI175">
        <v>0.96338999999999997</v>
      </c>
      <c r="BL175">
        <v>0</v>
      </c>
      <c r="BM175">
        <v>0</v>
      </c>
      <c r="BN175">
        <v>0</v>
      </c>
      <c r="BO175">
        <v>0</v>
      </c>
      <c r="BP175">
        <v>0</v>
      </c>
      <c r="BS175" t="s">
        <v>452</v>
      </c>
      <c r="BT175">
        <v>4.8170000000000002</v>
      </c>
      <c r="BU175">
        <v>0</v>
      </c>
      <c r="BV175">
        <v>0.96299999999999997</v>
      </c>
      <c r="BW175">
        <v>0</v>
      </c>
      <c r="BX175">
        <v>0</v>
      </c>
      <c r="BY175">
        <v>752.74400000000003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f t="shared" si="10"/>
        <v>1079</v>
      </c>
      <c r="DD175">
        <f t="shared" si="11"/>
        <v>267.37599999999998</v>
      </c>
      <c r="DE175">
        <f t="shared" si="12"/>
        <v>5.78</v>
      </c>
      <c r="DF175">
        <f t="shared" si="13"/>
        <v>53.1</v>
      </c>
      <c r="DG175">
        <f t="shared" si="14"/>
        <v>120.42699999999999</v>
      </c>
      <c r="DH175">
        <v>752.74400000000003</v>
      </c>
    </row>
    <row r="176" spans="1:112" x14ac:dyDescent="0.3">
      <c r="A176">
        <v>8674661457</v>
      </c>
      <c r="B176">
        <v>10674586007</v>
      </c>
      <c r="C176" s="1">
        <v>45916.459722222222</v>
      </c>
      <c r="D176" s="1">
        <v>45927.620833333334</v>
      </c>
      <c r="E176" t="s">
        <v>453</v>
      </c>
      <c r="F176">
        <v>1079</v>
      </c>
      <c r="G176">
        <v>1079</v>
      </c>
      <c r="H176">
        <v>0</v>
      </c>
      <c r="I176">
        <v>2500</v>
      </c>
      <c r="J176">
        <v>1250</v>
      </c>
      <c r="K176" t="s">
        <v>109</v>
      </c>
      <c r="L176">
        <v>12</v>
      </c>
      <c r="M176">
        <v>115.61</v>
      </c>
      <c r="N176">
        <v>0</v>
      </c>
      <c r="O176">
        <v>0</v>
      </c>
      <c r="P176">
        <v>4.8170000000000002</v>
      </c>
      <c r="Q176">
        <v>0.96299999999999997</v>
      </c>
      <c r="R176">
        <v>25.96</v>
      </c>
      <c r="S176">
        <v>280.108</v>
      </c>
      <c r="T176">
        <v>-280.108</v>
      </c>
      <c r="U176">
        <v>-285.88799999999998</v>
      </c>
      <c r="V176">
        <v>-53.1</v>
      </c>
      <c r="W176">
        <v>0</v>
      </c>
      <c r="X176">
        <v>45</v>
      </c>
      <c r="Y176">
        <v>0</v>
      </c>
      <c r="Z176">
        <v>8.1</v>
      </c>
      <c r="AA176">
        <v>1</v>
      </c>
      <c r="AB176" t="s">
        <v>116</v>
      </c>
      <c r="AC176">
        <v>1250</v>
      </c>
      <c r="AD176">
        <v>740.01199999999994</v>
      </c>
      <c r="AE176">
        <v>740.01199999999994</v>
      </c>
      <c r="AF176">
        <v>0</v>
      </c>
      <c r="AG176">
        <v>0</v>
      </c>
      <c r="AI176">
        <v>0</v>
      </c>
      <c r="AJ176">
        <v>-285.88799999999998</v>
      </c>
      <c r="AK176">
        <v>-53.1</v>
      </c>
      <c r="AL176">
        <v>1079</v>
      </c>
      <c r="AM176" s="1"/>
      <c r="AN176" s="1"/>
      <c r="AO176" s="1"/>
      <c r="AP176">
        <v>0</v>
      </c>
      <c r="AQ176">
        <v>963.39</v>
      </c>
      <c r="AR176">
        <v>12</v>
      </c>
      <c r="AS176">
        <v>0</v>
      </c>
      <c r="AT176">
        <v>0</v>
      </c>
      <c r="AU176">
        <v>0.5</v>
      </c>
      <c r="AV176">
        <v>0</v>
      </c>
      <c r="AW176">
        <v>0</v>
      </c>
      <c r="AX176">
        <v>0.1</v>
      </c>
      <c r="AY176" t="s">
        <v>112</v>
      </c>
      <c r="AZ176" t="s">
        <v>160</v>
      </c>
      <c r="BC176">
        <v>0</v>
      </c>
      <c r="BD176">
        <v>0</v>
      </c>
      <c r="BE176">
        <v>0</v>
      </c>
      <c r="BF176">
        <v>0</v>
      </c>
      <c r="BG176">
        <v>0</v>
      </c>
      <c r="BJ176">
        <v>25.96</v>
      </c>
      <c r="BK176">
        <v>0</v>
      </c>
      <c r="BL176">
        <v>280.108</v>
      </c>
      <c r="BM176">
        <v>-280.108</v>
      </c>
      <c r="BN176">
        <v>0</v>
      </c>
      <c r="BO176">
        <v>0</v>
      </c>
      <c r="BP176">
        <v>0</v>
      </c>
      <c r="BQ176">
        <v>1250</v>
      </c>
      <c r="BR176">
        <v>0.96338999999999997</v>
      </c>
      <c r="BS176" t="s">
        <v>262</v>
      </c>
      <c r="BT176">
        <v>0</v>
      </c>
      <c r="BU176">
        <v>4.8170000000000002</v>
      </c>
      <c r="BV176">
        <v>0</v>
      </c>
      <c r="BW176">
        <v>0.96299999999999997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740.01199999999994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f t="shared" si="10"/>
        <v>1079</v>
      </c>
      <c r="DD176">
        <f t="shared" si="11"/>
        <v>280.108</v>
      </c>
      <c r="DE176">
        <f t="shared" si="12"/>
        <v>5.78</v>
      </c>
      <c r="DF176">
        <f t="shared" si="13"/>
        <v>53.1</v>
      </c>
      <c r="DG176">
        <f t="shared" si="14"/>
        <v>120.42699999999999</v>
      </c>
      <c r="DH176">
        <v>740.01200000000006</v>
      </c>
    </row>
    <row r="177" spans="1:112" x14ac:dyDescent="0.3">
      <c r="A177">
        <v>8672536845</v>
      </c>
      <c r="B177">
        <v>10672461205</v>
      </c>
      <c r="C177" s="1">
        <v>45915.789583333331</v>
      </c>
      <c r="D177" s="1">
        <v>45919.675694444442</v>
      </c>
      <c r="E177" t="s">
        <v>454</v>
      </c>
      <c r="F177">
        <v>2294</v>
      </c>
      <c r="G177">
        <v>0</v>
      </c>
      <c r="H177">
        <v>2294</v>
      </c>
      <c r="I177">
        <v>5000</v>
      </c>
      <c r="J177">
        <v>2500</v>
      </c>
      <c r="K177" t="s">
        <v>109</v>
      </c>
      <c r="L177">
        <v>12</v>
      </c>
      <c r="M177">
        <v>245.79</v>
      </c>
      <c r="N177">
        <v>0</v>
      </c>
      <c r="O177">
        <v>0</v>
      </c>
      <c r="P177">
        <v>10.241</v>
      </c>
      <c r="Q177">
        <v>2.048</v>
      </c>
      <c r="R177">
        <v>31.86</v>
      </c>
      <c r="S177">
        <v>730.86800000000005</v>
      </c>
      <c r="T177">
        <v>-730.86800000000005</v>
      </c>
      <c r="U177">
        <v>-743.15700000000004</v>
      </c>
      <c r="V177">
        <v>-71.98</v>
      </c>
      <c r="W177">
        <v>0</v>
      </c>
      <c r="X177">
        <v>61</v>
      </c>
      <c r="Y177">
        <v>0</v>
      </c>
      <c r="Z177">
        <v>10.98</v>
      </c>
      <c r="AA177">
        <v>1</v>
      </c>
      <c r="AB177" t="s">
        <v>110</v>
      </c>
      <c r="AC177">
        <v>2500</v>
      </c>
      <c r="AD177">
        <v>1478.8630000000001</v>
      </c>
      <c r="AE177">
        <v>1478.8630000000001</v>
      </c>
      <c r="AF177">
        <v>0</v>
      </c>
      <c r="AG177">
        <v>-743.15700000000004</v>
      </c>
      <c r="AH177">
        <v>-71.98</v>
      </c>
      <c r="AI177">
        <v>2294</v>
      </c>
      <c r="AJ177">
        <v>0</v>
      </c>
      <c r="AL177">
        <v>0</v>
      </c>
      <c r="AM177" s="1">
        <v>45933</v>
      </c>
      <c r="AN177" s="1">
        <v>45933</v>
      </c>
      <c r="AO177" s="1">
        <v>45933</v>
      </c>
      <c r="AP177">
        <v>0</v>
      </c>
      <c r="AQ177">
        <v>2048.21</v>
      </c>
      <c r="AR177">
        <v>12</v>
      </c>
      <c r="AS177">
        <v>0</v>
      </c>
      <c r="AT177">
        <v>0</v>
      </c>
      <c r="AU177">
        <v>0.5</v>
      </c>
      <c r="AV177">
        <v>0</v>
      </c>
      <c r="AW177">
        <v>0</v>
      </c>
      <c r="AX177">
        <v>0.1</v>
      </c>
      <c r="AY177" t="s">
        <v>127</v>
      </c>
      <c r="AZ177" t="s">
        <v>128</v>
      </c>
      <c r="BA177">
        <v>31.86</v>
      </c>
      <c r="BB177">
        <v>0</v>
      </c>
      <c r="BC177">
        <v>730.86800000000005</v>
      </c>
      <c r="BD177">
        <v>-730.86800000000005</v>
      </c>
      <c r="BE177">
        <v>0</v>
      </c>
      <c r="BF177">
        <v>0</v>
      </c>
      <c r="BG177">
        <v>0</v>
      </c>
      <c r="BH177">
        <v>2500</v>
      </c>
      <c r="BI177">
        <v>2.0482100000000001</v>
      </c>
      <c r="BL177">
        <v>0</v>
      </c>
      <c r="BM177">
        <v>0</v>
      </c>
      <c r="BN177">
        <v>0</v>
      </c>
      <c r="BO177">
        <v>0</v>
      </c>
      <c r="BP177">
        <v>0</v>
      </c>
      <c r="BS177" t="s">
        <v>455</v>
      </c>
      <c r="BT177">
        <v>10.241</v>
      </c>
      <c r="BU177">
        <v>0</v>
      </c>
      <c r="BV177">
        <v>2.048</v>
      </c>
      <c r="BW177">
        <v>0</v>
      </c>
      <c r="BX177">
        <v>1478.8630000000001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f t="shared" si="10"/>
        <v>2294</v>
      </c>
      <c r="DD177">
        <f t="shared" si="11"/>
        <v>730.86800000000005</v>
      </c>
      <c r="DE177">
        <f t="shared" si="12"/>
        <v>12.289</v>
      </c>
      <c r="DF177">
        <f t="shared" si="13"/>
        <v>71.98</v>
      </c>
      <c r="DG177">
        <f t="shared" si="14"/>
        <v>256.03100000000001</v>
      </c>
      <c r="DH177">
        <v>1478.8630000000001</v>
      </c>
    </row>
    <row r="178" spans="1:112" x14ac:dyDescent="0.3">
      <c r="A178">
        <v>8706210924</v>
      </c>
      <c r="B178">
        <v>10706143520</v>
      </c>
      <c r="C178" s="1">
        <v>45925.451388888891</v>
      </c>
      <c r="D178" s="1">
        <v>45929.394444444442</v>
      </c>
      <c r="E178" t="s">
        <v>456</v>
      </c>
      <c r="F178">
        <v>391</v>
      </c>
      <c r="G178">
        <v>391</v>
      </c>
      <c r="H178">
        <v>0</v>
      </c>
      <c r="I178">
        <v>3000</v>
      </c>
      <c r="J178">
        <v>2550</v>
      </c>
      <c r="K178" t="s">
        <v>109</v>
      </c>
      <c r="L178">
        <v>5</v>
      </c>
      <c r="M178">
        <v>18.62</v>
      </c>
      <c r="N178">
        <v>0</v>
      </c>
      <c r="O178">
        <v>0</v>
      </c>
      <c r="P178">
        <v>1.8620000000000001</v>
      </c>
      <c r="Q178">
        <v>0.372</v>
      </c>
      <c r="R178">
        <v>2.36</v>
      </c>
      <c r="S178">
        <v>9.2279999999999998</v>
      </c>
      <c r="T178">
        <v>-9.2279999999999998</v>
      </c>
      <c r="U178">
        <v>-11.462</v>
      </c>
      <c r="V178">
        <v>-31.86</v>
      </c>
      <c r="W178">
        <v>0</v>
      </c>
      <c r="X178">
        <v>27</v>
      </c>
      <c r="Y178">
        <v>0</v>
      </c>
      <c r="Z178">
        <v>4.8600000000000003</v>
      </c>
      <c r="AA178">
        <v>1</v>
      </c>
      <c r="AB178" t="s">
        <v>116</v>
      </c>
      <c r="AC178">
        <v>450</v>
      </c>
      <c r="AD178">
        <v>347.678</v>
      </c>
      <c r="AE178">
        <v>347.678</v>
      </c>
      <c r="AF178">
        <v>0</v>
      </c>
      <c r="AG178">
        <v>0</v>
      </c>
      <c r="AI178">
        <v>0</v>
      </c>
      <c r="AJ178">
        <v>-11.462</v>
      </c>
      <c r="AK178">
        <v>-31.86</v>
      </c>
      <c r="AL178">
        <v>391</v>
      </c>
      <c r="AM178" s="1"/>
      <c r="AN178" s="1"/>
      <c r="AO178" s="1"/>
      <c r="AP178">
        <v>0</v>
      </c>
      <c r="AQ178">
        <v>372.38</v>
      </c>
      <c r="AR178">
        <v>5</v>
      </c>
      <c r="AS178">
        <v>0</v>
      </c>
      <c r="AT178">
        <v>0</v>
      </c>
      <c r="AU178">
        <v>0.5</v>
      </c>
      <c r="AV178">
        <v>0</v>
      </c>
      <c r="AW178">
        <v>0</v>
      </c>
      <c r="AX178">
        <v>0.1</v>
      </c>
      <c r="AY178" t="s">
        <v>127</v>
      </c>
      <c r="AZ178" t="s">
        <v>128</v>
      </c>
      <c r="BC178">
        <v>0</v>
      </c>
      <c r="BD178">
        <v>0</v>
      </c>
      <c r="BE178">
        <v>0</v>
      </c>
      <c r="BF178">
        <v>0</v>
      </c>
      <c r="BG178">
        <v>0</v>
      </c>
      <c r="BJ178">
        <v>2.36</v>
      </c>
      <c r="BK178">
        <v>0</v>
      </c>
      <c r="BL178">
        <v>9.2279999999999998</v>
      </c>
      <c r="BM178">
        <v>-9.2279999999999998</v>
      </c>
      <c r="BN178">
        <v>0</v>
      </c>
      <c r="BO178">
        <v>0</v>
      </c>
      <c r="BP178">
        <v>0</v>
      </c>
      <c r="BQ178">
        <v>2550</v>
      </c>
      <c r="BR178">
        <v>0.37237999999999999</v>
      </c>
      <c r="BS178" t="s">
        <v>295</v>
      </c>
      <c r="BT178">
        <v>0</v>
      </c>
      <c r="BU178">
        <v>1.8620000000000001</v>
      </c>
      <c r="BV178">
        <v>0</v>
      </c>
      <c r="BW178">
        <v>0.372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347.678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f t="shared" si="10"/>
        <v>391</v>
      </c>
      <c r="DD178">
        <f t="shared" si="11"/>
        <v>9.2279999999999998</v>
      </c>
      <c r="DE178">
        <f t="shared" si="12"/>
        <v>2.234</v>
      </c>
      <c r="DF178">
        <f t="shared" si="13"/>
        <v>31.86</v>
      </c>
      <c r="DG178">
        <f t="shared" si="14"/>
        <v>20.481999999999999</v>
      </c>
      <c r="DH178">
        <v>347.678</v>
      </c>
    </row>
    <row r="179" spans="1:112" x14ac:dyDescent="0.3">
      <c r="A179">
        <v>8694664240</v>
      </c>
      <c r="B179">
        <v>10694592677</v>
      </c>
      <c r="C179" s="1">
        <v>45922.443055555559</v>
      </c>
      <c r="D179" s="1">
        <v>45925.557638888888</v>
      </c>
      <c r="E179" t="s">
        <v>457</v>
      </c>
      <c r="F179">
        <v>2293</v>
      </c>
      <c r="G179">
        <v>190.72200000000001</v>
      </c>
      <c r="H179">
        <v>2102.2779999999998</v>
      </c>
      <c r="I179">
        <v>5000</v>
      </c>
      <c r="J179">
        <v>2501</v>
      </c>
      <c r="K179" t="s">
        <v>120</v>
      </c>
      <c r="L179">
        <v>5</v>
      </c>
      <c r="M179">
        <v>0</v>
      </c>
      <c r="N179">
        <v>54.6</v>
      </c>
      <c r="O179">
        <v>54.6</v>
      </c>
      <c r="P179">
        <v>10.919</v>
      </c>
      <c r="Q179">
        <v>2.1840000000000002</v>
      </c>
      <c r="R179">
        <v>31.86</v>
      </c>
      <c r="S179">
        <v>730.55</v>
      </c>
      <c r="T179">
        <v>-730.55</v>
      </c>
      <c r="U179">
        <v>-743.65300000000002</v>
      </c>
      <c r="V179">
        <v>-71.98</v>
      </c>
      <c r="W179">
        <v>0</v>
      </c>
      <c r="X179">
        <v>61</v>
      </c>
      <c r="Y179">
        <v>0</v>
      </c>
      <c r="Z179">
        <v>10.98</v>
      </c>
      <c r="AA179">
        <v>1</v>
      </c>
      <c r="AB179" t="s">
        <v>131</v>
      </c>
      <c r="AC179">
        <v>2499</v>
      </c>
      <c r="AD179">
        <v>1477.367</v>
      </c>
      <c r="AE179">
        <v>1477.367</v>
      </c>
      <c r="AF179">
        <v>0</v>
      </c>
      <c r="AG179">
        <v>-681.79899999999998</v>
      </c>
      <c r="AH179">
        <v>-65.992679999999993</v>
      </c>
      <c r="AI179">
        <v>2102.2779999999998</v>
      </c>
      <c r="AJ179">
        <v>-61.853999999999999</v>
      </c>
      <c r="AK179">
        <v>-5.9873200000000004</v>
      </c>
      <c r="AL179">
        <v>190.72200000000001</v>
      </c>
      <c r="AM179" s="1">
        <v>45939</v>
      </c>
      <c r="AN179" s="1">
        <v>45939</v>
      </c>
      <c r="AO179" s="1">
        <v>45939</v>
      </c>
      <c r="AP179">
        <v>175</v>
      </c>
      <c r="AQ179">
        <v>2183.8000000000002</v>
      </c>
      <c r="AR179">
        <v>0</v>
      </c>
      <c r="AS179">
        <v>2.5</v>
      </c>
      <c r="AT179">
        <v>2.5</v>
      </c>
      <c r="AU179">
        <v>0</v>
      </c>
      <c r="AV179">
        <v>0.25</v>
      </c>
      <c r="AW179">
        <v>0.25</v>
      </c>
      <c r="AX179">
        <v>0.1</v>
      </c>
      <c r="AY179" t="s">
        <v>127</v>
      </c>
      <c r="AZ179" t="s">
        <v>128</v>
      </c>
      <c r="BA179">
        <v>31.86</v>
      </c>
      <c r="BB179">
        <v>0</v>
      </c>
      <c r="BC179">
        <v>669.78599999999994</v>
      </c>
      <c r="BD179">
        <v>-669.78599999999994</v>
      </c>
      <c r="BE179">
        <v>0</v>
      </c>
      <c r="BF179">
        <v>0</v>
      </c>
      <c r="BG179">
        <v>0</v>
      </c>
      <c r="BH179">
        <v>2501</v>
      </c>
      <c r="BI179">
        <v>2.1838000000000002</v>
      </c>
      <c r="BJ179">
        <v>31.86</v>
      </c>
      <c r="BK179">
        <v>0</v>
      </c>
      <c r="BL179">
        <v>60.764000000000003</v>
      </c>
      <c r="BM179">
        <v>-60.764000000000003</v>
      </c>
      <c r="BN179">
        <v>0</v>
      </c>
      <c r="BO179">
        <v>0</v>
      </c>
      <c r="BP179">
        <v>0</v>
      </c>
      <c r="BQ179">
        <v>2501</v>
      </c>
      <c r="BR179">
        <v>2.1838000000000002</v>
      </c>
      <c r="BS179" t="s">
        <v>185</v>
      </c>
      <c r="BT179">
        <v>10.010999999999999</v>
      </c>
      <c r="BU179">
        <v>0.90800000000000003</v>
      </c>
      <c r="BV179">
        <v>2.0019999999999998</v>
      </c>
      <c r="BW179">
        <v>0.182</v>
      </c>
      <c r="BX179">
        <v>0</v>
      </c>
      <c r="BY179">
        <v>0</v>
      </c>
      <c r="BZ179">
        <v>0</v>
      </c>
      <c r="CA179">
        <v>1477.367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f t="shared" si="10"/>
        <v>2293</v>
      </c>
      <c r="DD179">
        <f t="shared" si="11"/>
        <v>730.55</v>
      </c>
      <c r="DE179">
        <f t="shared" si="12"/>
        <v>13.103000000000002</v>
      </c>
      <c r="DF179">
        <f t="shared" si="13"/>
        <v>71.97999999999999</v>
      </c>
      <c r="DG179">
        <f t="shared" si="14"/>
        <v>120.119</v>
      </c>
      <c r="DH179">
        <v>1477.367</v>
      </c>
    </row>
    <row r="180" spans="1:112" x14ac:dyDescent="0.3">
      <c r="A180">
        <v>8706330483</v>
      </c>
      <c r="B180">
        <v>10706263081</v>
      </c>
      <c r="C180" s="1">
        <v>45925.451388888891</v>
      </c>
      <c r="D180" s="1">
        <v>45930.797222222223</v>
      </c>
      <c r="E180" t="s">
        <v>458</v>
      </c>
      <c r="F180">
        <v>2032</v>
      </c>
      <c r="G180">
        <v>0</v>
      </c>
      <c r="H180">
        <v>2032</v>
      </c>
      <c r="I180">
        <v>5000</v>
      </c>
      <c r="J180">
        <v>2644</v>
      </c>
      <c r="K180" t="s">
        <v>109</v>
      </c>
      <c r="L180">
        <v>5</v>
      </c>
      <c r="M180">
        <v>96.76</v>
      </c>
      <c r="N180">
        <v>0</v>
      </c>
      <c r="O180">
        <v>0</v>
      </c>
      <c r="P180">
        <v>9.6760000000000002</v>
      </c>
      <c r="Q180">
        <v>1.9350000000000001</v>
      </c>
      <c r="R180">
        <v>30.68</v>
      </c>
      <c r="S180">
        <v>623.41800000000001</v>
      </c>
      <c r="T180">
        <v>-623.41800000000001</v>
      </c>
      <c r="U180">
        <v>-635.029</v>
      </c>
      <c r="V180">
        <v>-71.98</v>
      </c>
      <c r="W180">
        <v>0</v>
      </c>
      <c r="X180">
        <v>61</v>
      </c>
      <c r="Y180">
        <v>0</v>
      </c>
      <c r="Z180">
        <v>10.98</v>
      </c>
      <c r="AA180">
        <v>1</v>
      </c>
      <c r="AB180" t="s">
        <v>116</v>
      </c>
      <c r="AC180">
        <v>2238</v>
      </c>
      <c r="AD180">
        <v>1324.991</v>
      </c>
      <c r="AE180">
        <v>1324.991</v>
      </c>
      <c r="AF180">
        <v>0</v>
      </c>
      <c r="AG180">
        <v>-635.029</v>
      </c>
      <c r="AH180">
        <v>-71.98</v>
      </c>
      <c r="AI180">
        <v>2032</v>
      </c>
      <c r="AJ180">
        <v>0</v>
      </c>
      <c r="AL180">
        <v>0</v>
      </c>
      <c r="AM180" s="1">
        <v>45944</v>
      </c>
      <c r="AN180" s="1">
        <v>45944</v>
      </c>
      <c r="AO180" s="1">
        <v>45944</v>
      </c>
      <c r="AP180">
        <v>0</v>
      </c>
      <c r="AQ180">
        <v>1935.24</v>
      </c>
      <c r="AR180">
        <v>5</v>
      </c>
      <c r="AS180">
        <v>0</v>
      </c>
      <c r="AT180">
        <v>0</v>
      </c>
      <c r="AU180">
        <v>0.5</v>
      </c>
      <c r="AV180">
        <v>0</v>
      </c>
      <c r="AW180">
        <v>0</v>
      </c>
      <c r="AX180">
        <v>0.1</v>
      </c>
      <c r="AY180" t="s">
        <v>127</v>
      </c>
      <c r="AZ180" t="s">
        <v>113</v>
      </c>
      <c r="BA180">
        <v>30.68</v>
      </c>
      <c r="BB180">
        <v>0</v>
      </c>
      <c r="BC180">
        <v>623.41800000000001</v>
      </c>
      <c r="BD180">
        <v>-623.41800000000001</v>
      </c>
      <c r="BE180">
        <v>0</v>
      </c>
      <c r="BF180">
        <v>0</v>
      </c>
      <c r="BG180">
        <v>0</v>
      </c>
      <c r="BH180">
        <v>2644</v>
      </c>
      <c r="BI180">
        <v>1.9352400000000001</v>
      </c>
      <c r="BL180">
        <v>0</v>
      </c>
      <c r="BM180">
        <v>0</v>
      </c>
      <c r="BN180">
        <v>0</v>
      </c>
      <c r="BO180">
        <v>0</v>
      </c>
      <c r="BP180">
        <v>0</v>
      </c>
      <c r="BS180" t="s">
        <v>459</v>
      </c>
      <c r="BT180">
        <v>9.6760000000000002</v>
      </c>
      <c r="BU180">
        <v>0</v>
      </c>
      <c r="BV180">
        <v>1.9350000000000001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1324.991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f t="shared" si="10"/>
        <v>2032</v>
      </c>
      <c r="DD180">
        <f t="shared" si="11"/>
        <v>623.41800000000001</v>
      </c>
      <c r="DE180">
        <f t="shared" si="12"/>
        <v>11.611000000000001</v>
      </c>
      <c r="DF180">
        <f t="shared" si="13"/>
        <v>71.98</v>
      </c>
      <c r="DG180">
        <f t="shared" si="14"/>
        <v>106.43600000000001</v>
      </c>
      <c r="DH180">
        <v>1324.9909999999998</v>
      </c>
    </row>
    <row r="181" spans="1:112" x14ac:dyDescent="0.3">
      <c r="A181">
        <v>8744667145</v>
      </c>
      <c r="B181">
        <v>10744679644</v>
      </c>
      <c r="C181" s="1">
        <v>45939.773611111108</v>
      </c>
      <c r="D181" s="1">
        <v>45944.519444444442</v>
      </c>
      <c r="E181" t="s">
        <v>460</v>
      </c>
      <c r="F181">
        <v>3354</v>
      </c>
      <c r="G181">
        <v>3354</v>
      </c>
      <c r="H181">
        <v>0</v>
      </c>
      <c r="I181">
        <v>3750</v>
      </c>
      <c r="J181">
        <v>190</v>
      </c>
      <c r="K181" t="s">
        <v>109</v>
      </c>
      <c r="L181">
        <v>18</v>
      </c>
      <c r="M181">
        <v>511.63</v>
      </c>
      <c r="N181">
        <v>0</v>
      </c>
      <c r="O181">
        <v>0</v>
      </c>
      <c r="P181">
        <v>14.212</v>
      </c>
      <c r="Q181">
        <v>2.8420000000000001</v>
      </c>
      <c r="R181">
        <v>24.78</v>
      </c>
      <c r="S181">
        <v>831.12099999999998</v>
      </c>
      <c r="T181">
        <v>-831.12099999999998</v>
      </c>
      <c r="U181">
        <v>-848.17499999999995</v>
      </c>
      <c r="V181">
        <v>-71.98</v>
      </c>
      <c r="W181">
        <v>0</v>
      </c>
      <c r="X181">
        <v>61</v>
      </c>
      <c r="Y181">
        <v>0</v>
      </c>
      <c r="Z181">
        <v>10.98</v>
      </c>
      <c r="AA181">
        <v>1</v>
      </c>
      <c r="AB181" t="s">
        <v>116</v>
      </c>
      <c r="AC181">
        <v>3560</v>
      </c>
      <c r="AD181">
        <v>2433.8449999999998</v>
      </c>
      <c r="AE181">
        <v>2433.8449999999998</v>
      </c>
      <c r="AF181">
        <v>0</v>
      </c>
      <c r="AG181">
        <v>0</v>
      </c>
      <c r="AI181">
        <v>0</v>
      </c>
      <c r="AJ181">
        <v>-848.17499999999995</v>
      </c>
      <c r="AK181">
        <v>-71.98</v>
      </c>
      <c r="AL181">
        <v>3354</v>
      </c>
      <c r="AM181" s="1"/>
      <c r="AN181" s="1"/>
      <c r="AO181" s="1"/>
      <c r="AP181">
        <v>0</v>
      </c>
      <c r="AQ181">
        <v>2842.37</v>
      </c>
      <c r="AR181">
        <v>18</v>
      </c>
      <c r="AS181">
        <v>0</v>
      </c>
      <c r="AT181">
        <v>0</v>
      </c>
      <c r="AU181">
        <v>0.5</v>
      </c>
      <c r="AV181">
        <v>0</v>
      </c>
      <c r="AW181">
        <v>0</v>
      </c>
      <c r="AX181">
        <v>0.1</v>
      </c>
      <c r="AY181" t="s">
        <v>112</v>
      </c>
      <c r="AZ181" t="s">
        <v>113</v>
      </c>
      <c r="BC181">
        <v>0</v>
      </c>
      <c r="BD181">
        <v>0</v>
      </c>
      <c r="BE181">
        <v>0</v>
      </c>
      <c r="BF181">
        <v>0</v>
      </c>
      <c r="BG181">
        <v>0</v>
      </c>
      <c r="BJ181">
        <v>24.78</v>
      </c>
      <c r="BK181">
        <v>0</v>
      </c>
      <c r="BL181">
        <v>831.12099999999998</v>
      </c>
      <c r="BM181">
        <v>-831.12099999999998</v>
      </c>
      <c r="BN181">
        <v>0</v>
      </c>
      <c r="BO181">
        <v>0</v>
      </c>
      <c r="BP181">
        <v>0</v>
      </c>
      <c r="BQ181">
        <v>190</v>
      </c>
      <c r="BR181">
        <v>2.8423699999999998</v>
      </c>
      <c r="BS181" t="s">
        <v>461</v>
      </c>
      <c r="BT181">
        <v>0</v>
      </c>
      <c r="BU181">
        <v>14.212</v>
      </c>
      <c r="BV181">
        <v>0</v>
      </c>
      <c r="BW181">
        <v>2.8420000000000001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2433.8449999999998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f t="shared" si="10"/>
        <v>3354</v>
      </c>
      <c r="DD181">
        <f t="shared" si="11"/>
        <v>831.12099999999998</v>
      </c>
      <c r="DE181">
        <f t="shared" si="12"/>
        <v>17.053999999999998</v>
      </c>
      <c r="DF181">
        <f t="shared" si="13"/>
        <v>71.98</v>
      </c>
      <c r="DG181">
        <f t="shared" si="14"/>
        <v>525.84199999999998</v>
      </c>
      <c r="DH181">
        <v>2433.8449999999998</v>
      </c>
    </row>
    <row r="182" spans="1:112" x14ac:dyDescent="0.3">
      <c r="A182">
        <v>8724012044</v>
      </c>
      <c r="B182">
        <v>10723960510</v>
      </c>
      <c r="C182" s="1">
        <v>45931.463194444441</v>
      </c>
      <c r="D182" s="1">
        <v>45935.668749999997</v>
      </c>
      <c r="E182" t="s">
        <v>462</v>
      </c>
      <c r="F182">
        <v>1704</v>
      </c>
      <c r="G182">
        <v>0</v>
      </c>
      <c r="H182">
        <v>1704</v>
      </c>
      <c r="I182">
        <v>3750</v>
      </c>
      <c r="J182">
        <v>1875</v>
      </c>
      <c r="K182" t="s">
        <v>109</v>
      </c>
      <c r="L182">
        <v>5</v>
      </c>
      <c r="M182">
        <v>81.14</v>
      </c>
      <c r="N182">
        <v>0</v>
      </c>
      <c r="O182">
        <v>0</v>
      </c>
      <c r="P182">
        <v>8.1140000000000008</v>
      </c>
      <c r="Q182">
        <v>1.623</v>
      </c>
      <c r="R182">
        <v>25.96</v>
      </c>
      <c r="S182">
        <v>442.358</v>
      </c>
      <c r="T182">
        <v>-442.358</v>
      </c>
      <c r="U182">
        <v>-452.09500000000003</v>
      </c>
      <c r="V182">
        <v>-53.1</v>
      </c>
      <c r="W182">
        <v>0</v>
      </c>
      <c r="X182">
        <v>45</v>
      </c>
      <c r="Y182">
        <v>0</v>
      </c>
      <c r="Z182">
        <v>8.1</v>
      </c>
      <c r="AA182">
        <v>1</v>
      </c>
      <c r="AB182" t="s">
        <v>110</v>
      </c>
      <c r="AC182">
        <v>1875</v>
      </c>
      <c r="AD182">
        <v>1198.8050000000001</v>
      </c>
      <c r="AE182">
        <v>1198.8050000000001</v>
      </c>
      <c r="AF182">
        <v>0</v>
      </c>
      <c r="AG182">
        <v>-452.09500000000003</v>
      </c>
      <c r="AH182">
        <v>-53.1</v>
      </c>
      <c r="AI182">
        <v>1704</v>
      </c>
      <c r="AJ182">
        <v>0</v>
      </c>
      <c r="AL182">
        <v>0</v>
      </c>
      <c r="AM182" s="1">
        <v>45953</v>
      </c>
      <c r="AN182" s="1">
        <v>45953</v>
      </c>
      <c r="AO182" s="1">
        <v>45953</v>
      </c>
      <c r="AP182">
        <v>0</v>
      </c>
      <c r="AQ182">
        <v>1622.86</v>
      </c>
      <c r="AR182">
        <v>5</v>
      </c>
      <c r="AS182">
        <v>0</v>
      </c>
      <c r="AT182">
        <v>0</v>
      </c>
      <c r="AU182">
        <v>0.5</v>
      </c>
      <c r="AV182">
        <v>0</v>
      </c>
      <c r="AW182">
        <v>0</v>
      </c>
      <c r="AX182">
        <v>0.1</v>
      </c>
      <c r="AY182" t="s">
        <v>112</v>
      </c>
      <c r="AZ182" t="s">
        <v>113</v>
      </c>
      <c r="BA182">
        <v>25.96</v>
      </c>
      <c r="BB182">
        <v>0</v>
      </c>
      <c r="BC182">
        <v>442.358</v>
      </c>
      <c r="BD182">
        <v>-442.358</v>
      </c>
      <c r="BE182">
        <v>0</v>
      </c>
      <c r="BF182">
        <v>0</v>
      </c>
      <c r="BG182">
        <v>0</v>
      </c>
      <c r="BH182">
        <v>1875</v>
      </c>
      <c r="BI182">
        <v>1.62286</v>
      </c>
      <c r="BL182">
        <v>0</v>
      </c>
      <c r="BM182">
        <v>0</v>
      </c>
      <c r="BN182">
        <v>0</v>
      </c>
      <c r="BO182">
        <v>0</v>
      </c>
      <c r="BP182">
        <v>0</v>
      </c>
      <c r="BS182" t="s">
        <v>463</v>
      </c>
      <c r="BT182">
        <v>8.1140000000000008</v>
      </c>
      <c r="BU182">
        <v>0</v>
      </c>
      <c r="BV182">
        <v>1.623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1198.8050000000001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f t="shared" si="10"/>
        <v>1704</v>
      </c>
      <c r="DD182">
        <f t="shared" si="11"/>
        <v>442.358</v>
      </c>
      <c r="DE182">
        <f t="shared" si="12"/>
        <v>9.7370000000000001</v>
      </c>
      <c r="DF182">
        <f t="shared" si="13"/>
        <v>53.1</v>
      </c>
      <c r="DG182">
        <f t="shared" si="14"/>
        <v>89.254000000000005</v>
      </c>
      <c r="DH182">
        <v>1198.8050000000001</v>
      </c>
    </row>
    <row r="183" spans="1:112" x14ac:dyDescent="0.3">
      <c r="A183">
        <v>8746617715</v>
      </c>
      <c r="B183">
        <v>10746638684</v>
      </c>
      <c r="C183" s="1">
        <v>45940.808333333334</v>
      </c>
      <c r="D183" s="1">
        <v>45943.474999999999</v>
      </c>
      <c r="E183" t="s">
        <v>464</v>
      </c>
      <c r="F183">
        <v>416.02</v>
      </c>
      <c r="G183">
        <v>0</v>
      </c>
      <c r="H183">
        <v>416</v>
      </c>
      <c r="I183">
        <v>2850</v>
      </c>
      <c r="J183">
        <v>2375</v>
      </c>
      <c r="K183" t="s">
        <v>120</v>
      </c>
      <c r="L183">
        <v>5</v>
      </c>
      <c r="M183">
        <v>0</v>
      </c>
      <c r="N183">
        <v>9.91</v>
      </c>
      <c r="O183">
        <v>9.91</v>
      </c>
      <c r="P183">
        <v>1.9810000000000001</v>
      </c>
      <c r="Q183">
        <v>0.39600000000000002</v>
      </c>
      <c r="R183">
        <v>8.26</v>
      </c>
      <c r="S183">
        <v>34.362000000000002</v>
      </c>
      <c r="T183">
        <v>-34.362000000000002</v>
      </c>
      <c r="U183">
        <v>-36.738999999999997</v>
      </c>
      <c r="V183">
        <v>-31.86</v>
      </c>
      <c r="W183">
        <v>0</v>
      </c>
      <c r="X183">
        <v>27</v>
      </c>
      <c r="Y183">
        <v>0</v>
      </c>
      <c r="Z183">
        <v>4.8600000000000003</v>
      </c>
      <c r="AA183">
        <v>1</v>
      </c>
      <c r="AB183" t="s">
        <v>131</v>
      </c>
      <c r="AC183">
        <v>475</v>
      </c>
      <c r="AD183">
        <v>347.40100000000001</v>
      </c>
      <c r="AE183">
        <v>347.40100000000001</v>
      </c>
      <c r="AF183">
        <v>0</v>
      </c>
      <c r="AG183">
        <v>-36.738999999999997</v>
      </c>
      <c r="AH183">
        <v>-31.86</v>
      </c>
      <c r="AI183">
        <v>416</v>
      </c>
      <c r="AJ183">
        <v>0</v>
      </c>
      <c r="AL183">
        <v>0</v>
      </c>
      <c r="AM183" s="1">
        <v>45957</v>
      </c>
      <c r="AN183" s="1">
        <v>45957</v>
      </c>
      <c r="AO183" s="1">
        <v>45957</v>
      </c>
      <c r="AP183">
        <v>0</v>
      </c>
      <c r="AQ183">
        <v>396.2</v>
      </c>
      <c r="AR183">
        <v>0</v>
      </c>
      <c r="AS183">
        <v>2.5</v>
      </c>
      <c r="AT183">
        <v>2.5</v>
      </c>
      <c r="AU183">
        <v>0</v>
      </c>
      <c r="AV183">
        <v>0.25</v>
      </c>
      <c r="AW183">
        <v>0.25</v>
      </c>
      <c r="AX183">
        <v>0.1</v>
      </c>
      <c r="AY183" t="s">
        <v>127</v>
      </c>
      <c r="AZ183" t="s">
        <v>191</v>
      </c>
      <c r="BA183">
        <v>8.26</v>
      </c>
      <c r="BB183">
        <v>0</v>
      </c>
      <c r="BC183">
        <v>34.362000000000002</v>
      </c>
      <c r="BD183">
        <v>-34.362000000000002</v>
      </c>
      <c r="BE183">
        <v>0</v>
      </c>
      <c r="BF183">
        <v>0</v>
      </c>
      <c r="BG183">
        <v>0</v>
      </c>
      <c r="BH183">
        <v>2375</v>
      </c>
      <c r="BI183">
        <v>0.3962</v>
      </c>
      <c r="BL183">
        <v>0</v>
      </c>
      <c r="BM183">
        <v>0</v>
      </c>
      <c r="BN183">
        <v>0</v>
      </c>
      <c r="BO183">
        <v>0</v>
      </c>
      <c r="BP183">
        <v>0</v>
      </c>
      <c r="BS183" t="s">
        <v>238</v>
      </c>
      <c r="BT183">
        <v>1.9810000000000001</v>
      </c>
      <c r="BU183">
        <v>0</v>
      </c>
      <c r="BV183">
        <v>0.39600000000000002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347.40100000000001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f t="shared" si="10"/>
        <v>416</v>
      </c>
      <c r="DD183">
        <f t="shared" si="11"/>
        <v>34.362000000000002</v>
      </c>
      <c r="DE183">
        <f t="shared" si="12"/>
        <v>2.3770000000000002</v>
      </c>
      <c r="DF183">
        <f t="shared" si="13"/>
        <v>31.86</v>
      </c>
      <c r="DG183">
        <f t="shared" si="14"/>
        <v>21.801000000000002</v>
      </c>
      <c r="DH183">
        <v>347.40099999999995</v>
      </c>
    </row>
    <row r="184" spans="1:112" x14ac:dyDescent="0.3">
      <c r="A184">
        <v>8735697154</v>
      </c>
      <c r="B184">
        <v>10735669720</v>
      </c>
      <c r="C184" s="1">
        <v>45935.731249999997</v>
      </c>
      <c r="D184" s="1">
        <v>45939.552083333336</v>
      </c>
      <c r="E184" t="s">
        <v>465</v>
      </c>
      <c r="F184">
        <v>2198</v>
      </c>
      <c r="G184">
        <v>2198</v>
      </c>
      <c r="H184">
        <v>0</v>
      </c>
      <c r="I184">
        <v>3000</v>
      </c>
      <c r="J184">
        <v>596</v>
      </c>
      <c r="K184" t="s">
        <v>109</v>
      </c>
      <c r="L184">
        <v>5</v>
      </c>
      <c r="M184">
        <v>104.67</v>
      </c>
      <c r="N184">
        <v>0</v>
      </c>
      <c r="O184">
        <v>0</v>
      </c>
      <c r="P184">
        <v>10.467000000000001</v>
      </c>
      <c r="Q184">
        <v>2.093</v>
      </c>
      <c r="R184">
        <v>25.96</v>
      </c>
      <c r="S184">
        <v>570.601</v>
      </c>
      <c r="T184">
        <v>-570.601</v>
      </c>
      <c r="U184">
        <v>-583.16099999999994</v>
      </c>
      <c r="V184">
        <v>-71.98</v>
      </c>
      <c r="W184">
        <v>0</v>
      </c>
      <c r="X184">
        <v>61</v>
      </c>
      <c r="Y184">
        <v>0</v>
      </c>
      <c r="Z184">
        <v>10.98</v>
      </c>
      <c r="AA184">
        <v>1</v>
      </c>
      <c r="AB184" t="s">
        <v>110</v>
      </c>
      <c r="AC184">
        <v>2404</v>
      </c>
      <c r="AD184">
        <v>1542.8589999999999</v>
      </c>
      <c r="AE184">
        <v>1542.8589999999999</v>
      </c>
      <c r="AF184">
        <v>0</v>
      </c>
      <c r="AG184">
        <v>0</v>
      </c>
      <c r="AI184">
        <v>0</v>
      </c>
      <c r="AJ184">
        <v>-583.16099999999994</v>
      </c>
      <c r="AK184">
        <v>-71.98</v>
      </c>
      <c r="AL184">
        <v>2198</v>
      </c>
      <c r="AM184" s="1"/>
      <c r="AN184" s="1"/>
      <c r="AO184" s="1"/>
      <c r="AP184">
        <v>150</v>
      </c>
      <c r="AQ184">
        <v>2093.33</v>
      </c>
      <c r="AR184">
        <v>5</v>
      </c>
      <c r="AS184">
        <v>0</v>
      </c>
      <c r="AT184">
        <v>0</v>
      </c>
      <c r="AU184">
        <v>0.5</v>
      </c>
      <c r="AV184">
        <v>0</v>
      </c>
      <c r="AW184">
        <v>0</v>
      </c>
      <c r="AX184">
        <v>0.1</v>
      </c>
      <c r="AY184" t="s">
        <v>121</v>
      </c>
      <c r="AZ184" t="s">
        <v>128</v>
      </c>
      <c r="BC184">
        <v>0</v>
      </c>
      <c r="BD184">
        <v>0</v>
      </c>
      <c r="BE184">
        <v>0</v>
      </c>
      <c r="BF184">
        <v>0</v>
      </c>
      <c r="BG184">
        <v>0</v>
      </c>
      <c r="BJ184">
        <v>25.96</v>
      </c>
      <c r="BK184">
        <v>0</v>
      </c>
      <c r="BL184">
        <v>570.601</v>
      </c>
      <c r="BM184">
        <v>-570.601</v>
      </c>
      <c r="BN184">
        <v>0</v>
      </c>
      <c r="BO184">
        <v>0</v>
      </c>
      <c r="BP184">
        <v>0</v>
      </c>
      <c r="BQ184">
        <v>596</v>
      </c>
      <c r="BR184">
        <v>2.0933299999999999</v>
      </c>
      <c r="BS184" t="s">
        <v>466</v>
      </c>
      <c r="BT184">
        <v>0</v>
      </c>
      <c r="BU184">
        <v>10.467000000000001</v>
      </c>
      <c r="BV184">
        <v>0</v>
      </c>
      <c r="BW184">
        <v>2.093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1542.8589999999999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f t="shared" si="10"/>
        <v>2198</v>
      </c>
      <c r="DD184">
        <f t="shared" si="11"/>
        <v>570.601</v>
      </c>
      <c r="DE184">
        <f t="shared" si="12"/>
        <v>12.56</v>
      </c>
      <c r="DF184">
        <f t="shared" si="13"/>
        <v>71.98</v>
      </c>
      <c r="DG184">
        <f t="shared" si="14"/>
        <v>115.137</v>
      </c>
      <c r="DH184">
        <v>1542.8589999999999</v>
      </c>
    </row>
    <row r="185" spans="1:112" x14ac:dyDescent="0.3">
      <c r="A185">
        <v>8683699399</v>
      </c>
      <c r="B185">
        <v>10683626410</v>
      </c>
      <c r="C185" s="1">
        <v>45920.473611111112</v>
      </c>
      <c r="D185" s="1">
        <v>45923.438194444447</v>
      </c>
      <c r="E185" t="s">
        <v>467</v>
      </c>
      <c r="F185">
        <v>3564</v>
      </c>
      <c r="G185">
        <v>0</v>
      </c>
      <c r="H185">
        <v>3563.99</v>
      </c>
      <c r="I185">
        <v>4000</v>
      </c>
      <c r="J185">
        <v>230</v>
      </c>
      <c r="K185" t="s">
        <v>109</v>
      </c>
      <c r="L185">
        <v>12</v>
      </c>
      <c r="M185">
        <v>381.86</v>
      </c>
      <c r="N185">
        <v>0</v>
      </c>
      <c r="O185">
        <v>0</v>
      </c>
      <c r="P185">
        <v>15.911</v>
      </c>
      <c r="Q185">
        <v>3.1819999999999999</v>
      </c>
      <c r="R185">
        <v>24.78</v>
      </c>
      <c r="S185">
        <v>883.15700000000004</v>
      </c>
      <c r="T185">
        <v>-883.15700000000004</v>
      </c>
      <c r="U185">
        <v>-902.25</v>
      </c>
      <c r="V185">
        <v>-71.98</v>
      </c>
      <c r="W185">
        <v>0</v>
      </c>
      <c r="X185">
        <v>61</v>
      </c>
      <c r="Y185">
        <v>0</v>
      </c>
      <c r="Z185">
        <v>10.98</v>
      </c>
      <c r="AA185">
        <v>1</v>
      </c>
      <c r="AB185" t="s">
        <v>116</v>
      </c>
      <c r="AC185">
        <v>3770</v>
      </c>
      <c r="AD185">
        <v>2589.7600000000002</v>
      </c>
      <c r="AE185">
        <v>2589.7600000000002</v>
      </c>
      <c r="AF185">
        <v>0</v>
      </c>
      <c r="AG185">
        <v>-902.25</v>
      </c>
      <c r="AH185">
        <v>-71.98</v>
      </c>
      <c r="AI185">
        <v>3563.99</v>
      </c>
      <c r="AJ185">
        <v>0</v>
      </c>
      <c r="AL185">
        <v>0</v>
      </c>
      <c r="AM185" s="1">
        <v>45938</v>
      </c>
      <c r="AN185" s="1">
        <v>45938</v>
      </c>
      <c r="AO185" s="1">
        <v>45938</v>
      </c>
      <c r="AP185">
        <v>0</v>
      </c>
      <c r="AQ185">
        <v>3182.14</v>
      </c>
      <c r="AR185">
        <v>12</v>
      </c>
      <c r="AS185">
        <v>0</v>
      </c>
      <c r="AT185">
        <v>0</v>
      </c>
      <c r="AU185">
        <v>0.5</v>
      </c>
      <c r="AV185">
        <v>0</v>
      </c>
      <c r="AW185">
        <v>0</v>
      </c>
      <c r="AX185">
        <v>0.1</v>
      </c>
      <c r="AY185" t="s">
        <v>112</v>
      </c>
      <c r="AZ185" t="s">
        <v>113</v>
      </c>
      <c r="BA185">
        <v>24.78</v>
      </c>
      <c r="BB185">
        <v>0</v>
      </c>
      <c r="BC185">
        <v>883.15700000000004</v>
      </c>
      <c r="BD185">
        <v>-883.15700000000004</v>
      </c>
      <c r="BE185">
        <v>0</v>
      </c>
      <c r="BF185">
        <v>0</v>
      </c>
      <c r="BG185">
        <v>0</v>
      </c>
      <c r="BH185">
        <v>230</v>
      </c>
      <c r="BI185">
        <v>3.18214</v>
      </c>
      <c r="BL185">
        <v>0</v>
      </c>
      <c r="BM185">
        <v>0</v>
      </c>
      <c r="BN185">
        <v>0</v>
      </c>
      <c r="BO185">
        <v>0</v>
      </c>
      <c r="BP185">
        <v>0</v>
      </c>
      <c r="BS185" t="s">
        <v>468</v>
      </c>
      <c r="BT185">
        <v>15.911</v>
      </c>
      <c r="BU185">
        <v>0</v>
      </c>
      <c r="BV185">
        <v>3.1819999999999999</v>
      </c>
      <c r="BW185">
        <v>0</v>
      </c>
      <c r="BX185">
        <v>0</v>
      </c>
      <c r="BY185">
        <v>0</v>
      </c>
      <c r="BZ185">
        <v>2589.7600000000002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f t="shared" si="10"/>
        <v>3563.99</v>
      </c>
      <c r="DD185">
        <f t="shared" si="11"/>
        <v>883.15700000000004</v>
      </c>
      <c r="DE185">
        <f t="shared" si="12"/>
        <v>19.093</v>
      </c>
      <c r="DF185">
        <f t="shared" si="13"/>
        <v>71.98</v>
      </c>
      <c r="DG185">
        <f t="shared" si="14"/>
        <v>397.77100000000002</v>
      </c>
      <c r="DH185">
        <v>2589.7599999999998</v>
      </c>
    </row>
    <row r="186" spans="1:112" x14ac:dyDescent="0.3">
      <c r="A186">
        <v>8715029290</v>
      </c>
      <c r="B186">
        <v>10714969053</v>
      </c>
      <c r="C186" s="1">
        <v>45929.449305555558</v>
      </c>
      <c r="D186" s="1">
        <v>45933.716666666667</v>
      </c>
      <c r="E186" t="s">
        <v>469</v>
      </c>
      <c r="F186">
        <v>2150</v>
      </c>
      <c r="G186">
        <v>0</v>
      </c>
      <c r="H186">
        <v>2150</v>
      </c>
      <c r="I186">
        <v>4250</v>
      </c>
      <c r="J186">
        <v>1894</v>
      </c>
      <c r="K186" t="s">
        <v>109</v>
      </c>
      <c r="L186">
        <v>5</v>
      </c>
      <c r="M186">
        <v>102.38</v>
      </c>
      <c r="N186">
        <v>0</v>
      </c>
      <c r="O186">
        <v>0</v>
      </c>
      <c r="P186">
        <v>10.238</v>
      </c>
      <c r="Q186">
        <v>2.048</v>
      </c>
      <c r="R186">
        <v>31.86</v>
      </c>
      <c r="S186">
        <v>684.99</v>
      </c>
      <c r="T186">
        <v>-684.99</v>
      </c>
      <c r="U186">
        <v>-697.27599999999995</v>
      </c>
      <c r="V186">
        <v>-71.98</v>
      </c>
      <c r="W186">
        <v>0</v>
      </c>
      <c r="X186">
        <v>61</v>
      </c>
      <c r="Y186">
        <v>0</v>
      </c>
      <c r="Z186">
        <v>10.98</v>
      </c>
      <c r="AA186">
        <v>1</v>
      </c>
      <c r="AB186" t="s">
        <v>116</v>
      </c>
      <c r="AC186">
        <v>2356</v>
      </c>
      <c r="AD186">
        <v>1380.7439999999999</v>
      </c>
      <c r="AE186">
        <v>1380.7439999999999</v>
      </c>
      <c r="AF186">
        <v>0</v>
      </c>
      <c r="AG186">
        <v>-697.27599999999995</v>
      </c>
      <c r="AH186">
        <v>-71.98</v>
      </c>
      <c r="AI186">
        <v>2150</v>
      </c>
      <c r="AJ186">
        <v>0</v>
      </c>
      <c r="AL186">
        <v>0</v>
      </c>
      <c r="AM186" s="1">
        <v>45947</v>
      </c>
      <c r="AN186" s="1">
        <v>45947</v>
      </c>
      <c r="AO186" s="1">
        <v>45947</v>
      </c>
      <c r="AP186">
        <v>0</v>
      </c>
      <c r="AQ186">
        <v>2047.62</v>
      </c>
      <c r="AR186">
        <v>5</v>
      </c>
      <c r="AS186">
        <v>0</v>
      </c>
      <c r="AT186">
        <v>0</v>
      </c>
      <c r="AU186">
        <v>0.5</v>
      </c>
      <c r="AV186">
        <v>0</v>
      </c>
      <c r="AW186">
        <v>0</v>
      </c>
      <c r="AX186">
        <v>0.1</v>
      </c>
      <c r="AY186" t="s">
        <v>127</v>
      </c>
      <c r="AZ186" t="s">
        <v>128</v>
      </c>
      <c r="BA186">
        <v>31.86</v>
      </c>
      <c r="BB186">
        <v>0</v>
      </c>
      <c r="BC186">
        <v>684.99</v>
      </c>
      <c r="BD186">
        <v>-684.99</v>
      </c>
      <c r="BE186">
        <v>0</v>
      </c>
      <c r="BF186">
        <v>0</v>
      </c>
      <c r="BG186">
        <v>0</v>
      </c>
      <c r="BH186">
        <v>1894</v>
      </c>
      <c r="BI186">
        <v>2.0476200000000002</v>
      </c>
      <c r="BL186">
        <v>0</v>
      </c>
      <c r="BM186">
        <v>0</v>
      </c>
      <c r="BN186">
        <v>0</v>
      </c>
      <c r="BO186">
        <v>0</v>
      </c>
      <c r="BP186">
        <v>0</v>
      </c>
      <c r="BS186" t="s">
        <v>470</v>
      </c>
      <c r="BT186">
        <v>10.238</v>
      </c>
      <c r="BU186">
        <v>0</v>
      </c>
      <c r="BV186">
        <v>2.048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1380.7439999999999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f t="shared" si="10"/>
        <v>2150</v>
      </c>
      <c r="DD186">
        <f t="shared" si="11"/>
        <v>684.99</v>
      </c>
      <c r="DE186">
        <f t="shared" si="12"/>
        <v>12.286</v>
      </c>
      <c r="DF186">
        <f t="shared" si="13"/>
        <v>71.98</v>
      </c>
      <c r="DG186">
        <f t="shared" si="14"/>
        <v>112.61799999999999</v>
      </c>
      <c r="DH186">
        <v>1380.7439999999999</v>
      </c>
    </row>
    <row r="187" spans="1:112" x14ac:dyDescent="0.3">
      <c r="A187">
        <v>8727895698</v>
      </c>
      <c r="B187">
        <v>10727851861</v>
      </c>
      <c r="C187" s="1">
        <v>45933.480555555558</v>
      </c>
      <c r="D187" s="1">
        <v>45936.902083333334</v>
      </c>
      <c r="E187" t="s">
        <v>471</v>
      </c>
      <c r="F187">
        <v>3470</v>
      </c>
      <c r="G187">
        <v>0</v>
      </c>
      <c r="H187">
        <v>3470.01</v>
      </c>
      <c r="I187">
        <v>5000</v>
      </c>
      <c r="J187">
        <v>1324</v>
      </c>
      <c r="K187" t="s">
        <v>109</v>
      </c>
      <c r="L187">
        <v>18</v>
      </c>
      <c r="M187">
        <v>529.32000000000005</v>
      </c>
      <c r="N187">
        <v>0</v>
      </c>
      <c r="O187">
        <v>0</v>
      </c>
      <c r="P187">
        <v>14.702999999999999</v>
      </c>
      <c r="Q187">
        <v>2.9409999999999998</v>
      </c>
      <c r="R187">
        <v>31.86</v>
      </c>
      <c r="S187">
        <v>1105.5450000000001</v>
      </c>
      <c r="T187">
        <v>-1105.5450000000001</v>
      </c>
      <c r="U187">
        <v>-1123.1890000000001</v>
      </c>
      <c r="V187">
        <v>-71.98</v>
      </c>
      <c r="W187">
        <v>0</v>
      </c>
      <c r="X187">
        <v>61</v>
      </c>
      <c r="Y187">
        <v>0</v>
      </c>
      <c r="Z187">
        <v>10.98</v>
      </c>
      <c r="AA187">
        <v>1</v>
      </c>
      <c r="AB187" t="s">
        <v>110</v>
      </c>
      <c r="AC187">
        <v>3676</v>
      </c>
      <c r="AD187">
        <v>2274.8409999999999</v>
      </c>
      <c r="AE187">
        <v>2274.8409999999999</v>
      </c>
      <c r="AF187">
        <v>0</v>
      </c>
      <c r="AG187">
        <v>-1123.1890000000001</v>
      </c>
      <c r="AH187">
        <v>-71.98</v>
      </c>
      <c r="AI187">
        <v>3470.01</v>
      </c>
      <c r="AJ187">
        <v>0</v>
      </c>
      <c r="AL187">
        <v>0</v>
      </c>
      <c r="AM187" s="1">
        <v>45953</v>
      </c>
      <c r="AN187" s="1">
        <v>45953</v>
      </c>
      <c r="AO187" s="1">
        <v>45953</v>
      </c>
      <c r="AP187">
        <v>0</v>
      </c>
      <c r="AQ187">
        <v>2940.68</v>
      </c>
      <c r="AR187">
        <v>18</v>
      </c>
      <c r="AS187">
        <v>0</v>
      </c>
      <c r="AT187">
        <v>0</v>
      </c>
      <c r="AU187">
        <v>0.5</v>
      </c>
      <c r="AV187">
        <v>0</v>
      </c>
      <c r="AW187">
        <v>0</v>
      </c>
      <c r="AX187">
        <v>0.1</v>
      </c>
      <c r="AY187" t="s">
        <v>127</v>
      </c>
      <c r="AZ187" t="s">
        <v>128</v>
      </c>
      <c r="BA187">
        <v>31.86</v>
      </c>
      <c r="BB187">
        <v>0</v>
      </c>
      <c r="BC187">
        <v>1105.5450000000001</v>
      </c>
      <c r="BD187">
        <v>-1105.5450000000001</v>
      </c>
      <c r="BE187">
        <v>0</v>
      </c>
      <c r="BF187">
        <v>0</v>
      </c>
      <c r="BG187">
        <v>0</v>
      </c>
      <c r="BH187">
        <v>1324</v>
      </c>
      <c r="BI187">
        <v>2.94068</v>
      </c>
      <c r="BL187">
        <v>0</v>
      </c>
      <c r="BM187">
        <v>0</v>
      </c>
      <c r="BN187">
        <v>0</v>
      </c>
      <c r="BO187">
        <v>0</v>
      </c>
      <c r="BP187">
        <v>0</v>
      </c>
      <c r="BS187" t="s">
        <v>472</v>
      </c>
      <c r="BT187">
        <v>14.702999999999999</v>
      </c>
      <c r="BU187">
        <v>0</v>
      </c>
      <c r="BV187">
        <v>2.9409999999999998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2274.8409999999999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f t="shared" si="10"/>
        <v>3470.01</v>
      </c>
      <c r="DD187">
        <f t="shared" si="11"/>
        <v>1105.5450000000001</v>
      </c>
      <c r="DE187">
        <f t="shared" si="12"/>
        <v>17.643999999999998</v>
      </c>
      <c r="DF187">
        <f t="shared" si="13"/>
        <v>71.98</v>
      </c>
      <c r="DG187">
        <f t="shared" si="14"/>
        <v>544.02300000000002</v>
      </c>
      <c r="DH187">
        <v>2274.8410000000003</v>
      </c>
    </row>
    <row r="188" spans="1:112" x14ac:dyDescent="0.3">
      <c r="A188">
        <v>8730282764</v>
      </c>
      <c r="B188">
        <v>10730241596</v>
      </c>
      <c r="C188" s="1">
        <v>45933.806250000001</v>
      </c>
      <c r="D188" s="1">
        <v>45944.582638888889</v>
      </c>
      <c r="E188" t="s">
        <v>276</v>
      </c>
      <c r="F188">
        <v>6341</v>
      </c>
      <c r="G188">
        <v>6341</v>
      </c>
      <c r="H188">
        <v>0</v>
      </c>
      <c r="I188">
        <v>6950</v>
      </c>
      <c r="J188">
        <v>403</v>
      </c>
      <c r="K188" t="s">
        <v>109</v>
      </c>
      <c r="L188">
        <v>18</v>
      </c>
      <c r="M188">
        <v>967.27</v>
      </c>
      <c r="N188">
        <v>0</v>
      </c>
      <c r="O188">
        <v>0</v>
      </c>
      <c r="P188">
        <v>26.869</v>
      </c>
      <c r="Q188">
        <v>5.3739999999999997</v>
      </c>
      <c r="R188">
        <v>30.68</v>
      </c>
      <c r="S188">
        <v>1945.4190000000001</v>
      </c>
      <c r="T188">
        <v>-1945.4190000000001</v>
      </c>
      <c r="U188">
        <v>-1977.662</v>
      </c>
      <c r="V188">
        <v>-71.98</v>
      </c>
      <c r="W188">
        <v>0</v>
      </c>
      <c r="X188">
        <v>61</v>
      </c>
      <c r="Y188">
        <v>0</v>
      </c>
      <c r="Z188">
        <v>10.98</v>
      </c>
      <c r="AA188">
        <v>1</v>
      </c>
      <c r="AB188" t="s">
        <v>116</v>
      </c>
      <c r="AC188">
        <v>6547</v>
      </c>
      <c r="AD188">
        <v>4291.3580000000002</v>
      </c>
      <c r="AE188">
        <v>4291.3580000000002</v>
      </c>
      <c r="AF188">
        <v>0</v>
      </c>
      <c r="AG188">
        <v>0</v>
      </c>
      <c r="AI188">
        <v>0</v>
      </c>
      <c r="AJ188">
        <v>-1977.662</v>
      </c>
      <c r="AK188">
        <v>-71.98</v>
      </c>
      <c r="AL188">
        <v>6341</v>
      </c>
      <c r="AM188" s="1"/>
      <c r="AN188" s="1"/>
      <c r="AO188" s="1"/>
      <c r="AP188">
        <v>0</v>
      </c>
      <c r="AQ188">
        <v>5373.73</v>
      </c>
      <c r="AR188">
        <v>18</v>
      </c>
      <c r="AS188">
        <v>0</v>
      </c>
      <c r="AT188">
        <v>0</v>
      </c>
      <c r="AU188">
        <v>0.5</v>
      </c>
      <c r="AV188">
        <v>0</v>
      </c>
      <c r="AW188">
        <v>0</v>
      </c>
      <c r="AX188">
        <v>0.1</v>
      </c>
      <c r="AY188" t="s">
        <v>127</v>
      </c>
      <c r="AZ188" t="s">
        <v>124</v>
      </c>
      <c r="BC188">
        <v>0</v>
      </c>
      <c r="BD188">
        <v>0</v>
      </c>
      <c r="BE188">
        <v>0</v>
      </c>
      <c r="BF188">
        <v>0</v>
      </c>
      <c r="BG188">
        <v>0</v>
      </c>
      <c r="BJ188">
        <v>30.68</v>
      </c>
      <c r="BK188">
        <v>0</v>
      </c>
      <c r="BL188">
        <v>1945.4190000000001</v>
      </c>
      <c r="BM188">
        <v>-1945.4190000000001</v>
      </c>
      <c r="BN188">
        <v>0</v>
      </c>
      <c r="BO188">
        <v>0</v>
      </c>
      <c r="BP188">
        <v>0</v>
      </c>
      <c r="BQ188">
        <v>403</v>
      </c>
      <c r="BR188">
        <v>5.3737300000000001</v>
      </c>
      <c r="BS188" t="s">
        <v>318</v>
      </c>
      <c r="BT188">
        <v>0</v>
      </c>
      <c r="BU188">
        <v>26.869</v>
      </c>
      <c r="BV188">
        <v>0</v>
      </c>
      <c r="BW188">
        <v>5.3739999999999997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4291.3580000000002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f t="shared" si="10"/>
        <v>6341</v>
      </c>
      <c r="DD188">
        <f t="shared" si="11"/>
        <v>1945.4190000000001</v>
      </c>
      <c r="DE188">
        <f t="shared" si="12"/>
        <v>32.243000000000002</v>
      </c>
      <c r="DF188">
        <f t="shared" si="13"/>
        <v>71.98</v>
      </c>
      <c r="DG188">
        <f t="shared" si="14"/>
        <v>994.13900000000001</v>
      </c>
      <c r="DH188">
        <v>4291.3580000000002</v>
      </c>
    </row>
    <row r="189" spans="1:112" x14ac:dyDescent="0.3">
      <c r="A189">
        <v>8720617098</v>
      </c>
      <c r="B189">
        <v>10720562020</v>
      </c>
      <c r="C189" s="1">
        <v>45930.615277777775</v>
      </c>
      <c r="D189" s="1">
        <v>45938.543055555558</v>
      </c>
      <c r="E189" t="s">
        <v>473</v>
      </c>
      <c r="F189">
        <v>1527</v>
      </c>
      <c r="G189">
        <v>511.649</v>
      </c>
      <c r="H189">
        <v>1015.341</v>
      </c>
      <c r="I189">
        <v>3600</v>
      </c>
      <c r="J189">
        <v>1902</v>
      </c>
      <c r="K189" t="s">
        <v>109</v>
      </c>
      <c r="L189">
        <v>5</v>
      </c>
      <c r="M189">
        <v>72.709999999999994</v>
      </c>
      <c r="N189">
        <v>0</v>
      </c>
      <c r="O189">
        <v>0</v>
      </c>
      <c r="P189">
        <v>7.2709999999999999</v>
      </c>
      <c r="Q189">
        <v>1.454</v>
      </c>
      <c r="R189">
        <v>27.14</v>
      </c>
      <c r="S189">
        <v>414.42500000000001</v>
      </c>
      <c r="T189">
        <v>-414.42500000000001</v>
      </c>
      <c r="U189">
        <v>-423.15</v>
      </c>
      <c r="V189">
        <v>-53.1</v>
      </c>
      <c r="W189">
        <v>0</v>
      </c>
      <c r="X189">
        <v>45</v>
      </c>
      <c r="Y189">
        <v>0</v>
      </c>
      <c r="Z189">
        <v>8.1</v>
      </c>
      <c r="AA189">
        <v>1</v>
      </c>
      <c r="AB189" t="s">
        <v>116</v>
      </c>
      <c r="AC189">
        <v>1698</v>
      </c>
      <c r="AD189">
        <v>1050.74</v>
      </c>
      <c r="AE189">
        <v>1050.74</v>
      </c>
      <c r="AF189">
        <v>0</v>
      </c>
      <c r="AG189">
        <v>-281.36500000000001</v>
      </c>
      <c r="AH189">
        <v>-35.307960000000001</v>
      </c>
      <c r="AI189">
        <v>1015.341</v>
      </c>
      <c r="AJ189">
        <v>-141.785</v>
      </c>
      <c r="AK189">
        <v>-17.79204</v>
      </c>
      <c r="AL189">
        <v>511.649</v>
      </c>
      <c r="AM189" s="1">
        <v>45953</v>
      </c>
      <c r="AN189" s="1">
        <v>45953</v>
      </c>
      <c r="AO189" s="1">
        <v>45953</v>
      </c>
      <c r="AP189">
        <v>0</v>
      </c>
      <c r="AQ189">
        <v>1454.29</v>
      </c>
      <c r="AR189">
        <v>5</v>
      </c>
      <c r="AS189">
        <v>0</v>
      </c>
      <c r="AT189">
        <v>0</v>
      </c>
      <c r="AU189">
        <v>0.5</v>
      </c>
      <c r="AV189">
        <v>0</v>
      </c>
      <c r="AW189">
        <v>0</v>
      </c>
      <c r="AX189">
        <v>0.1</v>
      </c>
      <c r="AY189" t="s">
        <v>121</v>
      </c>
      <c r="AZ189" t="s">
        <v>113</v>
      </c>
      <c r="BA189">
        <v>27.14</v>
      </c>
      <c r="BB189">
        <v>0</v>
      </c>
      <c r="BC189">
        <v>275.56299999999999</v>
      </c>
      <c r="BD189">
        <v>-275.56299999999999</v>
      </c>
      <c r="BE189">
        <v>0</v>
      </c>
      <c r="BF189">
        <v>0</v>
      </c>
      <c r="BG189">
        <v>0</v>
      </c>
      <c r="BH189">
        <v>1902</v>
      </c>
      <c r="BI189">
        <v>1.4542900000000001</v>
      </c>
      <c r="BJ189">
        <v>27.14</v>
      </c>
      <c r="BK189">
        <v>0</v>
      </c>
      <c r="BL189">
        <v>138.86199999999999</v>
      </c>
      <c r="BM189">
        <v>-138.86199999999999</v>
      </c>
      <c r="BN189">
        <v>0</v>
      </c>
      <c r="BO189">
        <v>0</v>
      </c>
      <c r="BP189">
        <v>0</v>
      </c>
      <c r="BQ189">
        <v>1902</v>
      </c>
      <c r="BR189">
        <v>1.4542900000000001</v>
      </c>
      <c r="BS189" t="s">
        <v>474</v>
      </c>
      <c r="BT189">
        <v>4.835</v>
      </c>
      <c r="BU189">
        <v>2.4359999999999999</v>
      </c>
      <c r="BV189">
        <v>0.96699999999999997</v>
      </c>
      <c r="BW189">
        <v>0.48699999999999999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1050.74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f t="shared" si="10"/>
        <v>1526.99</v>
      </c>
      <c r="DD189">
        <f t="shared" si="11"/>
        <v>414.42500000000001</v>
      </c>
      <c r="DE189">
        <f t="shared" si="12"/>
        <v>8.7249999999999996</v>
      </c>
      <c r="DF189">
        <f t="shared" si="13"/>
        <v>53.1</v>
      </c>
      <c r="DG189">
        <f t="shared" si="14"/>
        <v>79.980999999999995</v>
      </c>
      <c r="DH189">
        <v>1050.7400000000002</v>
      </c>
    </row>
    <row r="190" spans="1:112" x14ac:dyDescent="0.3">
      <c r="A190">
        <v>8710469869</v>
      </c>
      <c r="B190">
        <v>10710406317</v>
      </c>
      <c r="C190" s="1">
        <v>45926.445138888892</v>
      </c>
      <c r="D190" s="1">
        <v>45937.702777777777</v>
      </c>
      <c r="E190" t="s">
        <v>233</v>
      </c>
      <c r="F190">
        <v>3104</v>
      </c>
      <c r="G190">
        <v>1341.001</v>
      </c>
      <c r="H190">
        <v>1762.989</v>
      </c>
      <c r="I190">
        <v>3500</v>
      </c>
      <c r="J190">
        <v>190</v>
      </c>
      <c r="K190" t="s">
        <v>120</v>
      </c>
      <c r="L190">
        <v>18</v>
      </c>
      <c r="M190">
        <v>0</v>
      </c>
      <c r="N190">
        <v>236.75</v>
      </c>
      <c r="O190">
        <v>236.75</v>
      </c>
      <c r="P190">
        <v>13.151999999999999</v>
      </c>
      <c r="Q190">
        <v>2.63</v>
      </c>
      <c r="R190">
        <v>24.78</v>
      </c>
      <c r="S190">
        <v>769.16899999999998</v>
      </c>
      <c r="T190">
        <v>-769.16899999999998</v>
      </c>
      <c r="U190">
        <v>-784.95100000000002</v>
      </c>
      <c r="V190">
        <v>-71.98</v>
      </c>
      <c r="W190">
        <v>0</v>
      </c>
      <c r="X190">
        <v>61</v>
      </c>
      <c r="Y190">
        <v>0</v>
      </c>
      <c r="Z190">
        <v>10.98</v>
      </c>
      <c r="AA190">
        <v>1</v>
      </c>
      <c r="AB190" t="s">
        <v>131</v>
      </c>
      <c r="AC190">
        <v>3310</v>
      </c>
      <c r="AD190">
        <v>2247.0590000000002</v>
      </c>
      <c r="AE190">
        <v>2247.0590000000002</v>
      </c>
      <c r="AF190">
        <v>0</v>
      </c>
      <c r="AG190">
        <v>-445.83300000000003</v>
      </c>
      <c r="AH190">
        <v>-40.882280000000002</v>
      </c>
      <c r="AI190">
        <v>1762.989</v>
      </c>
      <c r="AJ190">
        <v>-339.11799999999999</v>
      </c>
      <c r="AK190">
        <v>-31.097719999999999</v>
      </c>
      <c r="AL190">
        <v>1341.001</v>
      </c>
      <c r="AM190" s="1">
        <v>45953</v>
      </c>
      <c r="AN190" s="1">
        <v>45953</v>
      </c>
      <c r="AO190" s="1">
        <v>45953</v>
      </c>
      <c r="AP190">
        <v>0</v>
      </c>
      <c r="AQ190">
        <v>2630.5</v>
      </c>
      <c r="AR190">
        <v>0</v>
      </c>
      <c r="AS190">
        <v>9</v>
      </c>
      <c r="AT190">
        <v>9</v>
      </c>
      <c r="AU190">
        <v>0</v>
      </c>
      <c r="AV190">
        <v>0.25</v>
      </c>
      <c r="AW190">
        <v>0.25</v>
      </c>
      <c r="AX190">
        <v>0.1</v>
      </c>
      <c r="AY190" t="s">
        <v>112</v>
      </c>
      <c r="AZ190" t="s">
        <v>113</v>
      </c>
      <c r="BA190">
        <v>24.78</v>
      </c>
      <c r="BB190">
        <v>0</v>
      </c>
      <c r="BC190">
        <v>436.86900000000003</v>
      </c>
      <c r="BD190">
        <v>-436.86900000000003</v>
      </c>
      <c r="BE190">
        <v>0</v>
      </c>
      <c r="BF190">
        <v>0</v>
      </c>
      <c r="BG190">
        <v>0</v>
      </c>
      <c r="BH190">
        <v>190</v>
      </c>
      <c r="BI190">
        <v>2.6305000000000001</v>
      </c>
      <c r="BJ190">
        <v>24.78</v>
      </c>
      <c r="BK190">
        <v>0</v>
      </c>
      <c r="BL190">
        <v>332.3</v>
      </c>
      <c r="BM190">
        <v>-332.3</v>
      </c>
      <c r="BN190">
        <v>0</v>
      </c>
      <c r="BO190">
        <v>0</v>
      </c>
      <c r="BP190">
        <v>0</v>
      </c>
      <c r="BQ190">
        <v>190</v>
      </c>
      <c r="BR190">
        <v>2.6305000000000001</v>
      </c>
      <c r="BS190" t="s">
        <v>475</v>
      </c>
      <c r="BT190">
        <v>7.47</v>
      </c>
      <c r="BU190">
        <v>5.6820000000000004</v>
      </c>
      <c r="BV190">
        <v>1.494</v>
      </c>
      <c r="BW190">
        <v>1.1359999999999999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2247.0590000000002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f t="shared" si="10"/>
        <v>3103.99</v>
      </c>
      <c r="DD190">
        <f t="shared" si="11"/>
        <v>769.16899999999998</v>
      </c>
      <c r="DE190">
        <f t="shared" si="12"/>
        <v>15.782</v>
      </c>
      <c r="DF190">
        <f t="shared" si="13"/>
        <v>71.98</v>
      </c>
      <c r="DG190">
        <f t="shared" si="14"/>
        <v>486.65199999999999</v>
      </c>
      <c r="DH190">
        <v>2247.0589999999997</v>
      </c>
    </row>
    <row r="191" spans="1:112" x14ac:dyDescent="0.3">
      <c r="A191">
        <v>8728456368</v>
      </c>
      <c r="B191">
        <v>10728412568</v>
      </c>
      <c r="C191" s="1">
        <v>45933.480555555558</v>
      </c>
      <c r="D191" s="1">
        <v>45939.59375</v>
      </c>
      <c r="E191" t="s">
        <v>476</v>
      </c>
      <c r="F191">
        <v>2150</v>
      </c>
      <c r="G191">
        <v>0</v>
      </c>
      <c r="H191">
        <v>2150</v>
      </c>
      <c r="I191">
        <v>4750</v>
      </c>
      <c r="J191">
        <v>2394</v>
      </c>
      <c r="K191" t="s">
        <v>109</v>
      </c>
      <c r="L191">
        <v>5</v>
      </c>
      <c r="M191">
        <v>102.38</v>
      </c>
      <c r="N191">
        <v>0</v>
      </c>
      <c r="O191">
        <v>0</v>
      </c>
      <c r="P191">
        <v>10.238</v>
      </c>
      <c r="Q191">
        <v>2.048</v>
      </c>
      <c r="R191">
        <v>31.86</v>
      </c>
      <c r="S191">
        <v>684.99</v>
      </c>
      <c r="T191">
        <v>-684.99</v>
      </c>
      <c r="U191">
        <v>-697.27599999999995</v>
      </c>
      <c r="V191">
        <v>-71.98</v>
      </c>
      <c r="W191">
        <v>0</v>
      </c>
      <c r="X191">
        <v>61</v>
      </c>
      <c r="Y191">
        <v>0</v>
      </c>
      <c r="Z191">
        <v>10.98</v>
      </c>
      <c r="AA191">
        <v>1</v>
      </c>
      <c r="AB191" t="s">
        <v>116</v>
      </c>
      <c r="AC191">
        <v>2356</v>
      </c>
      <c r="AD191">
        <v>1380.7439999999999</v>
      </c>
      <c r="AE191">
        <v>1380.7439999999999</v>
      </c>
      <c r="AF191">
        <v>0</v>
      </c>
      <c r="AG191">
        <v>-697.27599999999995</v>
      </c>
      <c r="AH191">
        <v>-71.98</v>
      </c>
      <c r="AI191">
        <v>2150</v>
      </c>
      <c r="AJ191">
        <v>0</v>
      </c>
      <c r="AL191">
        <v>0</v>
      </c>
      <c r="AM191" s="1">
        <v>45953</v>
      </c>
      <c r="AN191" s="1">
        <v>45953</v>
      </c>
      <c r="AO191" s="1">
        <v>45953</v>
      </c>
      <c r="AP191">
        <v>0</v>
      </c>
      <c r="AQ191">
        <v>2047.62</v>
      </c>
      <c r="AR191">
        <v>5</v>
      </c>
      <c r="AS191">
        <v>0</v>
      </c>
      <c r="AT191">
        <v>0</v>
      </c>
      <c r="AU191">
        <v>0.5</v>
      </c>
      <c r="AV191">
        <v>0</v>
      </c>
      <c r="AW191">
        <v>0</v>
      </c>
      <c r="AX191">
        <v>0.1</v>
      </c>
      <c r="AY191" t="s">
        <v>127</v>
      </c>
      <c r="AZ191" t="s">
        <v>128</v>
      </c>
      <c r="BA191">
        <v>31.86</v>
      </c>
      <c r="BB191">
        <v>0</v>
      </c>
      <c r="BC191">
        <v>684.99</v>
      </c>
      <c r="BD191">
        <v>-684.99</v>
      </c>
      <c r="BE191">
        <v>0</v>
      </c>
      <c r="BF191">
        <v>0</v>
      </c>
      <c r="BG191">
        <v>0</v>
      </c>
      <c r="BH191">
        <v>2394</v>
      </c>
      <c r="BI191">
        <v>2.0476200000000002</v>
      </c>
      <c r="BL191">
        <v>0</v>
      </c>
      <c r="BM191">
        <v>0</v>
      </c>
      <c r="BN191">
        <v>0</v>
      </c>
      <c r="BO191">
        <v>0</v>
      </c>
      <c r="BP191">
        <v>0</v>
      </c>
      <c r="BS191" t="s">
        <v>477</v>
      </c>
      <c r="BT191">
        <v>10.238</v>
      </c>
      <c r="BU191">
        <v>0</v>
      </c>
      <c r="BV191">
        <v>2.048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1380.7439999999999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f t="shared" si="10"/>
        <v>2150</v>
      </c>
      <c r="DD191">
        <f t="shared" si="11"/>
        <v>684.99</v>
      </c>
      <c r="DE191">
        <f t="shared" si="12"/>
        <v>12.286</v>
      </c>
      <c r="DF191">
        <f t="shared" si="13"/>
        <v>71.98</v>
      </c>
      <c r="DG191">
        <f t="shared" si="14"/>
        <v>112.61799999999999</v>
      </c>
      <c r="DH191">
        <v>1380.7439999999999</v>
      </c>
    </row>
    <row r="192" spans="1:112" x14ac:dyDescent="0.3">
      <c r="A192">
        <v>8668327470</v>
      </c>
      <c r="B192">
        <v>10668251566</v>
      </c>
      <c r="C192" s="1">
        <v>45915.47152777778</v>
      </c>
      <c r="D192" s="1">
        <v>45919.369444444441</v>
      </c>
      <c r="E192" t="s">
        <v>478</v>
      </c>
      <c r="F192">
        <v>4045</v>
      </c>
      <c r="G192">
        <v>0</v>
      </c>
      <c r="H192">
        <v>4045</v>
      </c>
      <c r="I192">
        <v>5450</v>
      </c>
      <c r="J192">
        <v>1199</v>
      </c>
      <c r="K192" t="s">
        <v>109</v>
      </c>
      <c r="L192">
        <v>12</v>
      </c>
      <c r="M192">
        <v>433.39</v>
      </c>
      <c r="N192">
        <v>0</v>
      </c>
      <c r="O192">
        <v>0</v>
      </c>
      <c r="P192">
        <v>18.058</v>
      </c>
      <c r="Q192">
        <v>3.6120000000000001</v>
      </c>
      <c r="R192">
        <v>31.86</v>
      </c>
      <c r="S192">
        <v>1288.7370000000001</v>
      </c>
      <c r="T192">
        <v>-1288.7370000000001</v>
      </c>
      <c r="U192">
        <v>-1310.4069999999999</v>
      </c>
      <c r="V192">
        <v>-71.98</v>
      </c>
      <c r="W192">
        <v>0</v>
      </c>
      <c r="X192">
        <v>61</v>
      </c>
      <c r="Y192">
        <v>0</v>
      </c>
      <c r="Z192">
        <v>10.98</v>
      </c>
      <c r="AA192">
        <v>1</v>
      </c>
      <c r="AB192" t="s">
        <v>116</v>
      </c>
      <c r="AC192">
        <v>4251</v>
      </c>
      <c r="AD192">
        <v>2662.6129999999998</v>
      </c>
      <c r="AE192">
        <v>2662.6129999999998</v>
      </c>
      <c r="AF192">
        <v>0</v>
      </c>
      <c r="AG192">
        <v>-1310.4069999999999</v>
      </c>
      <c r="AH192">
        <v>-71.98</v>
      </c>
      <c r="AI192">
        <v>4045</v>
      </c>
      <c r="AJ192">
        <v>0</v>
      </c>
      <c r="AL192">
        <v>0</v>
      </c>
      <c r="AM192" s="1">
        <v>45933</v>
      </c>
      <c r="AN192" s="1">
        <v>45933</v>
      </c>
      <c r="AO192" s="1">
        <v>45933</v>
      </c>
      <c r="AP192">
        <v>0</v>
      </c>
      <c r="AQ192">
        <v>3611.61</v>
      </c>
      <c r="AR192">
        <v>12</v>
      </c>
      <c r="AS192">
        <v>0</v>
      </c>
      <c r="AT192">
        <v>0</v>
      </c>
      <c r="AU192">
        <v>0.5</v>
      </c>
      <c r="AV192">
        <v>0</v>
      </c>
      <c r="AW192">
        <v>0</v>
      </c>
      <c r="AX192">
        <v>0.1</v>
      </c>
      <c r="AY192" t="s">
        <v>127</v>
      </c>
      <c r="AZ192" t="s">
        <v>128</v>
      </c>
      <c r="BA192">
        <v>31.86</v>
      </c>
      <c r="BB192">
        <v>0</v>
      </c>
      <c r="BC192">
        <v>1288.7370000000001</v>
      </c>
      <c r="BD192">
        <v>-1288.7370000000001</v>
      </c>
      <c r="BE192">
        <v>0</v>
      </c>
      <c r="BF192">
        <v>0</v>
      </c>
      <c r="BG192">
        <v>0</v>
      </c>
      <c r="BH192">
        <v>1199</v>
      </c>
      <c r="BI192">
        <v>3.6116100000000002</v>
      </c>
      <c r="BL192">
        <v>0</v>
      </c>
      <c r="BM192">
        <v>0</v>
      </c>
      <c r="BN192">
        <v>0</v>
      </c>
      <c r="BO192">
        <v>0</v>
      </c>
      <c r="BP192">
        <v>0</v>
      </c>
      <c r="BS192" t="s">
        <v>479</v>
      </c>
      <c r="BT192">
        <v>18.058</v>
      </c>
      <c r="BU192">
        <v>0</v>
      </c>
      <c r="BV192">
        <v>3.6120000000000001</v>
      </c>
      <c r="BW192">
        <v>0</v>
      </c>
      <c r="BX192">
        <v>2662.6129999999998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f t="shared" si="10"/>
        <v>4045</v>
      </c>
      <c r="DD192">
        <f t="shared" si="11"/>
        <v>1288.7370000000001</v>
      </c>
      <c r="DE192">
        <f t="shared" si="12"/>
        <v>21.67</v>
      </c>
      <c r="DF192">
        <f t="shared" si="13"/>
        <v>71.98</v>
      </c>
      <c r="DG192">
        <f t="shared" si="14"/>
        <v>451.44799999999998</v>
      </c>
      <c r="DH192">
        <v>2662.6129999999998</v>
      </c>
    </row>
    <row r="193" spans="1:112" x14ac:dyDescent="0.3">
      <c r="A193">
        <v>8698760848</v>
      </c>
      <c r="B193">
        <v>10698690149</v>
      </c>
      <c r="C193" s="1">
        <v>45923.446527777778</v>
      </c>
      <c r="D193" s="1">
        <v>45927.893055555556</v>
      </c>
      <c r="E193" t="s">
        <v>480</v>
      </c>
      <c r="F193">
        <v>3260</v>
      </c>
      <c r="G193">
        <v>1478.0060000000001</v>
      </c>
      <c r="H193">
        <v>1781.9939999999999</v>
      </c>
      <c r="I193">
        <v>4500</v>
      </c>
      <c r="J193">
        <v>1034</v>
      </c>
      <c r="K193" t="s">
        <v>120</v>
      </c>
      <c r="L193">
        <v>18</v>
      </c>
      <c r="M193">
        <v>0</v>
      </c>
      <c r="N193">
        <v>248.64</v>
      </c>
      <c r="O193">
        <v>248.64</v>
      </c>
      <c r="P193">
        <v>13.814</v>
      </c>
      <c r="Q193">
        <v>2.7629999999999999</v>
      </c>
      <c r="R193">
        <v>25.96</v>
      </c>
      <c r="S193">
        <v>846.29600000000005</v>
      </c>
      <c r="T193">
        <v>-846.29600000000005</v>
      </c>
      <c r="U193">
        <v>-862.87300000000005</v>
      </c>
      <c r="V193">
        <v>-71.98</v>
      </c>
      <c r="W193">
        <v>0</v>
      </c>
      <c r="X193">
        <v>61</v>
      </c>
      <c r="Y193">
        <v>0</v>
      </c>
      <c r="Z193">
        <v>10.98</v>
      </c>
      <c r="AA193">
        <v>1</v>
      </c>
      <c r="AB193" t="s">
        <v>116</v>
      </c>
      <c r="AC193">
        <v>3466</v>
      </c>
      <c r="AD193">
        <v>2325.1469999999999</v>
      </c>
      <c r="AE193">
        <v>2325.1469999999999</v>
      </c>
      <c r="AF193">
        <v>0</v>
      </c>
      <c r="AG193">
        <v>-471.66699999999997</v>
      </c>
      <c r="AH193">
        <v>-39.34592</v>
      </c>
      <c r="AI193">
        <v>1781.9939999999999</v>
      </c>
      <c r="AJ193">
        <v>-391.20600000000002</v>
      </c>
      <c r="AK193">
        <v>-32.634079999999997</v>
      </c>
      <c r="AL193">
        <v>1478.0060000000001</v>
      </c>
      <c r="AM193" s="1">
        <v>45943</v>
      </c>
      <c r="AN193" s="1">
        <v>45943</v>
      </c>
      <c r="AO193" s="1">
        <v>45943</v>
      </c>
      <c r="AP193">
        <v>0</v>
      </c>
      <c r="AQ193">
        <v>2762.72</v>
      </c>
      <c r="AR193">
        <v>0</v>
      </c>
      <c r="AS193">
        <v>9</v>
      </c>
      <c r="AT193">
        <v>9</v>
      </c>
      <c r="AU193">
        <v>0</v>
      </c>
      <c r="AV193">
        <v>0.25</v>
      </c>
      <c r="AW193">
        <v>0.25</v>
      </c>
      <c r="AX193">
        <v>0.1</v>
      </c>
      <c r="AY193" t="s">
        <v>112</v>
      </c>
      <c r="AZ193" t="s">
        <v>160</v>
      </c>
      <c r="BA193">
        <v>25.96</v>
      </c>
      <c r="BB193">
        <v>0</v>
      </c>
      <c r="BC193">
        <v>462.60599999999999</v>
      </c>
      <c r="BD193">
        <v>-462.60599999999999</v>
      </c>
      <c r="BE193">
        <v>0</v>
      </c>
      <c r="BF193">
        <v>0</v>
      </c>
      <c r="BG193">
        <v>0</v>
      </c>
      <c r="BH193">
        <v>1034</v>
      </c>
      <c r="BI193">
        <v>2.7627199999999998</v>
      </c>
      <c r="BJ193">
        <v>25.96</v>
      </c>
      <c r="BK193">
        <v>0</v>
      </c>
      <c r="BL193">
        <v>383.69</v>
      </c>
      <c r="BM193">
        <v>-383.69</v>
      </c>
      <c r="BN193">
        <v>0</v>
      </c>
      <c r="BO193">
        <v>0</v>
      </c>
      <c r="BP193">
        <v>0</v>
      </c>
      <c r="BQ193">
        <v>1034</v>
      </c>
      <c r="BR193">
        <v>2.7627199999999998</v>
      </c>
      <c r="BS193" t="s">
        <v>481</v>
      </c>
      <c r="BT193">
        <v>7.5510000000000002</v>
      </c>
      <c r="BU193">
        <v>6.2629999999999999</v>
      </c>
      <c r="BV193">
        <v>1.51</v>
      </c>
      <c r="BW193">
        <v>1.2529999999999999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1270.98108</v>
      </c>
      <c r="CD193">
        <v>1054.1659199999999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f t="shared" si="10"/>
        <v>3260</v>
      </c>
      <c r="DD193">
        <f t="shared" si="11"/>
        <v>846.29600000000005</v>
      </c>
      <c r="DE193">
        <f t="shared" si="12"/>
        <v>16.576999999999998</v>
      </c>
      <c r="DF193">
        <f t="shared" si="13"/>
        <v>71.97999999999999</v>
      </c>
      <c r="DG193">
        <f t="shared" si="14"/>
        <v>511.09399999999999</v>
      </c>
      <c r="DH193">
        <v>2325.1469999999995</v>
      </c>
    </row>
    <row r="194" spans="1:112" x14ac:dyDescent="0.3">
      <c r="A194">
        <v>8737285674</v>
      </c>
      <c r="B194">
        <v>10737262778</v>
      </c>
      <c r="C194" s="1">
        <v>45936.454861111109</v>
      </c>
      <c r="D194" s="1">
        <v>45939.822916666664</v>
      </c>
      <c r="E194" t="s">
        <v>482</v>
      </c>
      <c r="F194">
        <v>2127</v>
      </c>
      <c r="G194">
        <v>0</v>
      </c>
      <c r="H194">
        <v>2127</v>
      </c>
      <c r="I194">
        <v>2750</v>
      </c>
      <c r="J194">
        <v>417</v>
      </c>
      <c r="K194" t="s">
        <v>120</v>
      </c>
      <c r="L194">
        <v>5</v>
      </c>
      <c r="M194">
        <v>0</v>
      </c>
      <c r="N194">
        <v>50.64</v>
      </c>
      <c r="O194">
        <v>50.64</v>
      </c>
      <c r="P194">
        <v>10.129</v>
      </c>
      <c r="Q194">
        <v>2.0259999999999998</v>
      </c>
      <c r="R194">
        <v>25.96</v>
      </c>
      <c r="S194">
        <v>552.16899999999998</v>
      </c>
      <c r="T194">
        <v>-552.16899999999998</v>
      </c>
      <c r="U194">
        <v>-564.32399999999996</v>
      </c>
      <c r="V194">
        <v>-71.98</v>
      </c>
      <c r="W194">
        <v>0</v>
      </c>
      <c r="X194">
        <v>61</v>
      </c>
      <c r="Y194">
        <v>0</v>
      </c>
      <c r="Z194">
        <v>10.98</v>
      </c>
      <c r="AA194">
        <v>1</v>
      </c>
      <c r="AB194" t="s">
        <v>131</v>
      </c>
      <c r="AC194">
        <v>2333</v>
      </c>
      <c r="AD194">
        <v>1490.6959999999999</v>
      </c>
      <c r="AE194">
        <v>1490.6959999999999</v>
      </c>
      <c r="AF194">
        <v>0</v>
      </c>
      <c r="AG194">
        <v>-564.32399999999996</v>
      </c>
      <c r="AH194">
        <v>-71.98</v>
      </c>
      <c r="AI194">
        <v>2127</v>
      </c>
      <c r="AJ194">
        <v>0</v>
      </c>
      <c r="AL194">
        <v>0</v>
      </c>
      <c r="AM194" s="1">
        <v>45953</v>
      </c>
      <c r="AN194" s="1">
        <v>45953</v>
      </c>
      <c r="AO194" s="1">
        <v>45953</v>
      </c>
      <c r="AP194">
        <v>0</v>
      </c>
      <c r="AQ194">
        <v>2025.72</v>
      </c>
      <c r="AR194">
        <v>0</v>
      </c>
      <c r="AS194">
        <v>2.5</v>
      </c>
      <c r="AT194">
        <v>2.5</v>
      </c>
      <c r="AU194">
        <v>0</v>
      </c>
      <c r="AV194">
        <v>0.25</v>
      </c>
      <c r="AW194">
        <v>0.25</v>
      </c>
      <c r="AX194">
        <v>0.1</v>
      </c>
      <c r="AY194" t="s">
        <v>121</v>
      </c>
      <c r="AZ194" t="s">
        <v>113</v>
      </c>
      <c r="BA194">
        <v>25.96</v>
      </c>
      <c r="BB194">
        <v>0</v>
      </c>
      <c r="BC194">
        <v>552.16899999999998</v>
      </c>
      <c r="BD194">
        <v>-552.16899999999998</v>
      </c>
      <c r="BE194">
        <v>0</v>
      </c>
      <c r="BF194">
        <v>0</v>
      </c>
      <c r="BG194">
        <v>0</v>
      </c>
      <c r="BH194">
        <v>417</v>
      </c>
      <c r="BI194">
        <v>2.0257200000000002</v>
      </c>
      <c r="BL194">
        <v>0</v>
      </c>
      <c r="BM194">
        <v>0</v>
      </c>
      <c r="BN194">
        <v>0</v>
      </c>
      <c r="BO194">
        <v>0</v>
      </c>
      <c r="BP194">
        <v>0</v>
      </c>
      <c r="BS194" t="s">
        <v>483</v>
      </c>
      <c r="BT194">
        <v>10.129</v>
      </c>
      <c r="BU194">
        <v>0</v>
      </c>
      <c r="BV194">
        <v>2.0259999999999998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1490.6959999999999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f t="shared" ref="DC194:DC257" si="15">IFERROR(G194,0)+IFERROR(H194,0)</f>
        <v>2127</v>
      </c>
      <c r="DD194">
        <f t="shared" ref="DD194:DD257" si="16">ABS(IFERROR(T194,0))</f>
        <v>552.16899999999998</v>
      </c>
      <c r="DE194">
        <f t="shared" ref="DE194:DE257" si="17">ABS(IFERROR(P194,0)+IFERROR(Q194,0))</f>
        <v>12.154999999999999</v>
      </c>
      <c r="DF194">
        <f t="shared" ref="DF194:DF257" si="18">ABS(IFERROR(AH194,0))+ABS(IFERROR(AK194,0))+IFERROR(W194,0)</f>
        <v>71.98</v>
      </c>
      <c r="DG194">
        <f t="shared" ref="DG194:DG257" si="19">IFERROR(M194,0)+IFERROR(N194,0)+IFERROR(O194,0)+IFERROR(P194,0)</f>
        <v>111.40900000000001</v>
      </c>
      <c r="DH194">
        <v>1490.6960000000001</v>
      </c>
    </row>
    <row r="195" spans="1:112" x14ac:dyDescent="0.3">
      <c r="A195">
        <v>8713449655</v>
      </c>
      <c r="B195">
        <v>10713388286</v>
      </c>
      <c r="C195" s="1">
        <v>45927.456944444442</v>
      </c>
      <c r="D195" s="1">
        <v>45931.438194444447</v>
      </c>
      <c r="E195" t="s">
        <v>484</v>
      </c>
      <c r="F195">
        <v>3564</v>
      </c>
      <c r="G195">
        <v>0</v>
      </c>
      <c r="H195">
        <v>3564</v>
      </c>
      <c r="I195">
        <v>4000</v>
      </c>
      <c r="J195">
        <v>230</v>
      </c>
      <c r="K195" t="s">
        <v>109</v>
      </c>
      <c r="L195">
        <v>18</v>
      </c>
      <c r="M195">
        <v>543.66</v>
      </c>
      <c r="N195">
        <v>0</v>
      </c>
      <c r="O195">
        <v>0</v>
      </c>
      <c r="P195">
        <v>15.102</v>
      </c>
      <c r="Q195">
        <v>3.02</v>
      </c>
      <c r="R195">
        <v>24.78</v>
      </c>
      <c r="S195">
        <v>883.15899999999999</v>
      </c>
      <c r="T195">
        <v>-883.15899999999999</v>
      </c>
      <c r="U195">
        <v>-901.28099999999995</v>
      </c>
      <c r="V195">
        <v>-71.98</v>
      </c>
      <c r="W195">
        <v>0</v>
      </c>
      <c r="X195">
        <v>61</v>
      </c>
      <c r="Y195">
        <v>0</v>
      </c>
      <c r="Z195">
        <v>10.98</v>
      </c>
      <c r="AA195">
        <v>1</v>
      </c>
      <c r="AB195" t="s">
        <v>110</v>
      </c>
      <c r="AC195">
        <v>3770</v>
      </c>
      <c r="AD195">
        <v>2590.739</v>
      </c>
      <c r="AE195">
        <v>2590.739</v>
      </c>
      <c r="AF195">
        <v>0</v>
      </c>
      <c r="AG195">
        <v>-901.28099999999995</v>
      </c>
      <c r="AH195">
        <v>-71.98</v>
      </c>
      <c r="AI195">
        <v>3564</v>
      </c>
      <c r="AJ195">
        <v>0</v>
      </c>
      <c r="AL195">
        <v>0</v>
      </c>
      <c r="AM195" s="1">
        <v>45945</v>
      </c>
      <c r="AN195" s="1">
        <v>45945</v>
      </c>
      <c r="AO195" s="1">
        <v>45945</v>
      </c>
      <c r="AP195">
        <v>0</v>
      </c>
      <c r="AQ195">
        <v>3020.34</v>
      </c>
      <c r="AR195">
        <v>18</v>
      </c>
      <c r="AS195">
        <v>0</v>
      </c>
      <c r="AT195">
        <v>0</v>
      </c>
      <c r="AU195">
        <v>0.5</v>
      </c>
      <c r="AV195">
        <v>0</v>
      </c>
      <c r="AW195">
        <v>0</v>
      </c>
      <c r="AX195">
        <v>0.1</v>
      </c>
      <c r="AY195" t="s">
        <v>112</v>
      </c>
      <c r="AZ195" t="s">
        <v>113</v>
      </c>
      <c r="BA195">
        <v>24.78</v>
      </c>
      <c r="BB195">
        <v>0</v>
      </c>
      <c r="BC195">
        <v>883.15899999999999</v>
      </c>
      <c r="BD195">
        <v>-883.15899999999999</v>
      </c>
      <c r="BE195">
        <v>0</v>
      </c>
      <c r="BF195">
        <v>0</v>
      </c>
      <c r="BG195">
        <v>0</v>
      </c>
      <c r="BH195">
        <v>230</v>
      </c>
      <c r="BI195">
        <v>3.02034</v>
      </c>
      <c r="BL195">
        <v>0</v>
      </c>
      <c r="BM195">
        <v>0</v>
      </c>
      <c r="BN195">
        <v>0</v>
      </c>
      <c r="BO195">
        <v>0</v>
      </c>
      <c r="BP195">
        <v>0</v>
      </c>
      <c r="BS195" t="s">
        <v>485</v>
      </c>
      <c r="BT195">
        <v>15.102</v>
      </c>
      <c r="BU195">
        <v>0</v>
      </c>
      <c r="BV195">
        <v>3.02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2590.739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f t="shared" si="15"/>
        <v>3564</v>
      </c>
      <c r="DD195">
        <f t="shared" si="16"/>
        <v>883.15899999999999</v>
      </c>
      <c r="DE195">
        <f t="shared" si="17"/>
        <v>18.122</v>
      </c>
      <c r="DF195">
        <f t="shared" si="18"/>
        <v>71.98</v>
      </c>
      <c r="DG195">
        <f t="shared" si="19"/>
        <v>558.76199999999994</v>
      </c>
      <c r="DH195">
        <v>2590.739</v>
      </c>
    </row>
    <row r="196" spans="1:112" x14ac:dyDescent="0.3">
      <c r="A196">
        <v>8745584524</v>
      </c>
      <c r="B196">
        <v>10745597024</v>
      </c>
      <c r="C196" s="1">
        <v>45940.445138888892</v>
      </c>
      <c r="D196" s="1">
        <v>45945.634722222225</v>
      </c>
      <c r="E196" t="s">
        <v>486</v>
      </c>
      <c r="F196">
        <v>2886</v>
      </c>
      <c r="G196">
        <v>0</v>
      </c>
      <c r="H196">
        <v>2886</v>
      </c>
      <c r="I196">
        <v>3500</v>
      </c>
      <c r="J196">
        <v>408</v>
      </c>
      <c r="K196" t="s">
        <v>109</v>
      </c>
      <c r="L196">
        <v>18</v>
      </c>
      <c r="M196">
        <v>440.24</v>
      </c>
      <c r="N196">
        <v>0</v>
      </c>
      <c r="O196">
        <v>0</v>
      </c>
      <c r="P196">
        <v>12.228999999999999</v>
      </c>
      <c r="Q196">
        <v>2.4460000000000002</v>
      </c>
      <c r="R196">
        <v>21.24</v>
      </c>
      <c r="S196">
        <v>612.98599999999999</v>
      </c>
      <c r="T196">
        <v>-612.98599999999999</v>
      </c>
      <c r="U196">
        <v>-627.66099999999994</v>
      </c>
      <c r="V196">
        <v>-71.98</v>
      </c>
      <c r="W196">
        <v>0</v>
      </c>
      <c r="X196">
        <v>61</v>
      </c>
      <c r="Y196">
        <v>0</v>
      </c>
      <c r="Z196">
        <v>10.98</v>
      </c>
      <c r="AA196">
        <v>1</v>
      </c>
      <c r="AB196" t="s">
        <v>116</v>
      </c>
      <c r="AC196">
        <v>3092</v>
      </c>
      <c r="AD196">
        <v>2186.3589999999999</v>
      </c>
      <c r="AE196">
        <v>2186.3589999999999</v>
      </c>
      <c r="AF196">
        <v>0</v>
      </c>
      <c r="AG196">
        <v>-627.66099999999994</v>
      </c>
      <c r="AH196">
        <v>-71.98</v>
      </c>
      <c r="AI196">
        <v>2886</v>
      </c>
      <c r="AJ196">
        <v>0</v>
      </c>
      <c r="AL196">
        <v>0</v>
      </c>
      <c r="AM196" s="1">
        <v>45959</v>
      </c>
      <c r="AN196" s="1">
        <v>45959</v>
      </c>
      <c r="AO196" s="1">
        <v>45959</v>
      </c>
      <c r="AP196">
        <v>0</v>
      </c>
      <c r="AQ196">
        <v>2445.7600000000002</v>
      </c>
      <c r="AR196">
        <v>18</v>
      </c>
      <c r="AS196">
        <v>0</v>
      </c>
      <c r="AT196">
        <v>0</v>
      </c>
      <c r="AU196">
        <v>0.5</v>
      </c>
      <c r="AV196">
        <v>0</v>
      </c>
      <c r="AW196">
        <v>0</v>
      </c>
      <c r="AX196">
        <v>0.1</v>
      </c>
      <c r="AY196" t="s">
        <v>112</v>
      </c>
      <c r="AZ196" t="s">
        <v>128</v>
      </c>
      <c r="BA196">
        <v>21.24</v>
      </c>
      <c r="BB196">
        <v>0</v>
      </c>
      <c r="BC196">
        <v>612.98599999999999</v>
      </c>
      <c r="BD196">
        <v>-612.98599999999999</v>
      </c>
      <c r="BE196">
        <v>0</v>
      </c>
      <c r="BF196">
        <v>0</v>
      </c>
      <c r="BG196">
        <v>0</v>
      </c>
      <c r="BH196">
        <v>408</v>
      </c>
      <c r="BI196">
        <v>2.4457599999999999</v>
      </c>
      <c r="BL196">
        <v>0</v>
      </c>
      <c r="BM196">
        <v>0</v>
      </c>
      <c r="BN196">
        <v>0</v>
      </c>
      <c r="BO196">
        <v>0</v>
      </c>
      <c r="BP196">
        <v>0</v>
      </c>
      <c r="BS196" t="s">
        <v>487</v>
      </c>
      <c r="BT196">
        <v>12.228999999999999</v>
      </c>
      <c r="BU196">
        <v>0</v>
      </c>
      <c r="BV196">
        <v>2.4460000000000002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2186.3589999999999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f t="shared" si="15"/>
        <v>2886</v>
      </c>
      <c r="DD196">
        <f t="shared" si="16"/>
        <v>612.98599999999999</v>
      </c>
      <c r="DE196">
        <f t="shared" si="17"/>
        <v>14.674999999999999</v>
      </c>
      <c r="DF196">
        <f t="shared" si="18"/>
        <v>71.98</v>
      </c>
      <c r="DG196">
        <f t="shared" si="19"/>
        <v>452.46899999999999</v>
      </c>
      <c r="DH196">
        <v>2186.3589999999999</v>
      </c>
    </row>
    <row r="197" spans="1:112" x14ac:dyDescent="0.3">
      <c r="A197">
        <v>8746399015</v>
      </c>
      <c r="B197">
        <v>10746415657</v>
      </c>
      <c r="C197" s="1">
        <v>45940.808333333334</v>
      </c>
      <c r="D197" s="1">
        <v>45944.479861111111</v>
      </c>
      <c r="E197" t="s">
        <v>488</v>
      </c>
      <c r="F197">
        <v>391</v>
      </c>
      <c r="G197">
        <v>0</v>
      </c>
      <c r="H197">
        <v>391</v>
      </c>
      <c r="I197">
        <v>850</v>
      </c>
      <c r="J197">
        <v>400</v>
      </c>
      <c r="K197" t="s">
        <v>109</v>
      </c>
      <c r="L197">
        <v>5</v>
      </c>
      <c r="M197">
        <v>18.62</v>
      </c>
      <c r="N197">
        <v>0</v>
      </c>
      <c r="O197">
        <v>0</v>
      </c>
      <c r="P197">
        <v>1.8620000000000001</v>
      </c>
      <c r="Q197">
        <v>0.372</v>
      </c>
      <c r="R197">
        <v>9.44</v>
      </c>
      <c r="S197">
        <v>36.909999999999997</v>
      </c>
      <c r="T197">
        <v>-36.909999999999997</v>
      </c>
      <c r="U197">
        <v>-39.143999999999998</v>
      </c>
      <c r="V197">
        <v>-31.86</v>
      </c>
      <c r="W197">
        <v>0</v>
      </c>
      <c r="X197">
        <v>27</v>
      </c>
      <c r="Y197">
        <v>0</v>
      </c>
      <c r="Z197">
        <v>4.8600000000000003</v>
      </c>
      <c r="AA197">
        <v>1</v>
      </c>
      <c r="AB197" t="s">
        <v>110</v>
      </c>
      <c r="AC197">
        <v>450</v>
      </c>
      <c r="AD197">
        <v>319.99599999999998</v>
      </c>
      <c r="AE197">
        <v>319.99599999999998</v>
      </c>
      <c r="AF197">
        <v>0</v>
      </c>
      <c r="AG197">
        <v>-39.143999999999998</v>
      </c>
      <c r="AH197">
        <v>-31.86</v>
      </c>
      <c r="AI197">
        <v>391</v>
      </c>
      <c r="AJ197">
        <v>0</v>
      </c>
      <c r="AL197">
        <v>0</v>
      </c>
      <c r="AM197" s="1">
        <v>45958</v>
      </c>
      <c r="AN197" s="1">
        <v>45958</v>
      </c>
      <c r="AO197" s="1">
        <v>45958</v>
      </c>
      <c r="AP197">
        <v>0</v>
      </c>
      <c r="AQ197">
        <v>372.38</v>
      </c>
      <c r="AR197">
        <v>5</v>
      </c>
      <c r="AS197">
        <v>0</v>
      </c>
      <c r="AT197">
        <v>0</v>
      </c>
      <c r="AU197">
        <v>0.5</v>
      </c>
      <c r="AV197">
        <v>0</v>
      </c>
      <c r="AW197">
        <v>0</v>
      </c>
      <c r="AX197">
        <v>0.1</v>
      </c>
      <c r="AY197" t="s">
        <v>112</v>
      </c>
      <c r="AZ197" t="s">
        <v>247</v>
      </c>
      <c r="BA197">
        <v>9.44</v>
      </c>
      <c r="BB197">
        <v>0</v>
      </c>
      <c r="BC197">
        <v>36.909999999999997</v>
      </c>
      <c r="BD197">
        <v>-36.909999999999997</v>
      </c>
      <c r="BE197">
        <v>0</v>
      </c>
      <c r="BF197">
        <v>0</v>
      </c>
      <c r="BG197">
        <v>0</v>
      </c>
      <c r="BH197">
        <v>400</v>
      </c>
      <c r="BI197">
        <v>0.37237999999999999</v>
      </c>
      <c r="BL197">
        <v>0</v>
      </c>
      <c r="BM197">
        <v>0</v>
      </c>
      <c r="BN197">
        <v>0</v>
      </c>
      <c r="BO197">
        <v>0</v>
      </c>
      <c r="BP197">
        <v>0</v>
      </c>
      <c r="BS197" t="s">
        <v>489</v>
      </c>
      <c r="BT197">
        <v>1.8620000000000001</v>
      </c>
      <c r="BU197">
        <v>0</v>
      </c>
      <c r="BV197">
        <v>0.372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319.99599999999998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f t="shared" si="15"/>
        <v>391</v>
      </c>
      <c r="DD197">
        <f t="shared" si="16"/>
        <v>36.909999999999997</v>
      </c>
      <c r="DE197">
        <f t="shared" si="17"/>
        <v>2.234</v>
      </c>
      <c r="DF197">
        <f t="shared" si="18"/>
        <v>31.86</v>
      </c>
      <c r="DG197">
        <f t="shared" si="19"/>
        <v>20.481999999999999</v>
      </c>
      <c r="DH197">
        <v>319.99600000000004</v>
      </c>
    </row>
    <row r="198" spans="1:112" x14ac:dyDescent="0.3">
      <c r="A198">
        <v>8752499710</v>
      </c>
      <c r="B198">
        <v>10752538869</v>
      </c>
      <c r="C198" s="1">
        <v>45943.449305555558</v>
      </c>
      <c r="D198" s="1">
        <v>45946.55</v>
      </c>
      <c r="E198" t="s">
        <v>490</v>
      </c>
      <c r="F198">
        <v>2146</v>
      </c>
      <c r="G198">
        <v>0</v>
      </c>
      <c r="H198">
        <v>2146</v>
      </c>
      <c r="I198">
        <v>3500</v>
      </c>
      <c r="J198">
        <v>1148</v>
      </c>
      <c r="K198" t="s">
        <v>109</v>
      </c>
      <c r="L198">
        <v>5</v>
      </c>
      <c r="M198">
        <v>102.19</v>
      </c>
      <c r="N198">
        <v>0</v>
      </c>
      <c r="O198">
        <v>0</v>
      </c>
      <c r="P198">
        <v>10.218999999999999</v>
      </c>
      <c r="Q198">
        <v>2.044</v>
      </c>
      <c r="R198">
        <v>21.24</v>
      </c>
      <c r="S198">
        <v>455.81</v>
      </c>
      <c r="T198">
        <v>-455.81</v>
      </c>
      <c r="U198">
        <v>-468.07299999999998</v>
      </c>
      <c r="V198">
        <v>-71.98</v>
      </c>
      <c r="W198">
        <v>0</v>
      </c>
      <c r="X198">
        <v>61</v>
      </c>
      <c r="Y198">
        <v>0</v>
      </c>
      <c r="Z198">
        <v>10.98</v>
      </c>
      <c r="AA198">
        <v>1</v>
      </c>
      <c r="AB198" t="s">
        <v>110</v>
      </c>
      <c r="AC198">
        <v>2352</v>
      </c>
      <c r="AD198">
        <v>1605.9469999999999</v>
      </c>
      <c r="AE198">
        <v>1605.9469999999999</v>
      </c>
      <c r="AF198">
        <v>0</v>
      </c>
      <c r="AG198">
        <v>-468.07299999999998</v>
      </c>
      <c r="AH198">
        <v>-71.98</v>
      </c>
      <c r="AI198">
        <v>2146</v>
      </c>
      <c r="AJ198">
        <v>0</v>
      </c>
      <c r="AL198">
        <v>0</v>
      </c>
      <c r="AM198" s="1">
        <v>45960</v>
      </c>
      <c r="AN198" s="1">
        <v>45960</v>
      </c>
      <c r="AO198" s="1">
        <v>45960</v>
      </c>
      <c r="AP198">
        <v>0</v>
      </c>
      <c r="AQ198">
        <v>2043.81</v>
      </c>
      <c r="AR198">
        <v>5</v>
      </c>
      <c r="AS198">
        <v>0</v>
      </c>
      <c r="AT198">
        <v>0</v>
      </c>
      <c r="AU198">
        <v>0.5</v>
      </c>
      <c r="AV198">
        <v>0</v>
      </c>
      <c r="AW198">
        <v>0</v>
      </c>
      <c r="AX198">
        <v>0.1</v>
      </c>
      <c r="AY198" t="s">
        <v>112</v>
      </c>
      <c r="AZ198" t="s">
        <v>128</v>
      </c>
      <c r="BA198">
        <v>21.24</v>
      </c>
      <c r="BB198">
        <v>0</v>
      </c>
      <c r="BC198">
        <v>455.81</v>
      </c>
      <c r="BD198">
        <v>-455.81</v>
      </c>
      <c r="BE198">
        <v>0</v>
      </c>
      <c r="BF198">
        <v>0</v>
      </c>
      <c r="BG198">
        <v>0</v>
      </c>
      <c r="BH198">
        <v>1148</v>
      </c>
      <c r="BI198">
        <v>2.0438100000000001</v>
      </c>
      <c r="BL198">
        <v>0</v>
      </c>
      <c r="BM198">
        <v>0</v>
      </c>
      <c r="BN198">
        <v>0</v>
      </c>
      <c r="BO198">
        <v>0</v>
      </c>
      <c r="BP198">
        <v>0</v>
      </c>
      <c r="BS198" t="s">
        <v>129</v>
      </c>
      <c r="BT198">
        <v>10.218999999999999</v>
      </c>
      <c r="BU198">
        <v>0</v>
      </c>
      <c r="BV198">
        <v>2.044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1605.9469999999999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f t="shared" si="15"/>
        <v>2146</v>
      </c>
      <c r="DD198">
        <f t="shared" si="16"/>
        <v>455.81</v>
      </c>
      <c r="DE198">
        <f t="shared" si="17"/>
        <v>12.263</v>
      </c>
      <c r="DF198">
        <f t="shared" si="18"/>
        <v>71.98</v>
      </c>
      <c r="DG198">
        <f t="shared" si="19"/>
        <v>112.40899999999999</v>
      </c>
      <c r="DH198">
        <v>1605.9470000000001</v>
      </c>
    </row>
    <row r="199" spans="1:112" x14ac:dyDescent="0.3">
      <c r="A199">
        <v>8737652524</v>
      </c>
      <c r="B199">
        <v>10737629622</v>
      </c>
      <c r="C199" s="1">
        <v>45936.454861111109</v>
      </c>
      <c r="D199" s="1">
        <v>45939.866666666669</v>
      </c>
      <c r="E199" t="s">
        <v>491</v>
      </c>
      <c r="F199">
        <v>3294</v>
      </c>
      <c r="G199">
        <v>0</v>
      </c>
      <c r="H199">
        <v>3293.99</v>
      </c>
      <c r="I199">
        <v>4500</v>
      </c>
      <c r="J199">
        <v>1000</v>
      </c>
      <c r="K199" t="s">
        <v>120</v>
      </c>
      <c r="L199">
        <v>18</v>
      </c>
      <c r="M199">
        <v>0</v>
      </c>
      <c r="N199">
        <v>251.24</v>
      </c>
      <c r="O199">
        <v>251.24</v>
      </c>
      <c r="P199">
        <v>13.958</v>
      </c>
      <c r="Q199">
        <v>2.7919999999999998</v>
      </c>
      <c r="R199">
        <v>24.78</v>
      </c>
      <c r="S199">
        <v>816.25099999999998</v>
      </c>
      <c r="T199">
        <v>-816.25099999999998</v>
      </c>
      <c r="U199">
        <v>-833.00099999999998</v>
      </c>
      <c r="V199">
        <v>-71.98</v>
      </c>
      <c r="W199">
        <v>0</v>
      </c>
      <c r="X199">
        <v>61</v>
      </c>
      <c r="Y199">
        <v>0</v>
      </c>
      <c r="Z199">
        <v>10.98</v>
      </c>
      <c r="AA199">
        <v>1</v>
      </c>
      <c r="AB199" t="s">
        <v>131</v>
      </c>
      <c r="AC199">
        <v>3500</v>
      </c>
      <c r="AD199">
        <v>2389.009</v>
      </c>
      <c r="AE199">
        <v>2389.009</v>
      </c>
      <c r="AF199">
        <v>0</v>
      </c>
      <c r="AG199">
        <v>-833.00099999999998</v>
      </c>
      <c r="AH199">
        <v>-71.98</v>
      </c>
      <c r="AI199">
        <v>3293.99</v>
      </c>
      <c r="AJ199">
        <v>0</v>
      </c>
      <c r="AL199">
        <v>0</v>
      </c>
      <c r="AM199" s="1">
        <v>45953</v>
      </c>
      <c r="AN199" s="1">
        <v>45953</v>
      </c>
      <c r="AO199" s="1">
        <v>45953</v>
      </c>
      <c r="AP199">
        <v>0</v>
      </c>
      <c r="AQ199">
        <v>2791.52</v>
      </c>
      <c r="AR199">
        <v>0</v>
      </c>
      <c r="AS199">
        <v>9</v>
      </c>
      <c r="AT199">
        <v>9</v>
      </c>
      <c r="AU199">
        <v>0</v>
      </c>
      <c r="AV199">
        <v>0.25</v>
      </c>
      <c r="AW199">
        <v>0.25</v>
      </c>
      <c r="AX199">
        <v>0.1</v>
      </c>
      <c r="AY199" t="s">
        <v>112</v>
      </c>
      <c r="AZ199" t="s">
        <v>113</v>
      </c>
      <c r="BA199">
        <v>24.78</v>
      </c>
      <c r="BB199">
        <v>0</v>
      </c>
      <c r="BC199">
        <v>816.25099999999998</v>
      </c>
      <c r="BD199">
        <v>-816.25099999999998</v>
      </c>
      <c r="BE199">
        <v>0</v>
      </c>
      <c r="BF199">
        <v>0</v>
      </c>
      <c r="BG199">
        <v>0</v>
      </c>
      <c r="BH199">
        <v>1000</v>
      </c>
      <c r="BI199">
        <v>2.7915199999999998</v>
      </c>
      <c r="BL199">
        <v>0</v>
      </c>
      <c r="BM199">
        <v>0</v>
      </c>
      <c r="BN199">
        <v>0</v>
      </c>
      <c r="BO199">
        <v>0</v>
      </c>
      <c r="BP199">
        <v>0</v>
      </c>
      <c r="BS199" t="s">
        <v>492</v>
      </c>
      <c r="BT199">
        <v>13.958</v>
      </c>
      <c r="BU199">
        <v>0</v>
      </c>
      <c r="BV199">
        <v>2.7919999999999998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2389.009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f t="shared" si="15"/>
        <v>3293.99</v>
      </c>
      <c r="DD199">
        <f t="shared" si="16"/>
        <v>816.25099999999998</v>
      </c>
      <c r="DE199">
        <f t="shared" si="17"/>
        <v>16.75</v>
      </c>
      <c r="DF199">
        <f t="shared" si="18"/>
        <v>71.98</v>
      </c>
      <c r="DG199">
        <f t="shared" si="19"/>
        <v>516.43799999999999</v>
      </c>
      <c r="DH199">
        <v>2389.0089999999996</v>
      </c>
    </row>
    <row r="200" spans="1:112" x14ac:dyDescent="0.3">
      <c r="A200">
        <v>8746063107</v>
      </c>
      <c r="B200">
        <v>10746079748</v>
      </c>
      <c r="C200" s="1">
        <v>45940.543749999997</v>
      </c>
      <c r="D200" s="1">
        <v>45942.694444444445</v>
      </c>
      <c r="E200" t="s">
        <v>493</v>
      </c>
      <c r="F200">
        <v>3543.98</v>
      </c>
      <c r="G200">
        <v>0</v>
      </c>
      <c r="H200">
        <v>3544</v>
      </c>
      <c r="I200">
        <v>3750</v>
      </c>
      <c r="J200">
        <v>0</v>
      </c>
      <c r="K200" t="s">
        <v>120</v>
      </c>
      <c r="L200">
        <v>18</v>
      </c>
      <c r="M200">
        <v>0</v>
      </c>
      <c r="N200">
        <v>270.3</v>
      </c>
      <c r="O200">
        <v>270.3</v>
      </c>
      <c r="P200">
        <v>15.016999999999999</v>
      </c>
      <c r="Q200">
        <v>3.0030000000000001</v>
      </c>
      <c r="R200">
        <v>24.78</v>
      </c>
      <c r="S200">
        <v>878.20299999999997</v>
      </c>
      <c r="T200">
        <v>-878.20299999999997</v>
      </c>
      <c r="U200">
        <v>-896.22299999999996</v>
      </c>
      <c r="V200">
        <v>-71.98</v>
      </c>
      <c r="W200">
        <v>0</v>
      </c>
      <c r="X200">
        <v>61</v>
      </c>
      <c r="Y200">
        <v>0</v>
      </c>
      <c r="Z200">
        <v>10.98</v>
      </c>
      <c r="AA200">
        <v>1</v>
      </c>
      <c r="AB200" t="s">
        <v>131</v>
      </c>
      <c r="AC200">
        <v>3750</v>
      </c>
      <c r="AD200">
        <v>2575.797</v>
      </c>
      <c r="AE200">
        <v>2575.797</v>
      </c>
      <c r="AF200">
        <v>0</v>
      </c>
      <c r="AG200">
        <v>-896.22299999999996</v>
      </c>
      <c r="AH200">
        <v>-71.98</v>
      </c>
      <c r="AI200">
        <v>3544</v>
      </c>
      <c r="AJ200">
        <v>0</v>
      </c>
      <c r="AL200">
        <v>0</v>
      </c>
      <c r="AM200" s="1">
        <v>45957</v>
      </c>
      <c r="AN200" s="1">
        <v>45957</v>
      </c>
      <c r="AO200" s="1">
        <v>45957</v>
      </c>
      <c r="AP200">
        <v>0</v>
      </c>
      <c r="AQ200">
        <v>3003.38</v>
      </c>
      <c r="AR200">
        <v>0</v>
      </c>
      <c r="AS200">
        <v>9</v>
      </c>
      <c r="AT200">
        <v>9</v>
      </c>
      <c r="AU200">
        <v>0</v>
      </c>
      <c r="AV200">
        <v>0.25</v>
      </c>
      <c r="AW200">
        <v>0.25</v>
      </c>
      <c r="AX200">
        <v>0.1</v>
      </c>
      <c r="AY200" t="s">
        <v>112</v>
      </c>
      <c r="AZ200" t="s">
        <v>113</v>
      </c>
      <c r="BA200">
        <v>24.78</v>
      </c>
      <c r="BB200">
        <v>0</v>
      </c>
      <c r="BC200">
        <v>878.20299999999997</v>
      </c>
      <c r="BD200">
        <v>-878.20299999999997</v>
      </c>
      <c r="BE200">
        <v>0</v>
      </c>
      <c r="BF200">
        <v>0</v>
      </c>
      <c r="BG200">
        <v>0</v>
      </c>
      <c r="BH200">
        <v>0</v>
      </c>
      <c r="BI200">
        <v>3.0033799999999999</v>
      </c>
      <c r="BL200">
        <v>0</v>
      </c>
      <c r="BM200">
        <v>0</v>
      </c>
      <c r="BN200">
        <v>0</v>
      </c>
      <c r="BO200">
        <v>0</v>
      </c>
      <c r="BP200">
        <v>0</v>
      </c>
      <c r="BS200" t="s">
        <v>494</v>
      </c>
      <c r="BT200">
        <v>15.016999999999999</v>
      </c>
      <c r="BU200">
        <v>0</v>
      </c>
      <c r="BV200">
        <v>3.0030000000000001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2575.797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f t="shared" si="15"/>
        <v>3544</v>
      </c>
      <c r="DD200">
        <f t="shared" si="16"/>
        <v>878.20299999999997</v>
      </c>
      <c r="DE200">
        <f t="shared" si="17"/>
        <v>18.02</v>
      </c>
      <c r="DF200">
        <f t="shared" si="18"/>
        <v>71.98</v>
      </c>
      <c r="DG200">
        <f t="shared" si="19"/>
        <v>555.61700000000008</v>
      </c>
      <c r="DH200">
        <v>2575.797</v>
      </c>
    </row>
    <row r="201" spans="1:112" x14ac:dyDescent="0.3">
      <c r="A201">
        <v>8724558017</v>
      </c>
      <c r="B201">
        <v>10724506507</v>
      </c>
      <c r="C201" s="1">
        <v>45931.463194444441</v>
      </c>
      <c r="D201" s="1">
        <v>45935.795138888891</v>
      </c>
      <c r="E201" t="s">
        <v>495</v>
      </c>
      <c r="F201">
        <v>3329</v>
      </c>
      <c r="G201">
        <v>3329</v>
      </c>
      <c r="H201">
        <v>0</v>
      </c>
      <c r="I201">
        <v>3750</v>
      </c>
      <c r="J201">
        <v>215</v>
      </c>
      <c r="K201" t="s">
        <v>109</v>
      </c>
      <c r="L201">
        <v>18</v>
      </c>
      <c r="M201">
        <v>507.81</v>
      </c>
      <c r="N201">
        <v>0</v>
      </c>
      <c r="O201">
        <v>0</v>
      </c>
      <c r="P201">
        <v>14.106</v>
      </c>
      <c r="Q201">
        <v>2.8210000000000002</v>
      </c>
      <c r="R201">
        <v>21.24</v>
      </c>
      <c r="S201">
        <v>707.08</v>
      </c>
      <c r="T201">
        <v>-707.08</v>
      </c>
      <c r="U201">
        <v>-724.00699999999995</v>
      </c>
      <c r="V201">
        <v>-71.98</v>
      </c>
      <c r="W201">
        <v>0</v>
      </c>
      <c r="X201">
        <v>61</v>
      </c>
      <c r="Y201">
        <v>0</v>
      </c>
      <c r="Z201">
        <v>10.98</v>
      </c>
      <c r="AA201">
        <v>1</v>
      </c>
      <c r="AB201" t="s">
        <v>116</v>
      </c>
      <c r="AC201">
        <v>3535</v>
      </c>
      <c r="AD201">
        <v>2533.0129999999999</v>
      </c>
      <c r="AE201">
        <v>2533.0129999999999</v>
      </c>
      <c r="AF201">
        <v>0</v>
      </c>
      <c r="AG201">
        <v>0</v>
      </c>
      <c r="AI201">
        <v>0</v>
      </c>
      <c r="AJ201">
        <v>-724.00699999999995</v>
      </c>
      <c r="AK201">
        <v>-71.98</v>
      </c>
      <c r="AL201">
        <v>3329</v>
      </c>
      <c r="AM201" s="1"/>
      <c r="AN201" s="1"/>
      <c r="AO201" s="1"/>
      <c r="AP201">
        <v>0</v>
      </c>
      <c r="AQ201">
        <v>2821.19</v>
      </c>
      <c r="AR201">
        <v>18</v>
      </c>
      <c r="AS201">
        <v>0</v>
      </c>
      <c r="AT201">
        <v>0</v>
      </c>
      <c r="AU201">
        <v>0.5</v>
      </c>
      <c r="AV201">
        <v>0</v>
      </c>
      <c r="AW201">
        <v>0</v>
      </c>
      <c r="AX201">
        <v>0.1</v>
      </c>
      <c r="AY201" t="s">
        <v>112</v>
      </c>
      <c r="AZ201" t="s">
        <v>128</v>
      </c>
      <c r="BC201">
        <v>0</v>
      </c>
      <c r="BD201">
        <v>0</v>
      </c>
      <c r="BE201">
        <v>0</v>
      </c>
      <c r="BF201">
        <v>0</v>
      </c>
      <c r="BG201">
        <v>0</v>
      </c>
      <c r="BJ201">
        <v>21.24</v>
      </c>
      <c r="BK201">
        <v>0</v>
      </c>
      <c r="BL201">
        <v>707.08</v>
      </c>
      <c r="BM201">
        <v>-707.08</v>
      </c>
      <c r="BN201">
        <v>0</v>
      </c>
      <c r="BO201">
        <v>0</v>
      </c>
      <c r="BP201">
        <v>0</v>
      </c>
      <c r="BQ201">
        <v>215</v>
      </c>
      <c r="BR201">
        <v>2.8211900000000001</v>
      </c>
      <c r="BS201" t="s">
        <v>496</v>
      </c>
      <c r="BT201">
        <v>0</v>
      </c>
      <c r="BU201">
        <v>14.106</v>
      </c>
      <c r="BV201">
        <v>0</v>
      </c>
      <c r="BW201">
        <v>2.8210000000000002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2533.0129999999999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f t="shared" si="15"/>
        <v>3329</v>
      </c>
      <c r="DD201">
        <f t="shared" si="16"/>
        <v>707.08</v>
      </c>
      <c r="DE201">
        <f t="shared" si="17"/>
        <v>16.927</v>
      </c>
      <c r="DF201">
        <f t="shared" si="18"/>
        <v>71.98</v>
      </c>
      <c r="DG201">
        <f t="shared" si="19"/>
        <v>521.91600000000005</v>
      </c>
      <c r="DH201">
        <v>2533.0129999999999</v>
      </c>
    </row>
    <row r="202" spans="1:112" x14ac:dyDescent="0.3">
      <c r="A202">
        <v>8700291971</v>
      </c>
      <c r="B202">
        <v>10700221963</v>
      </c>
      <c r="C202" s="1">
        <v>45923.446527777778</v>
      </c>
      <c r="D202" s="1">
        <v>45927.737500000003</v>
      </c>
      <c r="E202" t="s">
        <v>497</v>
      </c>
      <c r="F202">
        <v>1129</v>
      </c>
      <c r="G202">
        <v>232.59700000000001</v>
      </c>
      <c r="H202">
        <v>896.39300000000003</v>
      </c>
      <c r="I202">
        <v>2750</v>
      </c>
      <c r="J202">
        <v>1450</v>
      </c>
      <c r="K202" t="s">
        <v>109</v>
      </c>
      <c r="L202">
        <v>5</v>
      </c>
      <c r="M202">
        <v>53.76</v>
      </c>
      <c r="N202">
        <v>0</v>
      </c>
      <c r="O202">
        <v>0</v>
      </c>
      <c r="P202">
        <v>5.3769999999999998</v>
      </c>
      <c r="Q202">
        <v>1.0760000000000001</v>
      </c>
      <c r="R202">
        <v>24.78</v>
      </c>
      <c r="S202">
        <v>279.76400000000001</v>
      </c>
      <c r="T202">
        <v>-279.76400000000001</v>
      </c>
      <c r="U202">
        <v>-286.21699999999998</v>
      </c>
      <c r="V202">
        <v>-53.1</v>
      </c>
      <c r="W202">
        <v>0</v>
      </c>
      <c r="X202">
        <v>45</v>
      </c>
      <c r="Y202">
        <v>0</v>
      </c>
      <c r="Z202">
        <v>8.1</v>
      </c>
      <c r="AA202">
        <v>1</v>
      </c>
      <c r="AB202" t="s">
        <v>116</v>
      </c>
      <c r="AC202">
        <v>1300</v>
      </c>
      <c r="AD202">
        <v>789.673</v>
      </c>
      <c r="AE202">
        <v>789.673</v>
      </c>
      <c r="AF202">
        <v>0</v>
      </c>
      <c r="AG202">
        <v>-227.249</v>
      </c>
      <c r="AH202">
        <v>-42.160220000000002</v>
      </c>
      <c r="AI202">
        <v>896.39300000000003</v>
      </c>
      <c r="AJ202">
        <v>-58.968000000000004</v>
      </c>
      <c r="AK202">
        <v>-10.939780000000001</v>
      </c>
      <c r="AL202">
        <v>232.59700000000001</v>
      </c>
      <c r="AM202" s="1">
        <v>45943</v>
      </c>
      <c r="AN202" s="1">
        <v>45943</v>
      </c>
      <c r="AO202" s="1">
        <v>45943</v>
      </c>
      <c r="AP202">
        <v>202</v>
      </c>
      <c r="AQ202">
        <v>1075.24</v>
      </c>
      <c r="AR202">
        <v>5</v>
      </c>
      <c r="AS202">
        <v>0</v>
      </c>
      <c r="AT202">
        <v>0</v>
      </c>
      <c r="AU202">
        <v>0.5</v>
      </c>
      <c r="AV202">
        <v>0</v>
      </c>
      <c r="AW202">
        <v>0</v>
      </c>
      <c r="AX202">
        <v>0.1</v>
      </c>
      <c r="AY202" t="s">
        <v>112</v>
      </c>
      <c r="AZ202" t="s">
        <v>124</v>
      </c>
      <c r="BA202">
        <v>24.78</v>
      </c>
      <c r="BB202">
        <v>0</v>
      </c>
      <c r="BC202">
        <v>222.126</v>
      </c>
      <c r="BD202">
        <v>-222.126</v>
      </c>
      <c r="BE202">
        <v>0</v>
      </c>
      <c r="BF202">
        <v>0</v>
      </c>
      <c r="BG202">
        <v>0</v>
      </c>
      <c r="BH202">
        <v>1450</v>
      </c>
      <c r="BI202">
        <v>1.07524</v>
      </c>
      <c r="BJ202">
        <v>24.78</v>
      </c>
      <c r="BK202">
        <v>0</v>
      </c>
      <c r="BL202">
        <v>57.637999999999998</v>
      </c>
      <c r="BM202">
        <v>-57.637999999999998</v>
      </c>
      <c r="BN202">
        <v>0</v>
      </c>
      <c r="BO202">
        <v>0</v>
      </c>
      <c r="BP202">
        <v>0</v>
      </c>
      <c r="BQ202">
        <v>1450</v>
      </c>
      <c r="BR202">
        <v>1.07524</v>
      </c>
      <c r="BS202" t="s">
        <v>498</v>
      </c>
      <c r="BT202">
        <v>4.2690000000000001</v>
      </c>
      <c r="BU202">
        <v>1.1080000000000001</v>
      </c>
      <c r="BV202">
        <v>0.85399999999999998</v>
      </c>
      <c r="BW202">
        <v>0.222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626.98378000000002</v>
      </c>
      <c r="CD202">
        <v>162.68922000000001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f t="shared" si="15"/>
        <v>1128.99</v>
      </c>
      <c r="DD202">
        <f t="shared" si="16"/>
        <v>279.76400000000001</v>
      </c>
      <c r="DE202">
        <f t="shared" si="17"/>
        <v>6.4529999999999994</v>
      </c>
      <c r="DF202">
        <f t="shared" si="18"/>
        <v>53.1</v>
      </c>
      <c r="DG202">
        <f t="shared" si="19"/>
        <v>59.137</v>
      </c>
      <c r="DH202">
        <v>789.673</v>
      </c>
    </row>
    <row r="203" spans="1:112" x14ac:dyDescent="0.3">
      <c r="A203">
        <v>8658461828</v>
      </c>
      <c r="B203">
        <v>10658385934</v>
      </c>
      <c r="C203" s="1">
        <v>45910.459722222222</v>
      </c>
      <c r="D203" s="1">
        <v>45917.63958333333</v>
      </c>
      <c r="E203" t="s">
        <v>499</v>
      </c>
      <c r="F203">
        <v>2994</v>
      </c>
      <c r="G203">
        <v>0</v>
      </c>
      <c r="H203">
        <v>2994</v>
      </c>
      <c r="I203">
        <v>4000</v>
      </c>
      <c r="J203">
        <v>800</v>
      </c>
      <c r="K203" t="s">
        <v>109</v>
      </c>
      <c r="L203">
        <v>12</v>
      </c>
      <c r="M203">
        <v>320.79000000000002</v>
      </c>
      <c r="N203">
        <v>0</v>
      </c>
      <c r="O203">
        <v>0</v>
      </c>
      <c r="P203">
        <v>13.366</v>
      </c>
      <c r="Q203">
        <v>2.673</v>
      </c>
      <c r="R203">
        <v>24.78</v>
      </c>
      <c r="S203">
        <v>741.91300000000001</v>
      </c>
      <c r="T203">
        <v>-741.91300000000001</v>
      </c>
      <c r="U203">
        <v>-757.952</v>
      </c>
      <c r="V203">
        <v>-71.98</v>
      </c>
      <c r="W203">
        <v>0</v>
      </c>
      <c r="X203">
        <v>61</v>
      </c>
      <c r="Y203">
        <v>0</v>
      </c>
      <c r="Z203">
        <v>10.98</v>
      </c>
      <c r="AA203">
        <v>1</v>
      </c>
      <c r="AB203" t="s">
        <v>116</v>
      </c>
      <c r="AC203">
        <v>3200</v>
      </c>
      <c r="AD203">
        <v>2164.0680000000002</v>
      </c>
      <c r="AE203">
        <v>2164.0680000000002</v>
      </c>
      <c r="AF203">
        <v>0</v>
      </c>
      <c r="AG203">
        <v>-757.952</v>
      </c>
      <c r="AH203">
        <v>-71.98</v>
      </c>
      <c r="AI203">
        <v>2994</v>
      </c>
      <c r="AJ203">
        <v>0</v>
      </c>
      <c r="AL203">
        <v>0</v>
      </c>
      <c r="AM203" s="1">
        <v>45933</v>
      </c>
      <c r="AN203" s="1">
        <v>45933</v>
      </c>
      <c r="AO203" s="1">
        <v>45933</v>
      </c>
      <c r="AP203">
        <v>0</v>
      </c>
      <c r="AQ203">
        <v>2673.21</v>
      </c>
      <c r="AR203">
        <v>12</v>
      </c>
      <c r="AS203">
        <v>0</v>
      </c>
      <c r="AT203">
        <v>0</v>
      </c>
      <c r="AU203">
        <v>0.5</v>
      </c>
      <c r="AV203">
        <v>0</v>
      </c>
      <c r="AW203">
        <v>0</v>
      </c>
      <c r="AX203">
        <v>0.1</v>
      </c>
      <c r="AY203" t="s">
        <v>112</v>
      </c>
      <c r="AZ203" t="s">
        <v>124</v>
      </c>
      <c r="BA203">
        <v>24.78</v>
      </c>
      <c r="BB203">
        <v>0</v>
      </c>
      <c r="BC203">
        <v>741.91300000000001</v>
      </c>
      <c r="BD203">
        <v>-741.91300000000001</v>
      </c>
      <c r="BE203">
        <v>0</v>
      </c>
      <c r="BF203">
        <v>0</v>
      </c>
      <c r="BG203">
        <v>0</v>
      </c>
      <c r="BH203">
        <v>800</v>
      </c>
      <c r="BI203">
        <v>2.6732100000000001</v>
      </c>
      <c r="BL203">
        <v>0</v>
      </c>
      <c r="BM203">
        <v>0</v>
      </c>
      <c r="BN203">
        <v>0</v>
      </c>
      <c r="BO203">
        <v>0</v>
      </c>
      <c r="BP203">
        <v>0</v>
      </c>
      <c r="BS203" t="s">
        <v>500</v>
      </c>
      <c r="BT203">
        <v>13.366</v>
      </c>
      <c r="BU203">
        <v>0</v>
      </c>
      <c r="BV203">
        <v>2.673</v>
      </c>
      <c r="BW203">
        <v>0</v>
      </c>
      <c r="BX203">
        <v>2164.0680000000002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f t="shared" si="15"/>
        <v>2994</v>
      </c>
      <c r="DD203">
        <f t="shared" si="16"/>
        <v>741.91300000000001</v>
      </c>
      <c r="DE203">
        <f t="shared" si="17"/>
        <v>16.039000000000001</v>
      </c>
      <c r="DF203">
        <f t="shared" si="18"/>
        <v>71.98</v>
      </c>
      <c r="DG203">
        <f t="shared" si="19"/>
        <v>334.15600000000001</v>
      </c>
      <c r="DH203">
        <v>2164.0679999999998</v>
      </c>
    </row>
    <row r="204" spans="1:112" x14ac:dyDescent="0.3">
      <c r="A204">
        <v>8711144198</v>
      </c>
      <c r="B204">
        <v>10711080655</v>
      </c>
      <c r="C204" s="1">
        <v>45926.779861111114</v>
      </c>
      <c r="D204" s="1">
        <v>45933.49722222222</v>
      </c>
      <c r="E204" t="s">
        <v>501</v>
      </c>
      <c r="F204">
        <v>391</v>
      </c>
      <c r="G204">
        <v>0</v>
      </c>
      <c r="H204">
        <v>391.01</v>
      </c>
      <c r="I204">
        <v>2750</v>
      </c>
      <c r="J204">
        <v>2300</v>
      </c>
      <c r="K204" t="s">
        <v>109</v>
      </c>
      <c r="L204">
        <v>5</v>
      </c>
      <c r="M204">
        <v>18.62</v>
      </c>
      <c r="N204">
        <v>0</v>
      </c>
      <c r="O204">
        <v>0</v>
      </c>
      <c r="P204">
        <v>1.8620000000000001</v>
      </c>
      <c r="Q204">
        <v>0.372</v>
      </c>
      <c r="R204">
        <v>2.36</v>
      </c>
      <c r="S204">
        <v>9.2279999999999998</v>
      </c>
      <c r="T204">
        <v>-9.2279999999999998</v>
      </c>
      <c r="U204">
        <v>-11.462</v>
      </c>
      <c r="V204">
        <v>-31.86</v>
      </c>
      <c r="W204">
        <v>0</v>
      </c>
      <c r="X204">
        <v>27</v>
      </c>
      <c r="Y204">
        <v>0</v>
      </c>
      <c r="Z204">
        <v>4.8600000000000003</v>
      </c>
      <c r="AA204">
        <v>1</v>
      </c>
      <c r="AB204" t="s">
        <v>116</v>
      </c>
      <c r="AC204">
        <v>450</v>
      </c>
      <c r="AD204">
        <v>347.68799999999999</v>
      </c>
      <c r="AE204">
        <v>347.68799999999999</v>
      </c>
      <c r="AF204">
        <v>0</v>
      </c>
      <c r="AG204">
        <v>-11.462</v>
      </c>
      <c r="AH204">
        <v>-31.86</v>
      </c>
      <c r="AI204">
        <v>391.01</v>
      </c>
      <c r="AJ204">
        <v>0</v>
      </c>
      <c r="AL204">
        <v>0</v>
      </c>
      <c r="AM204" s="1">
        <v>45947</v>
      </c>
      <c r="AN204" s="1">
        <v>45947</v>
      </c>
      <c r="AO204" s="1">
        <v>45947</v>
      </c>
      <c r="AP204">
        <v>0</v>
      </c>
      <c r="AQ204">
        <v>372.38</v>
      </c>
      <c r="AR204">
        <v>5</v>
      </c>
      <c r="AS204">
        <v>0</v>
      </c>
      <c r="AT204">
        <v>0</v>
      </c>
      <c r="AU204">
        <v>0.5</v>
      </c>
      <c r="AV204">
        <v>0</v>
      </c>
      <c r="AW204">
        <v>0</v>
      </c>
      <c r="AX204">
        <v>0.1</v>
      </c>
      <c r="AY204" t="s">
        <v>127</v>
      </c>
      <c r="AZ204" t="s">
        <v>128</v>
      </c>
      <c r="BA204">
        <v>2.36</v>
      </c>
      <c r="BB204">
        <v>0</v>
      </c>
      <c r="BC204">
        <v>9.2279999999999998</v>
      </c>
      <c r="BD204">
        <v>-9.2279999999999998</v>
      </c>
      <c r="BE204">
        <v>0</v>
      </c>
      <c r="BF204">
        <v>0</v>
      </c>
      <c r="BG204">
        <v>0</v>
      </c>
      <c r="BH204">
        <v>2300</v>
      </c>
      <c r="BI204">
        <v>0.37237999999999999</v>
      </c>
      <c r="BL204">
        <v>0</v>
      </c>
      <c r="BM204">
        <v>0</v>
      </c>
      <c r="BN204">
        <v>0</v>
      </c>
      <c r="BO204">
        <v>0</v>
      </c>
      <c r="BP204">
        <v>0</v>
      </c>
      <c r="BS204" t="s">
        <v>502</v>
      </c>
      <c r="BT204">
        <v>1.8620000000000001</v>
      </c>
      <c r="BU204">
        <v>0</v>
      </c>
      <c r="BV204">
        <v>0.372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347.68799999999999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f t="shared" si="15"/>
        <v>391.01</v>
      </c>
      <c r="DD204">
        <f t="shared" si="16"/>
        <v>9.2279999999999998</v>
      </c>
      <c r="DE204">
        <f t="shared" si="17"/>
        <v>2.234</v>
      </c>
      <c r="DF204">
        <f t="shared" si="18"/>
        <v>31.86</v>
      </c>
      <c r="DG204">
        <f t="shared" si="19"/>
        <v>20.481999999999999</v>
      </c>
      <c r="DH204">
        <v>347.68799999999999</v>
      </c>
    </row>
    <row r="205" spans="1:112" x14ac:dyDescent="0.3">
      <c r="A205">
        <v>8682069874</v>
      </c>
      <c r="B205">
        <v>10681996579</v>
      </c>
      <c r="C205" s="1">
        <v>45919.525000000001</v>
      </c>
      <c r="D205" s="1">
        <v>45922.679861111108</v>
      </c>
      <c r="E205" t="s">
        <v>503</v>
      </c>
      <c r="F205">
        <v>3109</v>
      </c>
      <c r="G205">
        <v>3109</v>
      </c>
      <c r="H205">
        <v>0</v>
      </c>
      <c r="I205">
        <v>3500</v>
      </c>
      <c r="J205">
        <v>185</v>
      </c>
      <c r="K205" t="s">
        <v>109</v>
      </c>
      <c r="L205">
        <v>12</v>
      </c>
      <c r="M205">
        <v>333.11</v>
      </c>
      <c r="N205">
        <v>0</v>
      </c>
      <c r="O205">
        <v>0</v>
      </c>
      <c r="P205">
        <v>13.879</v>
      </c>
      <c r="Q205">
        <v>2.7759999999999998</v>
      </c>
      <c r="R205">
        <v>21.24</v>
      </c>
      <c r="S205">
        <v>660.35199999999998</v>
      </c>
      <c r="T205">
        <v>-660.35199999999998</v>
      </c>
      <c r="U205">
        <v>-677.00699999999995</v>
      </c>
      <c r="V205">
        <v>-71.98</v>
      </c>
      <c r="W205">
        <v>0</v>
      </c>
      <c r="X205">
        <v>61</v>
      </c>
      <c r="Y205">
        <v>0</v>
      </c>
      <c r="Z205">
        <v>10.98</v>
      </c>
      <c r="AA205">
        <v>1</v>
      </c>
      <c r="AB205" t="s">
        <v>110</v>
      </c>
      <c r="AC205">
        <v>3315</v>
      </c>
      <c r="AD205">
        <v>2360.0129999999999</v>
      </c>
      <c r="AE205">
        <v>2360.0129999999999</v>
      </c>
      <c r="AF205">
        <v>0</v>
      </c>
      <c r="AG205">
        <v>0</v>
      </c>
      <c r="AI205">
        <v>0</v>
      </c>
      <c r="AJ205">
        <v>-677.00699999999995</v>
      </c>
      <c r="AK205">
        <v>-71.98</v>
      </c>
      <c r="AL205">
        <v>3109</v>
      </c>
      <c r="AM205" s="1"/>
      <c r="AN205" s="1"/>
      <c r="AO205" s="1"/>
      <c r="AP205">
        <v>0</v>
      </c>
      <c r="AQ205">
        <v>2775.89</v>
      </c>
      <c r="AR205">
        <v>12</v>
      </c>
      <c r="AS205">
        <v>0</v>
      </c>
      <c r="AT205">
        <v>0</v>
      </c>
      <c r="AU205">
        <v>0.5</v>
      </c>
      <c r="AV205">
        <v>0</v>
      </c>
      <c r="AW205">
        <v>0</v>
      </c>
      <c r="AX205">
        <v>0.1</v>
      </c>
      <c r="AY205" t="s">
        <v>112</v>
      </c>
      <c r="AZ205" t="s">
        <v>128</v>
      </c>
      <c r="BC205">
        <v>0</v>
      </c>
      <c r="BD205">
        <v>0</v>
      </c>
      <c r="BE205">
        <v>0</v>
      </c>
      <c r="BF205">
        <v>0</v>
      </c>
      <c r="BG205">
        <v>0</v>
      </c>
      <c r="BJ205">
        <v>21.24</v>
      </c>
      <c r="BK205">
        <v>0</v>
      </c>
      <c r="BL205">
        <v>660.35199999999998</v>
      </c>
      <c r="BM205">
        <v>-660.35199999999998</v>
      </c>
      <c r="BN205">
        <v>0</v>
      </c>
      <c r="BO205">
        <v>0</v>
      </c>
      <c r="BP205">
        <v>0</v>
      </c>
      <c r="BQ205">
        <v>185</v>
      </c>
      <c r="BR205">
        <v>2.77589</v>
      </c>
      <c r="BS205" t="s">
        <v>504</v>
      </c>
      <c r="BT205">
        <v>0</v>
      </c>
      <c r="BU205">
        <v>13.879</v>
      </c>
      <c r="BV205">
        <v>0</v>
      </c>
      <c r="BW205">
        <v>2.7759999999999998</v>
      </c>
      <c r="BX205">
        <v>0</v>
      </c>
      <c r="BY205">
        <v>2360.0129999999999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f t="shared" si="15"/>
        <v>3109</v>
      </c>
      <c r="DD205">
        <f t="shared" si="16"/>
        <v>660.35199999999998</v>
      </c>
      <c r="DE205">
        <f t="shared" si="17"/>
        <v>16.655000000000001</v>
      </c>
      <c r="DF205">
        <f t="shared" si="18"/>
        <v>71.98</v>
      </c>
      <c r="DG205">
        <f t="shared" si="19"/>
        <v>346.98900000000003</v>
      </c>
      <c r="DH205">
        <v>2360.0129999999999</v>
      </c>
    </row>
    <row r="206" spans="1:112" x14ac:dyDescent="0.3">
      <c r="A206">
        <v>8705615425</v>
      </c>
      <c r="B206">
        <v>10705547917</v>
      </c>
      <c r="C206" s="1">
        <v>45924.787499999999</v>
      </c>
      <c r="D206" s="1">
        <v>45931.677083333336</v>
      </c>
      <c r="E206" t="s">
        <v>505</v>
      </c>
      <c r="F206">
        <v>3594</v>
      </c>
      <c r="G206">
        <v>0</v>
      </c>
      <c r="H206">
        <v>3594</v>
      </c>
      <c r="I206">
        <v>4000</v>
      </c>
      <c r="J206">
        <v>200</v>
      </c>
      <c r="K206" t="s">
        <v>109</v>
      </c>
      <c r="L206">
        <v>18</v>
      </c>
      <c r="M206">
        <v>548.24</v>
      </c>
      <c r="N206">
        <v>0</v>
      </c>
      <c r="O206">
        <v>0</v>
      </c>
      <c r="P206">
        <v>15.228999999999999</v>
      </c>
      <c r="Q206">
        <v>3.0459999999999998</v>
      </c>
      <c r="R206">
        <v>25.96</v>
      </c>
      <c r="S206">
        <v>933.00199999999995</v>
      </c>
      <c r="T206">
        <v>-933.00199999999995</v>
      </c>
      <c r="U206">
        <v>-951.27700000000004</v>
      </c>
      <c r="V206">
        <v>-71.98</v>
      </c>
      <c r="W206">
        <v>0</v>
      </c>
      <c r="X206">
        <v>61</v>
      </c>
      <c r="Y206">
        <v>0</v>
      </c>
      <c r="Z206">
        <v>10.98</v>
      </c>
      <c r="AA206">
        <v>1</v>
      </c>
      <c r="AB206" t="s">
        <v>110</v>
      </c>
      <c r="AC206">
        <v>3800</v>
      </c>
      <c r="AD206">
        <v>2570.7429999999999</v>
      </c>
      <c r="AE206">
        <v>2570.7429999999999</v>
      </c>
      <c r="AF206">
        <v>0</v>
      </c>
      <c r="AG206">
        <v>-951.27700000000004</v>
      </c>
      <c r="AH206">
        <v>-71.98</v>
      </c>
      <c r="AI206">
        <v>3594</v>
      </c>
      <c r="AJ206">
        <v>0</v>
      </c>
      <c r="AL206">
        <v>0</v>
      </c>
      <c r="AM206" s="1">
        <v>45945</v>
      </c>
      <c r="AN206" s="1">
        <v>45945</v>
      </c>
      <c r="AO206" s="1">
        <v>45945</v>
      </c>
      <c r="AP206">
        <v>0</v>
      </c>
      <c r="AQ206">
        <v>3045.76</v>
      </c>
      <c r="AR206">
        <v>18</v>
      </c>
      <c r="AS206">
        <v>0</v>
      </c>
      <c r="AT206">
        <v>0</v>
      </c>
      <c r="AU206">
        <v>0.5</v>
      </c>
      <c r="AV206">
        <v>0</v>
      </c>
      <c r="AW206">
        <v>0</v>
      </c>
      <c r="AX206">
        <v>0.1</v>
      </c>
      <c r="AY206" t="s">
        <v>112</v>
      </c>
      <c r="AZ206" t="s">
        <v>160</v>
      </c>
      <c r="BA206">
        <v>25.96</v>
      </c>
      <c r="BB206">
        <v>0</v>
      </c>
      <c r="BC206">
        <v>933.00199999999995</v>
      </c>
      <c r="BD206">
        <v>-933.00199999999995</v>
      </c>
      <c r="BE206">
        <v>0</v>
      </c>
      <c r="BF206">
        <v>0</v>
      </c>
      <c r="BG206">
        <v>0</v>
      </c>
      <c r="BH206">
        <v>200</v>
      </c>
      <c r="BI206">
        <v>3.04576</v>
      </c>
      <c r="BL206">
        <v>0</v>
      </c>
      <c r="BM206">
        <v>0</v>
      </c>
      <c r="BN206">
        <v>0</v>
      </c>
      <c r="BO206">
        <v>0</v>
      </c>
      <c r="BP206">
        <v>0</v>
      </c>
      <c r="BS206" t="s">
        <v>506</v>
      </c>
      <c r="BT206">
        <v>15.228999999999999</v>
      </c>
      <c r="BU206">
        <v>0</v>
      </c>
      <c r="BV206">
        <v>3.0459999999999998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2570.7429999999999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f t="shared" si="15"/>
        <v>3594</v>
      </c>
      <c r="DD206">
        <f t="shared" si="16"/>
        <v>933.00199999999995</v>
      </c>
      <c r="DE206">
        <f t="shared" si="17"/>
        <v>18.274999999999999</v>
      </c>
      <c r="DF206">
        <f t="shared" si="18"/>
        <v>71.98</v>
      </c>
      <c r="DG206">
        <f t="shared" si="19"/>
        <v>563.46900000000005</v>
      </c>
      <c r="DH206">
        <v>2570.7429999999999</v>
      </c>
    </row>
    <row r="207" spans="1:112" x14ac:dyDescent="0.3">
      <c r="A207">
        <v>8717073660</v>
      </c>
      <c r="B207">
        <v>10717014718</v>
      </c>
      <c r="C207" s="1">
        <v>45930.615277777775</v>
      </c>
      <c r="D207" s="1">
        <v>45939.829861111109</v>
      </c>
      <c r="E207" t="s">
        <v>507</v>
      </c>
      <c r="F207">
        <v>2293</v>
      </c>
      <c r="G207">
        <v>2293</v>
      </c>
      <c r="H207">
        <v>0</v>
      </c>
      <c r="I207">
        <v>5500</v>
      </c>
      <c r="J207">
        <v>3001</v>
      </c>
      <c r="K207" t="s">
        <v>109</v>
      </c>
      <c r="L207">
        <v>5</v>
      </c>
      <c r="M207">
        <v>109.19</v>
      </c>
      <c r="N207">
        <v>0</v>
      </c>
      <c r="O207">
        <v>0</v>
      </c>
      <c r="P207">
        <v>10.919</v>
      </c>
      <c r="Q207">
        <v>2.1840000000000002</v>
      </c>
      <c r="R207">
        <v>31.86</v>
      </c>
      <c r="S207">
        <v>730.55</v>
      </c>
      <c r="T207">
        <v>-730.55</v>
      </c>
      <c r="U207">
        <v>-743.65300000000002</v>
      </c>
      <c r="V207">
        <v>-71.98</v>
      </c>
      <c r="W207">
        <v>0</v>
      </c>
      <c r="X207">
        <v>61</v>
      </c>
      <c r="Y207">
        <v>0</v>
      </c>
      <c r="Z207">
        <v>10.98</v>
      </c>
      <c r="AA207">
        <v>1</v>
      </c>
      <c r="AB207" t="s">
        <v>116</v>
      </c>
      <c r="AC207">
        <v>2499</v>
      </c>
      <c r="AD207">
        <v>1477.367</v>
      </c>
      <c r="AE207">
        <v>1477.367</v>
      </c>
      <c r="AF207">
        <v>0</v>
      </c>
      <c r="AG207">
        <v>0</v>
      </c>
      <c r="AI207">
        <v>0</v>
      </c>
      <c r="AJ207">
        <v>-743.65300000000002</v>
      </c>
      <c r="AK207">
        <v>-71.98</v>
      </c>
      <c r="AL207">
        <v>2293</v>
      </c>
      <c r="AM207" s="1"/>
      <c r="AN207" s="1"/>
      <c r="AO207" s="1"/>
      <c r="AP207">
        <v>150</v>
      </c>
      <c r="AQ207">
        <v>2183.81</v>
      </c>
      <c r="AR207">
        <v>5</v>
      </c>
      <c r="AS207">
        <v>0</v>
      </c>
      <c r="AT207">
        <v>0</v>
      </c>
      <c r="AU207">
        <v>0.5</v>
      </c>
      <c r="AV207">
        <v>0</v>
      </c>
      <c r="AW207">
        <v>0</v>
      </c>
      <c r="AX207">
        <v>0.1</v>
      </c>
      <c r="AY207" t="s">
        <v>127</v>
      </c>
      <c r="AZ207" t="s">
        <v>128</v>
      </c>
      <c r="BC207">
        <v>0</v>
      </c>
      <c r="BD207">
        <v>0</v>
      </c>
      <c r="BE207">
        <v>0</v>
      </c>
      <c r="BF207">
        <v>0</v>
      </c>
      <c r="BG207">
        <v>0</v>
      </c>
      <c r="BJ207">
        <v>31.86</v>
      </c>
      <c r="BK207">
        <v>0</v>
      </c>
      <c r="BL207">
        <v>730.55</v>
      </c>
      <c r="BM207">
        <v>-730.55</v>
      </c>
      <c r="BN207">
        <v>0</v>
      </c>
      <c r="BO207">
        <v>0</v>
      </c>
      <c r="BP207">
        <v>0</v>
      </c>
      <c r="BQ207">
        <v>3001</v>
      </c>
      <c r="BR207">
        <v>2.1838099999999998</v>
      </c>
      <c r="BS207" t="s">
        <v>508</v>
      </c>
      <c r="BT207">
        <v>0</v>
      </c>
      <c r="BU207">
        <v>10.919</v>
      </c>
      <c r="BV207">
        <v>0</v>
      </c>
      <c r="BW207">
        <v>2.1840000000000002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1477.367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f t="shared" si="15"/>
        <v>2293</v>
      </c>
      <c r="DD207">
        <f t="shared" si="16"/>
        <v>730.55</v>
      </c>
      <c r="DE207">
        <f t="shared" si="17"/>
        <v>13.103000000000002</v>
      </c>
      <c r="DF207">
        <f t="shared" si="18"/>
        <v>71.98</v>
      </c>
      <c r="DG207">
        <f t="shared" si="19"/>
        <v>120.10899999999999</v>
      </c>
      <c r="DH207">
        <v>1477.367</v>
      </c>
    </row>
    <row r="208" spans="1:112" x14ac:dyDescent="0.3">
      <c r="A208">
        <v>8680316333</v>
      </c>
      <c r="B208">
        <v>10680241917</v>
      </c>
      <c r="C208" s="1">
        <v>45918.544444444444</v>
      </c>
      <c r="D208" s="1">
        <v>45923.6875</v>
      </c>
      <c r="E208" t="s">
        <v>509</v>
      </c>
      <c r="F208">
        <v>2994</v>
      </c>
      <c r="G208">
        <v>2994</v>
      </c>
      <c r="H208">
        <v>0</v>
      </c>
      <c r="I208">
        <v>4000</v>
      </c>
      <c r="J208">
        <v>800</v>
      </c>
      <c r="K208" t="s">
        <v>109</v>
      </c>
      <c r="L208">
        <v>12</v>
      </c>
      <c r="M208">
        <v>320.79000000000002</v>
      </c>
      <c r="N208">
        <v>0</v>
      </c>
      <c r="O208">
        <v>0</v>
      </c>
      <c r="P208">
        <v>13.366</v>
      </c>
      <c r="Q208">
        <v>2.673</v>
      </c>
      <c r="R208">
        <v>24.78</v>
      </c>
      <c r="S208">
        <v>741.91300000000001</v>
      </c>
      <c r="T208">
        <v>-741.91300000000001</v>
      </c>
      <c r="U208">
        <v>-757.952</v>
      </c>
      <c r="V208">
        <v>-71.98</v>
      </c>
      <c r="W208">
        <v>0</v>
      </c>
      <c r="X208">
        <v>61</v>
      </c>
      <c r="Y208">
        <v>0</v>
      </c>
      <c r="Z208">
        <v>10.98</v>
      </c>
      <c r="AA208">
        <v>1</v>
      </c>
      <c r="AB208" t="s">
        <v>116</v>
      </c>
      <c r="AC208">
        <v>3200</v>
      </c>
      <c r="AD208">
        <v>2164.0680000000002</v>
      </c>
      <c r="AE208">
        <v>2164.0680000000002</v>
      </c>
      <c r="AF208">
        <v>0</v>
      </c>
      <c r="AG208">
        <v>0</v>
      </c>
      <c r="AI208">
        <v>0</v>
      </c>
      <c r="AJ208">
        <v>-757.952</v>
      </c>
      <c r="AK208">
        <v>-71.98</v>
      </c>
      <c r="AL208">
        <v>2994</v>
      </c>
      <c r="AM208" s="1"/>
      <c r="AN208" s="1"/>
      <c r="AO208" s="1"/>
      <c r="AP208">
        <v>0</v>
      </c>
      <c r="AQ208">
        <v>2673.21</v>
      </c>
      <c r="AR208">
        <v>12</v>
      </c>
      <c r="AS208">
        <v>0</v>
      </c>
      <c r="AT208">
        <v>0</v>
      </c>
      <c r="AU208">
        <v>0.5</v>
      </c>
      <c r="AV208">
        <v>0</v>
      </c>
      <c r="AW208">
        <v>0</v>
      </c>
      <c r="AX208">
        <v>0.1</v>
      </c>
      <c r="AY208" t="s">
        <v>112</v>
      </c>
      <c r="AZ208" t="s">
        <v>124</v>
      </c>
      <c r="BC208">
        <v>0</v>
      </c>
      <c r="BD208">
        <v>0</v>
      </c>
      <c r="BE208">
        <v>0</v>
      </c>
      <c r="BF208">
        <v>0</v>
      </c>
      <c r="BG208">
        <v>0</v>
      </c>
      <c r="BJ208">
        <v>24.78</v>
      </c>
      <c r="BK208">
        <v>0</v>
      </c>
      <c r="BL208">
        <v>741.91300000000001</v>
      </c>
      <c r="BM208">
        <v>-741.91300000000001</v>
      </c>
      <c r="BN208">
        <v>0</v>
      </c>
      <c r="BO208">
        <v>0</v>
      </c>
      <c r="BP208">
        <v>0</v>
      </c>
      <c r="BQ208">
        <v>800</v>
      </c>
      <c r="BR208">
        <v>2.6732100000000001</v>
      </c>
      <c r="BS208" t="s">
        <v>510</v>
      </c>
      <c r="BT208">
        <v>0</v>
      </c>
      <c r="BU208">
        <v>13.366</v>
      </c>
      <c r="BV208">
        <v>0</v>
      </c>
      <c r="BW208">
        <v>2.673</v>
      </c>
      <c r="BX208">
        <v>0</v>
      </c>
      <c r="BY208">
        <v>0</v>
      </c>
      <c r="BZ208">
        <v>2164.0680000000002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f t="shared" si="15"/>
        <v>2994</v>
      </c>
      <c r="DD208">
        <f t="shared" si="16"/>
        <v>741.91300000000001</v>
      </c>
      <c r="DE208">
        <f t="shared" si="17"/>
        <v>16.039000000000001</v>
      </c>
      <c r="DF208">
        <f t="shared" si="18"/>
        <v>71.98</v>
      </c>
      <c r="DG208">
        <f t="shared" si="19"/>
        <v>334.15600000000001</v>
      </c>
      <c r="DH208">
        <v>2164.0679999999998</v>
      </c>
    </row>
    <row r="209" spans="1:112" x14ac:dyDescent="0.3">
      <c r="A209">
        <v>8719766427</v>
      </c>
      <c r="B209">
        <v>10719709903</v>
      </c>
      <c r="C209" s="1">
        <v>45930.615277777775</v>
      </c>
      <c r="D209" s="1">
        <v>45935.5625</v>
      </c>
      <c r="E209" t="s">
        <v>511</v>
      </c>
      <c r="F209">
        <v>3636</v>
      </c>
      <c r="G209">
        <v>0</v>
      </c>
      <c r="H209">
        <v>3636</v>
      </c>
      <c r="I209">
        <v>5500</v>
      </c>
      <c r="J209">
        <v>1455</v>
      </c>
      <c r="K209" t="s">
        <v>109</v>
      </c>
      <c r="L209">
        <v>18</v>
      </c>
      <c r="M209">
        <v>554.64</v>
      </c>
      <c r="N209">
        <v>0</v>
      </c>
      <c r="O209">
        <v>0</v>
      </c>
      <c r="P209">
        <v>15.407</v>
      </c>
      <c r="Q209">
        <v>3.081</v>
      </c>
      <c r="R209">
        <v>31.86</v>
      </c>
      <c r="S209">
        <v>1158.43</v>
      </c>
      <c r="T209">
        <v>-1158.43</v>
      </c>
      <c r="U209">
        <v>-1176.9179999999999</v>
      </c>
      <c r="V209">
        <v>-71.98</v>
      </c>
      <c r="W209">
        <v>0</v>
      </c>
      <c r="X209">
        <v>61</v>
      </c>
      <c r="Y209">
        <v>0</v>
      </c>
      <c r="Z209">
        <v>10.98</v>
      </c>
      <c r="AA209">
        <v>1</v>
      </c>
      <c r="AB209" t="s">
        <v>116</v>
      </c>
      <c r="AC209">
        <v>3842</v>
      </c>
      <c r="AD209">
        <v>2387.1019999999999</v>
      </c>
      <c r="AE209">
        <v>2387.1019999999999</v>
      </c>
      <c r="AF209">
        <v>0</v>
      </c>
      <c r="AG209">
        <v>-1176.9179999999999</v>
      </c>
      <c r="AH209">
        <v>-71.98</v>
      </c>
      <c r="AI209">
        <v>3636</v>
      </c>
      <c r="AJ209">
        <v>0</v>
      </c>
      <c r="AL209">
        <v>0</v>
      </c>
      <c r="AM209" s="1">
        <v>45953</v>
      </c>
      <c r="AN209" s="1">
        <v>45953</v>
      </c>
      <c r="AO209" s="1">
        <v>45953</v>
      </c>
      <c r="AP209">
        <v>0</v>
      </c>
      <c r="AQ209">
        <v>3081.36</v>
      </c>
      <c r="AR209">
        <v>18</v>
      </c>
      <c r="AS209">
        <v>0</v>
      </c>
      <c r="AT209">
        <v>0</v>
      </c>
      <c r="AU209">
        <v>0.5</v>
      </c>
      <c r="AV209">
        <v>0</v>
      </c>
      <c r="AW209">
        <v>0</v>
      </c>
      <c r="AX209">
        <v>0.1</v>
      </c>
      <c r="AY209" t="s">
        <v>127</v>
      </c>
      <c r="AZ209" t="s">
        <v>128</v>
      </c>
      <c r="BA209">
        <v>31.86</v>
      </c>
      <c r="BB209">
        <v>0</v>
      </c>
      <c r="BC209">
        <v>1158.43</v>
      </c>
      <c r="BD209">
        <v>-1158.43</v>
      </c>
      <c r="BE209">
        <v>0</v>
      </c>
      <c r="BF209">
        <v>0</v>
      </c>
      <c r="BG209">
        <v>0</v>
      </c>
      <c r="BH209">
        <v>1455</v>
      </c>
      <c r="BI209">
        <v>3.0813600000000001</v>
      </c>
      <c r="BL209">
        <v>0</v>
      </c>
      <c r="BM209">
        <v>0</v>
      </c>
      <c r="BN209">
        <v>0</v>
      </c>
      <c r="BO209">
        <v>0</v>
      </c>
      <c r="BP209">
        <v>0</v>
      </c>
      <c r="BS209" t="s">
        <v>512</v>
      </c>
      <c r="BT209">
        <v>15.407</v>
      </c>
      <c r="BU209">
        <v>0</v>
      </c>
      <c r="BV209">
        <v>3.081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2387.1019999999999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f t="shared" si="15"/>
        <v>3636</v>
      </c>
      <c r="DD209">
        <f t="shared" si="16"/>
        <v>1158.43</v>
      </c>
      <c r="DE209">
        <f t="shared" si="17"/>
        <v>18.488</v>
      </c>
      <c r="DF209">
        <f t="shared" si="18"/>
        <v>71.98</v>
      </c>
      <c r="DG209">
        <f t="shared" si="19"/>
        <v>570.04700000000003</v>
      </c>
      <c r="DH209">
        <v>2387.1019999999999</v>
      </c>
    </row>
    <row r="210" spans="1:112" x14ac:dyDescent="0.3">
      <c r="A210">
        <v>8740527848</v>
      </c>
      <c r="B210">
        <v>10740518308</v>
      </c>
      <c r="C210" s="1">
        <v>45937.797222222223</v>
      </c>
      <c r="D210" s="1">
        <v>45941.527083333334</v>
      </c>
      <c r="E210" t="s">
        <v>319</v>
      </c>
      <c r="F210">
        <v>391</v>
      </c>
      <c r="G210">
        <v>0</v>
      </c>
      <c r="H210">
        <v>391</v>
      </c>
      <c r="I210">
        <v>2750</v>
      </c>
      <c r="J210">
        <v>2300</v>
      </c>
      <c r="K210" t="s">
        <v>109</v>
      </c>
      <c r="L210">
        <v>5</v>
      </c>
      <c r="M210">
        <v>18.62</v>
      </c>
      <c r="N210">
        <v>0</v>
      </c>
      <c r="O210">
        <v>0</v>
      </c>
      <c r="P210">
        <v>1.8620000000000001</v>
      </c>
      <c r="Q210">
        <v>0.372</v>
      </c>
      <c r="R210">
        <v>2.36</v>
      </c>
      <c r="S210">
        <v>9.2279999999999998</v>
      </c>
      <c r="T210">
        <v>-9.2279999999999998</v>
      </c>
      <c r="U210">
        <v>-11.462</v>
      </c>
      <c r="V210">
        <v>-31.86</v>
      </c>
      <c r="W210">
        <v>0</v>
      </c>
      <c r="X210">
        <v>27</v>
      </c>
      <c r="Y210">
        <v>0</v>
      </c>
      <c r="Z210">
        <v>4.8600000000000003</v>
      </c>
      <c r="AA210">
        <v>1</v>
      </c>
      <c r="AB210" t="s">
        <v>110</v>
      </c>
      <c r="AC210">
        <v>450</v>
      </c>
      <c r="AD210">
        <v>347.678</v>
      </c>
      <c r="AE210">
        <v>347.678</v>
      </c>
      <c r="AF210">
        <v>0</v>
      </c>
      <c r="AG210">
        <v>-11.462</v>
      </c>
      <c r="AH210">
        <v>-31.86</v>
      </c>
      <c r="AI210">
        <v>391</v>
      </c>
      <c r="AJ210">
        <v>0</v>
      </c>
      <c r="AL210">
        <v>0</v>
      </c>
      <c r="AM210" s="1">
        <v>45957</v>
      </c>
      <c r="AN210" s="1">
        <v>45957</v>
      </c>
      <c r="AO210" s="1">
        <v>45957</v>
      </c>
      <c r="AP210">
        <v>0</v>
      </c>
      <c r="AQ210">
        <v>372.38</v>
      </c>
      <c r="AR210">
        <v>5</v>
      </c>
      <c r="AS210">
        <v>0</v>
      </c>
      <c r="AT210">
        <v>0</v>
      </c>
      <c r="AU210">
        <v>0.5</v>
      </c>
      <c r="AV210">
        <v>0</v>
      </c>
      <c r="AW210">
        <v>0</v>
      </c>
      <c r="AX210">
        <v>0.1</v>
      </c>
      <c r="AY210" t="s">
        <v>127</v>
      </c>
      <c r="AZ210" t="s">
        <v>128</v>
      </c>
      <c r="BA210">
        <v>2.36</v>
      </c>
      <c r="BB210">
        <v>0</v>
      </c>
      <c r="BC210">
        <v>9.2279999999999998</v>
      </c>
      <c r="BD210">
        <v>-9.2279999999999998</v>
      </c>
      <c r="BE210">
        <v>0</v>
      </c>
      <c r="BF210">
        <v>0</v>
      </c>
      <c r="BG210">
        <v>0</v>
      </c>
      <c r="BH210">
        <v>2300</v>
      </c>
      <c r="BI210">
        <v>0.37237999999999999</v>
      </c>
      <c r="BL210">
        <v>0</v>
      </c>
      <c r="BM210">
        <v>0</v>
      </c>
      <c r="BN210">
        <v>0</v>
      </c>
      <c r="BO210">
        <v>0</v>
      </c>
      <c r="BP210">
        <v>0</v>
      </c>
      <c r="BS210" t="s">
        <v>513</v>
      </c>
      <c r="BT210">
        <v>1.8620000000000001</v>
      </c>
      <c r="BU210">
        <v>0</v>
      </c>
      <c r="BV210">
        <v>0.372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347.678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f t="shared" si="15"/>
        <v>391</v>
      </c>
      <c r="DD210">
        <f t="shared" si="16"/>
        <v>9.2279999999999998</v>
      </c>
      <c r="DE210">
        <f t="shared" si="17"/>
        <v>2.234</v>
      </c>
      <c r="DF210">
        <f t="shared" si="18"/>
        <v>31.86</v>
      </c>
      <c r="DG210">
        <f t="shared" si="19"/>
        <v>20.481999999999999</v>
      </c>
      <c r="DH210">
        <v>347.678</v>
      </c>
    </row>
    <row r="211" spans="1:112" x14ac:dyDescent="0.3">
      <c r="A211">
        <v>8744864100</v>
      </c>
      <c r="B211">
        <v>10744876599</v>
      </c>
      <c r="C211" s="1">
        <v>45940.445138888892</v>
      </c>
      <c r="D211" s="1">
        <v>45945.85833333333</v>
      </c>
      <c r="E211" t="s">
        <v>231</v>
      </c>
      <c r="F211">
        <v>3564</v>
      </c>
      <c r="G211">
        <v>3564</v>
      </c>
      <c r="H211">
        <v>0</v>
      </c>
      <c r="I211">
        <v>4000</v>
      </c>
      <c r="J211">
        <v>230</v>
      </c>
      <c r="K211" t="s">
        <v>109</v>
      </c>
      <c r="L211">
        <v>18</v>
      </c>
      <c r="M211">
        <v>543.66</v>
      </c>
      <c r="N211">
        <v>0</v>
      </c>
      <c r="O211">
        <v>0</v>
      </c>
      <c r="P211">
        <v>15.102</v>
      </c>
      <c r="Q211">
        <v>3.02</v>
      </c>
      <c r="R211">
        <v>24.78</v>
      </c>
      <c r="S211">
        <v>883.15899999999999</v>
      </c>
      <c r="T211">
        <v>-883.15899999999999</v>
      </c>
      <c r="U211">
        <v>-901.28099999999995</v>
      </c>
      <c r="V211">
        <v>-71.98</v>
      </c>
      <c r="W211">
        <v>0</v>
      </c>
      <c r="X211">
        <v>61</v>
      </c>
      <c r="Y211">
        <v>0</v>
      </c>
      <c r="Z211">
        <v>10.98</v>
      </c>
      <c r="AA211">
        <v>1</v>
      </c>
      <c r="AB211" t="s">
        <v>116</v>
      </c>
      <c r="AC211">
        <v>3770</v>
      </c>
      <c r="AD211">
        <v>2590.739</v>
      </c>
      <c r="AE211">
        <v>2590.739</v>
      </c>
      <c r="AF211">
        <v>0</v>
      </c>
      <c r="AG211">
        <v>0</v>
      </c>
      <c r="AI211">
        <v>0</v>
      </c>
      <c r="AJ211">
        <v>-901.28099999999995</v>
      </c>
      <c r="AK211">
        <v>-71.98</v>
      </c>
      <c r="AL211">
        <v>3564</v>
      </c>
      <c r="AM211" s="1"/>
      <c r="AN211" s="1"/>
      <c r="AO211" s="1"/>
      <c r="AP211">
        <v>0</v>
      </c>
      <c r="AQ211">
        <v>3020.34</v>
      </c>
      <c r="AR211">
        <v>18</v>
      </c>
      <c r="AS211">
        <v>0</v>
      </c>
      <c r="AT211">
        <v>0</v>
      </c>
      <c r="AU211">
        <v>0.5</v>
      </c>
      <c r="AV211">
        <v>0</v>
      </c>
      <c r="AW211">
        <v>0</v>
      </c>
      <c r="AX211">
        <v>0.1</v>
      </c>
      <c r="AY211" t="s">
        <v>112</v>
      </c>
      <c r="AZ211" t="s">
        <v>124</v>
      </c>
      <c r="BC211">
        <v>0</v>
      </c>
      <c r="BD211">
        <v>0</v>
      </c>
      <c r="BE211">
        <v>0</v>
      </c>
      <c r="BF211">
        <v>0</v>
      </c>
      <c r="BG211">
        <v>0</v>
      </c>
      <c r="BJ211">
        <v>24.78</v>
      </c>
      <c r="BK211">
        <v>0</v>
      </c>
      <c r="BL211">
        <v>883.15899999999999</v>
      </c>
      <c r="BM211">
        <v>-883.15899999999999</v>
      </c>
      <c r="BN211">
        <v>0</v>
      </c>
      <c r="BO211">
        <v>0</v>
      </c>
      <c r="BP211">
        <v>0</v>
      </c>
      <c r="BQ211">
        <v>230</v>
      </c>
      <c r="BR211">
        <v>3.02034</v>
      </c>
      <c r="BS211" t="s">
        <v>514</v>
      </c>
      <c r="BT211">
        <v>0</v>
      </c>
      <c r="BU211">
        <v>15.102</v>
      </c>
      <c r="BV211">
        <v>0</v>
      </c>
      <c r="BW211">
        <v>3.02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2590.739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f t="shared" si="15"/>
        <v>3564</v>
      </c>
      <c r="DD211">
        <f t="shared" si="16"/>
        <v>883.15899999999999</v>
      </c>
      <c r="DE211">
        <f t="shared" si="17"/>
        <v>18.122</v>
      </c>
      <c r="DF211">
        <f t="shared" si="18"/>
        <v>71.98</v>
      </c>
      <c r="DG211">
        <f t="shared" si="19"/>
        <v>558.76199999999994</v>
      </c>
      <c r="DH211">
        <v>2590.739</v>
      </c>
    </row>
    <row r="212" spans="1:112" x14ac:dyDescent="0.3">
      <c r="A212">
        <v>8752655575</v>
      </c>
      <c r="B212">
        <v>10752698643</v>
      </c>
      <c r="C212" s="1">
        <v>45943.449305555558</v>
      </c>
      <c r="D212" s="1">
        <v>45945.622916666667</v>
      </c>
      <c r="E212" t="s">
        <v>515</v>
      </c>
      <c r="F212">
        <v>3629</v>
      </c>
      <c r="G212">
        <v>0</v>
      </c>
      <c r="H212">
        <v>3629</v>
      </c>
      <c r="I212">
        <v>4500</v>
      </c>
      <c r="J212">
        <v>665</v>
      </c>
      <c r="K212" t="s">
        <v>109</v>
      </c>
      <c r="L212">
        <v>18</v>
      </c>
      <c r="M212">
        <v>553.58000000000004</v>
      </c>
      <c r="N212">
        <v>0</v>
      </c>
      <c r="O212">
        <v>0</v>
      </c>
      <c r="P212">
        <v>15.377000000000001</v>
      </c>
      <c r="Q212">
        <v>3.0750000000000002</v>
      </c>
      <c r="R212">
        <v>31.86</v>
      </c>
      <c r="S212">
        <v>1156.1990000000001</v>
      </c>
      <c r="T212">
        <v>-1156.1990000000001</v>
      </c>
      <c r="U212">
        <v>-1174.6510000000001</v>
      </c>
      <c r="V212">
        <v>-71.98</v>
      </c>
      <c r="W212">
        <v>0</v>
      </c>
      <c r="X212">
        <v>61</v>
      </c>
      <c r="Y212">
        <v>0</v>
      </c>
      <c r="Z212">
        <v>10.98</v>
      </c>
      <c r="AA212">
        <v>1</v>
      </c>
      <c r="AB212" t="s">
        <v>110</v>
      </c>
      <c r="AC212">
        <v>3835</v>
      </c>
      <c r="AD212">
        <v>2382.3690000000001</v>
      </c>
      <c r="AE212">
        <v>2382.3690000000001</v>
      </c>
      <c r="AF212">
        <v>0</v>
      </c>
      <c r="AG212">
        <v>-1174.6510000000001</v>
      </c>
      <c r="AH212">
        <v>-71.98</v>
      </c>
      <c r="AI212">
        <v>3629</v>
      </c>
      <c r="AJ212">
        <v>0</v>
      </c>
      <c r="AL212">
        <v>0</v>
      </c>
      <c r="AM212" s="1">
        <v>45959</v>
      </c>
      <c r="AN212" s="1">
        <v>45959</v>
      </c>
      <c r="AO212" s="1">
        <v>45959</v>
      </c>
      <c r="AP212">
        <v>0</v>
      </c>
      <c r="AQ212">
        <v>3075.42</v>
      </c>
      <c r="AR212">
        <v>18</v>
      </c>
      <c r="AS212">
        <v>0</v>
      </c>
      <c r="AT212">
        <v>0</v>
      </c>
      <c r="AU212">
        <v>0.5</v>
      </c>
      <c r="AV212">
        <v>0</v>
      </c>
      <c r="AW212">
        <v>0</v>
      </c>
      <c r="AX212">
        <v>0.1</v>
      </c>
      <c r="AY212" t="s">
        <v>127</v>
      </c>
      <c r="AZ212" t="s">
        <v>128</v>
      </c>
      <c r="BA212">
        <v>31.86</v>
      </c>
      <c r="BB212">
        <v>0</v>
      </c>
      <c r="BC212">
        <v>1156.1990000000001</v>
      </c>
      <c r="BD212">
        <v>-1156.1990000000001</v>
      </c>
      <c r="BE212">
        <v>0</v>
      </c>
      <c r="BF212">
        <v>0</v>
      </c>
      <c r="BG212">
        <v>0</v>
      </c>
      <c r="BH212">
        <v>665</v>
      </c>
      <c r="BI212">
        <v>3.0754199999999998</v>
      </c>
      <c r="BL212">
        <v>0</v>
      </c>
      <c r="BM212">
        <v>0</v>
      </c>
      <c r="BN212">
        <v>0</v>
      </c>
      <c r="BO212">
        <v>0</v>
      </c>
      <c r="BP212">
        <v>0</v>
      </c>
      <c r="BS212" t="s">
        <v>516</v>
      </c>
      <c r="BT212">
        <v>15.377000000000001</v>
      </c>
      <c r="BU212">
        <v>0</v>
      </c>
      <c r="BV212">
        <v>3.0750000000000002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2382.3690000000001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f t="shared" si="15"/>
        <v>3629</v>
      </c>
      <c r="DD212">
        <f t="shared" si="16"/>
        <v>1156.1990000000001</v>
      </c>
      <c r="DE212">
        <f t="shared" si="17"/>
        <v>18.452000000000002</v>
      </c>
      <c r="DF212">
        <f t="shared" si="18"/>
        <v>71.98</v>
      </c>
      <c r="DG212">
        <f t="shared" si="19"/>
        <v>568.95699999999999</v>
      </c>
      <c r="DH212">
        <v>2382.3689999999997</v>
      </c>
    </row>
    <row r="213" spans="1:112" x14ac:dyDescent="0.3">
      <c r="A213">
        <v>8713449658</v>
      </c>
      <c r="B213">
        <v>10713388289</v>
      </c>
      <c r="C213" s="1">
        <v>45927.456944444442</v>
      </c>
      <c r="D213" s="1">
        <v>45931.438194444447</v>
      </c>
      <c r="E213" t="s">
        <v>274</v>
      </c>
      <c r="F213">
        <v>3104</v>
      </c>
      <c r="G213">
        <v>0</v>
      </c>
      <c r="H213">
        <v>3104</v>
      </c>
      <c r="I213">
        <v>3500</v>
      </c>
      <c r="J213">
        <v>190</v>
      </c>
      <c r="K213" t="s">
        <v>109</v>
      </c>
      <c r="L213">
        <v>18</v>
      </c>
      <c r="M213">
        <v>473.49</v>
      </c>
      <c r="N213">
        <v>0</v>
      </c>
      <c r="O213">
        <v>0</v>
      </c>
      <c r="P213">
        <v>13.153</v>
      </c>
      <c r="Q213">
        <v>2.6309999999999998</v>
      </c>
      <c r="R213">
        <v>24.78</v>
      </c>
      <c r="S213">
        <v>769.17100000000005</v>
      </c>
      <c r="T213">
        <v>-769.17100000000005</v>
      </c>
      <c r="U213">
        <v>-784.95500000000004</v>
      </c>
      <c r="V213">
        <v>-71.98</v>
      </c>
      <c r="W213">
        <v>0</v>
      </c>
      <c r="X213">
        <v>61</v>
      </c>
      <c r="Y213">
        <v>0</v>
      </c>
      <c r="Z213">
        <v>10.98</v>
      </c>
      <c r="AA213">
        <v>1</v>
      </c>
      <c r="AB213" t="s">
        <v>110</v>
      </c>
      <c r="AC213">
        <v>3310</v>
      </c>
      <c r="AD213">
        <v>2247.0650000000001</v>
      </c>
      <c r="AE213">
        <v>2247.0650000000001</v>
      </c>
      <c r="AF213">
        <v>0</v>
      </c>
      <c r="AG213">
        <v>-784.95500000000004</v>
      </c>
      <c r="AH213">
        <v>-71.98</v>
      </c>
      <c r="AI213">
        <v>3104</v>
      </c>
      <c r="AJ213">
        <v>0</v>
      </c>
      <c r="AL213">
        <v>0</v>
      </c>
      <c r="AM213" s="1">
        <v>45945</v>
      </c>
      <c r="AN213" s="1">
        <v>45945</v>
      </c>
      <c r="AO213" s="1">
        <v>45945</v>
      </c>
      <c r="AP213">
        <v>0</v>
      </c>
      <c r="AQ213">
        <v>2630.51</v>
      </c>
      <c r="AR213">
        <v>18</v>
      </c>
      <c r="AS213">
        <v>0</v>
      </c>
      <c r="AT213">
        <v>0</v>
      </c>
      <c r="AU213">
        <v>0.5</v>
      </c>
      <c r="AV213">
        <v>0</v>
      </c>
      <c r="AW213">
        <v>0</v>
      </c>
      <c r="AX213">
        <v>0.1</v>
      </c>
      <c r="AY213" t="s">
        <v>112</v>
      </c>
      <c r="AZ213" t="s">
        <v>113</v>
      </c>
      <c r="BA213">
        <v>24.78</v>
      </c>
      <c r="BB213">
        <v>0</v>
      </c>
      <c r="BC213">
        <v>769.17100000000005</v>
      </c>
      <c r="BD213">
        <v>-769.17100000000005</v>
      </c>
      <c r="BE213">
        <v>0</v>
      </c>
      <c r="BF213">
        <v>0</v>
      </c>
      <c r="BG213">
        <v>0</v>
      </c>
      <c r="BH213">
        <v>190</v>
      </c>
      <c r="BI213">
        <v>2.6305100000000001</v>
      </c>
      <c r="BL213">
        <v>0</v>
      </c>
      <c r="BM213">
        <v>0</v>
      </c>
      <c r="BN213">
        <v>0</v>
      </c>
      <c r="BO213">
        <v>0</v>
      </c>
      <c r="BP213">
        <v>0</v>
      </c>
      <c r="BS213" t="s">
        <v>485</v>
      </c>
      <c r="BT213">
        <v>13.153</v>
      </c>
      <c r="BU213">
        <v>0</v>
      </c>
      <c r="BV213">
        <v>2.6309999999999998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2247.0650000000001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f t="shared" si="15"/>
        <v>3104</v>
      </c>
      <c r="DD213">
        <f t="shared" si="16"/>
        <v>769.17100000000005</v>
      </c>
      <c r="DE213">
        <f t="shared" si="17"/>
        <v>15.784000000000001</v>
      </c>
      <c r="DF213">
        <f t="shared" si="18"/>
        <v>71.98</v>
      </c>
      <c r="DG213">
        <f t="shared" si="19"/>
        <v>486.64300000000003</v>
      </c>
      <c r="DH213">
        <v>2247.0649999999996</v>
      </c>
    </row>
    <row r="214" spans="1:112" x14ac:dyDescent="0.3">
      <c r="A214">
        <v>8738625657</v>
      </c>
      <c r="B214">
        <v>10738607061</v>
      </c>
      <c r="C214" s="1">
        <v>45936.572916666664</v>
      </c>
      <c r="D214" s="1">
        <v>45940.48541666667</v>
      </c>
      <c r="E214" t="s">
        <v>517</v>
      </c>
      <c r="F214">
        <v>2198</v>
      </c>
      <c r="G214">
        <v>0</v>
      </c>
      <c r="H214">
        <v>2198</v>
      </c>
      <c r="I214">
        <v>3000</v>
      </c>
      <c r="J214">
        <v>596</v>
      </c>
      <c r="K214" t="s">
        <v>109</v>
      </c>
      <c r="L214">
        <v>5</v>
      </c>
      <c r="M214">
        <v>104.67</v>
      </c>
      <c r="N214">
        <v>0</v>
      </c>
      <c r="O214">
        <v>0</v>
      </c>
      <c r="P214">
        <v>10.467000000000001</v>
      </c>
      <c r="Q214">
        <v>2.093</v>
      </c>
      <c r="R214">
        <v>25.96</v>
      </c>
      <c r="S214">
        <v>570.601</v>
      </c>
      <c r="T214">
        <v>-570.601</v>
      </c>
      <c r="U214">
        <v>-583.16099999999994</v>
      </c>
      <c r="V214">
        <v>-71.98</v>
      </c>
      <c r="W214">
        <v>0</v>
      </c>
      <c r="X214">
        <v>61</v>
      </c>
      <c r="Y214">
        <v>0</v>
      </c>
      <c r="Z214">
        <v>10.98</v>
      </c>
      <c r="AA214">
        <v>1</v>
      </c>
      <c r="AB214" t="s">
        <v>116</v>
      </c>
      <c r="AC214">
        <v>2404</v>
      </c>
      <c r="AD214">
        <v>1542.8589999999999</v>
      </c>
      <c r="AE214">
        <v>1542.8589999999999</v>
      </c>
      <c r="AF214">
        <v>0</v>
      </c>
      <c r="AG214">
        <v>-583.16099999999994</v>
      </c>
      <c r="AH214">
        <v>-71.98</v>
      </c>
      <c r="AI214">
        <v>2198</v>
      </c>
      <c r="AJ214">
        <v>0</v>
      </c>
      <c r="AL214">
        <v>0</v>
      </c>
      <c r="AM214" s="1">
        <v>45954</v>
      </c>
      <c r="AN214" s="1">
        <v>45954</v>
      </c>
      <c r="AO214" s="1">
        <v>45954</v>
      </c>
      <c r="AP214">
        <v>0</v>
      </c>
      <c r="AQ214">
        <v>2093.33</v>
      </c>
      <c r="AR214">
        <v>5</v>
      </c>
      <c r="AS214">
        <v>0</v>
      </c>
      <c r="AT214">
        <v>0</v>
      </c>
      <c r="AU214">
        <v>0.5</v>
      </c>
      <c r="AV214">
        <v>0</v>
      </c>
      <c r="AW214">
        <v>0</v>
      </c>
      <c r="AX214">
        <v>0.1</v>
      </c>
      <c r="AY214" t="s">
        <v>121</v>
      </c>
      <c r="AZ214" t="s">
        <v>128</v>
      </c>
      <c r="BA214">
        <v>25.96</v>
      </c>
      <c r="BB214">
        <v>0</v>
      </c>
      <c r="BC214">
        <v>570.601</v>
      </c>
      <c r="BD214">
        <v>-570.601</v>
      </c>
      <c r="BE214">
        <v>0</v>
      </c>
      <c r="BF214">
        <v>0</v>
      </c>
      <c r="BG214">
        <v>0</v>
      </c>
      <c r="BH214">
        <v>596</v>
      </c>
      <c r="BI214">
        <v>2.0933299999999999</v>
      </c>
      <c r="BL214">
        <v>0</v>
      </c>
      <c r="BM214">
        <v>0</v>
      </c>
      <c r="BN214">
        <v>0</v>
      </c>
      <c r="BO214">
        <v>0</v>
      </c>
      <c r="BP214">
        <v>0</v>
      </c>
      <c r="BS214" t="s">
        <v>518</v>
      </c>
      <c r="BT214">
        <v>10.467000000000001</v>
      </c>
      <c r="BU214">
        <v>0</v>
      </c>
      <c r="BV214">
        <v>2.093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1542.8589999999999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f t="shared" si="15"/>
        <v>2198</v>
      </c>
      <c r="DD214">
        <f t="shared" si="16"/>
        <v>570.601</v>
      </c>
      <c r="DE214">
        <f t="shared" si="17"/>
        <v>12.56</v>
      </c>
      <c r="DF214">
        <f t="shared" si="18"/>
        <v>71.98</v>
      </c>
      <c r="DG214">
        <f t="shared" si="19"/>
        <v>115.137</v>
      </c>
      <c r="DH214">
        <v>1542.8589999999999</v>
      </c>
    </row>
    <row r="215" spans="1:112" x14ac:dyDescent="0.3">
      <c r="A215">
        <v>8739290385</v>
      </c>
      <c r="B215">
        <v>10739276113</v>
      </c>
      <c r="C215" s="1">
        <v>45937.468055555553</v>
      </c>
      <c r="D215" s="1">
        <v>45940.783333333333</v>
      </c>
      <c r="E215" t="s">
        <v>519</v>
      </c>
      <c r="F215">
        <v>2146</v>
      </c>
      <c r="G215">
        <v>0</v>
      </c>
      <c r="H215">
        <v>2146</v>
      </c>
      <c r="I215">
        <v>3500</v>
      </c>
      <c r="J215">
        <v>1148</v>
      </c>
      <c r="K215" t="s">
        <v>120</v>
      </c>
      <c r="L215">
        <v>5</v>
      </c>
      <c r="M215">
        <v>0</v>
      </c>
      <c r="N215">
        <v>51.1</v>
      </c>
      <c r="O215">
        <v>51.1</v>
      </c>
      <c r="P215">
        <v>10.218999999999999</v>
      </c>
      <c r="Q215">
        <v>2.044</v>
      </c>
      <c r="R215">
        <v>21.24</v>
      </c>
      <c r="S215">
        <v>455.81</v>
      </c>
      <c r="T215">
        <v>-455.81</v>
      </c>
      <c r="U215">
        <v>-468.07299999999998</v>
      </c>
      <c r="V215">
        <v>-71.98</v>
      </c>
      <c r="W215">
        <v>0</v>
      </c>
      <c r="X215">
        <v>61</v>
      </c>
      <c r="Y215">
        <v>0</v>
      </c>
      <c r="Z215">
        <v>10.98</v>
      </c>
      <c r="AA215">
        <v>1</v>
      </c>
      <c r="AB215" t="s">
        <v>110</v>
      </c>
      <c r="AC215">
        <v>2352</v>
      </c>
      <c r="AD215">
        <v>1605.9469999999999</v>
      </c>
      <c r="AE215">
        <v>1605.9469999999999</v>
      </c>
      <c r="AF215">
        <v>0</v>
      </c>
      <c r="AG215">
        <v>-468.07299999999998</v>
      </c>
      <c r="AH215">
        <v>-71.98</v>
      </c>
      <c r="AI215">
        <v>2146</v>
      </c>
      <c r="AJ215">
        <v>0</v>
      </c>
      <c r="AL215">
        <v>0</v>
      </c>
      <c r="AM215" s="1">
        <v>45954</v>
      </c>
      <c r="AN215" s="1">
        <v>45954</v>
      </c>
      <c r="AO215" s="1">
        <v>45954</v>
      </c>
      <c r="AP215">
        <v>0</v>
      </c>
      <c r="AQ215">
        <v>2043.8</v>
      </c>
      <c r="AR215">
        <v>0</v>
      </c>
      <c r="AS215">
        <v>2.5</v>
      </c>
      <c r="AT215">
        <v>2.5</v>
      </c>
      <c r="AU215">
        <v>0</v>
      </c>
      <c r="AV215">
        <v>0.25</v>
      </c>
      <c r="AW215">
        <v>0.25</v>
      </c>
      <c r="AX215">
        <v>0.1</v>
      </c>
      <c r="AY215" t="s">
        <v>112</v>
      </c>
      <c r="AZ215" t="s">
        <v>128</v>
      </c>
      <c r="BA215">
        <v>21.24</v>
      </c>
      <c r="BB215">
        <v>0</v>
      </c>
      <c r="BC215">
        <v>455.81</v>
      </c>
      <c r="BD215">
        <v>-455.81</v>
      </c>
      <c r="BE215">
        <v>0</v>
      </c>
      <c r="BF215">
        <v>0</v>
      </c>
      <c r="BG215">
        <v>0</v>
      </c>
      <c r="BH215">
        <v>1148</v>
      </c>
      <c r="BI215">
        <v>2.0438000000000001</v>
      </c>
      <c r="BL215">
        <v>0</v>
      </c>
      <c r="BM215">
        <v>0</v>
      </c>
      <c r="BN215">
        <v>0</v>
      </c>
      <c r="BO215">
        <v>0</v>
      </c>
      <c r="BP215">
        <v>0</v>
      </c>
      <c r="BS215" t="s">
        <v>520</v>
      </c>
      <c r="BT215">
        <v>10.218999999999999</v>
      </c>
      <c r="BU215">
        <v>0</v>
      </c>
      <c r="BV215">
        <v>2.044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1605.9469999999999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f t="shared" si="15"/>
        <v>2146</v>
      </c>
      <c r="DD215">
        <f t="shared" si="16"/>
        <v>455.81</v>
      </c>
      <c r="DE215">
        <f t="shared" si="17"/>
        <v>12.263</v>
      </c>
      <c r="DF215">
        <f t="shared" si="18"/>
        <v>71.98</v>
      </c>
      <c r="DG215">
        <f t="shared" si="19"/>
        <v>112.419</v>
      </c>
      <c r="DH215">
        <v>1605.9470000000001</v>
      </c>
    </row>
    <row r="216" spans="1:112" x14ac:dyDescent="0.3">
      <c r="A216">
        <v>8678600193</v>
      </c>
      <c r="B216">
        <v>10678525356</v>
      </c>
      <c r="C216" s="1">
        <v>45917.792361111111</v>
      </c>
      <c r="D216" s="1">
        <v>45920.496527777781</v>
      </c>
      <c r="E216" t="s">
        <v>521</v>
      </c>
      <c r="F216">
        <v>2269</v>
      </c>
      <c r="G216">
        <v>2269</v>
      </c>
      <c r="H216">
        <v>0</v>
      </c>
      <c r="I216">
        <v>2750</v>
      </c>
      <c r="J216">
        <v>275</v>
      </c>
      <c r="K216" t="s">
        <v>109</v>
      </c>
      <c r="L216">
        <v>12</v>
      </c>
      <c r="M216">
        <v>243.11</v>
      </c>
      <c r="N216">
        <v>0</v>
      </c>
      <c r="O216">
        <v>0</v>
      </c>
      <c r="P216">
        <v>10.129</v>
      </c>
      <c r="Q216">
        <v>2.0259999999999998</v>
      </c>
      <c r="R216">
        <v>25.96</v>
      </c>
      <c r="S216">
        <v>589.03200000000004</v>
      </c>
      <c r="T216">
        <v>-589.03200000000004</v>
      </c>
      <c r="U216">
        <v>-601.18700000000001</v>
      </c>
      <c r="V216">
        <v>-71.98</v>
      </c>
      <c r="W216">
        <v>0</v>
      </c>
      <c r="X216">
        <v>61</v>
      </c>
      <c r="Y216">
        <v>0</v>
      </c>
      <c r="Z216">
        <v>10.98</v>
      </c>
      <c r="AA216">
        <v>1</v>
      </c>
      <c r="AB216" t="s">
        <v>110</v>
      </c>
      <c r="AC216">
        <v>2475</v>
      </c>
      <c r="AD216">
        <v>1595.8330000000001</v>
      </c>
      <c r="AE216">
        <v>1595.8330000000001</v>
      </c>
      <c r="AF216">
        <v>0</v>
      </c>
      <c r="AG216">
        <v>0</v>
      </c>
      <c r="AI216">
        <v>0</v>
      </c>
      <c r="AJ216">
        <v>-601.18700000000001</v>
      </c>
      <c r="AK216">
        <v>-71.98</v>
      </c>
      <c r="AL216">
        <v>2269</v>
      </c>
      <c r="AM216" s="1"/>
      <c r="AN216" s="1"/>
      <c r="AO216" s="1"/>
      <c r="AP216">
        <v>0</v>
      </c>
      <c r="AQ216">
        <v>2025.89</v>
      </c>
      <c r="AR216">
        <v>12</v>
      </c>
      <c r="AS216">
        <v>0</v>
      </c>
      <c r="AT216">
        <v>0</v>
      </c>
      <c r="AU216">
        <v>0.5</v>
      </c>
      <c r="AV216">
        <v>0</v>
      </c>
      <c r="AW216">
        <v>0</v>
      </c>
      <c r="AX216">
        <v>0.1</v>
      </c>
      <c r="AY216" t="s">
        <v>121</v>
      </c>
      <c r="AZ216" t="s">
        <v>113</v>
      </c>
      <c r="BC216">
        <v>0</v>
      </c>
      <c r="BD216">
        <v>0</v>
      </c>
      <c r="BE216">
        <v>0</v>
      </c>
      <c r="BF216">
        <v>0</v>
      </c>
      <c r="BG216">
        <v>0</v>
      </c>
      <c r="BJ216">
        <v>25.96</v>
      </c>
      <c r="BK216">
        <v>0</v>
      </c>
      <c r="BL216">
        <v>589.03200000000004</v>
      </c>
      <c r="BM216">
        <v>-589.03200000000004</v>
      </c>
      <c r="BN216">
        <v>0</v>
      </c>
      <c r="BO216">
        <v>0</v>
      </c>
      <c r="BP216">
        <v>0</v>
      </c>
      <c r="BQ216">
        <v>275</v>
      </c>
      <c r="BR216">
        <v>2.02589</v>
      </c>
      <c r="BS216" t="s">
        <v>522</v>
      </c>
      <c r="BT216">
        <v>0</v>
      </c>
      <c r="BU216">
        <v>10.129</v>
      </c>
      <c r="BV216">
        <v>0</v>
      </c>
      <c r="BW216">
        <v>2.0259999999999998</v>
      </c>
      <c r="BX216">
        <v>0</v>
      </c>
      <c r="BY216">
        <v>1595.8330000000001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f t="shared" si="15"/>
        <v>2269</v>
      </c>
      <c r="DD216">
        <f t="shared" si="16"/>
        <v>589.03200000000004</v>
      </c>
      <c r="DE216">
        <f t="shared" si="17"/>
        <v>12.154999999999999</v>
      </c>
      <c r="DF216">
        <f t="shared" si="18"/>
        <v>71.98</v>
      </c>
      <c r="DG216">
        <f t="shared" si="19"/>
        <v>253.239</v>
      </c>
      <c r="DH216">
        <v>1595.8329999999999</v>
      </c>
    </row>
    <row r="217" spans="1:112" x14ac:dyDescent="0.3">
      <c r="A217">
        <v>8675166482</v>
      </c>
      <c r="B217">
        <v>10675091099</v>
      </c>
      <c r="C217" s="1">
        <v>45916.560416666667</v>
      </c>
      <c r="D217" s="1">
        <v>45919.82708333333</v>
      </c>
      <c r="E217" t="s">
        <v>523</v>
      </c>
      <c r="F217">
        <v>2994</v>
      </c>
      <c r="G217">
        <v>125.86</v>
      </c>
      <c r="H217">
        <v>2868.14</v>
      </c>
      <c r="I217">
        <v>4000</v>
      </c>
      <c r="J217">
        <v>800</v>
      </c>
      <c r="K217" t="s">
        <v>109</v>
      </c>
      <c r="L217">
        <v>12</v>
      </c>
      <c r="M217">
        <v>320.79000000000002</v>
      </c>
      <c r="N217">
        <v>0</v>
      </c>
      <c r="O217">
        <v>0</v>
      </c>
      <c r="P217">
        <v>13.366</v>
      </c>
      <c r="Q217">
        <v>2.673</v>
      </c>
      <c r="R217">
        <v>25.96</v>
      </c>
      <c r="S217">
        <v>777.24199999999996</v>
      </c>
      <c r="T217">
        <v>-777.24199999999996</v>
      </c>
      <c r="U217">
        <v>-793.28099999999995</v>
      </c>
      <c r="V217">
        <v>-71.98</v>
      </c>
      <c r="W217">
        <v>0</v>
      </c>
      <c r="X217">
        <v>61</v>
      </c>
      <c r="Y217">
        <v>0</v>
      </c>
      <c r="Z217">
        <v>10.98</v>
      </c>
      <c r="AA217">
        <v>1</v>
      </c>
      <c r="AB217" t="s">
        <v>116</v>
      </c>
      <c r="AC217">
        <v>3200</v>
      </c>
      <c r="AD217">
        <v>2128.739</v>
      </c>
      <c r="AE217">
        <v>2128.739</v>
      </c>
      <c r="AF217">
        <v>0</v>
      </c>
      <c r="AG217">
        <v>-759.93399999999997</v>
      </c>
      <c r="AH217">
        <v>-68.954480000000004</v>
      </c>
      <c r="AI217">
        <v>2868.14</v>
      </c>
      <c r="AJ217">
        <v>-33.347000000000001</v>
      </c>
      <c r="AK217">
        <v>-3.0255200000000002</v>
      </c>
      <c r="AL217">
        <v>125.86</v>
      </c>
      <c r="AM217" s="1">
        <v>45933</v>
      </c>
      <c r="AN217" s="1">
        <v>45933</v>
      </c>
      <c r="AO217" s="1">
        <v>45933</v>
      </c>
      <c r="AP217">
        <v>0</v>
      </c>
      <c r="AQ217">
        <v>2673.21</v>
      </c>
      <c r="AR217">
        <v>12</v>
      </c>
      <c r="AS217">
        <v>0</v>
      </c>
      <c r="AT217">
        <v>0</v>
      </c>
      <c r="AU217">
        <v>0.5</v>
      </c>
      <c r="AV217">
        <v>0</v>
      </c>
      <c r="AW217">
        <v>0</v>
      </c>
      <c r="AX217">
        <v>0.1</v>
      </c>
      <c r="AY217" t="s">
        <v>112</v>
      </c>
      <c r="AZ217" t="s">
        <v>160</v>
      </c>
      <c r="BA217">
        <v>25.96</v>
      </c>
      <c r="BB217">
        <v>0</v>
      </c>
      <c r="BC217">
        <v>744.56899999999996</v>
      </c>
      <c r="BD217">
        <v>-744.56899999999996</v>
      </c>
      <c r="BE217">
        <v>0</v>
      </c>
      <c r="BF217">
        <v>0</v>
      </c>
      <c r="BG217">
        <v>0</v>
      </c>
      <c r="BH217">
        <v>800</v>
      </c>
      <c r="BI217">
        <v>2.6732100000000001</v>
      </c>
      <c r="BJ217">
        <v>25.96</v>
      </c>
      <c r="BK217">
        <v>0</v>
      </c>
      <c r="BL217">
        <v>32.673000000000002</v>
      </c>
      <c r="BM217">
        <v>-32.673000000000002</v>
      </c>
      <c r="BN217">
        <v>0</v>
      </c>
      <c r="BO217">
        <v>0</v>
      </c>
      <c r="BP217">
        <v>0</v>
      </c>
      <c r="BQ217">
        <v>800</v>
      </c>
      <c r="BR217">
        <v>2.6732100000000001</v>
      </c>
      <c r="BS217" t="s">
        <v>524</v>
      </c>
      <c r="BT217">
        <v>12.804</v>
      </c>
      <c r="BU217">
        <v>0.56200000000000006</v>
      </c>
      <c r="BV217">
        <v>2.5609999999999999</v>
      </c>
      <c r="BW217">
        <v>0.112</v>
      </c>
      <c r="BX217">
        <v>2128.739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f t="shared" si="15"/>
        <v>2994</v>
      </c>
      <c r="DD217">
        <f t="shared" si="16"/>
        <v>777.24199999999996</v>
      </c>
      <c r="DE217">
        <f t="shared" si="17"/>
        <v>16.039000000000001</v>
      </c>
      <c r="DF217">
        <f t="shared" si="18"/>
        <v>71.98</v>
      </c>
      <c r="DG217">
        <f t="shared" si="19"/>
        <v>334.15600000000001</v>
      </c>
      <c r="DH217">
        <v>2128.7389999999996</v>
      </c>
    </row>
    <row r="218" spans="1:112" x14ac:dyDescent="0.3">
      <c r="A218">
        <v>8727645657</v>
      </c>
      <c r="B218">
        <v>10727599733</v>
      </c>
      <c r="C218" s="1">
        <v>45933.480555555558</v>
      </c>
      <c r="D218" s="1">
        <v>45935.518750000003</v>
      </c>
      <c r="E218" t="s">
        <v>525</v>
      </c>
      <c r="F218">
        <v>3734</v>
      </c>
      <c r="G218">
        <v>0</v>
      </c>
      <c r="H218">
        <v>3734</v>
      </c>
      <c r="I218">
        <v>5000</v>
      </c>
      <c r="J218">
        <v>1060</v>
      </c>
      <c r="K218" t="s">
        <v>120</v>
      </c>
      <c r="L218">
        <v>18</v>
      </c>
      <c r="M218">
        <v>0</v>
      </c>
      <c r="N218">
        <v>284.8</v>
      </c>
      <c r="O218">
        <v>284.8</v>
      </c>
      <c r="P218">
        <v>15.821999999999999</v>
      </c>
      <c r="Q218">
        <v>3.1640000000000001</v>
      </c>
      <c r="R218">
        <v>25.96</v>
      </c>
      <c r="S218">
        <v>969.346</v>
      </c>
      <c r="T218">
        <v>-969.346</v>
      </c>
      <c r="U218">
        <v>-988.33199999999999</v>
      </c>
      <c r="V218">
        <v>-71.98</v>
      </c>
      <c r="W218">
        <v>0</v>
      </c>
      <c r="X218">
        <v>61</v>
      </c>
      <c r="Y218">
        <v>0</v>
      </c>
      <c r="Z218">
        <v>10.98</v>
      </c>
      <c r="AA218">
        <v>1</v>
      </c>
      <c r="AB218" t="s">
        <v>131</v>
      </c>
      <c r="AC218">
        <v>3940</v>
      </c>
      <c r="AD218">
        <v>2673.6880000000001</v>
      </c>
      <c r="AE218">
        <v>2673.6880000000001</v>
      </c>
      <c r="AF218">
        <v>0</v>
      </c>
      <c r="AG218">
        <v>-988.33199999999999</v>
      </c>
      <c r="AH218">
        <v>-71.98</v>
      </c>
      <c r="AI218">
        <v>3734</v>
      </c>
      <c r="AJ218">
        <v>0</v>
      </c>
      <c r="AL218">
        <v>0</v>
      </c>
      <c r="AM218" s="1">
        <v>45953</v>
      </c>
      <c r="AN218" s="1">
        <v>45953</v>
      </c>
      <c r="AO218" s="1">
        <v>45953</v>
      </c>
      <c r="AP218">
        <v>0</v>
      </c>
      <c r="AQ218">
        <v>3164.4</v>
      </c>
      <c r="AR218">
        <v>0</v>
      </c>
      <c r="AS218">
        <v>9</v>
      </c>
      <c r="AT218">
        <v>9</v>
      </c>
      <c r="AU218">
        <v>0</v>
      </c>
      <c r="AV218">
        <v>0.25</v>
      </c>
      <c r="AW218">
        <v>0.25</v>
      </c>
      <c r="AX218">
        <v>0.1</v>
      </c>
      <c r="AY218" t="s">
        <v>112</v>
      </c>
      <c r="AZ218" t="s">
        <v>160</v>
      </c>
      <c r="BA218">
        <v>25.96</v>
      </c>
      <c r="BB218">
        <v>0</v>
      </c>
      <c r="BC218">
        <v>969.346</v>
      </c>
      <c r="BD218">
        <v>-969.346</v>
      </c>
      <c r="BE218">
        <v>0</v>
      </c>
      <c r="BF218">
        <v>0</v>
      </c>
      <c r="BG218">
        <v>0</v>
      </c>
      <c r="BH218">
        <v>1060</v>
      </c>
      <c r="BI218">
        <v>3.1644000000000001</v>
      </c>
      <c r="BL218">
        <v>0</v>
      </c>
      <c r="BM218">
        <v>0</v>
      </c>
      <c r="BN218">
        <v>0</v>
      </c>
      <c r="BO218">
        <v>0</v>
      </c>
      <c r="BP218">
        <v>0</v>
      </c>
      <c r="BS218" t="s">
        <v>526</v>
      </c>
      <c r="BT218">
        <v>15.821999999999999</v>
      </c>
      <c r="BU218">
        <v>0</v>
      </c>
      <c r="BV218">
        <v>3.1640000000000001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2673.6880000000001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f t="shared" si="15"/>
        <v>3734</v>
      </c>
      <c r="DD218">
        <f t="shared" si="16"/>
        <v>969.346</v>
      </c>
      <c r="DE218">
        <f t="shared" si="17"/>
        <v>18.986000000000001</v>
      </c>
      <c r="DF218">
        <f t="shared" si="18"/>
        <v>71.98</v>
      </c>
      <c r="DG218">
        <f t="shared" si="19"/>
        <v>585.42200000000003</v>
      </c>
      <c r="DH218">
        <v>2673.6880000000001</v>
      </c>
    </row>
    <row r="219" spans="1:112" x14ac:dyDescent="0.3">
      <c r="A219">
        <v>8668992574</v>
      </c>
      <c r="B219">
        <v>10668916706</v>
      </c>
      <c r="C219" s="1">
        <v>45915.47152777778</v>
      </c>
      <c r="D219" s="1">
        <v>45917.686805555553</v>
      </c>
      <c r="E219" t="s">
        <v>527</v>
      </c>
      <c r="F219">
        <v>1819</v>
      </c>
      <c r="G219">
        <v>0</v>
      </c>
      <c r="H219">
        <v>1818.99</v>
      </c>
      <c r="I219">
        <v>4500</v>
      </c>
      <c r="J219">
        <v>2475</v>
      </c>
      <c r="K219" t="s">
        <v>120</v>
      </c>
      <c r="L219">
        <v>12</v>
      </c>
      <c r="M219">
        <v>0</v>
      </c>
      <c r="N219">
        <v>97.45</v>
      </c>
      <c r="O219">
        <v>97.45</v>
      </c>
      <c r="P219">
        <v>8.1199999999999992</v>
      </c>
      <c r="Q219">
        <v>1.6240000000000001</v>
      </c>
      <c r="R219">
        <v>29.5</v>
      </c>
      <c r="S219">
        <v>536.60199999999998</v>
      </c>
      <c r="T219">
        <v>-536.60199999999998</v>
      </c>
      <c r="U219">
        <v>-546.346</v>
      </c>
      <c r="V219">
        <v>-53.1</v>
      </c>
      <c r="W219">
        <v>0</v>
      </c>
      <c r="X219">
        <v>45</v>
      </c>
      <c r="Y219">
        <v>0</v>
      </c>
      <c r="Z219">
        <v>8.1</v>
      </c>
      <c r="AA219">
        <v>1</v>
      </c>
      <c r="AB219" t="s">
        <v>131</v>
      </c>
      <c r="AC219">
        <v>2025</v>
      </c>
      <c r="AD219">
        <v>1219.5440000000001</v>
      </c>
      <c r="AE219">
        <v>1219.5440000000001</v>
      </c>
      <c r="AF219">
        <v>0</v>
      </c>
      <c r="AG219">
        <v>-546.346</v>
      </c>
      <c r="AH219">
        <v>-53.1</v>
      </c>
      <c r="AI219">
        <v>1818.99</v>
      </c>
      <c r="AJ219">
        <v>0</v>
      </c>
      <c r="AL219">
        <v>0</v>
      </c>
      <c r="AM219" s="1">
        <v>45933</v>
      </c>
      <c r="AN219" s="1">
        <v>45933</v>
      </c>
      <c r="AO219" s="1">
        <v>45933</v>
      </c>
      <c r="AP219">
        <v>0</v>
      </c>
      <c r="AQ219">
        <v>1624.1</v>
      </c>
      <c r="AR219">
        <v>0</v>
      </c>
      <c r="AS219">
        <v>6</v>
      </c>
      <c r="AT219">
        <v>6</v>
      </c>
      <c r="AU219">
        <v>0</v>
      </c>
      <c r="AV219">
        <v>0.25</v>
      </c>
      <c r="AW219">
        <v>0.25</v>
      </c>
      <c r="AX219">
        <v>0.1</v>
      </c>
      <c r="AY219" t="s">
        <v>127</v>
      </c>
      <c r="AZ219" t="s">
        <v>191</v>
      </c>
      <c r="BA219">
        <v>29.5</v>
      </c>
      <c r="BB219">
        <v>0</v>
      </c>
      <c r="BC219">
        <v>536.60199999999998</v>
      </c>
      <c r="BD219">
        <v>-536.60199999999998</v>
      </c>
      <c r="BE219">
        <v>0</v>
      </c>
      <c r="BF219">
        <v>0</v>
      </c>
      <c r="BG219">
        <v>0</v>
      </c>
      <c r="BH219">
        <v>2475</v>
      </c>
      <c r="BI219">
        <v>1.6241000000000001</v>
      </c>
      <c r="BL219">
        <v>0</v>
      </c>
      <c r="BM219">
        <v>0</v>
      </c>
      <c r="BN219">
        <v>0</v>
      </c>
      <c r="BO219">
        <v>0</v>
      </c>
      <c r="BP219">
        <v>0</v>
      </c>
      <c r="BS219" t="s">
        <v>528</v>
      </c>
      <c r="BT219">
        <v>8.1199999999999992</v>
      </c>
      <c r="BU219">
        <v>0</v>
      </c>
      <c r="BV219">
        <v>1.6240000000000001</v>
      </c>
      <c r="BW219">
        <v>0</v>
      </c>
      <c r="BX219">
        <v>1219.5440000000001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f t="shared" si="15"/>
        <v>1818.99</v>
      </c>
      <c r="DD219">
        <f t="shared" si="16"/>
        <v>536.60199999999998</v>
      </c>
      <c r="DE219">
        <f t="shared" si="17"/>
        <v>9.7439999999999998</v>
      </c>
      <c r="DF219">
        <f t="shared" si="18"/>
        <v>53.1</v>
      </c>
      <c r="DG219">
        <f t="shared" si="19"/>
        <v>203.02</v>
      </c>
      <c r="DH219">
        <v>1219.5440000000001</v>
      </c>
    </row>
    <row r="220" spans="1:112" x14ac:dyDescent="0.3">
      <c r="A220">
        <v>8728421593</v>
      </c>
      <c r="B220">
        <v>10728377791</v>
      </c>
      <c r="C220" s="1">
        <v>45933.480555555558</v>
      </c>
      <c r="D220" s="1">
        <v>45937.442361111112</v>
      </c>
      <c r="E220" t="s">
        <v>529</v>
      </c>
      <c r="F220">
        <v>2944.01</v>
      </c>
      <c r="G220">
        <v>0</v>
      </c>
      <c r="H220">
        <v>2944</v>
      </c>
      <c r="I220">
        <v>4500</v>
      </c>
      <c r="J220">
        <v>1350</v>
      </c>
      <c r="K220" t="s">
        <v>109</v>
      </c>
      <c r="L220">
        <v>18</v>
      </c>
      <c r="M220">
        <v>449.09</v>
      </c>
      <c r="N220">
        <v>0</v>
      </c>
      <c r="O220">
        <v>0</v>
      </c>
      <c r="P220">
        <v>12.475</v>
      </c>
      <c r="Q220">
        <v>2.4950000000000001</v>
      </c>
      <c r="R220">
        <v>24.78</v>
      </c>
      <c r="S220">
        <v>729.52300000000002</v>
      </c>
      <c r="T220">
        <v>-729.52300000000002</v>
      </c>
      <c r="U220">
        <v>-744.49300000000005</v>
      </c>
      <c r="V220">
        <v>-71.98</v>
      </c>
      <c r="W220">
        <v>0</v>
      </c>
      <c r="X220">
        <v>61</v>
      </c>
      <c r="Y220">
        <v>0</v>
      </c>
      <c r="Z220">
        <v>10.98</v>
      </c>
      <c r="AA220">
        <v>1</v>
      </c>
      <c r="AB220" t="s">
        <v>116</v>
      </c>
      <c r="AC220">
        <v>3150</v>
      </c>
      <c r="AD220">
        <v>2127.527</v>
      </c>
      <c r="AE220">
        <v>2127.527</v>
      </c>
      <c r="AF220">
        <v>0</v>
      </c>
      <c r="AG220">
        <v>-744.49300000000005</v>
      </c>
      <c r="AH220">
        <v>-71.98</v>
      </c>
      <c r="AI220">
        <v>2944</v>
      </c>
      <c r="AJ220">
        <v>0</v>
      </c>
      <c r="AL220">
        <v>0</v>
      </c>
      <c r="AM220" s="1">
        <v>45953</v>
      </c>
      <c r="AN220" s="1">
        <v>45953</v>
      </c>
      <c r="AO220" s="1">
        <v>45953</v>
      </c>
      <c r="AP220">
        <v>0</v>
      </c>
      <c r="AQ220">
        <v>2494.92</v>
      </c>
      <c r="AR220">
        <v>18</v>
      </c>
      <c r="AS220">
        <v>0</v>
      </c>
      <c r="AT220">
        <v>0</v>
      </c>
      <c r="AU220">
        <v>0.5</v>
      </c>
      <c r="AV220">
        <v>0</v>
      </c>
      <c r="AW220">
        <v>0</v>
      </c>
      <c r="AX220">
        <v>0.1</v>
      </c>
      <c r="AY220" t="s">
        <v>112</v>
      </c>
      <c r="AZ220" t="s">
        <v>124</v>
      </c>
      <c r="BA220">
        <v>24.78</v>
      </c>
      <c r="BB220">
        <v>0</v>
      </c>
      <c r="BC220">
        <v>729.52300000000002</v>
      </c>
      <c r="BD220">
        <v>-729.52300000000002</v>
      </c>
      <c r="BE220">
        <v>0</v>
      </c>
      <c r="BF220">
        <v>0</v>
      </c>
      <c r="BG220">
        <v>0</v>
      </c>
      <c r="BH220">
        <v>1350</v>
      </c>
      <c r="BI220">
        <v>2.49492</v>
      </c>
      <c r="BL220">
        <v>0</v>
      </c>
      <c r="BM220">
        <v>0</v>
      </c>
      <c r="BN220">
        <v>0</v>
      </c>
      <c r="BO220">
        <v>0</v>
      </c>
      <c r="BP220">
        <v>0</v>
      </c>
      <c r="BS220" t="s">
        <v>530</v>
      </c>
      <c r="BT220">
        <v>12.475</v>
      </c>
      <c r="BU220">
        <v>0</v>
      </c>
      <c r="BV220">
        <v>2.4950000000000001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2127.527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f t="shared" si="15"/>
        <v>2944</v>
      </c>
      <c r="DD220">
        <f t="shared" si="16"/>
        <v>729.52300000000002</v>
      </c>
      <c r="DE220">
        <f t="shared" si="17"/>
        <v>14.969999999999999</v>
      </c>
      <c r="DF220">
        <f t="shared" si="18"/>
        <v>71.98</v>
      </c>
      <c r="DG220">
        <f t="shared" si="19"/>
        <v>461.565</v>
      </c>
      <c r="DH220">
        <v>2127.527</v>
      </c>
    </row>
    <row r="221" spans="1:112" x14ac:dyDescent="0.3">
      <c r="A221">
        <v>8741151636</v>
      </c>
      <c r="B221">
        <v>10741146700</v>
      </c>
      <c r="C221" s="1">
        <v>45938.423611111109</v>
      </c>
      <c r="D221" s="1">
        <v>45941.537499999999</v>
      </c>
      <c r="E221" t="s">
        <v>531</v>
      </c>
      <c r="F221">
        <v>2256</v>
      </c>
      <c r="G221">
        <v>0</v>
      </c>
      <c r="H221">
        <v>2256</v>
      </c>
      <c r="I221">
        <v>4750</v>
      </c>
      <c r="J221">
        <v>2288</v>
      </c>
      <c r="K221" t="s">
        <v>120</v>
      </c>
      <c r="L221">
        <v>5</v>
      </c>
      <c r="M221">
        <v>0</v>
      </c>
      <c r="N221">
        <v>53.71</v>
      </c>
      <c r="O221">
        <v>53.71</v>
      </c>
      <c r="P221">
        <v>10.743</v>
      </c>
      <c r="Q221">
        <v>2.149</v>
      </c>
      <c r="R221">
        <v>24.78</v>
      </c>
      <c r="S221">
        <v>559.03700000000003</v>
      </c>
      <c r="T221">
        <v>-559.03700000000003</v>
      </c>
      <c r="U221">
        <v>-571.92899999999997</v>
      </c>
      <c r="V221">
        <v>-71.98</v>
      </c>
      <c r="W221">
        <v>0</v>
      </c>
      <c r="X221">
        <v>61</v>
      </c>
      <c r="Y221">
        <v>0</v>
      </c>
      <c r="Z221">
        <v>10.98</v>
      </c>
      <c r="AA221">
        <v>1</v>
      </c>
      <c r="AB221" t="s">
        <v>110</v>
      </c>
      <c r="AC221">
        <v>2462</v>
      </c>
      <c r="AD221">
        <v>1612.0909999999999</v>
      </c>
      <c r="AE221">
        <v>1612.0909999999999</v>
      </c>
      <c r="AF221">
        <v>0</v>
      </c>
      <c r="AG221">
        <v>-571.92899999999997</v>
      </c>
      <c r="AH221">
        <v>-71.98</v>
      </c>
      <c r="AI221">
        <v>2256</v>
      </c>
      <c r="AJ221">
        <v>0</v>
      </c>
      <c r="AL221">
        <v>0</v>
      </c>
      <c r="AM221" s="1">
        <v>45957</v>
      </c>
      <c r="AN221" s="1">
        <v>45957</v>
      </c>
      <c r="AO221" s="1">
        <v>45957</v>
      </c>
      <c r="AP221">
        <v>0</v>
      </c>
      <c r="AQ221">
        <v>2148.58</v>
      </c>
      <c r="AR221">
        <v>0</v>
      </c>
      <c r="AS221">
        <v>2.5</v>
      </c>
      <c r="AT221">
        <v>2.5</v>
      </c>
      <c r="AU221">
        <v>0</v>
      </c>
      <c r="AV221">
        <v>0.25</v>
      </c>
      <c r="AW221">
        <v>0.25</v>
      </c>
      <c r="AX221">
        <v>0.1</v>
      </c>
      <c r="AY221" t="s">
        <v>112</v>
      </c>
      <c r="AZ221" t="s">
        <v>113</v>
      </c>
      <c r="BA221">
        <v>24.78</v>
      </c>
      <c r="BB221">
        <v>0</v>
      </c>
      <c r="BC221">
        <v>559.03700000000003</v>
      </c>
      <c r="BD221">
        <v>-559.03700000000003</v>
      </c>
      <c r="BE221">
        <v>0</v>
      </c>
      <c r="BF221">
        <v>0</v>
      </c>
      <c r="BG221">
        <v>0</v>
      </c>
      <c r="BH221">
        <v>2288</v>
      </c>
      <c r="BI221">
        <v>2.1485799999999999</v>
      </c>
      <c r="BL221">
        <v>0</v>
      </c>
      <c r="BM221">
        <v>0</v>
      </c>
      <c r="BN221">
        <v>0</v>
      </c>
      <c r="BO221">
        <v>0</v>
      </c>
      <c r="BP221">
        <v>0</v>
      </c>
      <c r="BS221" t="s">
        <v>433</v>
      </c>
      <c r="BT221">
        <v>10.743</v>
      </c>
      <c r="BU221">
        <v>0</v>
      </c>
      <c r="BV221">
        <v>2.149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1612.0909999999999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f t="shared" si="15"/>
        <v>2256</v>
      </c>
      <c r="DD221">
        <f t="shared" si="16"/>
        <v>559.03700000000003</v>
      </c>
      <c r="DE221">
        <f t="shared" si="17"/>
        <v>12.891999999999999</v>
      </c>
      <c r="DF221">
        <f t="shared" si="18"/>
        <v>71.98</v>
      </c>
      <c r="DG221">
        <f t="shared" si="19"/>
        <v>118.163</v>
      </c>
      <c r="DH221">
        <v>1612.0909999999999</v>
      </c>
    </row>
    <row r="222" spans="1:112" x14ac:dyDescent="0.3">
      <c r="A222">
        <v>8730206965</v>
      </c>
      <c r="B222">
        <v>10730165489</v>
      </c>
      <c r="C222" s="1">
        <v>45933.806250000001</v>
      </c>
      <c r="D222" s="1">
        <v>45938.71875</v>
      </c>
      <c r="E222" t="s">
        <v>274</v>
      </c>
      <c r="F222">
        <v>2938</v>
      </c>
      <c r="G222">
        <v>2938</v>
      </c>
      <c r="H222">
        <v>0</v>
      </c>
      <c r="I222">
        <v>3500</v>
      </c>
      <c r="J222">
        <v>190</v>
      </c>
      <c r="K222" t="s">
        <v>109</v>
      </c>
      <c r="L222">
        <v>18</v>
      </c>
      <c r="M222">
        <v>448.17</v>
      </c>
      <c r="N222">
        <v>0</v>
      </c>
      <c r="O222">
        <v>0</v>
      </c>
      <c r="P222">
        <v>12.449</v>
      </c>
      <c r="Q222">
        <v>2.4900000000000002</v>
      </c>
      <c r="R222">
        <v>24.78</v>
      </c>
      <c r="S222">
        <v>728.03599999999994</v>
      </c>
      <c r="T222">
        <v>-728.03599999999994</v>
      </c>
      <c r="U222">
        <v>-742.97500000000002</v>
      </c>
      <c r="V222">
        <v>-71.98</v>
      </c>
      <c r="W222">
        <v>0</v>
      </c>
      <c r="X222">
        <v>61</v>
      </c>
      <c r="Y222">
        <v>0</v>
      </c>
      <c r="Z222">
        <v>10.98</v>
      </c>
      <c r="AA222">
        <v>1</v>
      </c>
      <c r="AB222" t="s">
        <v>116</v>
      </c>
      <c r="AC222">
        <v>3144</v>
      </c>
      <c r="AD222">
        <v>2123.0450000000001</v>
      </c>
      <c r="AE222">
        <v>2123.0450000000001</v>
      </c>
      <c r="AF222">
        <v>0</v>
      </c>
      <c r="AG222">
        <v>0</v>
      </c>
      <c r="AI222">
        <v>0</v>
      </c>
      <c r="AJ222">
        <v>-742.97500000000002</v>
      </c>
      <c r="AK222">
        <v>-71.98</v>
      </c>
      <c r="AL222">
        <v>2938</v>
      </c>
      <c r="AM222" s="1"/>
      <c r="AN222" s="1"/>
      <c r="AO222" s="1"/>
      <c r="AP222">
        <v>0</v>
      </c>
      <c r="AQ222">
        <v>2489.83</v>
      </c>
      <c r="AR222">
        <v>18</v>
      </c>
      <c r="AS222">
        <v>0</v>
      </c>
      <c r="AT222">
        <v>0</v>
      </c>
      <c r="AU222">
        <v>0.5</v>
      </c>
      <c r="AV222">
        <v>0</v>
      </c>
      <c r="AW222">
        <v>0</v>
      </c>
      <c r="AX222">
        <v>0.1</v>
      </c>
      <c r="AY222" t="s">
        <v>112</v>
      </c>
      <c r="AZ222" t="s">
        <v>113</v>
      </c>
      <c r="BC222">
        <v>0</v>
      </c>
      <c r="BD222">
        <v>0</v>
      </c>
      <c r="BE222">
        <v>0</v>
      </c>
      <c r="BF222">
        <v>0</v>
      </c>
      <c r="BG222">
        <v>0</v>
      </c>
      <c r="BJ222">
        <v>24.78</v>
      </c>
      <c r="BK222">
        <v>0</v>
      </c>
      <c r="BL222">
        <v>728.03599999999994</v>
      </c>
      <c r="BM222">
        <v>-728.03599999999994</v>
      </c>
      <c r="BN222">
        <v>0</v>
      </c>
      <c r="BO222">
        <v>0</v>
      </c>
      <c r="BP222">
        <v>0</v>
      </c>
      <c r="BQ222">
        <v>190</v>
      </c>
      <c r="BR222">
        <v>2.48983</v>
      </c>
      <c r="BS222" t="s">
        <v>532</v>
      </c>
      <c r="BT222">
        <v>0</v>
      </c>
      <c r="BU222">
        <v>12.449</v>
      </c>
      <c r="BV222">
        <v>0</v>
      </c>
      <c r="BW222">
        <v>2.4900000000000002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2123.0450000000001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f t="shared" si="15"/>
        <v>2938</v>
      </c>
      <c r="DD222">
        <f t="shared" si="16"/>
        <v>728.03599999999994</v>
      </c>
      <c r="DE222">
        <f t="shared" si="17"/>
        <v>14.939</v>
      </c>
      <c r="DF222">
        <f t="shared" si="18"/>
        <v>71.98</v>
      </c>
      <c r="DG222">
        <f t="shared" si="19"/>
        <v>460.61900000000003</v>
      </c>
      <c r="DH222">
        <v>2123.0450000000001</v>
      </c>
    </row>
    <row r="223" spans="1:112" x14ac:dyDescent="0.3">
      <c r="A223">
        <v>8740248073</v>
      </c>
      <c r="B223">
        <v>10740238533</v>
      </c>
      <c r="C223" s="1">
        <v>45937.539583333331</v>
      </c>
      <c r="D223" s="1">
        <v>45942.393055555556</v>
      </c>
      <c r="E223" t="s">
        <v>533</v>
      </c>
      <c r="F223">
        <v>5506</v>
      </c>
      <c r="G223">
        <v>0</v>
      </c>
      <c r="H223">
        <v>5506</v>
      </c>
      <c r="I223">
        <v>6000</v>
      </c>
      <c r="J223">
        <v>288</v>
      </c>
      <c r="K223" t="s">
        <v>109</v>
      </c>
      <c r="L223">
        <v>18</v>
      </c>
      <c r="M223">
        <v>839.9</v>
      </c>
      <c r="N223">
        <v>0</v>
      </c>
      <c r="O223">
        <v>0</v>
      </c>
      <c r="P223">
        <v>23.331</v>
      </c>
      <c r="Q223">
        <v>4.6660000000000004</v>
      </c>
      <c r="R223">
        <v>30.68</v>
      </c>
      <c r="S223">
        <v>1689.241</v>
      </c>
      <c r="T223">
        <v>-1689.241</v>
      </c>
      <c r="U223">
        <v>-1717.2380000000001</v>
      </c>
      <c r="V223">
        <v>-71.98</v>
      </c>
      <c r="W223">
        <v>0</v>
      </c>
      <c r="X223">
        <v>61</v>
      </c>
      <c r="Y223">
        <v>0</v>
      </c>
      <c r="Z223">
        <v>10.98</v>
      </c>
      <c r="AA223">
        <v>1</v>
      </c>
      <c r="AB223" t="s">
        <v>116</v>
      </c>
      <c r="AC223">
        <v>5712</v>
      </c>
      <c r="AD223">
        <v>3716.7820000000002</v>
      </c>
      <c r="AE223">
        <v>3716.7820000000002</v>
      </c>
      <c r="AF223">
        <v>0</v>
      </c>
      <c r="AG223">
        <v>-1717.2380000000001</v>
      </c>
      <c r="AH223">
        <v>-71.98</v>
      </c>
      <c r="AI223">
        <v>5506</v>
      </c>
      <c r="AJ223">
        <v>0</v>
      </c>
      <c r="AL223">
        <v>0</v>
      </c>
      <c r="AM223" s="1">
        <v>45957</v>
      </c>
      <c r="AN223" s="1">
        <v>45957</v>
      </c>
      <c r="AO223" s="1">
        <v>45957</v>
      </c>
      <c r="AP223">
        <v>0</v>
      </c>
      <c r="AQ223">
        <v>4666.1000000000004</v>
      </c>
      <c r="AR223">
        <v>18</v>
      </c>
      <c r="AS223">
        <v>0</v>
      </c>
      <c r="AT223">
        <v>0</v>
      </c>
      <c r="AU223">
        <v>0.5</v>
      </c>
      <c r="AV223">
        <v>0</v>
      </c>
      <c r="AW223">
        <v>0</v>
      </c>
      <c r="AX223">
        <v>0.1</v>
      </c>
      <c r="AY223" t="s">
        <v>127</v>
      </c>
      <c r="AZ223" t="s">
        <v>124</v>
      </c>
      <c r="BA223">
        <v>30.68</v>
      </c>
      <c r="BB223">
        <v>0</v>
      </c>
      <c r="BC223">
        <v>1689.241</v>
      </c>
      <c r="BD223">
        <v>-1689.241</v>
      </c>
      <c r="BE223">
        <v>0</v>
      </c>
      <c r="BF223">
        <v>0</v>
      </c>
      <c r="BG223">
        <v>0</v>
      </c>
      <c r="BH223">
        <v>288</v>
      </c>
      <c r="BI223">
        <v>4.6661000000000001</v>
      </c>
      <c r="BL223">
        <v>0</v>
      </c>
      <c r="BM223">
        <v>0</v>
      </c>
      <c r="BN223">
        <v>0</v>
      </c>
      <c r="BO223">
        <v>0</v>
      </c>
      <c r="BP223">
        <v>0</v>
      </c>
      <c r="BS223" t="s">
        <v>534</v>
      </c>
      <c r="BT223">
        <v>23.331</v>
      </c>
      <c r="BU223">
        <v>0</v>
      </c>
      <c r="BV223">
        <v>4.6660000000000004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3716.7820000000002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f t="shared" si="15"/>
        <v>5506</v>
      </c>
      <c r="DD223">
        <f t="shared" si="16"/>
        <v>1689.241</v>
      </c>
      <c r="DE223">
        <f t="shared" si="17"/>
        <v>27.997</v>
      </c>
      <c r="DF223">
        <f t="shared" si="18"/>
        <v>71.98</v>
      </c>
      <c r="DG223">
        <f t="shared" si="19"/>
        <v>863.23099999999999</v>
      </c>
      <c r="DH223">
        <v>3716.7820000000002</v>
      </c>
    </row>
    <row r="224" spans="1:112" x14ac:dyDescent="0.3">
      <c r="A224">
        <v>8728456365</v>
      </c>
      <c r="B224">
        <v>10728412565</v>
      </c>
      <c r="C224" s="1">
        <v>45933.480555555558</v>
      </c>
      <c r="D224" s="1">
        <v>45939.59375</v>
      </c>
      <c r="E224" t="s">
        <v>535</v>
      </c>
      <c r="F224">
        <v>4069.01</v>
      </c>
      <c r="G224">
        <v>0</v>
      </c>
      <c r="H224">
        <v>4068.99</v>
      </c>
      <c r="I224">
        <v>4500</v>
      </c>
      <c r="J224">
        <v>225</v>
      </c>
      <c r="K224" t="s">
        <v>109</v>
      </c>
      <c r="L224">
        <v>18</v>
      </c>
      <c r="M224">
        <v>620.70000000000005</v>
      </c>
      <c r="N224">
        <v>0</v>
      </c>
      <c r="O224">
        <v>0</v>
      </c>
      <c r="P224">
        <v>17.241</v>
      </c>
      <c r="Q224">
        <v>3.448</v>
      </c>
      <c r="R224">
        <v>24.78</v>
      </c>
      <c r="S224">
        <v>1008.296</v>
      </c>
      <c r="T224">
        <v>-1008.296</v>
      </c>
      <c r="U224">
        <v>-1028.9849999999999</v>
      </c>
      <c r="V224">
        <v>-71.98</v>
      </c>
      <c r="W224">
        <v>0</v>
      </c>
      <c r="X224">
        <v>61</v>
      </c>
      <c r="Y224">
        <v>0</v>
      </c>
      <c r="Z224">
        <v>10.98</v>
      </c>
      <c r="AA224">
        <v>1</v>
      </c>
      <c r="AB224" t="s">
        <v>116</v>
      </c>
      <c r="AC224">
        <v>4275</v>
      </c>
      <c r="AD224">
        <v>2968.0250000000001</v>
      </c>
      <c r="AE224">
        <v>2968.0250000000001</v>
      </c>
      <c r="AF224">
        <v>0</v>
      </c>
      <c r="AG224">
        <v>-1028.9849999999999</v>
      </c>
      <c r="AH224">
        <v>-71.98</v>
      </c>
      <c r="AI224">
        <v>4068.99</v>
      </c>
      <c r="AJ224">
        <v>0</v>
      </c>
      <c r="AL224">
        <v>0</v>
      </c>
      <c r="AM224" s="1">
        <v>45953</v>
      </c>
      <c r="AN224" s="1">
        <v>45953</v>
      </c>
      <c r="AO224" s="1">
        <v>45953</v>
      </c>
      <c r="AP224">
        <v>0</v>
      </c>
      <c r="AQ224">
        <v>3448.31</v>
      </c>
      <c r="AR224">
        <v>18</v>
      </c>
      <c r="AS224">
        <v>0</v>
      </c>
      <c r="AT224">
        <v>0</v>
      </c>
      <c r="AU224">
        <v>0.5</v>
      </c>
      <c r="AV224">
        <v>0</v>
      </c>
      <c r="AW224">
        <v>0</v>
      </c>
      <c r="AX224">
        <v>0.1</v>
      </c>
      <c r="AY224" t="s">
        <v>112</v>
      </c>
      <c r="AZ224" t="s">
        <v>124</v>
      </c>
      <c r="BA224">
        <v>24.78</v>
      </c>
      <c r="BB224">
        <v>0</v>
      </c>
      <c r="BC224">
        <v>1008.296</v>
      </c>
      <c r="BD224">
        <v>-1008.296</v>
      </c>
      <c r="BE224">
        <v>0</v>
      </c>
      <c r="BF224">
        <v>0</v>
      </c>
      <c r="BG224">
        <v>0</v>
      </c>
      <c r="BH224">
        <v>225</v>
      </c>
      <c r="BI224">
        <v>3.4483100000000002</v>
      </c>
      <c r="BL224">
        <v>0</v>
      </c>
      <c r="BM224">
        <v>0</v>
      </c>
      <c r="BN224">
        <v>0</v>
      </c>
      <c r="BO224">
        <v>0</v>
      </c>
      <c r="BP224">
        <v>0</v>
      </c>
      <c r="BS224" t="s">
        <v>477</v>
      </c>
      <c r="BT224">
        <v>17.241</v>
      </c>
      <c r="BU224">
        <v>0</v>
      </c>
      <c r="BV224">
        <v>3.448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2968.0250000000001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f t="shared" si="15"/>
        <v>4068.99</v>
      </c>
      <c r="DD224">
        <f t="shared" si="16"/>
        <v>1008.296</v>
      </c>
      <c r="DE224">
        <f t="shared" si="17"/>
        <v>20.689</v>
      </c>
      <c r="DF224">
        <f t="shared" si="18"/>
        <v>71.98</v>
      </c>
      <c r="DG224">
        <f t="shared" si="19"/>
        <v>637.94100000000003</v>
      </c>
      <c r="DH224">
        <v>2968.0249999999996</v>
      </c>
    </row>
    <row r="225" spans="1:112" x14ac:dyDescent="0.3">
      <c r="A225">
        <v>8659518257</v>
      </c>
      <c r="B225">
        <v>10659442361</v>
      </c>
      <c r="C225" s="1">
        <v>45911.459027777775</v>
      </c>
      <c r="D225" s="1">
        <v>45916.749305555553</v>
      </c>
      <c r="E225" t="s">
        <v>536</v>
      </c>
      <c r="F225">
        <v>2556</v>
      </c>
      <c r="G225">
        <v>1842.3979999999999</v>
      </c>
      <c r="H225">
        <v>713.60199999999998</v>
      </c>
      <c r="I225">
        <v>3250</v>
      </c>
      <c r="J225">
        <v>488</v>
      </c>
      <c r="K225" t="s">
        <v>109</v>
      </c>
      <c r="L225">
        <v>12</v>
      </c>
      <c r="M225">
        <v>273.86</v>
      </c>
      <c r="N225">
        <v>0</v>
      </c>
      <c r="O225">
        <v>0</v>
      </c>
      <c r="P225">
        <v>11.411</v>
      </c>
      <c r="Q225">
        <v>2.282</v>
      </c>
      <c r="R225">
        <v>24.78</v>
      </c>
      <c r="S225">
        <v>633.37699999999995</v>
      </c>
      <c r="T225">
        <v>-633.37699999999995</v>
      </c>
      <c r="U225">
        <v>-647.07000000000005</v>
      </c>
      <c r="V225">
        <v>-71.98</v>
      </c>
      <c r="W225">
        <v>0</v>
      </c>
      <c r="X225">
        <v>61</v>
      </c>
      <c r="Y225">
        <v>0</v>
      </c>
      <c r="Z225">
        <v>10.98</v>
      </c>
      <c r="AA225">
        <v>1</v>
      </c>
      <c r="AB225" t="s">
        <v>116</v>
      </c>
      <c r="AC225">
        <v>2762</v>
      </c>
      <c r="AD225">
        <v>1836.95</v>
      </c>
      <c r="AE225">
        <v>1836.95</v>
      </c>
      <c r="AF225">
        <v>0</v>
      </c>
      <c r="AG225">
        <v>-180.654</v>
      </c>
      <c r="AH225">
        <v>-20.095400000000001</v>
      </c>
      <c r="AI225">
        <v>713.60199999999998</v>
      </c>
      <c r="AJ225">
        <v>-466.416</v>
      </c>
      <c r="AK225">
        <v>-51.884599999999999</v>
      </c>
      <c r="AL225">
        <v>1842.3979999999999</v>
      </c>
      <c r="AM225" s="1">
        <v>45933</v>
      </c>
      <c r="AN225" s="1">
        <v>45933</v>
      </c>
      <c r="AO225" s="1">
        <v>45933</v>
      </c>
      <c r="AP225">
        <v>0</v>
      </c>
      <c r="AQ225">
        <v>2282.14</v>
      </c>
      <c r="AR225">
        <v>12</v>
      </c>
      <c r="AS225">
        <v>0</v>
      </c>
      <c r="AT225">
        <v>0</v>
      </c>
      <c r="AU225">
        <v>0.5</v>
      </c>
      <c r="AV225">
        <v>0</v>
      </c>
      <c r="AW225">
        <v>0</v>
      </c>
      <c r="AX225">
        <v>0.1</v>
      </c>
      <c r="AY225" t="s">
        <v>112</v>
      </c>
      <c r="AZ225" t="s">
        <v>113</v>
      </c>
      <c r="BA225">
        <v>24.78</v>
      </c>
      <c r="BB225">
        <v>0</v>
      </c>
      <c r="BC225">
        <v>176.83099999999999</v>
      </c>
      <c r="BD225">
        <v>-176.83099999999999</v>
      </c>
      <c r="BE225">
        <v>0</v>
      </c>
      <c r="BF225">
        <v>0</v>
      </c>
      <c r="BG225">
        <v>0</v>
      </c>
      <c r="BH225">
        <v>488</v>
      </c>
      <c r="BI225">
        <v>2.2821400000000001</v>
      </c>
      <c r="BJ225">
        <v>24.78</v>
      </c>
      <c r="BK225">
        <v>0</v>
      </c>
      <c r="BL225">
        <v>456.54599999999999</v>
      </c>
      <c r="BM225">
        <v>-456.54599999999999</v>
      </c>
      <c r="BN225">
        <v>0</v>
      </c>
      <c r="BO225">
        <v>0</v>
      </c>
      <c r="BP225">
        <v>0</v>
      </c>
      <c r="BQ225">
        <v>488</v>
      </c>
      <c r="BR225">
        <v>2.2821400000000001</v>
      </c>
      <c r="BS225" t="s">
        <v>537</v>
      </c>
      <c r="BT225">
        <v>3.1859999999999999</v>
      </c>
      <c r="BU225">
        <v>8.2249999999999996</v>
      </c>
      <c r="BV225">
        <v>0.63700000000000001</v>
      </c>
      <c r="BW225">
        <v>1.645</v>
      </c>
      <c r="BX225">
        <v>1836.95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f t="shared" si="15"/>
        <v>2556</v>
      </c>
      <c r="DD225">
        <f t="shared" si="16"/>
        <v>633.37699999999995</v>
      </c>
      <c r="DE225">
        <f t="shared" si="17"/>
        <v>13.693</v>
      </c>
      <c r="DF225">
        <f t="shared" si="18"/>
        <v>71.98</v>
      </c>
      <c r="DG225">
        <f t="shared" si="19"/>
        <v>285.27100000000002</v>
      </c>
      <c r="DH225">
        <v>1836.95</v>
      </c>
    </row>
    <row r="226" spans="1:112" x14ac:dyDescent="0.3">
      <c r="A226">
        <v>8673430085</v>
      </c>
      <c r="B226">
        <v>10673354568</v>
      </c>
      <c r="C226" s="1">
        <v>45916.459722222222</v>
      </c>
      <c r="D226" s="1">
        <v>45926.48333333333</v>
      </c>
      <c r="E226" t="s">
        <v>538</v>
      </c>
      <c r="F226">
        <v>3214</v>
      </c>
      <c r="G226">
        <v>0</v>
      </c>
      <c r="H226">
        <v>3214</v>
      </c>
      <c r="I226">
        <v>4500</v>
      </c>
      <c r="J226">
        <v>900</v>
      </c>
      <c r="K226" t="s">
        <v>109</v>
      </c>
      <c r="L226">
        <v>12</v>
      </c>
      <c r="M226">
        <v>344.36</v>
      </c>
      <c r="N226">
        <v>0</v>
      </c>
      <c r="O226">
        <v>0</v>
      </c>
      <c r="P226">
        <v>14.348000000000001</v>
      </c>
      <c r="Q226">
        <v>2.87</v>
      </c>
      <c r="R226">
        <v>24.78</v>
      </c>
      <c r="S226">
        <v>796.42899999999997</v>
      </c>
      <c r="T226">
        <v>-796.42899999999997</v>
      </c>
      <c r="U226">
        <v>-813.64700000000005</v>
      </c>
      <c r="V226">
        <v>-71.98</v>
      </c>
      <c r="W226">
        <v>0</v>
      </c>
      <c r="X226">
        <v>61</v>
      </c>
      <c r="Y226">
        <v>0</v>
      </c>
      <c r="Z226">
        <v>10.98</v>
      </c>
      <c r="AA226">
        <v>1</v>
      </c>
      <c r="AB226" t="s">
        <v>116</v>
      </c>
      <c r="AC226">
        <v>3420</v>
      </c>
      <c r="AD226">
        <v>2328.373</v>
      </c>
      <c r="AE226">
        <v>2328.373</v>
      </c>
      <c r="AF226">
        <v>0</v>
      </c>
      <c r="AG226">
        <v>-813.64700000000005</v>
      </c>
      <c r="AH226">
        <v>-71.98</v>
      </c>
      <c r="AI226">
        <v>3214</v>
      </c>
      <c r="AJ226">
        <v>0</v>
      </c>
      <c r="AL226">
        <v>0</v>
      </c>
      <c r="AM226" s="1">
        <v>45940</v>
      </c>
      <c r="AN226" s="1">
        <v>45940</v>
      </c>
      <c r="AO226" s="1">
        <v>45940</v>
      </c>
      <c r="AP226">
        <v>0</v>
      </c>
      <c r="AQ226">
        <v>2869.64</v>
      </c>
      <c r="AR226">
        <v>12</v>
      </c>
      <c r="AS226">
        <v>0</v>
      </c>
      <c r="AT226">
        <v>0</v>
      </c>
      <c r="AU226">
        <v>0.5</v>
      </c>
      <c r="AV226">
        <v>0</v>
      </c>
      <c r="AW226">
        <v>0</v>
      </c>
      <c r="AX226">
        <v>0.1</v>
      </c>
      <c r="AY226" t="s">
        <v>112</v>
      </c>
      <c r="AZ226" t="s">
        <v>113</v>
      </c>
      <c r="BA226">
        <v>24.78</v>
      </c>
      <c r="BB226">
        <v>0</v>
      </c>
      <c r="BC226">
        <v>796.42899999999997</v>
      </c>
      <c r="BD226">
        <v>-796.42899999999997</v>
      </c>
      <c r="BE226">
        <v>0</v>
      </c>
      <c r="BF226">
        <v>0</v>
      </c>
      <c r="BG226">
        <v>0</v>
      </c>
      <c r="BH226">
        <v>900</v>
      </c>
      <c r="BI226">
        <v>2.86964</v>
      </c>
      <c r="BL226">
        <v>0</v>
      </c>
      <c r="BM226">
        <v>0</v>
      </c>
      <c r="BN226">
        <v>0</v>
      </c>
      <c r="BO226">
        <v>0</v>
      </c>
      <c r="BP226">
        <v>0</v>
      </c>
      <c r="BS226" t="s">
        <v>539</v>
      </c>
      <c r="BT226">
        <v>14.348000000000001</v>
      </c>
      <c r="BU226">
        <v>0</v>
      </c>
      <c r="BV226">
        <v>2.87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2328.373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f t="shared" si="15"/>
        <v>3214</v>
      </c>
      <c r="DD226">
        <f t="shared" si="16"/>
        <v>796.42899999999997</v>
      </c>
      <c r="DE226">
        <f t="shared" si="17"/>
        <v>17.218</v>
      </c>
      <c r="DF226">
        <f t="shared" si="18"/>
        <v>71.98</v>
      </c>
      <c r="DG226">
        <f t="shared" si="19"/>
        <v>358.70800000000003</v>
      </c>
      <c r="DH226">
        <v>2328.373</v>
      </c>
    </row>
    <row r="227" spans="1:112" x14ac:dyDescent="0.3">
      <c r="A227">
        <v>8752302650</v>
      </c>
      <c r="B227">
        <v>10752341808</v>
      </c>
      <c r="C227" s="1">
        <v>45943.449305555558</v>
      </c>
      <c r="D227" s="1">
        <v>45946.738194444442</v>
      </c>
      <c r="E227" t="s">
        <v>540</v>
      </c>
      <c r="F227">
        <v>3394</v>
      </c>
      <c r="G227">
        <v>0</v>
      </c>
      <c r="H227">
        <v>3394</v>
      </c>
      <c r="I227">
        <v>4000</v>
      </c>
      <c r="J227">
        <v>400</v>
      </c>
      <c r="K227" t="s">
        <v>109</v>
      </c>
      <c r="L227">
        <v>18</v>
      </c>
      <c r="M227">
        <v>517.73</v>
      </c>
      <c r="N227">
        <v>0</v>
      </c>
      <c r="O227">
        <v>0</v>
      </c>
      <c r="P227">
        <v>14.381</v>
      </c>
      <c r="Q227">
        <v>2.8759999999999999</v>
      </c>
      <c r="R227">
        <v>21.24</v>
      </c>
      <c r="S227">
        <v>720.88599999999997</v>
      </c>
      <c r="T227">
        <v>-720.88599999999997</v>
      </c>
      <c r="U227">
        <v>-738.14300000000003</v>
      </c>
      <c r="V227">
        <v>-71.98</v>
      </c>
      <c r="W227">
        <v>0</v>
      </c>
      <c r="X227">
        <v>61</v>
      </c>
      <c r="Y227">
        <v>0</v>
      </c>
      <c r="Z227">
        <v>10.98</v>
      </c>
      <c r="AA227">
        <v>1</v>
      </c>
      <c r="AB227" t="s">
        <v>110</v>
      </c>
      <c r="AC227">
        <v>3600</v>
      </c>
      <c r="AD227">
        <v>2583.877</v>
      </c>
      <c r="AE227">
        <v>2583.877</v>
      </c>
      <c r="AF227">
        <v>0</v>
      </c>
      <c r="AG227">
        <v>-738.14300000000003</v>
      </c>
      <c r="AH227">
        <v>-71.98</v>
      </c>
      <c r="AI227">
        <v>3394</v>
      </c>
      <c r="AJ227">
        <v>0</v>
      </c>
      <c r="AL227">
        <v>0</v>
      </c>
      <c r="AM227" s="1">
        <v>45960</v>
      </c>
      <c r="AN227" s="1">
        <v>45960</v>
      </c>
      <c r="AO227" s="1">
        <v>45960</v>
      </c>
      <c r="AP227">
        <v>0</v>
      </c>
      <c r="AQ227">
        <v>2876.27</v>
      </c>
      <c r="AR227">
        <v>18</v>
      </c>
      <c r="AS227">
        <v>0</v>
      </c>
      <c r="AT227">
        <v>0</v>
      </c>
      <c r="AU227">
        <v>0.5</v>
      </c>
      <c r="AV227">
        <v>0</v>
      </c>
      <c r="AW227">
        <v>0</v>
      </c>
      <c r="AX227">
        <v>0.1</v>
      </c>
      <c r="AY227" t="s">
        <v>112</v>
      </c>
      <c r="AZ227" t="s">
        <v>128</v>
      </c>
      <c r="BA227">
        <v>21.24</v>
      </c>
      <c r="BB227">
        <v>0</v>
      </c>
      <c r="BC227">
        <v>720.88599999999997</v>
      </c>
      <c r="BD227">
        <v>-720.88599999999997</v>
      </c>
      <c r="BE227">
        <v>0</v>
      </c>
      <c r="BF227">
        <v>0</v>
      </c>
      <c r="BG227">
        <v>0</v>
      </c>
      <c r="BH227">
        <v>400</v>
      </c>
      <c r="BI227">
        <v>2.8762699999999999</v>
      </c>
      <c r="BL227">
        <v>0</v>
      </c>
      <c r="BM227">
        <v>0</v>
      </c>
      <c r="BN227">
        <v>0</v>
      </c>
      <c r="BO227">
        <v>0</v>
      </c>
      <c r="BP227">
        <v>0</v>
      </c>
      <c r="BS227" t="s">
        <v>541</v>
      </c>
      <c r="BT227">
        <v>14.381</v>
      </c>
      <c r="BU227">
        <v>0</v>
      </c>
      <c r="BV227">
        <v>2.8759999999999999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2583.877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f t="shared" si="15"/>
        <v>3394</v>
      </c>
      <c r="DD227">
        <f t="shared" si="16"/>
        <v>720.88599999999997</v>
      </c>
      <c r="DE227">
        <f t="shared" si="17"/>
        <v>17.257000000000001</v>
      </c>
      <c r="DF227">
        <f t="shared" si="18"/>
        <v>71.98</v>
      </c>
      <c r="DG227">
        <f t="shared" si="19"/>
        <v>532.11099999999999</v>
      </c>
      <c r="DH227">
        <v>2583.877</v>
      </c>
    </row>
    <row r="228" spans="1:112" x14ac:dyDescent="0.3">
      <c r="A228">
        <v>8672975238</v>
      </c>
      <c r="B228">
        <v>10672899662</v>
      </c>
      <c r="C228" s="1">
        <v>45916.459722222222</v>
      </c>
      <c r="D228" s="1">
        <v>45920.72152777778</v>
      </c>
      <c r="E228" t="s">
        <v>542</v>
      </c>
      <c r="F228">
        <v>2719</v>
      </c>
      <c r="G228">
        <v>2719</v>
      </c>
      <c r="H228">
        <v>0</v>
      </c>
      <c r="I228">
        <v>4500</v>
      </c>
      <c r="J228">
        <v>1575</v>
      </c>
      <c r="K228" t="s">
        <v>109</v>
      </c>
      <c r="L228">
        <v>12</v>
      </c>
      <c r="M228">
        <v>291.32</v>
      </c>
      <c r="N228">
        <v>0</v>
      </c>
      <c r="O228">
        <v>0</v>
      </c>
      <c r="P228">
        <v>12.138</v>
      </c>
      <c r="Q228">
        <v>2.4279999999999999</v>
      </c>
      <c r="R228">
        <v>31.86</v>
      </c>
      <c r="S228">
        <v>866.27300000000002</v>
      </c>
      <c r="T228">
        <v>-866.27300000000002</v>
      </c>
      <c r="U228">
        <v>-880.83900000000006</v>
      </c>
      <c r="V228">
        <v>-71.98</v>
      </c>
      <c r="W228">
        <v>0</v>
      </c>
      <c r="X228">
        <v>61</v>
      </c>
      <c r="Y228">
        <v>0</v>
      </c>
      <c r="Z228">
        <v>10.98</v>
      </c>
      <c r="AA228">
        <v>1</v>
      </c>
      <c r="AB228" t="s">
        <v>116</v>
      </c>
      <c r="AC228">
        <v>2925</v>
      </c>
      <c r="AD228">
        <v>1766.181</v>
      </c>
      <c r="AE228">
        <v>1766.181</v>
      </c>
      <c r="AF228">
        <v>0</v>
      </c>
      <c r="AG228">
        <v>0</v>
      </c>
      <c r="AI228">
        <v>0</v>
      </c>
      <c r="AJ228">
        <v>-880.83900000000006</v>
      </c>
      <c r="AK228">
        <v>-71.98</v>
      </c>
      <c r="AL228">
        <v>2719</v>
      </c>
      <c r="AM228" s="1"/>
      <c r="AN228" s="1"/>
      <c r="AO228" s="1"/>
      <c r="AP228">
        <v>0</v>
      </c>
      <c r="AQ228">
        <v>2427.6799999999998</v>
      </c>
      <c r="AR228">
        <v>12</v>
      </c>
      <c r="AS228">
        <v>0</v>
      </c>
      <c r="AT228">
        <v>0</v>
      </c>
      <c r="AU228">
        <v>0.5</v>
      </c>
      <c r="AV228">
        <v>0</v>
      </c>
      <c r="AW228">
        <v>0</v>
      </c>
      <c r="AX228">
        <v>0.1</v>
      </c>
      <c r="AY228" t="s">
        <v>127</v>
      </c>
      <c r="AZ228" t="s">
        <v>128</v>
      </c>
      <c r="BC228">
        <v>0</v>
      </c>
      <c r="BD228">
        <v>0</v>
      </c>
      <c r="BE228">
        <v>0</v>
      </c>
      <c r="BF228">
        <v>0</v>
      </c>
      <c r="BG228">
        <v>0</v>
      </c>
      <c r="BJ228">
        <v>31.86</v>
      </c>
      <c r="BK228">
        <v>0</v>
      </c>
      <c r="BL228">
        <v>866.27300000000002</v>
      </c>
      <c r="BM228">
        <v>-866.27300000000002</v>
      </c>
      <c r="BN228">
        <v>0</v>
      </c>
      <c r="BO228">
        <v>0</v>
      </c>
      <c r="BP228">
        <v>0</v>
      </c>
      <c r="BQ228">
        <v>1575</v>
      </c>
      <c r="BR228">
        <v>2.4276800000000001</v>
      </c>
      <c r="BS228" t="s">
        <v>543</v>
      </c>
      <c r="BT228">
        <v>0</v>
      </c>
      <c r="BU228">
        <v>12.138</v>
      </c>
      <c r="BV228">
        <v>0</v>
      </c>
      <c r="BW228">
        <v>2.4279999999999999</v>
      </c>
      <c r="BX228">
        <v>0</v>
      </c>
      <c r="BY228">
        <v>1766.181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f t="shared" si="15"/>
        <v>2719</v>
      </c>
      <c r="DD228">
        <f t="shared" si="16"/>
        <v>866.27300000000002</v>
      </c>
      <c r="DE228">
        <f t="shared" si="17"/>
        <v>14.565999999999999</v>
      </c>
      <c r="DF228">
        <f t="shared" si="18"/>
        <v>71.98</v>
      </c>
      <c r="DG228">
        <f t="shared" si="19"/>
        <v>303.45799999999997</v>
      </c>
      <c r="DH228">
        <v>1766.1809999999998</v>
      </c>
    </row>
    <row r="229" spans="1:112" x14ac:dyDescent="0.3">
      <c r="A229">
        <v>8682749335</v>
      </c>
      <c r="B229">
        <v>10682676336</v>
      </c>
      <c r="C229" s="1">
        <v>45920.473611111112</v>
      </c>
      <c r="D229" s="1">
        <v>45924.605555555558</v>
      </c>
      <c r="E229" t="s">
        <v>544</v>
      </c>
      <c r="F229">
        <v>3294</v>
      </c>
      <c r="G229">
        <v>0</v>
      </c>
      <c r="H229">
        <v>3294</v>
      </c>
      <c r="I229">
        <v>3500</v>
      </c>
      <c r="J229">
        <v>0</v>
      </c>
      <c r="K229" t="s">
        <v>109</v>
      </c>
      <c r="L229">
        <v>12</v>
      </c>
      <c r="M229">
        <v>352.93</v>
      </c>
      <c r="N229">
        <v>0</v>
      </c>
      <c r="O229">
        <v>0</v>
      </c>
      <c r="P229">
        <v>14.705</v>
      </c>
      <c r="Q229">
        <v>2.9409999999999998</v>
      </c>
      <c r="R229">
        <v>21.24</v>
      </c>
      <c r="S229">
        <v>699.64599999999996</v>
      </c>
      <c r="T229">
        <v>-699.64599999999996</v>
      </c>
      <c r="U229">
        <v>-717.29200000000003</v>
      </c>
      <c r="V229">
        <v>-71.98</v>
      </c>
      <c r="W229">
        <v>0</v>
      </c>
      <c r="X229">
        <v>61</v>
      </c>
      <c r="Y229">
        <v>0</v>
      </c>
      <c r="Z229">
        <v>10.98</v>
      </c>
      <c r="AA229">
        <v>1</v>
      </c>
      <c r="AB229" t="s">
        <v>116</v>
      </c>
      <c r="AC229">
        <v>3500</v>
      </c>
      <c r="AD229">
        <v>2504.7280000000001</v>
      </c>
      <c r="AE229">
        <v>2504.7280000000001</v>
      </c>
      <c r="AF229">
        <v>0</v>
      </c>
      <c r="AG229">
        <v>-717.29200000000003</v>
      </c>
      <c r="AH229">
        <v>-71.98</v>
      </c>
      <c r="AI229">
        <v>3294</v>
      </c>
      <c r="AJ229">
        <v>0</v>
      </c>
      <c r="AL229">
        <v>0</v>
      </c>
      <c r="AM229" s="1">
        <v>45938</v>
      </c>
      <c r="AN229" s="1">
        <v>45938</v>
      </c>
      <c r="AO229" s="1">
        <v>45938</v>
      </c>
      <c r="AP229">
        <v>0</v>
      </c>
      <c r="AQ229">
        <v>2941.07</v>
      </c>
      <c r="AR229">
        <v>12</v>
      </c>
      <c r="AS229">
        <v>0</v>
      </c>
      <c r="AT229">
        <v>0</v>
      </c>
      <c r="AU229">
        <v>0.5</v>
      </c>
      <c r="AV229">
        <v>0</v>
      </c>
      <c r="AW229">
        <v>0</v>
      </c>
      <c r="AX229">
        <v>0.1</v>
      </c>
      <c r="AY229" t="s">
        <v>112</v>
      </c>
      <c r="AZ229" t="s">
        <v>128</v>
      </c>
      <c r="BA229">
        <v>21.24</v>
      </c>
      <c r="BB229">
        <v>0</v>
      </c>
      <c r="BC229">
        <v>699.64599999999996</v>
      </c>
      <c r="BD229">
        <v>-699.64599999999996</v>
      </c>
      <c r="BE229">
        <v>0</v>
      </c>
      <c r="BF229">
        <v>0</v>
      </c>
      <c r="BG229">
        <v>0</v>
      </c>
      <c r="BH229">
        <v>0</v>
      </c>
      <c r="BI229">
        <v>2.9410699999999999</v>
      </c>
      <c r="BL229">
        <v>0</v>
      </c>
      <c r="BM229">
        <v>0</v>
      </c>
      <c r="BN229">
        <v>0</v>
      </c>
      <c r="BO229">
        <v>0</v>
      </c>
      <c r="BP229">
        <v>0</v>
      </c>
      <c r="BS229" t="s">
        <v>545</v>
      </c>
      <c r="BT229">
        <v>14.705</v>
      </c>
      <c r="BU229">
        <v>0</v>
      </c>
      <c r="BV229">
        <v>2.9409999999999998</v>
      </c>
      <c r="BW229">
        <v>0</v>
      </c>
      <c r="BX229">
        <v>0</v>
      </c>
      <c r="BY229">
        <v>0</v>
      </c>
      <c r="BZ229">
        <v>2504.7280000000001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f t="shared" si="15"/>
        <v>3294</v>
      </c>
      <c r="DD229">
        <f t="shared" si="16"/>
        <v>699.64599999999996</v>
      </c>
      <c r="DE229">
        <f t="shared" si="17"/>
        <v>17.646000000000001</v>
      </c>
      <c r="DF229">
        <f t="shared" si="18"/>
        <v>71.98</v>
      </c>
      <c r="DG229">
        <f t="shared" si="19"/>
        <v>367.63499999999999</v>
      </c>
      <c r="DH229">
        <v>2504.7280000000001</v>
      </c>
    </row>
    <row r="230" spans="1:112" x14ac:dyDescent="0.3">
      <c r="A230">
        <v>8655681370</v>
      </c>
      <c r="B230">
        <v>10655605517</v>
      </c>
      <c r="C230" s="1">
        <v>45908.48333333333</v>
      </c>
      <c r="D230" s="1">
        <v>45919.563888888886</v>
      </c>
      <c r="E230" t="s">
        <v>546</v>
      </c>
      <c r="F230">
        <v>2944</v>
      </c>
      <c r="G230">
        <v>0</v>
      </c>
      <c r="H230">
        <v>2944</v>
      </c>
      <c r="I230">
        <v>4500</v>
      </c>
      <c r="J230">
        <v>1350</v>
      </c>
      <c r="K230" t="s">
        <v>109</v>
      </c>
      <c r="L230">
        <v>12</v>
      </c>
      <c r="M230">
        <v>315.43</v>
      </c>
      <c r="N230">
        <v>0</v>
      </c>
      <c r="O230">
        <v>0</v>
      </c>
      <c r="P230">
        <v>13.143000000000001</v>
      </c>
      <c r="Q230">
        <v>2.629</v>
      </c>
      <c r="R230">
        <v>24.78</v>
      </c>
      <c r="S230">
        <v>729.52300000000002</v>
      </c>
      <c r="T230">
        <v>-729.52300000000002</v>
      </c>
      <c r="U230">
        <v>-745.29499999999996</v>
      </c>
      <c r="V230">
        <v>-71.98</v>
      </c>
      <c r="W230">
        <v>0</v>
      </c>
      <c r="X230">
        <v>61</v>
      </c>
      <c r="Y230">
        <v>0</v>
      </c>
      <c r="Z230">
        <v>10.98</v>
      </c>
      <c r="AA230">
        <v>1</v>
      </c>
      <c r="AB230" t="s">
        <v>116</v>
      </c>
      <c r="AC230">
        <v>3150</v>
      </c>
      <c r="AD230">
        <v>2126.7249999999999</v>
      </c>
      <c r="AE230">
        <v>2126.7249999999999</v>
      </c>
      <c r="AF230">
        <v>0</v>
      </c>
      <c r="AG230">
        <v>-745.29499999999996</v>
      </c>
      <c r="AH230">
        <v>-71.98</v>
      </c>
      <c r="AI230">
        <v>2944</v>
      </c>
      <c r="AJ230">
        <v>0</v>
      </c>
      <c r="AL230">
        <v>0</v>
      </c>
      <c r="AM230" s="1">
        <v>45933</v>
      </c>
      <c r="AN230" s="1">
        <v>45933</v>
      </c>
      <c r="AO230" s="1">
        <v>45933</v>
      </c>
      <c r="AP230">
        <v>0</v>
      </c>
      <c r="AQ230">
        <v>2628.57</v>
      </c>
      <c r="AR230">
        <v>12</v>
      </c>
      <c r="AS230">
        <v>0</v>
      </c>
      <c r="AT230">
        <v>0</v>
      </c>
      <c r="AU230">
        <v>0.5</v>
      </c>
      <c r="AV230">
        <v>0</v>
      </c>
      <c r="AW230">
        <v>0</v>
      </c>
      <c r="AX230">
        <v>0.1</v>
      </c>
      <c r="AY230" t="s">
        <v>112</v>
      </c>
      <c r="AZ230" t="s">
        <v>124</v>
      </c>
      <c r="BA230">
        <v>24.78</v>
      </c>
      <c r="BB230">
        <v>0</v>
      </c>
      <c r="BC230">
        <v>729.52300000000002</v>
      </c>
      <c r="BD230">
        <v>-729.52300000000002</v>
      </c>
      <c r="BE230">
        <v>0</v>
      </c>
      <c r="BF230">
        <v>0</v>
      </c>
      <c r="BG230">
        <v>0</v>
      </c>
      <c r="BH230">
        <v>1350</v>
      </c>
      <c r="BI230">
        <v>2.6285699999999999</v>
      </c>
      <c r="BL230">
        <v>0</v>
      </c>
      <c r="BM230">
        <v>0</v>
      </c>
      <c r="BN230">
        <v>0</v>
      </c>
      <c r="BO230">
        <v>0</v>
      </c>
      <c r="BP230">
        <v>0</v>
      </c>
      <c r="BS230" t="s">
        <v>547</v>
      </c>
      <c r="BT230">
        <v>13.143000000000001</v>
      </c>
      <c r="BU230">
        <v>0</v>
      </c>
      <c r="BV230">
        <v>2.629</v>
      </c>
      <c r="BW230">
        <v>0</v>
      </c>
      <c r="BX230">
        <v>2126.7249999999999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f t="shared" si="15"/>
        <v>2944</v>
      </c>
      <c r="DD230">
        <f t="shared" si="16"/>
        <v>729.52300000000002</v>
      </c>
      <c r="DE230">
        <f t="shared" si="17"/>
        <v>15.772</v>
      </c>
      <c r="DF230">
        <f t="shared" si="18"/>
        <v>71.98</v>
      </c>
      <c r="DG230">
        <f t="shared" si="19"/>
        <v>328.57299999999998</v>
      </c>
      <c r="DH230">
        <v>2126.7249999999999</v>
      </c>
    </row>
    <row r="231" spans="1:112" x14ac:dyDescent="0.3">
      <c r="A231">
        <v>8754245409</v>
      </c>
      <c r="B231">
        <v>10754294463</v>
      </c>
      <c r="C231" s="1">
        <v>45944.447916666664</v>
      </c>
      <c r="D231" s="1">
        <v>45946.588194444441</v>
      </c>
      <c r="E231" t="s">
        <v>548</v>
      </c>
      <c r="F231">
        <v>2886</v>
      </c>
      <c r="G231">
        <v>0</v>
      </c>
      <c r="H231">
        <v>2886</v>
      </c>
      <c r="I231">
        <v>3500</v>
      </c>
      <c r="J231">
        <v>408</v>
      </c>
      <c r="K231" t="s">
        <v>120</v>
      </c>
      <c r="L231">
        <v>18</v>
      </c>
      <c r="M231">
        <v>0</v>
      </c>
      <c r="N231">
        <v>220.12</v>
      </c>
      <c r="O231">
        <v>220.12</v>
      </c>
      <c r="P231">
        <v>12.228999999999999</v>
      </c>
      <c r="Q231">
        <v>2.4460000000000002</v>
      </c>
      <c r="R231">
        <v>21.24</v>
      </c>
      <c r="S231">
        <v>612.98599999999999</v>
      </c>
      <c r="T231">
        <v>-612.98599999999999</v>
      </c>
      <c r="U231">
        <v>-627.66099999999994</v>
      </c>
      <c r="V231">
        <v>-71.98</v>
      </c>
      <c r="W231">
        <v>0</v>
      </c>
      <c r="X231">
        <v>61</v>
      </c>
      <c r="Y231">
        <v>0</v>
      </c>
      <c r="Z231">
        <v>10.98</v>
      </c>
      <c r="AA231">
        <v>1</v>
      </c>
      <c r="AB231" t="s">
        <v>131</v>
      </c>
      <c r="AC231">
        <v>3092</v>
      </c>
      <c r="AD231">
        <v>2186.3589999999999</v>
      </c>
      <c r="AE231">
        <v>2186.3589999999999</v>
      </c>
      <c r="AF231">
        <v>0</v>
      </c>
      <c r="AG231">
        <v>-627.66099999999994</v>
      </c>
      <c r="AH231">
        <v>-71.98</v>
      </c>
      <c r="AI231">
        <v>2886</v>
      </c>
      <c r="AJ231">
        <v>0</v>
      </c>
      <c r="AL231">
        <v>0</v>
      </c>
      <c r="AM231" s="1">
        <v>45960</v>
      </c>
      <c r="AN231" s="1">
        <v>45960</v>
      </c>
      <c r="AO231" s="1">
        <v>45960</v>
      </c>
      <c r="AP231">
        <v>0</v>
      </c>
      <c r="AQ231">
        <v>2445.7600000000002</v>
      </c>
      <c r="AR231">
        <v>0</v>
      </c>
      <c r="AS231">
        <v>9</v>
      </c>
      <c r="AT231">
        <v>9</v>
      </c>
      <c r="AU231">
        <v>0</v>
      </c>
      <c r="AV231">
        <v>0.25</v>
      </c>
      <c r="AW231">
        <v>0.25</v>
      </c>
      <c r="AX231">
        <v>0.1</v>
      </c>
      <c r="AY231" t="s">
        <v>112</v>
      </c>
      <c r="AZ231" t="s">
        <v>128</v>
      </c>
      <c r="BA231">
        <v>21.24</v>
      </c>
      <c r="BB231">
        <v>0</v>
      </c>
      <c r="BC231">
        <v>612.98599999999999</v>
      </c>
      <c r="BD231">
        <v>-612.98599999999999</v>
      </c>
      <c r="BE231">
        <v>0</v>
      </c>
      <c r="BF231">
        <v>0</v>
      </c>
      <c r="BG231">
        <v>0</v>
      </c>
      <c r="BH231">
        <v>408</v>
      </c>
      <c r="BI231">
        <v>2.4457599999999999</v>
      </c>
      <c r="BL231">
        <v>0</v>
      </c>
      <c r="BM231">
        <v>0</v>
      </c>
      <c r="BN231">
        <v>0</v>
      </c>
      <c r="BO231">
        <v>0</v>
      </c>
      <c r="BP231">
        <v>0</v>
      </c>
      <c r="BS231" t="s">
        <v>549</v>
      </c>
      <c r="BT231">
        <v>12.228999999999999</v>
      </c>
      <c r="BU231">
        <v>0</v>
      </c>
      <c r="BV231">
        <v>2.4460000000000002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2186.3589999999999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f t="shared" si="15"/>
        <v>2886</v>
      </c>
      <c r="DD231">
        <f t="shared" si="16"/>
        <v>612.98599999999999</v>
      </c>
      <c r="DE231">
        <f t="shared" si="17"/>
        <v>14.674999999999999</v>
      </c>
      <c r="DF231">
        <f t="shared" si="18"/>
        <v>71.98</v>
      </c>
      <c r="DG231">
        <f t="shared" si="19"/>
        <v>452.46899999999999</v>
      </c>
      <c r="DH231">
        <v>2186.3589999999999</v>
      </c>
    </row>
    <row r="232" spans="1:112" x14ac:dyDescent="0.3">
      <c r="A232">
        <v>8739996073</v>
      </c>
      <c r="B232">
        <v>10739985684</v>
      </c>
      <c r="C232" s="1">
        <v>45937.468055555553</v>
      </c>
      <c r="D232" s="1">
        <v>45941.61041666667</v>
      </c>
      <c r="E232" t="s">
        <v>550</v>
      </c>
      <c r="F232">
        <v>3143</v>
      </c>
      <c r="G232">
        <v>0</v>
      </c>
      <c r="H232">
        <v>3143</v>
      </c>
      <c r="I232">
        <v>4000</v>
      </c>
      <c r="J232">
        <v>651</v>
      </c>
      <c r="K232" t="s">
        <v>109</v>
      </c>
      <c r="L232">
        <v>18</v>
      </c>
      <c r="M232">
        <v>479.44</v>
      </c>
      <c r="N232">
        <v>0</v>
      </c>
      <c r="O232">
        <v>0</v>
      </c>
      <c r="P232">
        <v>13.318</v>
      </c>
      <c r="Q232">
        <v>2.6640000000000001</v>
      </c>
      <c r="R232">
        <v>21.24</v>
      </c>
      <c r="S232">
        <v>667.57299999999998</v>
      </c>
      <c r="T232">
        <v>-667.57299999999998</v>
      </c>
      <c r="U232">
        <v>-683.55499999999995</v>
      </c>
      <c r="V232">
        <v>-71.98</v>
      </c>
      <c r="W232">
        <v>0</v>
      </c>
      <c r="X232">
        <v>61</v>
      </c>
      <c r="Y232">
        <v>0</v>
      </c>
      <c r="Z232">
        <v>10.98</v>
      </c>
      <c r="AA232">
        <v>1</v>
      </c>
      <c r="AB232" t="s">
        <v>110</v>
      </c>
      <c r="AC232">
        <v>3349</v>
      </c>
      <c r="AD232">
        <v>2387.4650000000001</v>
      </c>
      <c r="AE232">
        <v>2387.4650000000001</v>
      </c>
      <c r="AF232">
        <v>0</v>
      </c>
      <c r="AG232">
        <v>-683.55499999999995</v>
      </c>
      <c r="AH232">
        <v>-71.98</v>
      </c>
      <c r="AI232">
        <v>3143</v>
      </c>
      <c r="AJ232">
        <v>0</v>
      </c>
      <c r="AL232">
        <v>0</v>
      </c>
      <c r="AM232" s="1">
        <v>45957</v>
      </c>
      <c r="AN232" s="1">
        <v>45957</v>
      </c>
      <c r="AO232" s="1">
        <v>45957</v>
      </c>
      <c r="AP232">
        <v>0</v>
      </c>
      <c r="AQ232">
        <v>2663.56</v>
      </c>
      <c r="AR232">
        <v>18</v>
      </c>
      <c r="AS232">
        <v>0</v>
      </c>
      <c r="AT232">
        <v>0</v>
      </c>
      <c r="AU232">
        <v>0.5</v>
      </c>
      <c r="AV232">
        <v>0</v>
      </c>
      <c r="AW232">
        <v>0</v>
      </c>
      <c r="AX232">
        <v>0.1</v>
      </c>
      <c r="AY232" t="s">
        <v>112</v>
      </c>
      <c r="AZ232" t="s">
        <v>128</v>
      </c>
      <c r="BA232">
        <v>21.24</v>
      </c>
      <c r="BB232">
        <v>0</v>
      </c>
      <c r="BC232">
        <v>667.57299999999998</v>
      </c>
      <c r="BD232">
        <v>-667.57299999999998</v>
      </c>
      <c r="BE232">
        <v>0</v>
      </c>
      <c r="BF232">
        <v>0</v>
      </c>
      <c r="BG232">
        <v>0</v>
      </c>
      <c r="BH232">
        <v>651</v>
      </c>
      <c r="BI232">
        <v>2.6635599999999999</v>
      </c>
      <c r="BL232">
        <v>0</v>
      </c>
      <c r="BM232">
        <v>0</v>
      </c>
      <c r="BN232">
        <v>0</v>
      </c>
      <c r="BO232">
        <v>0</v>
      </c>
      <c r="BP232">
        <v>0</v>
      </c>
      <c r="BS232" t="s">
        <v>551</v>
      </c>
      <c r="BT232">
        <v>13.318</v>
      </c>
      <c r="BU232">
        <v>0</v>
      </c>
      <c r="BV232">
        <v>2.6640000000000001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2387.4650000000001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f t="shared" si="15"/>
        <v>3143</v>
      </c>
      <c r="DD232">
        <f t="shared" si="16"/>
        <v>667.57299999999998</v>
      </c>
      <c r="DE232">
        <f t="shared" si="17"/>
        <v>15.981999999999999</v>
      </c>
      <c r="DF232">
        <f t="shared" si="18"/>
        <v>71.98</v>
      </c>
      <c r="DG232">
        <f t="shared" si="19"/>
        <v>492.75799999999998</v>
      </c>
      <c r="DH232">
        <v>2387.4650000000001</v>
      </c>
    </row>
    <row r="233" spans="1:112" x14ac:dyDescent="0.3">
      <c r="A233">
        <v>8661360320</v>
      </c>
      <c r="B233">
        <v>10661284398</v>
      </c>
      <c r="C233" s="1">
        <v>45911.783333333333</v>
      </c>
      <c r="D233" s="1">
        <v>45917.683333333334</v>
      </c>
      <c r="E233" t="s">
        <v>552</v>
      </c>
      <c r="F233">
        <v>3794</v>
      </c>
      <c r="G233">
        <v>0</v>
      </c>
      <c r="H233">
        <v>3794</v>
      </c>
      <c r="I233">
        <v>5000</v>
      </c>
      <c r="J233">
        <v>1000</v>
      </c>
      <c r="K233" t="s">
        <v>109</v>
      </c>
      <c r="L233">
        <v>12</v>
      </c>
      <c r="M233">
        <v>406.5</v>
      </c>
      <c r="N233">
        <v>0</v>
      </c>
      <c r="O233">
        <v>0</v>
      </c>
      <c r="P233">
        <v>16.937000000000001</v>
      </c>
      <c r="Q233">
        <v>3.3879999999999999</v>
      </c>
      <c r="R233">
        <v>24.78</v>
      </c>
      <c r="S233">
        <v>940.15300000000002</v>
      </c>
      <c r="T233">
        <v>-940.15300000000002</v>
      </c>
      <c r="U233">
        <v>-960.47799999999995</v>
      </c>
      <c r="V233">
        <v>-71.98</v>
      </c>
      <c r="W233">
        <v>0</v>
      </c>
      <c r="X233">
        <v>61</v>
      </c>
      <c r="Y233">
        <v>0</v>
      </c>
      <c r="Z233">
        <v>10.98</v>
      </c>
      <c r="AA233">
        <v>1</v>
      </c>
      <c r="AB233" t="s">
        <v>116</v>
      </c>
      <c r="AC233">
        <v>4000</v>
      </c>
      <c r="AD233">
        <v>2761.5419999999999</v>
      </c>
      <c r="AE233">
        <v>2761.5419999999999</v>
      </c>
      <c r="AF233">
        <v>0</v>
      </c>
      <c r="AG233">
        <v>-960.47799999999995</v>
      </c>
      <c r="AH233">
        <v>-71.98</v>
      </c>
      <c r="AI233">
        <v>3794</v>
      </c>
      <c r="AJ233">
        <v>0</v>
      </c>
      <c r="AL233">
        <v>0</v>
      </c>
      <c r="AM233" s="1">
        <v>45933</v>
      </c>
      <c r="AN233" s="1">
        <v>45933</v>
      </c>
      <c r="AO233" s="1">
        <v>45933</v>
      </c>
      <c r="AP233">
        <v>0</v>
      </c>
      <c r="AQ233">
        <v>3387.5</v>
      </c>
      <c r="AR233">
        <v>12</v>
      </c>
      <c r="AS233">
        <v>0</v>
      </c>
      <c r="AT233">
        <v>0</v>
      </c>
      <c r="AU233">
        <v>0.5</v>
      </c>
      <c r="AV233">
        <v>0</v>
      </c>
      <c r="AW233">
        <v>0</v>
      </c>
      <c r="AX233">
        <v>0.1</v>
      </c>
      <c r="AY233" t="s">
        <v>112</v>
      </c>
      <c r="AZ233" t="s">
        <v>124</v>
      </c>
      <c r="BA233">
        <v>24.78</v>
      </c>
      <c r="BB233">
        <v>0</v>
      </c>
      <c r="BC233">
        <v>940.15300000000002</v>
      </c>
      <c r="BD233">
        <v>-940.15300000000002</v>
      </c>
      <c r="BE233">
        <v>0</v>
      </c>
      <c r="BF233">
        <v>0</v>
      </c>
      <c r="BG233">
        <v>0</v>
      </c>
      <c r="BH233">
        <v>1000</v>
      </c>
      <c r="BI233">
        <v>3.3875000000000002</v>
      </c>
      <c r="BL233">
        <v>0</v>
      </c>
      <c r="BM233">
        <v>0</v>
      </c>
      <c r="BN233">
        <v>0</v>
      </c>
      <c r="BO233">
        <v>0</v>
      </c>
      <c r="BP233">
        <v>0</v>
      </c>
      <c r="BS233" t="s">
        <v>553</v>
      </c>
      <c r="BT233">
        <v>16.937000000000001</v>
      </c>
      <c r="BU233">
        <v>0</v>
      </c>
      <c r="BV233">
        <v>3.3879999999999999</v>
      </c>
      <c r="BW233">
        <v>0</v>
      </c>
      <c r="BX233">
        <v>2761.5419999999999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f t="shared" si="15"/>
        <v>3794</v>
      </c>
      <c r="DD233">
        <f t="shared" si="16"/>
        <v>940.15300000000002</v>
      </c>
      <c r="DE233">
        <f t="shared" si="17"/>
        <v>20.325000000000003</v>
      </c>
      <c r="DF233">
        <f t="shared" si="18"/>
        <v>71.98</v>
      </c>
      <c r="DG233">
        <f t="shared" si="19"/>
        <v>423.43700000000001</v>
      </c>
      <c r="DH233">
        <v>2761.5419999999999</v>
      </c>
    </row>
    <row r="234" spans="1:112" x14ac:dyDescent="0.3">
      <c r="A234">
        <v>8697803935</v>
      </c>
      <c r="B234">
        <v>10697733057</v>
      </c>
      <c r="C234" s="1">
        <v>45922.779861111114</v>
      </c>
      <c r="D234" s="1">
        <v>45929.754861111112</v>
      </c>
      <c r="E234" t="s">
        <v>554</v>
      </c>
      <c r="F234">
        <v>2244</v>
      </c>
      <c r="G234">
        <v>0</v>
      </c>
      <c r="H234">
        <v>2244</v>
      </c>
      <c r="I234">
        <v>3250</v>
      </c>
      <c r="J234">
        <v>800</v>
      </c>
      <c r="K234" t="s">
        <v>109</v>
      </c>
      <c r="L234">
        <v>5</v>
      </c>
      <c r="M234">
        <v>106.86</v>
      </c>
      <c r="N234">
        <v>0</v>
      </c>
      <c r="O234">
        <v>0</v>
      </c>
      <c r="P234">
        <v>10.686</v>
      </c>
      <c r="Q234">
        <v>2.137</v>
      </c>
      <c r="R234">
        <v>25.96</v>
      </c>
      <c r="S234">
        <v>582.54200000000003</v>
      </c>
      <c r="T234">
        <v>-582.54200000000003</v>
      </c>
      <c r="U234">
        <v>-595.36500000000001</v>
      </c>
      <c r="V234">
        <v>-71.98</v>
      </c>
      <c r="W234">
        <v>0</v>
      </c>
      <c r="X234">
        <v>61</v>
      </c>
      <c r="Y234">
        <v>0</v>
      </c>
      <c r="Z234">
        <v>10.98</v>
      </c>
      <c r="AA234">
        <v>1</v>
      </c>
      <c r="AB234" t="s">
        <v>116</v>
      </c>
      <c r="AC234">
        <v>2450</v>
      </c>
      <c r="AD234">
        <v>1576.655</v>
      </c>
      <c r="AE234">
        <v>1576.655</v>
      </c>
      <c r="AF234">
        <v>0</v>
      </c>
      <c r="AG234">
        <v>-595.36500000000001</v>
      </c>
      <c r="AH234">
        <v>-71.98</v>
      </c>
      <c r="AI234">
        <v>2244</v>
      </c>
      <c r="AJ234">
        <v>0</v>
      </c>
      <c r="AL234">
        <v>0</v>
      </c>
      <c r="AM234" s="1">
        <v>45943</v>
      </c>
      <c r="AN234" s="1">
        <v>45943</v>
      </c>
      <c r="AO234" s="1">
        <v>45943</v>
      </c>
      <c r="AP234">
        <v>0</v>
      </c>
      <c r="AQ234">
        <v>2137.14</v>
      </c>
      <c r="AR234">
        <v>5</v>
      </c>
      <c r="AS234">
        <v>0</v>
      </c>
      <c r="AT234">
        <v>0</v>
      </c>
      <c r="AU234">
        <v>0.5</v>
      </c>
      <c r="AV234">
        <v>0</v>
      </c>
      <c r="AW234">
        <v>0</v>
      </c>
      <c r="AX234">
        <v>0.1</v>
      </c>
      <c r="AY234" t="s">
        <v>121</v>
      </c>
      <c r="AZ234" t="s">
        <v>113</v>
      </c>
      <c r="BA234">
        <v>25.96</v>
      </c>
      <c r="BB234">
        <v>0</v>
      </c>
      <c r="BC234">
        <v>582.54200000000003</v>
      </c>
      <c r="BD234">
        <v>-582.54200000000003</v>
      </c>
      <c r="BE234">
        <v>0</v>
      </c>
      <c r="BF234">
        <v>0</v>
      </c>
      <c r="BG234">
        <v>0</v>
      </c>
      <c r="BH234">
        <v>800</v>
      </c>
      <c r="BI234">
        <v>2.13714</v>
      </c>
      <c r="BL234">
        <v>0</v>
      </c>
      <c r="BM234">
        <v>0</v>
      </c>
      <c r="BN234">
        <v>0</v>
      </c>
      <c r="BO234">
        <v>0</v>
      </c>
      <c r="BP234">
        <v>0</v>
      </c>
      <c r="BS234" t="s">
        <v>555</v>
      </c>
      <c r="BT234">
        <v>10.686</v>
      </c>
      <c r="BU234">
        <v>0</v>
      </c>
      <c r="BV234">
        <v>2.137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1576.655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f t="shared" si="15"/>
        <v>2244</v>
      </c>
      <c r="DD234">
        <f t="shared" si="16"/>
        <v>582.54200000000003</v>
      </c>
      <c r="DE234">
        <f t="shared" si="17"/>
        <v>12.823</v>
      </c>
      <c r="DF234">
        <f t="shared" si="18"/>
        <v>71.98</v>
      </c>
      <c r="DG234">
        <f t="shared" si="19"/>
        <v>117.54599999999999</v>
      </c>
      <c r="DH234">
        <v>1576.655</v>
      </c>
    </row>
    <row r="235" spans="1:112" x14ac:dyDescent="0.3">
      <c r="A235">
        <v>8694412952</v>
      </c>
      <c r="B235">
        <v>10694341402</v>
      </c>
      <c r="C235" s="1">
        <v>45922.443055555559</v>
      </c>
      <c r="D235" s="1">
        <v>45926.71597222222</v>
      </c>
      <c r="E235" t="s">
        <v>491</v>
      </c>
      <c r="F235">
        <v>3789</v>
      </c>
      <c r="G235">
        <v>0</v>
      </c>
      <c r="H235">
        <v>3788.98</v>
      </c>
      <c r="I235">
        <v>4500</v>
      </c>
      <c r="J235">
        <v>505</v>
      </c>
      <c r="K235" t="s">
        <v>120</v>
      </c>
      <c r="L235">
        <v>18</v>
      </c>
      <c r="M235">
        <v>0</v>
      </c>
      <c r="N235">
        <v>288.99</v>
      </c>
      <c r="O235">
        <v>288.99</v>
      </c>
      <c r="P235">
        <v>16.055</v>
      </c>
      <c r="Q235">
        <v>3.2109999999999999</v>
      </c>
      <c r="R235">
        <v>24.78</v>
      </c>
      <c r="S235">
        <v>938.90899999999999</v>
      </c>
      <c r="T235">
        <v>-938.90899999999999</v>
      </c>
      <c r="U235">
        <v>-958.17499999999995</v>
      </c>
      <c r="V235">
        <v>-71.98</v>
      </c>
      <c r="W235">
        <v>0</v>
      </c>
      <c r="X235">
        <v>61</v>
      </c>
      <c r="Y235">
        <v>0</v>
      </c>
      <c r="Z235">
        <v>10.98</v>
      </c>
      <c r="AA235">
        <v>1</v>
      </c>
      <c r="AB235" t="s">
        <v>131</v>
      </c>
      <c r="AC235">
        <v>3995</v>
      </c>
      <c r="AD235">
        <v>2758.8249999999998</v>
      </c>
      <c r="AE235">
        <v>2758.8249999999998</v>
      </c>
      <c r="AF235">
        <v>0</v>
      </c>
      <c r="AG235">
        <v>-958.17499999999995</v>
      </c>
      <c r="AH235">
        <v>-71.98</v>
      </c>
      <c r="AI235">
        <v>3788.98</v>
      </c>
      <c r="AJ235">
        <v>0</v>
      </c>
      <c r="AL235">
        <v>0</v>
      </c>
      <c r="AM235" s="1">
        <v>45940</v>
      </c>
      <c r="AN235" s="1">
        <v>45940</v>
      </c>
      <c r="AO235" s="1">
        <v>45940</v>
      </c>
      <c r="AP235">
        <v>0</v>
      </c>
      <c r="AQ235">
        <v>3211.02</v>
      </c>
      <c r="AR235">
        <v>0</v>
      </c>
      <c r="AS235">
        <v>9</v>
      </c>
      <c r="AT235">
        <v>9</v>
      </c>
      <c r="AU235">
        <v>0</v>
      </c>
      <c r="AV235">
        <v>0.25</v>
      </c>
      <c r="AW235">
        <v>0.25</v>
      </c>
      <c r="AX235">
        <v>0.1</v>
      </c>
      <c r="AY235" t="s">
        <v>112</v>
      </c>
      <c r="AZ235" t="s">
        <v>113</v>
      </c>
      <c r="BA235">
        <v>24.78</v>
      </c>
      <c r="BB235">
        <v>0</v>
      </c>
      <c r="BC235">
        <v>938.90899999999999</v>
      </c>
      <c r="BD235">
        <v>-938.90899999999999</v>
      </c>
      <c r="BE235">
        <v>0</v>
      </c>
      <c r="BF235">
        <v>0</v>
      </c>
      <c r="BG235">
        <v>0</v>
      </c>
      <c r="BH235">
        <v>505</v>
      </c>
      <c r="BI235">
        <v>3.21102</v>
      </c>
      <c r="BL235">
        <v>0</v>
      </c>
      <c r="BM235">
        <v>0</v>
      </c>
      <c r="BN235">
        <v>0</v>
      </c>
      <c r="BO235">
        <v>0</v>
      </c>
      <c r="BP235">
        <v>0</v>
      </c>
      <c r="BS235" t="s">
        <v>556</v>
      </c>
      <c r="BT235">
        <v>16.055</v>
      </c>
      <c r="BU235">
        <v>0</v>
      </c>
      <c r="BV235">
        <v>3.2109999999999999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2758.8249999999998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f t="shared" si="15"/>
        <v>3788.98</v>
      </c>
      <c r="DD235">
        <f t="shared" si="16"/>
        <v>938.90899999999999</v>
      </c>
      <c r="DE235">
        <f t="shared" si="17"/>
        <v>19.265999999999998</v>
      </c>
      <c r="DF235">
        <f t="shared" si="18"/>
        <v>71.98</v>
      </c>
      <c r="DG235">
        <f t="shared" si="19"/>
        <v>594.03499999999997</v>
      </c>
      <c r="DH235">
        <v>2758.8249999999998</v>
      </c>
    </row>
    <row r="236" spans="1:112" x14ac:dyDescent="0.3">
      <c r="A236">
        <v>8710495331</v>
      </c>
      <c r="B236">
        <v>10710431779</v>
      </c>
      <c r="C236" s="1">
        <v>45926.446527777778</v>
      </c>
      <c r="D236" s="1">
        <v>45930.461111111108</v>
      </c>
      <c r="E236" t="s">
        <v>557</v>
      </c>
      <c r="F236">
        <v>2150</v>
      </c>
      <c r="G236">
        <v>100.815</v>
      </c>
      <c r="H236">
        <v>2049.1750000000002</v>
      </c>
      <c r="I236">
        <v>4750</v>
      </c>
      <c r="J236">
        <v>2394</v>
      </c>
      <c r="K236" t="s">
        <v>109</v>
      </c>
      <c r="L236">
        <v>5</v>
      </c>
      <c r="M236">
        <v>102.38</v>
      </c>
      <c r="N236">
        <v>0</v>
      </c>
      <c r="O236">
        <v>0</v>
      </c>
      <c r="P236">
        <v>10.238</v>
      </c>
      <c r="Q236">
        <v>2.048</v>
      </c>
      <c r="R236">
        <v>31.86</v>
      </c>
      <c r="S236">
        <v>684.98699999999997</v>
      </c>
      <c r="T236">
        <v>-684.98699999999997</v>
      </c>
      <c r="U236">
        <v>-697.27300000000002</v>
      </c>
      <c r="V236">
        <v>-71.98</v>
      </c>
      <c r="W236">
        <v>0</v>
      </c>
      <c r="X236">
        <v>61</v>
      </c>
      <c r="Y236">
        <v>0</v>
      </c>
      <c r="Z236">
        <v>10.98</v>
      </c>
      <c r="AA236">
        <v>1</v>
      </c>
      <c r="AB236" t="s">
        <v>116</v>
      </c>
      <c r="AC236">
        <v>2356</v>
      </c>
      <c r="AD236">
        <v>1380.7370000000001</v>
      </c>
      <c r="AE236">
        <v>1380.7370000000001</v>
      </c>
      <c r="AF236">
        <v>0</v>
      </c>
      <c r="AG236">
        <v>-664.577</v>
      </c>
      <c r="AH236">
        <v>-68.605199999999996</v>
      </c>
      <c r="AI236">
        <v>2049.1750000000002</v>
      </c>
      <c r="AJ236">
        <v>-32.695999999999998</v>
      </c>
      <c r="AK236">
        <v>-3.3748</v>
      </c>
      <c r="AL236">
        <v>100.815</v>
      </c>
      <c r="AM236" s="1">
        <v>45944</v>
      </c>
      <c r="AN236" s="1">
        <v>45944</v>
      </c>
      <c r="AO236" s="1">
        <v>45944</v>
      </c>
      <c r="AP236">
        <v>92</v>
      </c>
      <c r="AQ236">
        <v>2047.62</v>
      </c>
      <c r="AR236">
        <v>5</v>
      </c>
      <c r="AS236">
        <v>0</v>
      </c>
      <c r="AT236">
        <v>0</v>
      </c>
      <c r="AU236">
        <v>0.5</v>
      </c>
      <c r="AV236">
        <v>0</v>
      </c>
      <c r="AW236">
        <v>0</v>
      </c>
      <c r="AX236">
        <v>0.1</v>
      </c>
      <c r="AY236" t="s">
        <v>127</v>
      </c>
      <c r="AZ236" t="s">
        <v>128</v>
      </c>
      <c r="BA236">
        <v>31.86</v>
      </c>
      <c r="BB236">
        <v>0</v>
      </c>
      <c r="BC236">
        <v>652.86699999999996</v>
      </c>
      <c r="BD236">
        <v>-652.86699999999996</v>
      </c>
      <c r="BE236">
        <v>0</v>
      </c>
      <c r="BF236">
        <v>0</v>
      </c>
      <c r="BG236">
        <v>0</v>
      </c>
      <c r="BH236">
        <v>2394</v>
      </c>
      <c r="BI236">
        <v>2.0476200000000002</v>
      </c>
      <c r="BJ236">
        <v>31.86</v>
      </c>
      <c r="BK236">
        <v>0</v>
      </c>
      <c r="BL236">
        <v>32.119999999999997</v>
      </c>
      <c r="BM236">
        <v>-32.119999999999997</v>
      </c>
      <c r="BN236">
        <v>0</v>
      </c>
      <c r="BO236">
        <v>0</v>
      </c>
      <c r="BP236">
        <v>0</v>
      </c>
      <c r="BQ236">
        <v>2394</v>
      </c>
      <c r="BR236">
        <v>2.0476200000000002</v>
      </c>
      <c r="BS236" t="s">
        <v>558</v>
      </c>
      <c r="BT236">
        <v>9.7579999999999991</v>
      </c>
      <c r="BU236">
        <v>0.48</v>
      </c>
      <c r="BV236">
        <v>1.952</v>
      </c>
      <c r="BW236">
        <v>9.6000000000000002E-2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1380.7370000000001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f t="shared" si="15"/>
        <v>2149.9900000000002</v>
      </c>
      <c r="DD236">
        <f t="shared" si="16"/>
        <v>684.98699999999997</v>
      </c>
      <c r="DE236">
        <f t="shared" si="17"/>
        <v>12.286</v>
      </c>
      <c r="DF236">
        <f t="shared" si="18"/>
        <v>71.97999999999999</v>
      </c>
      <c r="DG236">
        <f t="shared" si="19"/>
        <v>112.61799999999999</v>
      </c>
      <c r="DH236">
        <v>1380.7370000000001</v>
      </c>
    </row>
    <row r="237" spans="1:112" x14ac:dyDescent="0.3">
      <c r="A237">
        <v>8679284151</v>
      </c>
      <c r="B237">
        <v>10679209400</v>
      </c>
      <c r="C237" s="1">
        <v>45918.445138888892</v>
      </c>
      <c r="D237" s="1">
        <v>45921.484722222223</v>
      </c>
      <c r="E237" t="s">
        <v>559</v>
      </c>
      <c r="F237">
        <v>2994</v>
      </c>
      <c r="G237">
        <v>0</v>
      </c>
      <c r="H237">
        <v>2993.98</v>
      </c>
      <c r="I237">
        <v>4000</v>
      </c>
      <c r="J237">
        <v>800</v>
      </c>
      <c r="K237" t="s">
        <v>120</v>
      </c>
      <c r="L237">
        <v>12</v>
      </c>
      <c r="M237">
        <v>0</v>
      </c>
      <c r="N237">
        <v>160.38999999999999</v>
      </c>
      <c r="O237">
        <v>160.38999999999999</v>
      </c>
      <c r="P237">
        <v>13.366</v>
      </c>
      <c r="Q237">
        <v>2.673</v>
      </c>
      <c r="R237">
        <v>21.24</v>
      </c>
      <c r="S237">
        <v>635.92100000000005</v>
      </c>
      <c r="T237">
        <v>-635.92100000000005</v>
      </c>
      <c r="U237">
        <v>-651.96</v>
      </c>
      <c r="V237">
        <v>-71.98</v>
      </c>
      <c r="W237">
        <v>0</v>
      </c>
      <c r="X237">
        <v>61</v>
      </c>
      <c r="Y237">
        <v>0</v>
      </c>
      <c r="Z237">
        <v>10.98</v>
      </c>
      <c r="AA237">
        <v>1</v>
      </c>
      <c r="AB237" t="s">
        <v>110</v>
      </c>
      <c r="AC237">
        <v>3200</v>
      </c>
      <c r="AD237">
        <v>2270.04</v>
      </c>
      <c r="AE237">
        <v>2270.04</v>
      </c>
      <c r="AF237">
        <v>0</v>
      </c>
      <c r="AG237">
        <v>-651.96</v>
      </c>
      <c r="AH237">
        <v>-71.98</v>
      </c>
      <c r="AI237">
        <v>2993.98</v>
      </c>
      <c r="AJ237">
        <v>0</v>
      </c>
      <c r="AL237">
        <v>0</v>
      </c>
      <c r="AM237" s="1">
        <v>45936</v>
      </c>
      <c r="AN237" s="1">
        <v>45936</v>
      </c>
      <c r="AO237" s="1">
        <v>45936</v>
      </c>
      <c r="AP237">
        <v>0</v>
      </c>
      <c r="AQ237">
        <v>2673.22</v>
      </c>
      <c r="AR237">
        <v>0</v>
      </c>
      <c r="AS237">
        <v>6</v>
      </c>
      <c r="AT237">
        <v>6</v>
      </c>
      <c r="AU237">
        <v>0</v>
      </c>
      <c r="AV237">
        <v>0.25</v>
      </c>
      <c r="AW237">
        <v>0.25</v>
      </c>
      <c r="AX237">
        <v>0.1</v>
      </c>
      <c r="AY237" t="s">
        <v>112</v>
      </c>
      <c r="AZ237" t="s">
        <v>128</v>
      </c>
      <c r="BA237">
        <v>21.24</v>
      </c>
      <c r="BB237">
        <v>0</v>
      </c>
      <c r="BC237">
        <v>635.92100000000005</v>
      </c>
      <c r="BD237">
        <v>-635.92100000000005</v>
      </c>
      <c r="BE237">
        <v>0</v>
      </c>
      <c r="BF237">
        <v>0</v>
      </c>
      <c r="BG237">
        <v>0</v>
      </c>
      <c r="BH237">
        <v>800</v>
      </c>
      <c r="BI237">
        <v>2.6732200000000002</v>
      </c>
      <c r="BL237">
        <v>0</v>
      </c>
      <c r="BM237">
        <v>0</v>
      </c>
      <c r="BN237">
        <v>0</v>
      </c>
      <c r="BO237">
        <v>0</v>
      </c>
      <c r="BP237">
        <v>0</v>
      </c>
      <c r="BS237" t="s">
        <v>560</v>
      </c>
      <c r="BT237">
        <v>13.366</v>
      </c>
      <c r="BU237">
        <v>0</v>
      </c>
      <c r="BV237">
        <v>2.673</v>
      </c>
      <c r="BW237">
        <v>0</v>
      </c>
      <c r="BX237">
        <v>0</v>
      </c>
      <c r="BY237">
        <v>2270.04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f t="shared" si="15"/>
        <v>2993.98</v>
      </c>
      <c r="DD237">
        <f t="shared" si="16"/>
        <v>635.92100000000005</v>
      </c>
      <c r="DE237">
        <f t="shared" si="17"/>
        <v>16.039000000000001</v>
      </c>
      <c r="DF237">
        <f t="shared" si="18"/>
        <v>71.98</v>
      </c>
      <c r="DG237">
        <f t="shared" si="19"/>
        <v>334.14599999999996</v>
      </c>
      <c r="DH237">
        <v>2270.04</v>
      </c>
    </row>
    <row r="238" spans="1:112" x14ac:dyDescent="0.3">
      <c r="A238">
        <v>8738769838</v>
      </c>
      <c r="B238">
        <v>10738751242</v>
      </c>
      <c r="C238" s="1">
        <v>45936.808333333334</v>
      </c>
      <c r="D238" s="1">
        <v>45940.879166666666</v>
      </c>
      <c r="E238" t="s">
        <v>561</v>
      </c>
      <c r="F238">
        <v>2150</v>
      </c>
      <c r="G238">
        <v>2150</v>
      </c>
      <c r="H238">
        <v>0</v>
      </c>
      <c r="I238">
        <v>4750</v>
      </c>
      <c r="J238">
        <v>2394</v>
      </c>
      <c r="K238" t="s">
        <v>120</v>
      </c>
      <c r="L238">
        <v>5</v>
      </c>
      <c r="M238">
        <v>0</v>
      </c>
      <c r="N238">
        <v>51.19</v>
      </c>
      <c r="O238">
        <v>51.19</v>
      </c>
      <c r="P238">
        <v>10.238</v>
      </c>
      <c r="Q238">
        <v>2.048</v>
      </c>
      <c r="R238">
        <v>31.86</v>
      </c>
      <c r="S238">
        <v>684.99</v>
      </c>
      <c r="T238">
        <v>-684.99</v>
      </c>
      <c r="U238">
        <v>-697.27599999999995</v>
      </c>
      <c r="V238">
        <v>-71.98</v>
      </c>
      <c r="W238">
        <v>0</v>
      </c>
      <c r="X238">
        <v>61</v>
      </c>
      <c r="Y238">
        <v>0</v>
      </c>
      <c r="Z238">
        <v>10.98</v>
      </c>
      <c r="AA238">
        <v>1</v>
      </c>
      <c r="AB238" t="s">
        <v>131</v>
      </c>
      <c r="AC238">
        <v>2356</v>
      </c>
      <c r="AD238">
        <v>1380.7439999999999</v>
      </c>
      <c r="AE238">
        <v>1380.7439999999999</v>
      </c>
      <c r="AF238">
        <v>0</v>
      </c>
      <c r="AG238">
        <v>0</v>
      </c>
      <c r="AI238">
        <v>0</v>
      </c>
      <c r="AJ238">
        <v>-697.27599999999995</v>
      </c>
      <c r="AK238">
        <v>-71.98</v>
      </c>
      <c r="AL238">
        <v>2150</v>
      </c>
      <c r="AM238" s="1"/>
      <c r="AN238" s="1"/>
      <c r="AO238" s="1"/>
      <c r="AP238">
        <v>0</v>
      </c>
      <c r="AQ238">
        <v>2047.62</v>
      </c>
      <c r="AR238">
        <v>0</v>
      </c>
      <c r="AS238">
        <v>2.5</v>
      </c>
      <c r="AT238">
        <v>2.5</v>
      </c>
      <c r="AU238">
        <v>0</v>
      </c>
      <c r="AV238">
        <v>0.25</v>
      </c>
      <c r="AW238">
        <v>0.25</v>
      </c>
      <c r="AX238">
        <v>0.1</v>
      </c>
      <c r="AY238" t="s">
        <v>127</v>
      </c>
      <c r="AZ238" t="s">
        <v>128</v>
      </c>
      <c r="BC238">
        <v>0</v>
      </c>
      <c r="BD238">
        <v>0</v>
      </c>
      <c r="BE238">
        <v>0</v>
      </c>
      <c r="BF238">
        <v>0</v>
      </c>
      <c r="BG238">
        <v>0</v>
      </c>
      <c r="BJ238">
        <v>31.86</v>
      </c>
      <c r="BK238">
        <v>0</v>
      </c>
      <c r="BL238">
        <v>684.99</v>
      </c>
      <c r="BM238">
        <v>-684.99</v>
      </c>
      <c r="BN238">
        <v>0</v>
      </c>
      <c r="BO238">
        <v>0</v>
      </c>
      <c r="BP238">
        <v>0</v>
      </c>
      <c r="BQ238">
        <v>2394</v>
      </c>
      <c r="BR238">
        <v>2.0476200000000002</v>
      </c>
      <c r="BS238" t="s">
        <v>562</v>
      </c>
      <c r="BT238">
        <v>0</v>
      </c>
      <c r="BU238">
        <v>10.238</v>
      </c>
      <c r="BV238">
        <v>0</v>
      </c>
      <c r="BW238">
        <v>2.048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1380.7439999999999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f t="shared" si="15"/>
        <v>2150</v>
      </c>
      <c r="DD238">
        <f t="shared" si="16"/>
        <v>684.99</v>
      </c>
      <c r="DE238">
        <f t="shared" si="17"/>
        <v>12.286</v>
      </c>
      <c r="DF238">
        <f t="shared" si="18"/>
        <v>71.98</v>
      </c>
      <c r="DG238">
        <f t="shared" si="19"/>
        <v>112.61799999999999</v>
      </c>
      <c r="DH238">
        <v>1380.7439999999999</v>
      </c>
    </row>
    <row r="239" spans="1:112" x14ac:dyDescent="0.3">
      <c r="A239">
        <v>8690365732</v>
      </c>
      <c r="B239">
        <v>10690293765</v>
      </c>
      <c r="C239" s="1">
        <v>45922.443055555559</v>
      </c>
      <c r="D239" s="1">
        <v>45925.823611111111</v>
      </c>
      <c r="E239" t="s">
        <v>563</v>
      </c>
      <c r="F239">
        <v>4544</v>
      </c>
      <c r="G239">
        <v>0</v>
      </c>
      <c r="H239">
        <v>4543.99</v>
      </c>
      <c r="I239">
        <v>5500</v>
      </c>
      <c r="J239">
        <v>750</v>
      </c>
      <c r="K239" t="s">
        <v>109</v>
      </c>
      <c r="L239">
        <v>18</v>
      </c>
      <c r="M239">
        <v>693.15</v>
      </c>
      <c r="N239">
        <v>0</v>
      </c>
      <c r="O239">
        <v>0</v>
      </c>
      <c r="P239">
        <v>19.254000000000001</v>
      </c>
      <c r="Q239">
        <v>3.851</v>
      </c>
      <c r="R239">
        <v>24.78</v>
      </c>
      <c r="S239">
        <v>1126.001</v>
      </c>
      <c r="T239">
        <v>-1126.001</v>
      </c>
      <c r="U239">
        <v>-1149.106</v>
      </c>
      <c r="V239">
        <v>-71.98</v>
      </c>
      <c r="W239">
        <v>0</v>
      </c>
      <c r="X239">
        <v>61</v>
      </c>
      <c r="Y239">
        <v>0</v>
      </c>
      <c r="Z239">
        <v>10.98</v>
      </c>
      <c r="AA239">
        <v>1</v>
      </c>
      <c r="AB239" t="s">
        <v>116</v>
      </c>
      <c r="AC239">
        <v>4750</v>
      </c>
      <c r="AD239">
        <v>3322.904</v>
      </c>
      <c r="AE239">
        <v>3322.904</v>
      </c>
      <c r="AF239">
        <v>0</v>
      </c>
      <c r="AG239">
        <v>-1149.106</v>
      </c>
      <c r="AH239">
        <v>-71.98</v>
      </c>
      <c r="AI239">
        <v>4543.99</v>
      </c>
      <c r="AJ239">
        <v>0</v>
      </c>
      <c r="AL239">
        <v>0</v>
      </c>
      <c r="AM239" s="1">
        <v>45939</v>
      </c>
      <c r="AN239" s="1">
        <v>45939</v>
      </c>
      <c r="AO239" s="1">
        <v>45939</v>
      </c>
      <c r="AP239">
        <v>0</v>
      </c>
      <c r="AQ239">
        <v>3850.85</v>
      </c>
      <c r="AR239">
        <v>18</v>
      </c>
      <c r="AS239">
        <v>0</v>
      </c>
      <c r="AT239">
        <v>0</v>
      </c>
      <c r="AU239">
        <v>0.5</v>
      </c>
      <c r="AV239">
        <v>0</v>
      </c>
      <c r="AW239">
        <v>0</v>
      </c>
      <c r="AX239">
        <v>0.1</v>
      </c>
      <c r="AY239" t="s">
        <v>112</v>
      </c>
      <c r="AZ239" t="s">
        <v>124</v>
      </c>
      <c r="BA239">
        <v>24.78</v>
      </c>
      <c r="BB239">
        <v>0</v>
      </c>
      <c r="BC239">
        <v>1126.001</v>
      </c>
      <c r="BD239">
        <v>-1126.001</v>
      </c>
      <c r="BE239">
        <v>0</v>
      </c>
      <c r="BF239">
        <v>0</v>
      </c>
      <c r="BG239">
        <v>0</v>
      </c>
      <c r="BH239">
        <v>750</v>
      </c>
      <c r="BI239">
        <v>3.8508499999999999</v>
      </c>
      <c r="BL239">
        <v>0</v>
      </c>
      <c r="BM239">
        <v>0</v>
      </c>
      <c r="BN239">
        <v>0</v>
      </c>
      <c r="BO239">
        <v>0</v>
      </c>
      <c r="BP239">
        <v>0</v>
      </c>
      <c r="BS239" t="s">
        <v>564</v>
      </c>
      <c r="BT239">
        <v>19.254000000000001</v>
      </c>
      <c r="BU239">
        <v>0</v>
      </c>
      <c r="BV239">
        <v>3.851</v>
      </c>
      <c r="BW239">
        <v>0</v>
      </c>
      <c r="BX239">
        <v>0</v>
      </c>
      <c r="BY239">
        <v>0</v>
      </c>
      <c r="BZ239">
        <v>0</v>
      </c>
      <c r="CA239">
        <v>3322.904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f t="shared" si="15"/>
        <v>4543.99</v>
      </c>
      <c r="DD239">
        <f t="shared" si="16"/>
        <v>1126.001</v>
      </c>
      <c r="DE239">
        <f t="shared" si="17"/>
        <v>23.105</v>
      </c>
      <c r="DF239">
        <f t="shared" si="18"/>
        <v>71.98</v>
      </c>
      <c r="DG239">
        <f t="shared" si="19"/>
        <v>712.404</v>
      </c>
      <c r="DH239">
        <v>3322.9039999999995</v>
      </c>
    </row>
    <row r="240" spans="1:112" x14ac:dyDescent="0.3">
      <c r="A240">
        <v>8738277769</v>
      </c>
      <c r="B240">
        <v>10738254886</v>
      </c>
      <c r="C240" s="1">
        <v>45936.454861111109</v>
      </c>
      <c r="D240" s="1">
        <v>45942.815972222219</v>
      </c>
      <c r="E240" t="s">
        <v>565</v>
      </c>
      <c r="F240">
        <v>391</v>
      </c>
      <c r="G240">
        <v>0</v>
      </c>
      <c r="H240">
        <v>391</v>
      </c>
      <c r="I240">
        <v>2850</v>
      </c>
      <c r="J240">
        <v>2400</v>
      </c>
      <c r="K240" t="s">
        <v>109</v>
      </c>
      <c r="L240">
        <v>5</v>
      </c>
      <c r="M240">
        <v>18.62</v>
      </c>
      <c r="N240">
        <v>0</v>
      </c>
      <c r="O240">
        <v>0</v>
      </c>
      <c r="P240">
        <v>1.8620000000000001</v>
      </c>
      <c r="Q240">
        <v>0.372</v>
      </c>
      <c r="R240">
        <v>2.36</v>
      </c>
      <c r="S240">
        <v>9.2279999999999998</v>
      </c>
      <c r="T240">
        <v>-9.2279999999999998</v>
      </c>
      <c r="U240">
        <v>-11.462</v>
      </c>
      <c r="V240">
        <v>-31.86</v>
      </c>
      <c r="W240">
        <v>0</v>
      </c>
      <c r="X240">
        <v>27</v>
      </c>
      <c r="Y240">
        <v>0</v>
      </c>
      <c r="Z240">
        <v>4.8600000000000003</v>
      </c>
      <c r="AA240">
        <v>1</v>
      </c>
      <c r="AB240" t="s">
        <v>116</v>
      </c>
      <c r="AC240">
        <v>450</v>
      </c>
      <c r="AD240">
        <v>347.678</v>
      </c>
      <c r="AE240">
        <v>347.678</v>
      </c>
      <c r="AF240">
        <v>0</v>
      </c>
      <c r="AG240">
        <v>-11.462</v>
      </c>
      <c r="AH240">
        <v>-31.86</v>
      </c>
      <c r="AI240">
        <v>391</v>
      </c>
      <c r="AJ240">
        <v>0</v>
      </c>
      <c r="AL240">
        <v>0</v>
      </c>
      <c r="AM240" s="1">
        <v>45957</v>
      </c>
      <c r="AN240" s="1">
        <v>45957</v>
      </c>
      <c r="AO240" s="1">
        <v>45957</v>
      </c>
      <c r="AP240">
        <v>0</v>
      </c>
      <c r="AQ240">
        <v>372.38</v>
      </c>
      <c r="AR240">
        <v>5</v>
      </c>
      <c r="AS240">
        <v>0</v>
      </c>
      <c r="AT240">
        <v>0</v>
      </c>
      <c r="AU240">
        <v>0.5</v>
      </c>
      <c r="AV240">
        <v>0</v>
      </c>
      <c r="AW240">
        <v>0</v>
      </c>
      <c r="AX240">
        <v>0.1</v>
      </c>
      <c r="AY240" t="s">
        <v>127</v>
      </c>
      <c r="AZ240" t="s">
        <v>128</v>
      </c>
      <c r="BA240">
        <v>2.36</v>
      </c>
      <c r="BB240">
        <v>0</v>
      </c>
      <c r="BC240">
        <v>9.2279999999999998</v>
      </c>
      <c r="BD240">
        <v>-9.2279999999999998</v>
      </c>
      <c r="BE240">
        <v>0</v>
      </c>
      <c r="BF240">
        <v>0</v>
      </c>
      <c r="BG240">
        <v>0</v>
      </c>
      <c r="BH240">
        <v>2400</v>
      </c>
      <c r="BI240">
        <v>0.37237999999999999</v>
      </c>
      <c r="BL240">
        <v>0</v>
      </c>
      <c r="BM240">
        <v>0</v>
      </c>
      <c r="BN240">
        <v>0</v>
      </c>
      <c r="BO240">
        <v>0</v>
      </c>
      <c r="BP240">
        <v>0</v>
      </c>
      <c r="BS240" t="s">
        <v>283</v>
      </c>
      <c r="BT240">
        <v>1.8620000000000001</v>
      </c>
      <c r="BU240">
        <v>0</v>
      </c>
      <c r="BV240">
        <v>0.372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347.678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f t="shared" si="15"/>
        <v>391</v>
      </c>
      <c r="DD240">
        <f t="shared" si="16"/>
        <v>9.2279999999999998</v>
      </c>
      <c r="DE240">
        <f t="shared" si="17"/>
        <v>2.234</v>
      </c>
      <c r="DF240">
        <f t="shared" si="18"/>
        <v>31.86</v>
      </c>
      <c r="DG240">
        <f t="shared" si="19"/>
        <v>20.481999999999999</v>
      </c>
      <c r="DH240">
        <v>347.678</v>
      </c>
    </row>
    <row r="241" spans="1:112" x14ac:dyDescent="0.3">
      <c r="A241">
        <v>8737279770</v>
      </c>
      <c r="B241">
        <v>10737256874</v>
      </c>
      <c r="C241" s="1">
        <v>45936.454861111109</v>
      </c>
      <c r="D241" s="1">
        <v>45939.890277777777</v>
      </c>
      <c r="E241" t="s">
        <v>566</v>
      </c>
      <c r="F241">
        <v>2549</v>
      </c>
      <c r="G241">
        <v>0</v>
      </c>
      <c r="H241">
        <v>2549</v>
      </c>
      <c r="I241">
        <v>3250</v>
      </c>
      <c r="J241">
        <v>495</v>
      </c>
      <c r="K241" t="s">
        <v>120</v>
      </c>
      <c r="L241">
        <v>5</v>
      </c>
      <c r="M241">
        <v>0</v>
      </c>
      <c r="N241">
        <v>60.69</v>
      </c>
      <c r="O241">
        <v>60.69</v>
      </c>
      <c r="P241">
        <v>12.138</v>
      </c>
      <c r="Q241">
        <v>2.4279999999999999</v>
      </c>
      <c r="R241">
        <v>25.96</v>
      </c>
      <c r="S241">
        <v>661.72</v>
      </c>
      <c r="T241">
        <v>-661.72</v>
      </c>
      <c r="U241">
        <v>-676.28599999999994</v>
      </c>
      <c r="V241">
        <v>-71.98</v>
      </c>
      <c r="W241">
        <v>0</v>
      </c>
      <c r="X241">
        <v>61</v>
      </c>
      <c r="Y241">
        <v>0</v>
      </c>
      <c r="Z241">
        <v>10.98</v>
      </c>
      <c r="AA241">
        <v>1</v>
      </c>
      <c r="AB241" t="s">
        <v>131</v>
      </c>
      <c r="AC241">
        <v>2755</v>
      </c>
      <c r="AD241">
        <v>1800.7339999999999</v>
      </c>
      <c r="AE241">
        <v>1800.7339999999999</v>
      </c>
      <c r="AF241">
        <v>0</v>
      </c>
      <c r="AG241">
        <v>-676.28599999999994</v>
      </c>
      <c r="AH241">
        <v>-71.98</v>
      </c>
      <c r="AI241">
        <v>2549</v>
      </c>
      <c r="AJ241">
        <v>0</v>
      </c>
      <c r="AL241">
        <v>0</v>
      </c>
      <c r="AM241" s="1">
        <v>45953</v>
      </c>
      <c r="AN241" s="1">
        <v>45953</v>
      </c>
      <c r="AO241" s="1">
        <v>45953</v>
      </c>
      <c r="AP241">
        <v>0</v>
      </c>
      <c r="AQ241">
        <v>2427.62</v>
      </c>
      <c r="AR241">
        <v>0</v>
      </c>
      <c r="AS241">
        <v>2.5</v>
      </c>
      <c r="AT241">
        <v>2.5</v>
      </c>
      <c r="AU241">
        <v>0</v>
      </c>
      <c r="AV241">
        <v>0.25</v>
      </c>
      <c r="AW241">
        <v>0.25</v>
      </c>
      <c r="AX241">
        <v>0.1</v>
      </c>
      <c r="AY241" t="s">
        <v>121</v>
      </c>
      <c r="AZ241" t="s">
        <v>128</v>
      </c>
      <c r="BA241">
        <v>25.96</v>
      </c>
      <c r="BB241">
        <v>0</v>
      </c>
      <c r="BC241">
        <v>661.72</v>
      </c>
      <c r="BD241">
        <v>-661.72</v>
      </c>
      <c r="BE241">
        <v>0</v>
      </c>
      <c r="BF241">
        <v>0</v>
      </c>
      <c r="BG241">
        <v>0</v>
      </c>
      <c r="BH241">
        <v>495</v>
      </c>
      <c r="BI241">
        <v>2.4276200000000001</v>
      </c>
      <c r="BL241">
        <v>0</v>
      </c>
      <c r="BM241">
        <v>0</v>
      </c>
      <c r="BN241">
        <v>0</v>
      </c>
      <c r="BO241">
        <v>0</v>
      </c>
      <c r="BP241">
        <v>0</v>
      </c>
      <c r="BS241" t="s">
        <v>567</v>
      </c>
      <c r="BT241">
        <v>12.138</v>
      </c>
      <c r="BU241">
        <v>0</v>
      </c>
      <c r="BV241">
        <v>2.4279999999999999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1800.7339999999999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f t="shared" si="15"/>
        <v>2549</v>
      </c>
      <c r="DD241">
        <f t="shared" si="16"/>
        <v>661.72</v>
      </c>
      <c r="DE241">
        <f t="shared" si="17"/>
        <v>14.565999999999999</v>
      </c>
      <c r="DF241">
        <f t="shared" si="18"/>
        <v>71.98</v>
      </c>
      <c r="DG241">
        <f t="shared" si="19"/>
        <v>133.518</v>
      </c>
      <c r="DH241">
        <v>1800.7339999999999</v>
      </c>
    </row>
    <row r="242" spans="1:112" x14ac:dyDescent="0.3">
      <c r="A242">
        <v>8720788804</v>
      </c>
      <c r="B242">
        <v>10720733722</v>
      </c>
      <c r="C242" s="1">
        <v>45930.615277777775</v>
      </c>
      <c r="D242" s="1">
        <v>45934.408333333333</v>
      </c>
      <c r="E242" t="s">
        <v>568</v>
      </c>
      <c r="F242">
        <v>2293</v>
      </c>
      <c r="G242">
        <v>2293</v>
      </c>
      <c r="H242">
        <v>0</v>
      </c>
      <c r="I242">
        <v>5000</v>
      </c>
      <c r="J242">
        <v>2501</v>
      </c>
      <c r="K242" t="s">
        <v>109</v>
      </c>
      <c r="L242">
        <v>5</v>
      </c>
      <c r="M242">
        <v>109.19</v>
      </c>
      <c r="N242">
        <v>0</v>
      </c>
      <c r="O242">
        <v>0</v>
      </c>
      <c r="P242">
        <v>10.919</v>
      </c>
      <c r="Q242">
        <v>2.1840000000000002</v>
      </c>
      <c r="R242">
        <v>31.86</v>
      </c>
      <c r="S242">
        <v>730.55</v>
      </c>
      <c r="T242">
        <v>-730.55</v>
      </c>
      <c r="U242">
        <v>-743.65300000000002</v>
      </c>
      <c r="V242">
        <v>-71.98</v>
      </c>
      <c r="W242">
        <v>0</v>
      </c>
      <c r="X242">
        <v>61</v>
      </c>
      <c r="Y242">
        <v>0</v>
      </c>
      <c r="Z242">
        <v>10.98</v>
      </c>
      <c r="AA242">
        <v>1</v>
      </c>
      <c r="AB242" t="s">
        <v>116</v>
      </c>
      <c r="AC242">
        <v>2499</v>
      </c>
      <c r="AD242">
        <v>1477.367</v>
      </c>
      <c r="AE242">
        <v>1477.367</v>
      </c>
      <c r="AF242">
        <v>0</v>
      </c>
      <c r="AG242">
        <v>0</v>
      </c>
      <c r="AI242">
        <v>0</v>
      </c>
      <c r="AJ242">
        <v>-743.65300000000002</v>
      </c>
      <c r="AK242">
        <v>-71.98</v>
      </c>
      <c r="AL242">
        <v>2293</v>
      </c>
      <c r="AM242" s="1"/>
      <c r="AN242" s="1"/>
      <c r="AO242" s="1"/>
      <c r="AP242">
        <v>0</v>
      </c>
      <c r="AQ242">
        <v>2183.81</v>
      </c>
      <c r="AR242">
        <v>5</v>
      </c>
      <c r="AS242">
        <v>0</v>
      </c>
      <c r="AT242">
        <v>0</v>
      </c>
      <c r="AU242">
        <v>0.5</v>
      </c>
      <c r="AV242">
        <v>0</v>
      </c>
      <c r="AW242">
        <v>0</v>
      </c>
      <c r="AX242">
        <v>0.1</v>
      </c>
      <c r="AY242" t="s">
        <v>127</v>
      </c>
      <c r="AZ242" t="s">
        <v>128</v>
      </c>
      <c r="BC242">
        <v>0</v>
      </c>
      <c r="BD242">
        <v>0</v>
      </c>
      <c r="BE242">
        <v>0</v>
      </c>
      <c r="BF242">
        <v>0</v>
      </c>
      <c r="BG242">
        <v>0</v>
      </c>
      <c r="BJ242">
        <v>31.86</v>
      </c>
      <c r="BK242">
        <v>0</v>
      </c>
      <c r="BL242">
        <v>730.55</v>
      </c>
      <c r="BM242">
        <v>-730.55</v>
      </c>
      <c r="BN242">
        <v>0</v>
      </c>
      <c r="BO242">
        <v>0</v>
      </c>
      <c r="BP242">
        <v>0</v>
      </c>
      <c r="BQ242">
        <v>2501</v>
      </c>
      <c r="BR242">
        <v>2.1838099999999998</v>
      </c>
      <c r="BS242" t="s">
        <v>569</v>
      </c>
      <c r="BT242">
        <v>0</v>
      </c>
      <c r="BU242">
        <v>10.919</v>
      </c>
      <c r="BV242">
        <v>0</v>
      </c>
      <c r="BW242">
        <v>2.1840000000000002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1477.367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f t="shared" si="15"/>
        <v>2293</v>
      </c>
      <c r="DD242">
        <f t="shared" si="16"/>
        <v>730.55</v>
      </c>
      <c r="DE242">
        <f t="shared" si="17"/>
        <v>13.103000000000002</v>
      </c>
      <c r="DF242">
        <f t="shared" si="18"/>
        <v>71.98</v>
      </c>
      <c r="DG242">
        <f t="shared" si="19"/>
        <v>120.10899999999999</v>
      </c>
      <c r="DH242">
        <v>1477.367</v>
      </c>
    </row>
    <row r="243" spans="1:112" x14ac:dyDescent="0.3">
      <c r="A243">
        <v>8722024188</v>
      </c>
      <c r="B243">
        <v>10721969117</v>
      </c>
      <c r="C243" s="1">
        <v>45930.615277777775</v>
      </c>
      <c r="D243" s="1">
        <v>45935.601388888892</v>
      </c>
      <c r="E243" t="s">
        <v>570</v>
      </c>
      <c r="F243">
        <v>3169</v>
      </c>
      <c r="G243">
        <v>0</v>
      </c>
      <c r="H243">
        <v>3169</v>
      </c>
      <c r="I243">
        <v>3750</v>
      </c>
      <c r="J243">
        <v>375</v>
      </c>
      <c r="K243" t="s">
        <v>109</v>
      </c>
      <c r="L243">
        <v>18</v>
      </c>
      <c r="M243">
        <v>483.41</v>
      </c>
      <c r="N243">
        <v>0</v>
      </c>
      <c r="O243">
        <v>0</v>
      </c>
      <c r="P243">
        <v>13.428000000000001</v>
      </c>
      <c r="Q243">
        <v>2.6859999999999999</v>
      </c>
      <c r="R243">
        <v>24.78</v>
      </c>
      <c r="S243">
        <v>785.27800000000002</v>
      </c>
      <c r="T243">
        <v>-785.27800000000002</v>
      </c>
      <c r="U243">
        <v>-801.39200000000005</v>
      </c>
      <c r="V243">
        <v>-71.98</v>
      </c>
      <c r="W243">
        <v>0</v>
      </c>
      <c r="X243">
        <v>61</v>
      </c>
      <c r="Y243">
        <v>0</v>
      </c>
      <c r="Z243">
        <v>10.98</v>
      </c>
      <c r="AA243">
        <v>1</v>
      </c>
      <c r="AB243" t="s">
        <v>116</v>
      </c>
      <c r="AC243">
        <v>3375</v>
      </c>
      <c r="AD243">
        <v>2295.6280000000002</v>
      </c>
      <c r="AE243">
        <v>2295.6280000000002</v>
      </c>
      <c r="AF243">
        <v>0</v>
      </c>
      <c r="AG243">
        <v>-801.39200000000005</v>
      </c>
      <c r="AH243">
        <v>-71.98</v>
      </c>
      <c r="AI243">
        <v>3169</v>
      </c>
      <c r="AJ243">
        <v>0</v>
      </c>
      <c r="AL243">
        <v>0</v>
      </c>
      <c r="AM243" s="1">
        <v>45953</v>
      </c>
      <c r="AN243" s="1">
        <v>45953</v>
      </c>
      <c r="AO243" s="1">
        <v>45953</v>
      </c>
      <c r="AP243">
        <v>0</v>
      </c>
      <c r="AQ243">
        <v>2685.59</v>
      </c>
      <c r="AR243">
        <v>18</v>
      </c>
      <c r="AS243">
        <v>0</v>
      </c>
      <c r="AT243">
        <v>0</v>
      </c>
      <c r="AU243">
        <v>0.5</v>
      </c>
      <c r="AV243">
        <v>0</v>
      </c>
      <c r="AW243">
        <v>0</v>
      </c>
      <c r="AX243">
        <v>0.1</v>
      </c>
      <c r="AY243" t="s">
        <v>112</v>
      </c>
      <c r="AZ243" t="s">
        <v>124</v>
      </c>
      <c r="BA243">
        <v>24.78</v>
      </c>
      <c r="BB243">
        <v>0</v>
      </c>
      <c r="BC243">
        <v>785.27800000000002</v>
      </c>
      <c r="BD243">
        <v>-785.27800000000002</v>
      </c>
      <c r="BE243">
        <v>0</v>
      </c>
      <c r="BF243">
        <v>0</v>
      </c>
      <c r="BG243">
        <v>0</v>
      </c>
      <c r="BH243">
        <v>375</v>
      </c>
      <c r="BI243">
        <v>2.6855899999999999</v>
      </c>
      <c r="BL243">
        <v>0</v>
      </c>
      <c r="BM243">
        <v>0</v>
      </c>
      <c r="BN243">
        <v>0</v>
      </c>
      <c r="BO243">
        <v>0</v>
      </c>
      <c r="BP243">
        <v>0</v>
      </c>
      <c r="BS243" t="s">
        <v>571</v>
      </c>
      <c r="BT243">
        <v>13.428000000000001</v>
      </c>
      <c r="BU243">
        <v>0</v>
      </c>
      <c r="BV243">
        <v>2.6859999999999999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2295.6280000000002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f t="shared" si="15"/>
        <v>3169</v>
      </c>
      <c r="DD243">
        <f t="shared" si="16"/>
        <v>785.27800000000002</v>
      </c>
      <c r="DE243">
        <f t="shared" si="17"/>
        <v>16.114000000000001</v>
      </c>
      <c r="DF243">
        <f t="shared" si="18"/>
        <v>71.98</v>
      </c>
      <c r="DG243">
        <f t="shared" si="19"/>
        <v>496.83800000000002</v>
      </c>
      <c r="DH243">
        <v>2295.6279999999997</v>
      </c>
    </row>
    <row r="244" spans="1:112" x14ac:dyDescent="0.3">
      <c r="A244">
        <v>8739101324</v>
      </c>
      <c r="B244">
        <v>10739087052</v>
      </c>
      <c r="C244" s="1">
        <v>45937.468055555553</v>
      </c>
      <c r="D244" s="1">
        <v>45942.75</v>
      </c>
      <c r="E244" t="s">
        <v>572</v>
      </c>
      <c r="F244">
        <v>3294.01</v>
      </c>
      <c r="G244">
        <v>3294</v>
      </c>
      <c r="H244">
        <v>0</v>
      </c>
      <c r="I244">
        <v>3500</v>
      </c>
      <c r="J244">
        <v>0</v>
      </c>
      <c r="K244" t="s">
        <v>109</v>
      </c>
      <c r="L244">
        <v>18</v>
      </c>
      <c r="M244">
        <v>502.48</v>
      </c>
      <c r="N244">
        <v>0</v>
      </c>
      <c r="O244">
        <v>0</v>
      </c>
      <c r="P244">
        <v>13.958</v>
      </c>
      <c r="Q244">
        <v>2.7919999999999998</v>
      </c>
      <c r="R244">
        <v>24.78</v>
      </c>
      <c r="S244">
        <v>816.25300000000004</v>
      </c>
      <c r="T244">
        <v>-816.25300000000004</v>
      </c>
      <c r="U244">
        <v>-833.00300000000004</v>
      </c>
      <c r="V244">
        <v>-71.98</v>
      </c>
      <c r="W244">
        <v>0</v>
      </c>
      <c r="X244">
        <v>61</v>
      </c>
      <c r="Y244">
        <v>0</v>
      </c>
      <c r="Z244">
        <v>10.98</v>
      </c>
      <c r="AA244">
        <v>1</v>
      </c>
      <c r="AB244" t="s">
        <v>116</v>
      </c>
      <c r="AC244">
        <v>3500</v>
      </c>
      <c r="AD244">
        <v>2389.0169999999998</v>
      </c>
      <c r="AE244">
        <v>2389.0169999999998</v>
      </c>
      <c r="AF244">
        <v>0</v>
      </c>
      <c r="AG244">
        <v>0</v>
      </c>
      <c r="AI244">
        <v>0</v>
      </c>
      <c r="AJ244">
        <v>-833.00300000000004</v>
      </c>
      <c r="AK244">
        <v>-71.98</v>
      </c>
      <c r="AL244">
        <v>3294</v>
      </c>
      <c r="AM244" s="1"/>
      <c r="AN244" s="1"/>
      <c r="AO244" s="1"/>
      <c r="AP244">
        <v>0</v>
      </c>
      <c r="AQ244">
        <v>2791.53</v>
      </c>
      <c r="AR244">
        <v>18</v>
      </c>
      <c r="AS244">
        <v>0</v>
      </c>
      <c r="AT244">
        <v>0</v>
      </c>
      <c r="AU244">
        <v>0.5</v>
      </c>
      <c r="AV244">
        <v>0</v>
      </c>
      <c r="AW244">
        <v>0</v>
      </c>
      <c r="AX244">
        <v>0.1</v>
      </c>
      <c r="AY244" t="s">
        <v>112</v>
      </c>
      <c r="AZ244" t="s">
        <v>124</v>
      </c>
      <c r="BC244">
        <v>0</v>
      </c>
      <c r="BD244">
        <v>0</v>
      </c>
      <c r="BE244">
        <v>0</v>
      </c>
      <c r="BF244">
        <v>0</v>
      </c>
      <c r="BG244">
        <v>0</v>
      </c>
      <c r="BJ244">
        <v>24.78</v>
      </c>
      <c r="BK244">
        <v>0</v>
      </c>
      <c r="BL244">
        <v>816.25300000000004</v>
      </c>
      <c r="BM244">
        <v>-816.25300000000004</v>
      </c>
      <c r="BN244">
        <v>0</v>
      </c>
      <c r="BO244">
        <v>0</v>
      </c>
      <c r="BP244">
        <v>0</v>
      </c>
      <c r="BQ244">
        <v>0</v>
      </c>
      <c r="BR244">
        <v>2.7915299999999998</v>
      </c>
      <c r="BS244" t="s">
        <v>573</v>
      </c>
      <c r="BT244">
        <v>0</v>
      </c>
      <c r="BU244">
        <v>13.958</v>
      </c>
      <c r="BV244">
        <v>0</v>
      </c>
      <c r="BW244">
        <v>2.7919999999999998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2389.0169999999998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f t="shared" si="15"/>
        <v>3294</v>
      </c>
      <c r="DD244">
        <f t="shared" si="16"/>
        <v>816.25300000000004</v>
      </c>
      <c r="DE244">
        <f t="shared" si="17"/>
        <v>16.75</v>
      </c>
      <c r="DF244">
        <f t="shared" si="18"/>
        <v>71.98</v>
      </c>
      <c r="DG244">
        <f t="shared" si="19"/>
        <v>516.43799999999999</v>
      </c>
      <c r="DH244">
        <v>2389.0169999999998</v>
      </c>
    </row>
    <row r="245" spans="1:112" x14ac:dyDescent="0.3">
      <c r="A245">
        <v>8680872278</v>
      </c>
      <c r="B245">
        <v>10680798037</v>
      </c>
      <c r="C245" s="1">
        <v>45918.800694444442</v>
      </c>
      <c r="D245" s="1">
        <v>45923.647916666669</v>
      </c>
      <c r="E245" t="s">
        <v>531</v>
      </c>
      <c r="F245">
        <v>2406</v>
      </c>
      <c r="G245">
        <v>2361.0830000000001</v>
      </c>
      <c r="H245">
        <v>44.917000000000002</v>
      </c>
      <c r="I245">
        <v>4750</v>
      </c>
      <c r="J245">
        <v>2138</v>
      </c>
      <c r="K245" t="s">
        <v>109</v>
      </c>
      <c r="L245">
        <v>12</v>
      </c>
      <c r="M245">
        <v>257.79000000000002</v>
      </c>
      <c r="N245">
        <v>0</v>
      </c>
      <c r="O245">
        <v>0</v>
      </c>
      <c r="P245">
        <v>10.742000000000001</v>
      </c>
      <c r="Q245">
        <v>2.1480000000000001</v>
      </c>
      <c r="R245">
        <v>24.78</v>
      </c>
      <c r="S245">
        <v>596.20699999999999</v>
      </c>
      <c r="T245">
        <v>-596.20699999999999</v>
      </c>
      <c r="U245">
        <v>-609.09699999999998</v>
      </c>
      <c r="V245">
        <v>-71.98</v>
      </c>
      <c r="W245">
        <v>0</v>
      </c>
      <c r="X245">
        <v>61</v>
      </c>
      <c r="Y245">
        <v>0</v>
      </c>
      <c r="Z245">
        <v>10.98</v>
      </c>
      <c r="AA245">
        <v>1</v>
      </c>
      <c r="AB245" t="s">
        <v>116</v>
      </c>
      <c r="AC245">
        <v>2612</v>
      </c>
      <c r="AD245">
        <v>1724.923</v>
      </c>
      <c r="AE245">
        <v>1724.923</v>
      </c>
      <c r="AF245">
        <v>0</v>
      </c>
      <c r="AG245">
        <v>-11.372</v>
      </c>
      <c r="AH245">
        <v>-1.34402</v>
      </c>
      <c r="AI245">
        <v>44.917000000000002</v>
      </c>
      <c r="AJ245">
        <v>-597.72500000000002</v>
      </c>
      <c r="AK245">
        <v>-70.635980000000004</v>
      </c>
      <c r="AL245">
        <v>2361.0830000000001</v>
      </c>
      <c r="AM245" s="1">
        <v>45938</v>
      </c>
      <c r="AN245" s="1">
        <v>45938</v>
      </c>
      <c r="AO245" s="1">
        <v>45938</v>
      </c>
      <c r="AP245">
        <v>150</v>
      </c>
      <c r="AQ245">
        <v>2148.21</v>
      </c>
      <c r="AR245">
        <v>12</v>
      </c>
      <c r="AS245">
        <v>0</v>
      </c>
      <c r="AT245">
        <v>0</v>
      </c>
      <c r="AU245">
        <v>0.5</v>
      </c>
      <c r="AV245">
        <v>0</v>
      </c>
      <c r="AW245">
        <v>0</v>
      </c>
      <c r="AX245">
        <v>0.1</v>
      </c>
      <c r="AY245" t="s">
        <v>112</v>
      </c>
      <c r="AZ245" t="s">
        <v>113</v>
      </c>
      <c r="BA245">
        <v>24.78</v>
      </c>
      <c r="BB245">
        <v>0</v>
      </c>
      <c r="BC245">
        <v>11.131</v>
      </c>
      <c r="BD245">
        <v>-11.131</v>
      </c>
      <c r="BE245">
        <v>0</v>
      </c>
      <c r="BF245">
        <v>0</v>
      </c>
      <c r="BG245">
        <v>0</v>
      </c>
      <c r="BH245">
        <v>2138</v>
      </c>
      <c r="BI245">
        <v>2.1482100000000002</v>
      </c>
      <c r="BJ245">
        <v>24.78</v>
      </c>
      <c r="BK245">
        <v>0</v>
      </c>
      <c r="BL245">
        <v>585.07600000000002</v>
      </c>
      <c r="BM245">
        <v>-585.07600000000002</v>
      </c>
      <c r="BN245">
        <v>0</v>
      </c>
      <c r="BO245">
        <v>0</v>
      </c>
      <c r="BP245">
        <v>0</v>
      </c>
      <c r="BQ245">
        <v>2138</v>
      </c>
      <c r="BR245">
        <v>2.1482100000000002</v>
      </c>
      <c r="BS245" t="s">
        <v>574</v>
      </c>
      <c r="BT245">
        <v>0.20100000000000001</v>
      </c>
      <c r="BU245">
        <v>10.541</v>
      </c>
      <c r="BV245">
        <v>0.04</v>
      </c>
      <c r="BW245">
        <v>2.1080000000000001</v>
      </c>
      <c r="BX245">
        <v>0</v>
      </c>
      <c r="BY245">
        <v>0</v>
      </c>
      <c r="BZ245">
        <v>1724.923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f t="shared" si="15"/>
        <v>2406</v>
      </c>
      <c r="DD245">
        <f t="shared" si="16"/>
        <v>596.20699999999999</v>
      </c>
      <c r="DE245">
        <f t="shared" si="17"/>
        <v>12.89</v>
      </c>
      <c r="DF245">
        <f t="shared" si="18"/>
        <v>71.98</v>
      </c>
      <c r="DG245">
        <f t="shared" si="19"/>
        <v>268.53200000000004</v>
      </c>
      <c r="DH245">
        <v>1724.923</v>
      </c>
    </row>
    <row r="246" spans="1:112" x14ac:dyDescent="0.3">
      <c r="A246">
        <v>8713819110</v>
      </c>
      <c r="B246">
        <v>10713757729</v>
      </c>
      <c r="C246" s="1">
        <v>45929.449305555558</v>
      </c>
      <c r="D246" s="1">
        <v>45932.727777777778</v>
      </c>
      <c r="E246" t="s">
        <v>575</v>
      </c>
      <c r="F246">
        <v>3294.01</v>
      </c>
      <c r="G246">
        <v>0</v>
      </c>
      <c r="H246">
        <v>3294</v>
      </c>
      <c r="I246">
        <v>3500</v>
      </c>
      <c r="J246">
        <v>0</v>
      </c>
      <c r="K246" t="s">
        <v>109</v>
      </c>
      <c r="L246">
        <v>18</v>
      </c>
      <c r="M246">
        <v>502.48</v>
      </c>
      <c r="N246">
        <v>0</v>
      </c>
      <c r="O246">
        <v>0</v>
      </c>
      <c r="P246">
        <v>13.958</v>
      </c>
      <c r="Q246">
        <v>2.7919999999999998</v>
      </c>
      <c r="R246">
        <v>24.78</v>
      </c>
      <c r="S246">
        <v>816.25300000000004</v>
      </c>
      <c r="T246">
        <v>-816.25300000000004</v>
      </c>
      <c r="U246">
        <v>-833.00300000000004</v>
      </c>
      <c r="V246">
        <v>-71.98</v>
      </c>
      <c r="W246">
        <v>0</v>
      </c>
      <c r="X246">
        <v>61</v>
      </c>
      <c r="Y246">
        <v>0</v>
      </c>
      <c r="Z246">
        <v>10.98</v>
      </c>
      <c r="AA246">
        <v>1</v>
      </c>
      <c r="AB246" t="s">
        <v>110</v>
      </c>
      <c r="AC246">
        <v>3500</v>
      </c>
      <c r="AD246">
        <v>2389.0169999999998</v>
      </c>
      <c r="AE246">
        <v>2389.0169999999998</v>
      </c>
      <c r="AF246">
        <v>0</v>
      </c>
      <c r="AG246">
        <v>-833.00300000000004</v>
      </c>
      <c r="AH246">
        <v>-71.98</v>
      </c>
      <c r="AI246">
        <v>3294</v>
      </c>
      <c r="AJ246">
        <v>0</v>
      </c>
      <c r="AL246">
        <v>0</v>
      </c>
      <c r="AM246" s="1">
        <v>45946</v>
      </c>
      <c r="AN246" s="1">
        <v>45946</v>
      </c>
      <c r="AO246" s="1">
        <v>45946</v>
      </c>
      <c r="AP246">
        <v>0</v>
      </c>
      <c r="AQ246">
        <v>2791.53</v>
      </c>
      <c r="AR246">
        <v>18</v>
      </c>
      <c r="AS246">
        <v>0</v>
      </c>
      <c r="AT246">
        <v>0</v>
      </c>
      <c r="AU246">
        <v>0.5</v>
      </c>
      <c r="AV246">
        <v>0</v>
      </c>
      <c r="AW246">
        <v>0</v>
      </c>
      <c r="AX246">
        <v>0.1</v>
      </c>
      <c r="AY246" t="s">
        <v>112</v>
      </c>
      <c r="AZ246" t="s">
        <v>124</v>
      </c>
      <c r="BA246">
        <v>24.78</v>
      </c>
      <c r="BB246">
        <v>0</v>
      </c>
      <c r="BC246">
        <v>816.25300000000004</v>
      </c>
      <c r="BD246">
        <v>-816.25300000000004</v>
      </c>
      <c r="BE246">
        <v>0</v>
      </c>
      <c r="BF246">
        <v>0</v>
      </c>
      <c r="BG246">
        <v>0</v>
      </c>
      <c r="BH246">
        <v>0</v>
      </c>
      <c r="BI246">
        <v>2.7915299999999998</v>
      </c>
      <c r="BL246">
        <v>0</v>
      </c>
      <c r="BM246">
        <v>0</v>
      </c>
      <c r="BN246">
        <v>0</v>
      </c>
      <c r="BO246">
        <v>0</v>
      </c>
      <c r="BP246">
        <v>0</v>
      </c>
      <c r="BS246" t="s">
        <v>576</v>
      </c>
      <c r="BT246">
        <v>13.958</v>
      </c>
      <c r="BU246">
        <v>0</v>
      </c>
      <c r="BV246">
        <v>2.7919999999999998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2389.0169999999998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f t="shared" si="15"/>
        <v>3294</v>
      </c>
      <c r="DD246">
        <f t="shared" si="16"/>
        <v>816.25300000000004</v>
      </c>
      <c r="DE246">
        <f t="shared" si="17"/>
        <v>16.75</v>
      </c>
      <c r="DF246">
        <f t="shared" si="18"/>
        <v>71.98</v>
      </c>
      <c r="DG246">
        <f t="shared" si="19"/>
        <v>516.43799999999999</v>
      </c>
      <c r="DH246">
        <v>2389.0169999999998</v>
      </c>
    </row>
    <row r="247" spans="1:112" x14ac:dyDescent="0.3">
      <c r="A247">
        <v>8704665177</v>
      </c>
      <c r="B247">
        <v>10704597212</v>
      </c>
      <c r="C247" s="1">
        <v>45924.55</v>
      </c>
      <c r="D247" s="1">
        <v>45929.551388888889</v>
      </c>
      <c r="E247" t="s">
        <v>577</v>
      </c>
      <c r="F247">
        <v>2150</v>
      </c>
      <c r="G247">
        <v>2150</v>
      </c>
      <c r="H247">
        <v>0</v>
      </c>
      <c r="I247">
        <v>3750</v>
      </c>
      <c r="J247">
        <v>1394</v>
      </c>
      <c r="K247" t="s">
        <v>109</v>
      </c>
      <c r="L247">
        <v>5</v>
      </c>
      <c r="M247">
        <v>102.38</v>
      </c>
      <c r="N247">
        <v>0</v>
      </c>
      <c r="O247">
        <v>0</v>
      </c>
      <c r="P247">
        <v>10.238</v>
      </c>
      <c r="Q247">
        <v>2.048</v>
      </c>
      <c r="R247">
        <v>31.86</v>
      </c>
      <c r="S247">
        <v>684.99</v>
      </c>
      <c r="T247">
        <v>-684.99</v>
      </c>
      <c r="U247">
        <v>-697.27599999999995</v>
      </c>
      <c r="V247">
        <v>-71.98</v>
      </c>
      <c r="W247">
        <v>0</v>
      </c>
      <c r="X247">
        <v>61</v>
      </c>
      <c r="Y247">
        <v>0</v>
      </c>
      <c r="Z247">
        <v>10.98</v>
      </c>
      <c r="AA247">
        <v>1</v>
      </c>
      <c r="AB247" t="s">
        <v>116</v>
      </c>
      <c r="AC247">
        <v>2356</v>
      </c>
      <c r="AD247">
        <v>1380.7439999999999</v>
      </c>
      <c r="AE247">
        <v>1380.7439999999999</v>
      </c>
      <c r="AF247">
        <v>0</v>
      </c>
      <c r="AG247">
        <v>0</v>
      </c>
      <c r="AI247">
        <v>0</v>
      </c>
      <c r="AJ247">
        <v>-697.27599999999995</v>
      </c>
      <c r="AK247">
        <v>-71.98</v>
      </c>
      <c r="AL247">
        <v>2150</v>
      </c>
      <c r="AM247" s="1"/>
      <c r="AN247" s="1"/>
      <c r="AO247" s="1"/>
      <c r="AP247">
        <v>0</v>
      </c>
      <c r="AQ247">
        <v>2047.62</v>
      </c>
      <c r="AR247">
        <v>5</v>
      </c>
      <c r="AS247">
        <v>0</v>
      </c>
      <c r="AT247">
        <v>0</v>
      </c>
      <c r="AU247">
        <v>0.5</v>
      </c>
      <c r="AV247">
        <v>0</v>
      </c>
      <c r="AW247">
        <v>0</v>
      </c>
      <c r="AX247">
        <v>0.1</v>
      </c>
      <c r="AY247" t="s">
        <v>127</v>
      </c>
      <c r="AZ247" t="s">
        <v>128</v>
      </c>
      <c r="BC247">
        <v>0</v>
      </c>
      <c r="BD247">
        <v>0</v>
      </c>
      <c r="BE247">
        <v>0</v>
      </c>
      <c r="BF247">
        <v>0</v>
      </c>
      <c r="BG247">
        <v>0</v>
      </c>
      <c r="BJ247">
        <v>31.86</v>
      </c>
      <c r="BK247">
        <v>0</v>
      </c>
      <c r="BL247">
        <v>684.99</v>
      </c>
      <c r="BM247">
        <v>-684.99</v>
      </c>
      <c r="BN247">
        <v>0</v>
      </c>
      <c r="BO247">
        <v>0</v>
      </c>
      <c r="BP247">
        <v>0</v>
      </c>
      <c r="BQ247">
        <v>1394</v>
      </c>
      <c r="BR247">
        <v>2.0476200000000002</v>
      </c>
      <c r="BS247" t="s">
        <v>578</v>
      </c>
      <c r="BT247">
        <v>0</v>
      </c>
      <c r="BU247">
        <v>10.238</v>
      </c>
      <c r="BV247">
        <v>0</v>
      </c>
      <c r="BW247">
        <v>2.048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1380.7439999999999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f t="shared" si="15"/>
        <v>2150</v>
      </c>
      <c r="DD247">
        <f t="shared" si="16"/>
        <v>684.99</v>
      </c>
      <c r="DE247">
        <f t="shared" si="17"/>
        <v>12.286</v>
      </c>
      <c r="DF247">
        <f t="shared" si="18"/>
        <v>71.98</v>
      </c>
      <c r="DG247">
        <f t="shared" si="19"/>
        <v>112.61799999999999</v>
      </c>
      <c r="DH247">
        <v>1380.7439999999999</v>
      </c>
    </row>
    <row r="248" spans="1:112" x14ac:dyDescent="0.3">
      <c r="A248">
        <v>8739090064</v>
      </c>
      <c r="B248">
        <v>10739075792</v>
      </c>
      <c r="C248" s="1">
        <v>45936.808333333334</v>
      </c>
      <c r="D248" s="1">
        <v>45941.711111111108</v>
      </c>
      <c r="E248" t="s">
        <v>579</v>
      </c>
      <c r="F248">
        <v>3594</v>
      </c>
      <c r="G248">
        <v>0</v>
      </c>
      <c r="H248">
        <v>3594</v>
      </c>
      <c r="I248">
        <v>4000</v>
      </c>
      <c r="J248">
        <v>200</v>
      </c>
      <c r="K248" t="s">
        <v>109</v>
      </c>
      <c r="L248">
        <v>18</v>
      </c>
      <c r="M248">
        <v>548.24</v>
      </c>
      <c r="N248">
        <v>0</v>
      </c>
      <c r="O248">
        <v>0</v>
      </c>
      <c r="P248">
        <v>15.228999999999999</v>
      </c>
      <c r="Q248">
        <v>3.0459999999999998</v>
      </c>
      <c r="R248">
        <v>25.96</v>
      </c>
      <c r="S248">
        <v>933.00199999999995</v>
      </c>
      <c r="T248">
        <v>-933.00199999999995</v>
      </c>
      <c r="U248">
        <v>-951.27700000000004</v>
      </c>
      <c r="V248">
        <v>-71.98</v>
      </c>
      <c r="W248">
        <v>0</v>
      </c>
      <c r="X248">
        <v>61</v>
      </c>
      <c r="Y248">
        <v>0</v>
      </c>
      <c r="Z248">
        <v>10.98</v>
      </c>
      <c r="AA248">
        <v>1</v>
      </c>
      <c r="AB248" t="s">
        <v>116</v>
      </c>
      <c r="AC248">
        <v>3800</v>
      </c>
      <c r="AD248">
        <v>2570.7429999999999</v>
      </c>
      <c r="AE248">
        <v>2570.7429999999999</v>
      </c>
      <c r="AF248">
        <v>0</v>
      </c>
      <c r="AG248">
        <v>-951.27700000000004</v>
      </c>
      <c r="AH248">
        <v>-71.98</v>
      </c>
      <c r="AI248">
        <v>3594</v>
      </c>
      <c r="AJ248">
        <v>0</v>
      </c>
      <c r="AL248">
        <v>0</v>
      </c>
      <c r="AM248" s="1">
        <v>45957</v>
      </c>
      <c r="AN248" s="1">
        <v>45957</v>
      </c>
      <c r="AO248" s="1">
        <v>45957</v>
      </c>
      <c r="AP248">
        <v>0</v>
      </c>
      <c r="AQ248">
        <v>3045.76</v>
      </c>
      <c r="AR248">
        <v>18</v>
      </c>
      <c r="AS248">
        <v>0</v>
      </c>
      <c r="AT248">
        <v>0</v>
      </c>
      <c r="AU248">
        <v>0.5</v>
      </c>
      <c r="AV248">
        <v>0</v>
      </c>
      <c r="AW248">
        <v>0</v>
      </c>
      <c r="AX248">
        <v>0.1</v>
      </c>
      <c r="AY248" t="s">
        <v>112</v>
      </c>
      <c r="AZ248" t="s">
        <v>160</v>
      </c>
      <c r="BA248">
        <v>25.96</v>
      </c>
      <c r="BB248">
        <v>0</v>
      </c>
      <c r="BC248">
        <v>933.00199999999995</v>
      </c>
      <c r="BD248">
        <v>-933.00199999999995</v>
      </c>
      <c r="BE248">
        <v>0</v>
      </c>
      <c r="BF248">
        <v>0</v>
      </c>
      <c r="BG248">
        <v>0</v>
      </c>
      <c r="BH248">
        <v>200</v>
      </c>
      <c r="BI248">
        <v>3.04576</v>
      </c>
      <c r="BL248">
        <v>0</v>
      </c>
      <c r="BM248">
        <v>0</v>
      </c>
      <c r="BN248">
        <v>0</v>
      </c>
      <c r="BO248">
        <v>0</v>
      </c>
      <c r="BP248">
        <v>0</v>
      </c>
      <c r="BS248" t="s">
        <v>580</v>
      </c>
      <c r="BT248">
        <v>15.228999999999999</v>
      </c>
      <c r="BU248">
        <v>0</v>
      </c>
      <c r="BV248">
        <v>3.0459999999999998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2570.7429999999999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f t="shared" si="15"/>
        <v>3594</v>
      </c>
      <c r="DD248">
        <f t="shared" si="16"/>
        <v>933.00199999999995</v>
      </c>
      <c r="DE248">
        <f t="shared" si="17"/>
        <v>18.274999999999999</v>
      </c>
      <c r="DF248">
        <f t="shared" si="18"/>
        <v>71.98</v>
      </c>
      <c r="DG248">
        <f t="shared" si="19"/>
        <v>563.46900000000005</v>
      </c>
      <c r="DH248">
        <v>2570.7429999999999</v>
      </c>
    </row>
    <row r="249" spans="1:112" x14ac:dyDescent="0.3">
      <c r="A249">
        <v>8729464761</v>
      </c>
      <c r="B249">
        <v>10729420972</v>
      </c>
      <c r="C249" s="1">
        <v>45933.480555555558</v>
      </c>
      <c r="D249" s="1">
        <v>45939.505555555559</v>
      </c>
      <c r="E249" t="s">
        <v>317</v>
      </c>
      <c r="F249">
        <v>3594</v>
      </c>
      <c r="G249">
        <v>3594</v>
      </c>
      <c r="H249">
        <v>0</v>
      </c>
      <c r="I249">
        <v>4000</v>
      </c>
      <c r="J249">
        <v>200</v>
      </c>
      <c r="K249" t="s">
        <v>109</v>
      </c>
      <c r="L249">
        <v>18</v>
      </c>
      <c r="M249">
        <v>548.24</v>
      </c>
      <c r="N249">
        <v>0</v>
      </c>
      <c r="O249">
        <v>0</v>
      </c>
      <c r="P249">
        <v>15.228999999999999</v>
      </c>
      <c r="Q249">
        <v>3.0459999999999998</v>
      </c>
      <c r="R249">
        <v>25.96</v>
      </c>
      <c r="S249">
        <v>933.00199999999995</v>
      </c>
      <c r="T249">
        <v>-933.00199999999995</v>
      </c>
      <c r="U249">
        <v>-951.27700000000004</v>
      </c>
      <c r="V249">
        <v>-71.98</v>
      </c>
      <c r="W249">
        <v>0</v>
      </c>
      <c r="X249">
        <v>61</v>
      </c>
      <c r="Y249">
        <v>0</v>
      </c>
      <c r="Z249">
        <v>10.98</v>
      </c>
      <c r="AA249">
        <v>1</v>
      </c>
      <c r="AB249" t="s">
        <v>116</v>
      </c>
      <c r="AC249">
        <v>3800</v>
      </c>
      <c r="AD249">
        <v>2570.7429999999999</v>
      </c>
      <c r="AE249">
        <v>2570.7429999999999</v>
      </c>
      <c r="AF249">
        <v>0</v>
      </c>
      <c r="AG249">
        <v>0</v>
      </c>
      <c r="AI249">
        <v>0</v>
      </c>
      <c r="AJ249">
        <v>-951.27700000000004</v>
      </c>
      <c r="AK249">
        <v>-71.98</v>
      </c>
      <c r="AL249">
        <v>3594</v>
      </c>
      <c r="AM249" s="1"/>
      <c r="AN249" s="1"/>
      <c r="AO249" s="1"/>
      <c r="AP249">
        <v>0</v>
      </c>
      <c r="AQ249">
        <v>3045.76</v>
      </c>
      <c r="AR249">
        <v>18</v>
      </c>
      <c r="AS249">
        <v>0</v>
      </c>
      <c r="AT249">
        <v>0</v>
      </c>
      <c r="AU249">
        <v>0.5</v>
      </c>
      <c r="AV249">
        <v>0</v>
      </c>
      <c r="AW249">
        <v>0</v>
      </c>
      <c r="AX249">
        <v>0.1</v>
      </c>
      <c r="AY249" t="s">
        <v>112</v>
      </c>
      <c r="AZ249" t="s">
        <v>160</v>
      </c>
      <c r="BC249">
        <v>0</v>
      </c>
      <c r="BD249">
        <v>0</v>
      </c>
      <c r="BE249">
        <v>0</v>
      </c>
      <c r="BF249">
        <v>0</v>
      </c>
      <c r="BG249">
        <v>0</v>
      </c>
      <c r="BJ249">
        <v>25.96</v>
      </c>
      <c r="BK249">
        <v>0</v>
      </c>
      <c r="BL249">
        <v>933.00199999999995</v>
      </c>
      <c r="BM249">
        <v>-933.00199999999995</v>
      </c>
      <c r="BN249">
        <v>0</v>
      </c>
      <c r="BO249">
        <v>0</v>
      </c>
      <c r="BP249">
        <v>0</v>
      </c>
      <c r="BQ249">
        <v>200</v>
      </c>
      <c r="BR249">
        <v>3.04576</v>
      </c>
      <c r="BS249" t="s">
        <v>581</v>
      </c>
      <c r="BT249">
        <v>0</v>
      </c>
      <c r="BU249">
        <v>15.228999999999999</v>
      </c>
      <c r="BV249">
        <v>0</v>
      </c>
      <c r="BW249">
        <v>3.0459999999999998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2570.7429999999999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f t="shared" si="15"/>
        <v>3594</v>
      </c>
      <c r="DD249">
        <f t="shared" si="16"/>
        <v>933.00199999999995</v>
      </c>
      <c r="DE249">
        <f t="shared" si="17"/>
        <v>18.274999999999999</v>
      </c>
      <c r="DF249">
        <f t="shared" si="18"/>
        <v>71.98</v>
      </c>
      <c r="DG249">
        <f t="shared" si="19"/>
        <v>563.46900000000005</v>
      </c>
      <c r="DH249">
        <v>2570.7429999999999</v>
      </c>
    </row>
    <row r="250" spans="1:112" x14ac:dyDescent="0.3">
      <c r="A250">
        <v>8665242405</v>
      </c>
      <c r="B250">
        <v>10665166437</v>
      </c>
      <c r="C250" s="1">
        <v>45913.450694444444</v>
      </c>
      <c r="D250" s="1">
        <v>45916.741666666669</v>
      </c>
      <c r="E250" t="s">
        <v>582</v>
      </c>
      <c r="F250">
        <v>2834</v>
      </c>
      <c r="G250">
        <v>0</v>
      </c>
      <c r="H250">
        <v>2834</v>
      </c>
      <c r="I250">
        <v>4000</v>
      </c>
      <c r="J250">
        <v>800</v>
      </c>
      <c r="K250" t="s">
        <v>109</v>
      </c>
      <c r="L250">
        <v>12</v>
      </c>
      <c r="M250">
        <v>303.64</v>
      </c>
      <c r="N250">
        <v>0</v>
      </c>
      <c r="O250">
        <v>0</v>
      </c>
      <c r="P250">
        <v>12.651999999999999</v>
      </c>
      <c r="Q250">
        <v>2.5299999999999998</v>
      </c>
      <c r="R250">
        <v>24.78</v>
      </c>
      <c r="S250">
        <v>702.26499999999999</v>
      </c>
      <c r="T250">
        <v>-702.26499999999999</v>
      </c>
      <c r="U250">
        <v>-717.447</v>
      </c>
      <c r="V250">
        <v>-71.98</v>
      </c>
      <c r="W250">
        <v>0</v>
      </c>
      <c r="X250">
        <v>61</v>
      </c>
      <c r="Y250">
        <v>0</v>
      </c>
      <c r="Z250">
        <v>10.98</v>
      </c>
      <c r="AA250">
        <v>1</v>
      </c>
      <c r="AB250" t="s">
        <v>110</v>
      </c>
      <c r="AC250">
        <v>3040</v>
      </c>
      <c r="AD250">
        <v>2044.5730000000001</v>
      </c>
      <c r="AE250">
        <v>2044.5730000000001</v>
      </c>
      <c r="AF250">
        <v>0</v>
      </c>
      <c r="AG250">
        <v>-717.447</v>
      </c>
      <c r="AH250">
        <v>-71.98</v>
      </c>
      <c r="AI250">
        <v>2834</v>
      </c>
      <c r="AJ250">
        <v>0</v>
      </c>
      <c r="AL250">
        <v>0</v>
      </c>
      <c r="AM250" s="1">
        <v>45933</v>
      </c>
      <c r="AN250" s="1">
        <v>45933</v>
      </c>
      <c r="AO250" s="1">
        <v>45933</v>
      </c>
      <c r="AP250">
        <v>0</v>
      </c>
      <c r="AQ250">
        <v>2530.36</v>
      </c>
      <c r="AR250">
        <v>12</v>
      </c>
      <c r="AS250">
        <v>0</v>
      </c>
      <c r="AT250">
        <v>0</v>
      </c>
      <c r="AU250">
        <v>0.5</v>
      </c>
      <c r="AV250">
        <v>0</v>
      </c>
      <c r="AW250">
        <v>0</v>
      </c>
      <c r="AX250">
        <v>0.1</v>
      </c>
      <c r="AY250" t="s">
        <v>112</v>
      </c>
      <c r="AZ250" t="s">
        <v>113</v>
      </c>
      <c r="BA250">
        <v>24.78</v>
      </c>
      <c r="BB250">
        <v>0</v>
      </c>
      <c r="BC250">
        <v>702.26499999999999</v>
      </c>
      <c r="BD250">
        <v>-702.26499999999999</v>
      </c>
      <c r="BE250">
        <v>0</v>
      </c>
      <c r="BF250">
        <v>0</v>
      </c>
      <c r="BG250">
        <v>0</v>
      </c>
      <c r="BH250">
        <v>800</v>
      </c>
      <c r="BI250">
        <v>2.5303599999999999</v>
      </c>
      <c r="BL250">
        <v>0</v>
      </c>
      <c r="BM250">
        <v>0</v>
      </c>
      <c r="BN250">
        <v>0</v>
      </c>
      <c r="BO250">
        <v>0</v>
      </c>
      <c r="BP250">
        <v>0</v>
      </c>
      <c r="BS250" t="s">
        <v>583</v>
      </c>
      <c r="BT250">
        <v>12.651999999999999</v>
      </c>
      <c r="BU250">
        <v>0</v>
      </c>
      <c r="BV250">
        <v>2.5299999999999998</v>
      </c>
      <c r="BW250">
        <v>0</v>
      </c>
      <c r="BX250">
        <v>2044.5730000000001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f t="shared" si="15"/>
        <v>2834</v>
      </c>
      <c r="DD250">
        <f t="shared" si="16"/>
        <v>702.26499999999999</v>
      </c>
      <c r="DE250">
        <f t="shared" si="17"/>
        <v>15.181999999999999</v>
      </c>
      <c r="DF250">
        <f t="shared" si="18"/>
        <v>71.98</v>
      </c>
      <c r="DG250">
        <f t="shared" si="19"/>
        <v>316.29199999999997</v>
      </c>
      <c r="DH250">
        <v>2044.5730000000003</v>
      </c>
    </row>
    <row r="251" spans="1:112" x14ac:dyDescent="0.3">
      <c r="A251">
        <v>8752596562</v>
      </c>
      <c r="B251">
        <v>10752638162</v>
      </c>
      <c r="C251" s="1">
        <v>45943.449305555558</v>
      </c>
      <c r="D251" s="1">
        <v>45945.493055555555</v>
      </c>
      <c r="E251" t="s">
        <v>584</v>
      </c>
      <c r="F251">
        <v>1029</v>
      </c>
      <c r="G251">
        <v>1029</v>
      </c>
      <c r="H251">
        <v>0</v>
      </c>
      <c r="I251">
        <v>3250</v>
      </c>
      <c r="J251">
        <v>2050</v>
      </c>
      <c r="K251" t="s">
        <v>120</v>
      </c>
      <c r="L251">
        <v>5</v>
      </c>
      <c r="M251">
        <v>0</v>
      </c>
      <c r="N251">
        <v>24.5</v>
      </c>
      <c r="O251">
        <v>24.5</v>
      </c>
      <c r="P251">
        <v>4.9000000000000004</v>
      </c>
      <c r="Q251">
        <v>0.98</v>
      </c>
      <c r="R251">
        <v>27.14</v>
      </c>
      <c r="S251">
        <v>279.27100000000002</v>
      </c>
      <c r="T251">
        <v>-279.27100000000002</v>
      </c>
      <c r="U251">
        <v>-285.15100000000001</v>
      </c>
      <c r="V251">
        <v>-53.1</v>
      </c>
      <c r="W251">
        <v>0</v>
      </c>
      <c r="X251">
        <v>45</v>
      </c>
      <c r="Y251">
        <v>0</v>
      </c>
      <c r="Z251">
        <v>8.1</v>
      </c>
      <c r="AA251">
        <v>1</v>
      </c>
      <c r="AB251" t="s">
        <v>116</v>
      </c>
      <c r="AC251">
        <v>1200</v>
      </c>
      <c r="AD251">
        <v>690.74900000000002</v>
      </c>
      <c r="AE251">
        <v>690.74900000000002</v>
      </c>
      <c r="AF251">
        <v>0</v>
      </c>
      <c r="AG251">
        <v>0</v>
      </c>
      <c r="AI251">
        <v>0</v>
      </c>
      <c r="AJ251">
        <v>-285.15100000000001</v>
      </c>
      <c r="AK251">
        <v>-53.1</v>
      </c>
      <c r="AL251">
        <v>1029</v>
      </c>
      <c r="AM251" s="1"/>
      <c r="AN251" s="1"/>
      <c r="AO251" s="1"/>
      <c r="AP251">
        <v>0</v>
      </c>
      <c r="AQ251">
        <v>980</v>
      </c>
      <c r="AR251">
        <v>0</v>
      </c>
      <c r="AS251">
        <v>2.5</v>
      </c>
      <c r="AT251">
        <v>2.5</v>
      </c>
      <c r="AU251">
        <v>0</v>
      </c>
      <c r="AV251">
        <v>0.25</v>
      </c>
      <c r="AW251">
        <v>0.25</v>
      </c>
      <c r="AX251">
        <v>0.1</v>
      </c>
      <c r="AY251" t="s">
        <v>121</v>
      </c>
      <c r="AZ251" t="s">
        <v>128</v>
      </c>
      <c r="BC251">
        <v>0</v>
      </c>
      <c r="BD251">
        <v>0</v>
      </c>
      <c r="BE251">
        <v>0</v>
      </c>
      <c r="BF251">
        <v>0</v>
      </c>
      <c r="BG251">
        <v>0</v>
      </c>
      <c r="BJ251">
        <v>27.14</v>
      </c>
      <c r="BK251">
        <v>0</v>
      </c>
      <c r="BL251">
        <v>279.27100000000002</v>
      </c>
      <c r="BM251">
        <v>-279.27100000000002</v>
      </c>
      <c r="BN251">
        <v>0</v>
      </c>
      <c r="BO251">
        <v>0</v>
      </c>
      <c r="BP251">
        <v>0</v>
      </c>
      <c r="BQ251">
        <v>2050</v>
      </c>
      <c r="BR251">
        <v>0.98</v>
      </c>
      <c r="BS251" t="s">
        <v>585</v>
      </c>
      <c r="BT251">
        <v>0</v>
      </c>
      <c r="BU251">
        <v>4.9000000000000004</v>
      </c>
      <c r="BV251">
        <v>0</v>
      </c>
      <c r="BW251">
        <v>0.98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690.74900000000002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f t="shared" si="15"/>
        <v>1029</v>
      </c>
      <c r="DD251">
        <f t="shared" si="16"/>
        <v>279.27100000000002</v>
      </c>
      <c r="DE251">
        <f t="shared" si="17"/>
        <v>5.8800000000000008</v>
      </c>
      <c r="DF251">
        <f t="shared" si="18"/>
        <v>53.1</v>
      </c>
      <c r="DG251">
        <f t="shared" si="19"/>
        <v>53.9</v>
      </c>
      <c r="DH251">
        <v>690.74900000000002</v>
      </c>
    </row>
    <row r="252" spans="1:112" x14ac:dyDescent="0.3">
      <c r="A252">
        <v>8708903671</v>
      </c>
      <c r="B252">
        <v>10708838478</v>
      </c>
      <c r="C252" s="1">
        <v>45926.445138888892</v>
      </c>
      <c r="D252" s="1">
        <v>45931.624305555553</v>
      </c>
      <c r="E252" t="s">
        <v>313</v>
      </c>
      <c r="F252">
        <v>3104</v>
      </c>
      <c r="G252">
        <v>3104</v>
      </c>
      <c r="H252">
        <v>0</v>
      </c>
      <c r="I252">
        <v>3500</v>
      </c>
      <c r="J252">
        <v>190</v>
      </c>
      <c r="K252" t="s">
        <v>120</v>
      </c>
      <c r="L252">
        <v>18</v>
      </c>
      <c r="M252">
        <v>0</v>
      </c>
      <c r="N252">
        <v>236.75</v>
      </c>
      <c r="O252">
        <v>236.75</v>
      </c>
      <c r="P252">
        <v>13.153</v>
      </c>
      <c r="Q252">
        <v>2.6309999999999998</v>
      </c>
      <c r="R252">
        <v>24.78</v>
      </c>
      <c r="S252">
        <v>769.17100000000005</v>
      </c>
      <c r="T252">
        <v>-769.17100000000005</v>
      </c>
      <c r="U252">
        <v>-784.95500000000004</v>
      </c>
      <c r="V252">
        <v>-71.98</v>
      </c>
      <c r="W252">
        <v>0</v>
      </c>
      <c r="X252">
        <v>61</v>
      </c>
      <c r="Y252">
        <v>0</v>
      </c>
      <c r="Z252">
        <v>10.98</v>
      </c>
      <c r="AA252">
        <v>1</v>
      </c>
      <c r="AB252" t="s">
        <v>131</v>
      </c>
      <c r="AC252">
        <v>3310</v>
      </c>
      <c r="AD252">
        <v>2247.0650000000001</v>
      </c>
      <c r="AE252">
        <v>2247.0650000000001</v>
      </c>
      <c r="AF252">
        <v>0</v>
      </c>
      <c r="AG252">
        <v>0</v>
      </c>
      <c r="AI252">
        <v>0</v>
      </c>
      <c r="AJ252">
        <v>-784.95500000000004</v>
      </c>
      <c r="AK252">
        <v>-71.98</v>
      </c>
      <c r="AL252">
        <v>3104</v>
      </c>
      <c r="AM252" s="1"/>
      <c r="AN252" s="1"/>
      <c r="AO252" s="1"/>
      <c r="AP252">
        <v>0</v>
      </c>
      <c r="AQ252">
        <v>2630.5</v>
      </c>
      <c r="AR252">
        <v>0</v>
      </c>
      <c r="AS252">
        <v>9</v>
      </c>
      <c r="AT252">
        <v>9</v>
      </c>
      <c r="AU252">
        <v>0</v>
      </c>
      <c r="AV252">
        <v>0.25</v>
      </c>
      <c r="AW252">
        <v>0.25</v>
      </c>
      <c r="AX252">
        <v>0.1</v>
      </c>
      <c r="AY252" t="s">
        <v>112</v>
      </c>
      <c r="AZ252" t="s">
        <v>113</v>
      </c>
      <c r="BC252">
        <v>0</v>
      </c>
      <c r="BD252">
        <v>0</v>
      </c>
      <c r="BE252">
        <v>0</v>
      </c>
      <c r="BF252">
        <v>0</v>
      </c>
      <c r="BG252">
        <v>0</v>
      </c>
      <c r="BJ252">
        <v>24.78</v>
      </c>
      <c r="BK252">
        <v>0</v>
      </c>
      <c r="BL252">
        <v>769.17100000000005</v>
      </c>
      <c r="BM252">
        <v>-769.17100000000005</v>
      </c>
      <c r="BN252">
        <v>0</v>
      </c>
      <c r="BO252">
        <v>0</v>
      </c>
      <c r="BP252">
        <v>0</v>
      </c>
      <c r="BQ252">
        <v>190</v>
      </c>
      <c r="BR252">
        <v>2.6305000000000001</v>
      </c>
      <c r="BS252" t="s">
        <v>586</v>
      </c>
      <c r="BT252">
        <v>0</v>
      </c>
      <c r="BU252">
        <v>13.153</v>
      </c>
      <c r="BV252">
        <v>0</v>
      </c>
      <c r="BW252">
        <v>2.6309999999999998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2247.0650000000001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f t="shared" si="15"/>
        <v>3104</v>
      </c>
      <c r="DD252">
        <f t="shared" si="16"/>
        <v>769.17100000000005</v>
      </c>
      <c r="DE252">
        <f t="shared" si="17"/>
        <v>15.784000000000001</v>
      </c>
      <c r="DF252">
        <f t="shared" si="18"/>
        <v>71.98</v>
      </c>
      <c r="DG252">
        <f t="shared" si="19"/>
        <v>486.65300000000002</v>
      </c>
      <c r="DH252">
        <v>2247.0649999999996</v>
      </c>
    </row>
    <row r="253" spans="1:112" x14ac:dyDescent="0.3">
      <c r="A253">
        <v>8752062875</v>
      </c>
      <c r="B253">
        <v>10752102038</v>
      </c>
      <c r="C253" s="1">
        <v>45943.449305555558</v>
      </c>
      <c r="D253" s="1">
        <v>45946.52847222222</v>
      </c>
      <c r="E253" t="s">
        <v>587</v>
      </c>
      <c r="F253">
        <v>3564</v>
      </c>
      <c r="G253">
        <v>0</v>
      </c>
      <c r="H253">
        <v>3563.99</v>
      </c>
      <c r="I253">
        <v>4000</v>
      </c>
      <c r="J253">
        <v>230</v>
      </c>
      <c r="K253" t="s">
        <v>109</v>
      </c>
      <c r="L253">
        <v>18</v>
      </c>
      <c r="M253">
        <v>543.66</v>
      </c>
      <c r="N253">
        <v>0</v>
      </c>
      <c r="O253">
        <v>0</v>
      </c>
      <c r="P253">
        <v>15.102</v>
      </c>
      <c r="Q253">
        <v>3.02</v>
      </c>
      <c r="R253">
        <v>24.78</v>
      </c>
      <c r="S253">
        <v>883.15700000000004</v>
      </c>
      <c r="T253">
        <v>-883.15700000000004</v>
      </c>
      <c r="U253">
        <v>-901.279</v>
      </c>
      <c r="V253">
        <v>-71.98</v>
      </c>
      <c r="W253">
        <v>0</v>
      </c>
      <c r="X253">
        <v>61</v>
      </c>
      <c r="Y253">
        <v>0</v>
      </c>
      <c r="Z253">
        <v>10.98</v>
      </c>
      <c r="AA253">
        <v>1</v>
      </c>
      <c r="AB253" t="s">
        <v>116</v>
      </c>
      <c r="AC253">
        <v>3770</v>
      </c>
      <c r="AD253">
        <v>2590.7310000000002</v>
      </c>
      <c r="AE253">
        <v>2590.7310000000002</v>
      </c>
      <c r="AF253">
        <v>0</v>
      </c>
      <c r="AG253">
        <v>-901.279</v>
      </c>
      <c r="AH253">
        <v>-71.98</v>
      </c>
      <c r="AI253">
        <v>3563.99</v>
      </c>
      <c r="AJ253">
        <v>0</v>
      </c>
      <c r="AL253">
        <v>0</v>
      </c>
      <c r="AM253" s="1">
        <v>45960</v>
      </c>
      <c r="AN253" s="1">
        <v>45960</v>
      </c>
      <c r="AO253" s="1">
        <v>45960</v>
      </c>
      <c r="AP253">
        <v>0</v>
      </c>
      <c r="AQ253">
        <v>3020.34</v>
      </c>
      <c r="AR253">
        <v>18</v>
      </c>
      <c r="AS253">
        <v>0</v>
      </c>
      <c r="AT253">
        <v>0</v>
      </c>
      <c r="AU253">
        <v>0.5</v>
      </c>
      <c r="AV253">
        <v>0</v>
      </c>
      <c r="AW253">
        <v>0</v>
      </c>
      <c r="AX253">
        <v>0.1</v>
      </c>
      <c r="AY253" t="s">
        <v>112</v>
      </c>
      <c r="AZ253" t="s">
        <v>124</v>
      </c>
      <c r="BA253">
        <v>24.78</v>
      </c>
      <c r="BB253">
        <v>0</v>
      </c>
      <c r="BC253">
        <v>883.15700000000004</v>
      </c>
      <c r="BD253">
        <v>-883.15700000000004</v>
      </c>
      <c r="BE253">
        <v>0</v>
      </c>
      <c r="BF253">
        <v>0</v>
      </c>
      <c r="BG253">
        <v>0</v>
      </c>
      <c r="BH253">
        <v>230</v>
      </c>
      <c r="BI253">
        <v>3.02034</v>
      </c>
      <c r="BL253">
        <v>0</v>
      </c>
      <c r="BM253">
        <v>0</v>
      </c>
      <c r="BN253">
        <v>0</v>
      </c>
      <c r="BO253">
        <v>0</v>
      </c>
      <c r="BP253">
        <v>0</v>
      </c>
      <c r="BS253" t="s">
        <v>588</v>
      </c>
      <c r="BT253">
        <v>15.102</v>
      </c>
      <c r="BU253">
        <v>0</v>
      </c>
      <c r="BV253">
        <v>3.02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2590.7310000000002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f t="shared" si="15"/>
        <v>3563.99</v>
      </c>
      <c r="DD253">
        <f t="shared" si="16"/>
        <v>883.15700000000004</v>
      </c>
      <c r="DE253">
        <f t="shared" si="17"/>
        <v>18.122</v>
      </c>
      <c r="DF253">
        <f t="shared" si="18"/>
        <v>71.98</v>
      </c>
      <c r="DG253">
        <f t="shared" si="19"/>
        <v>558.76199999999994</v>
      </c>
      <c r="DH253">
        <v>2590.7309999999998</v>
      </c>
    </row>
    <row r="254" spans="1:112" x14ac:dyDescent="0.3">
      <c r="A254">
        <v>8698417103</v>
      </c>
      <c r="B254">
        <v>10698346324</v>
      </c>
      <c r="C254" s="1">
        <v>45923.446527777778</v>
      </c>
      <c r="D254" s="1">
        <v>45929.654166666667</v>
      </c>
      <c r="E254" t="s">
        <v>589</v>
      </c>
      <c r="F254">
        <v>2146</v>
      </c>
      <c r="G254">
        <v>0</v>
      </c>
      <c r="H254">
        <v>2146</v>
      </c>
      <c r="I254">
        <v>3500</v>
      </c>
      <c r="J254">
        <v>1148</v>
      </c>
      <c r="K254" t="s">
        <v>109</v>
      </c>
      <c r="L254">
        <v>5</v>
      </c>
      <c r="M254">
        <v>102.19</v>
      </c>
      <c r="N254">
        <v>0</v>
      </c>
      <c r="O254">
        <v>0</v>
      </c>
      <c r="P254">
        <v>10.218999999999999</v>
      </c>
      <c r="Q254">
        <v>2.044</v>
      </c>
      <c r="R254">
        <v>21.24</v>
      </c>
      <c r="S254">
        <v>455.81</v>
      </c>
      <c r="T254">
        <v>-455.81</v>
      </c>
      <c r="U254">
        <v>-468.07299999999998</v>
      </c>
      <c r="V254">
        <v>-71.98</v>
      </c>
      <c r="W254">
        <v>0</v>
      </c>
      <c r="X254">
        <v>61</v>
      </c>
      <c r="Y254">
        <v>0</v>
      </c>
      <c r="Z254">
        <v>10.98</v>
      </c>
      <c r="AA254">
        <v>1</v>
      </c>
      <c r="AB254" t="s">
        <v>116</v>
      </c>
      <c r="AC254">
        <v>2352</v>
      </c>
      <c r="AD254">
        <v>1605.9469999999999</v>
      </c>
      <c r="AE254">
        <v>1605.9469999999999</v>
      </c>
      <c r="AF254">
        <v>0</v>
      </c>
      <c r="AG254">
        <v>-468.07299999999998</v>
      </c>
      <c r="AH254">
        <v>-71.98</v>
      </c>
      <c r="AI254">
        <v>2146</v>
      </c>
      <c r="AJ254">
        <v>0</v>
      </c>
      <c r="AL254">
        <v>0</v>
      </c>
      <c r="AM254" s="1">
        <v>45943</v>
      </c>
      <c r="AN254" s="1">
        <v>45943</v>
      </c>
      <c r="AO254" s="1">
        <v>45943</v>
      </c>
      <c r="AP254">
        <v>0</v>
      </c>
      <c r="AQ254">
        <v>2043.81</v>
      </c>
      <c r="AR254">
        <v>5</v>
      </c>
      <c r="AS254">
        <v>0</v>
      </c>
      <c r="AT254">
        <v>0</v>
      </c>
      <c r="AU254">
        <v>0.5</v>
      </c>
      <c r="AV254">
        <v>0</v>
      </c>
      <c r="AW254">
        <v>0</v>
      </c>
      <c r="AX254">
        <v>0.1</v>
      </c>
      <c r="AY254" t="s">
        <v>112</v>
      </c>
      <c r="AZ254" t="s">
        <v>128</v>
      </c>
      <c r="BA254">
        <v>21.24</v>
      </c>
      <c r="BB254">
        <v>0</v>
      </c>
      <c r="BC254">
        <v>455.81</v>
      </c>
      <c r="BD254">
        <v>-455.81</v>
      </c>
      <c r="BE254">
        <v>0</v>
      </c>
      <c r="BF254">
        <v>0</v>
      </c>
      <c r="BG254">
        <v>0</v>
      </c>
      <c r="BH254">
        <v>1148</v>
      </c>
      <c r="BI254">
        <v>2.0438100000000001</v>
      </c>
      <c r="BL254">
        <v>0</v>
      </c>
      <c r="BM254">
        <v>0</v>
      </c>
      <c r="BN254">
        <v>0</v>
      </c>
      <c r="BO254">
        <v>0</v>
      </c>
      <c r="BP254">
        <v>0</v>
      </c>
      <c r="BS254" t="s">
        <v>590</v>
      </c>
      <c r="BT254">
        <v>10.218999999999999</v>
      </c>
      <c r="BU254">
        <v>0</v>
      </c>
      <c r="BV254">
        <v>2.044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1605.9469999999999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f t="shared" si="15"/>
        <v>2146</v>
      </c>
      <c r="DD254">
        <f t="shared" si="16"/>
        <v>455.81</v>
      </c>
      <c r="DE254">
        <f t="shared" si="17"/>
        <v>12.263</v>
      </c>
      <c r="DF254">
        <f t="shared" si="18"/>
        <v>71.98</v>
      </c>
      <c r="DG254">
        <f t="shared" si="19"/>
        <v>112.40899999999999</v>
      </c>
      <c r="DH254">
        <v>1605.9470000000001</v>
      </c>
    </row>
    <row r="255" spans="1:112" x14ac:dyDescent="0.3">
      <c r="A255">
        <v>8737098227</v>
      </c>
      <c r="B255">
        <v>10737075333</v>
      </c>
      <c r="C255" s="1">
        <v>45936.454861111109</v>
      </c>
      <c r="D255" s="1">
        <v>45944.731944444444</v>
      </c>
      <c r="E255" t="s">
        <v>591</v>
      </c>
      <c r="F255">
        <v>3789</v>
      </c>
      <c r="G255">
        <v>3789</v>
      </c>
      <c r="H255">
        <v>0</v>
      </c>
      <c r="I255">
        <v>4250</v>
      </c>
      <c r="J255">
        <v>255</v>
      </c>
      <c r="K255" t="s">
        <v>109</v>
      </c>
      <c r="L255">
        <v>18</v>
      </c>
      <c r="M255">
        <v>577.98</v>
      </c>
      <c r="N255">
        <v>0</v>
      </c>
      <c r="O255">
        <v>0</v>
      </c>
      <c r="P255">
        <v>16.055</v>
      </c>
      <c r="Q255">
        <v>3.2109999999999999</v>
      </c>
      <c r="R255">
        <v>24.78</v>
      </c>
      <c r="S255">
        <v>938.91399999999999</v>
      </c>
      <c r="T255">
        <v>-938.91399999999999</v>
      </c>
      <c r="U255">
        <v>-958.18</v>
      </c>
      <c r="V255">
        <v>-71.98</v>
      </c>
      <c r="W255">
        <v>0</v>
      </c>
      <c r="X255">
        <v>61</v>
      </c>
      <c r="Y255">
        <v>0</v>
      </c>
      <c r="Z255">
        <v>10.98</v>
      </c>
      <c r="AA255">
        <v>1</v>
      </c>
      <c r="AB255" t="s">
        <v>116</v>
      </c>
      <c r="AC255">
        <v>3995</v>
      </c>
      <c r="AD255">
        <v>2758.84</v>
      </c>
      <c r="AE255">
        <v>2758.84</v>
      </c>
      <c r="AF255">
        <v>0</v>
      </c>
      <c r="AG255">
        <v>0</v>
      </c>
      <c r="AI255">
        <v>0</v>
      </c>
      <c r="AJ255">
        <v>-958.18</v>
      </c>
      <c r="AK255">
        <v>-71.98</v>
      </c>
      <c r="AL255">
        <v>3789</v>
      </c>
      <c r="AM255" s="1"/>
      <c r="AN255" s="1"/>
      <c r="AO255" s="1"/>
      <c r="AP255">
        <v>0</v>
      </c>
      <c r="AQ255">
        <v>3211.02</v>
      </c>
      <c r="AR255">
        <v>18</v>
      </c>
      <c r="AS255">
        <v>0</v>
      </c>
      <c r="AT255">
        <v>0</v>
      </c>
      <c r="AU255">
        <v>0.5</v>
      </c>
      <c r="AV255">
        <v>0</v>
      </c>
      <c r="AW255">
        <v>0</v>
      </c>
      <c r="AX255">
        <v>0.1</v>
      </c>
      <c r="AY255" t="s">
        <v>112</v>
      </c>
      <c r="AZ255" t="s">
        <v>113</v>
      </c>
      <c r="BC255">
        <v>0</v>
      </c>
      <c r="BD255">
        <v>0</v>
      </c>
      <c r="BE255">
        <v>0</v>
      </c>
      <c r="BF255">
        <v>0</v>
      </c>
      <c r="BG255">
        <v>0</v>
      </c>
      <c r="BJ255">
        <v>24.78</v>
      </c>
      <c r="BK255">
        <v>0</v>
      </c>
      <c r="BL255">
        <v>938.91399999999999</v>
      </c>
      <c r="BM255">
        <v>-938.91399999999999</v>
      </c>
      <c r="BN255">
        <v>0</v>
      </c>
      <c r="BO255">
        <v>0</v>
      </c>
      <c r="BP255">
        <v>0</v>
      </c>
      <c r="BQ255">
        <v>255</v>
      </c>
      <c r="BR255">
        <v>3.21102</v>
      </c>
      <c r="BS255" t="s">
        <v>592</v>
      </c>
      <c r="BT255">
        <v>0</v>
      </c>
      <c r="BU255">
        <v>16.055</v>
      </c>
      <c r="BV255">
        <v>0</v>
      </c>
      <c r="BW255">
        <v>3.2109999999999999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2758.84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f t="shared" si="15"/>
        <v>3789</v>
      </c>
      <c r="DD255">
        <f t="shared" si="16"/>
        <v>938.91399999999999</v>
      </c>
      <c r="DE255">
        <f t="shared" si="17"/>
        <v>19.265999999999998</v>
      </c>
      <c r="DF255">
        <f t="shared" si="18"/>
        <v>71.98</v>
      </c>
      <c r="DG255">
        <f t="shared" si="19"/>
        <v>594.03499999999997</v>
      </c>
      <c r="DH255">
        <v>2758.84</v>
      </c>
    </row>
    <row r="256" spans="1:112" x14ac:dyDescent="0.3">
      <c r="A256">
        <v>8681438935</v>
      </c>
      <c r="B256">
        <v>10681364915</v>
      </c>
      <c r="C256" s="1">
        <v>45919.434027777781</v>
      </c>
      <c r="D256" s="1">
        <v>45923.398611111108</v>
      </c>
      <c r="E256" t="s">
        <v>593</v>
      </c>
      <c r="F256">
        <v>3629</v>
      </c>
      <c r="G256">
        <v>3629</v>
      </c>
      <c r="H256">
        <v>0</v>
      </c>
      <c r="I256">
        <v>5000</v>
      </c>
      <c r="J256">
        <v>1165</v>
      </c>
      <c r="K256" t="s">
        <v>109</v>
      </c>
      <c r="L256">
        <v>12</v>
      </c>
      <c r="M256">
        <v>388.82</v>
      </c>
      <c r="N256">
        <v>0</v>
      </c>
      <c r="O256">
        <v>0</v>
      </c>
      <c r="P256">
        <v>16.201000000000001</v>
      </c>
      <c r="Q256">
        <v>3.24</v>
      </c>
      <c r="R256">
        <v>31.86</v>
      </c>
      <c r="S256">
        <v>1156.1990000000001</v>
      </c>
      <c r="T256">
        <v>-1156.1990000000001</v>
      </c>
      <c r="U256">
        <v>-1175.6400000000001</v>
      </c>
      <c r="V256">
        <v>-71.98</v>
      </c>
      <c r="W256">
        <v>0</v>
      </c>
      <c r="X256">
        <v>61</v>
      </c>
      <c r="Y256">
        <v>0</v>
      </c>
      <c r="Z256">
        <v>10.98</v>
      </c>
      <c r="AA256">
        <v>1</v>
      </c>
      <c r="AB256" t="s">
        <v>116</v>
      </c>
      <c r="AC256">
        <v>3835</v>
      </c>
      <c r="AD256">
        <v>2381.38</v>
      </c>
      <c r="AE256">
        <v>2381.38</v>
      </c>
      <c r="AF256">
        <v>0</v>
      </c>
      <c r="AG256">
        <v>0</v>
      </c>
      <c r="AI256">
        <v>0</v>
      </c>
      <c r="AJ256">
        <v>-1175.6400000000001</v>
      </c>
      <c r="AK256">
        <v>-71.98</v>
      </c>
      <c r="AL256">
        <v>3629</v>
      </c>
      <c r="AM256" s="1"/>
      <c r="AN256" s="1"/>
      <c r="AO256" s="1"/>
      <c r="AP256">
        <v>0</v>
      </c>
      <c r="AQ256">
        <v>3240.18</v>
      </c>
      <c r="AR256">
        <v>12</v>
      </c>
      <c r="AS256">
        <v>0</v>
      </c>
      <c r="AT256">
        <v>0</v>
      </c>
      <c r="AU256">
        <v>0.5</v>
      </c>
      <c r="AV256">
        <v>0</v>
      </c>
      <c r="AW256">
        <v>0</v>
      </c>
      <c r="AX256">
        <v>0.1</v>
      </c>
      <c r="AY256" t="s">
        <v>127</v>
      </c>
      <c r="AZ256" t="s">
        <v>128</v>
      </c>
      <c r="BC256">
        <v>0</v>
      </c>
      <c r="BD256">
        <v>0</v>
      </c>
      <c r="BE256">
        <v>0</v>
      </c>
      <c r="BF256">
        <v>0</v>
      </c>
      <c r="BG256">
        <v>0</v>
      </c>
      <c r="BJ256">
        <v>31.86</v>
      </c>
      <c r="BK256">
        <v>0</v>
      </c>
      <c r="BL256">
        <v>1156.1990000000001</v>
      </c>
      <c r="BM256">
        <v>-1156.1990000000001</v>
      </c>
      <c r="BN256">
        <v>0</v>
      </c>
      <c r="BO256">
        <v>0</v>
      </c>
      <c r="BP256">
        <v>0</v>
      </c>
      <c r="BQ256">
        <v>1165</v>
      </c>
      <c r="BR256">
        <v>3.2401800000000001</v>
      </c>
      <c r="BS256" t="s">
        <v>594</v>
      </c>
      <c r="BT256">
        <v>0</v>
      </c>
      <c r="BU256">
        <v>16.201000000000001</v>
      </c>
      <c r="BV256">
        <v>0</v>
      </c>
      <c r="BW256">
        <v>3.24</v>
      </c>
      <c r="BX256">
        <v>0</v>
      </c>
      <c r="BY256">
        <v>0</v>
      </c>
      <c r="BZ256">
        <v>2381.38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f t="shared" si="15"/>
        <v>3629</v>
      </c>
      <c r="DD256">
        <f t="shared" si="16"/>
        <v>1156.1990000000001</v>
      </c>
      <c r="DE256">
        <f t="shared" si="17"/>
        <v>19.441000000000003</v>
      </c>
      <c r="DF256">
        <f t="shared" si="18"/>
        <v>71.98</v>
      </c>
      <c r="DG256">
        <f t="shared" si="19"/>
        <v>405.02100000000002</v>
      </c>
      <c r="DH256">
        <v>2381.38</v>
      </c>
    </row>
    <row r="257" spans="1:112" x14ac:dyDescent="0.3">
      <c r="A257">
        <v>8664113232</v>
      </c>
      <c r="B257">
        <v>10664037280</v>
      </c>
      <c r="C257" s="1">
        <v>45913.450694444444</v>
      </c>
      <c r="D257" s="1">
        <v>45917.546527777777</v>
      </c>
      <c r="E257" t="s">
        <v>595</v>
      </c>
      <c r="F257">
        <v>2406</v>
      </c>
      <c r="G257">
        <v>2406</v>
      </c>
      <c r="H257">
        <v>0</v>
      </c>
      <c r="I257">
        <v>4750</v>
      </c>
      <c r="J257">
        <v>2138</v>
      </c>
      <c r="K257" t="s">
        <v>109</v>
      </c>
      <c r="L257">
        <v>12</v>
      </c>
      <c r="M257">
        <v>257.79000000000002</v>
      </c>
      <c r="N257">
        <v>0</v>
      </c>
      <c r="O257">
        <v>0</v>
      </c>
      <c r="P257">
        <v>10.741</v>
      </c>
      <c r="Q257">
        <v>2.1480000000000001</v>
      </c>
      <c r="R257">
        <v>24.78</v>
      </c>
      <c r="S257">
        <v>596.20699999999999</v>
      </c>
      <c r="T257">
        <v>-596.20699999999999</v>
      </c>
      <c r="U257">
        <v>-609.096</v>
      </c>
      <c r="V257">
        <v>-71.98</v>
      </c>
      <c r="W257">
        <v>0</v>
      </c>
      <c r="X257">
        <v>61</v>
      </c>
      <c r="Y257">
        <v>0</v>
      </c>
      <c r="Z257">
        <v>10.98</v>
      </c>
      <c r="AA257">
        <v>1</v>
      </c>
      <c r="AB257" t="s">
        <v>116</v>
      </c>
      <c r="AC257">
        <v>2612</v>
      </c>
      <c r="AD257">
        <v>1724.924</v>
      </c>
      <c r="AE257">
        <v>1724.924</v>
      </c>
      <c r="AF257">
        <v>0</v>
      </c>
      <c r="AG257">
        <v>0</v>
      </c>
      <c r="AI257">
        <v>0</v>
      </c>
      <c r="AJ257">
        <v>-609.096</v>
      </c>
      <c r="AK257">
        <v>-71.98</v>
      </c>
      <c r="AL257">
        <v>2406</v>
      </c>
      <c r="AM257" s="1"/>
      <c r="AN257" s="1"/>
      <c r="AO257" s="1"/>
      <c r="AP257">
        <v>150</v>
      </c>
      <c r="AQ257">
        <v>2148.21</v>
      </c>
      <c r="AR257">
        <v>12</v>
      </c>
      <c r="AS257">
        <v>0</v>
      </c>
      <c r="AT257">
        <v>0</v>
      </c>
      <c r="AU257">
        <v>0.5</v>
      </c>
      <c r="AV257">
        <v>0</v>
      </c>
      <c r="AW257">
        <v>0</v>
      </c>
      <c r="AX257">
        <v>0.1</v>
      </c>
      <c r="AY257" t="s">
        <v>112</v>
      </c>
      <c r="AZ257" t="s">
        <v>113</v>
      </c>
      <c r="BC257">
        <v>0</v>
      </c>
      <c r="BD257">
        <v>0</v>
      </c>
      <c r="BE257">
        <v>0</v>
      </c>
      <c r="BF257">
        <v>0</v>
      </c>
      <c r="BG257">
        <v>0</v>
      </c>
      <c r="BJ257">
        <v>24.78</v>
      </c>
      <c r="BK257">
        <v>0</v>
      </c>
      <c r="BL257">
        <v>596.20699999999999</v>
      </c>
      <c r="BM257">
        <v>-596.20699999999999</v>
      </c>
      <c r="BN257">
        <v>0</v>
      </c>
      <c r="BO257">
        <v>0</v>
      </c>
      <c r="BP257">
        <v>0</v>
      </c>
      <c r="BQ257">
        <v>2138</v>
      </c>
      <c r="BR257">
        <v>2.1482100000000002</v>
      </c>
      <c r="BS257" t="s">
        <v>596</v>
      </c>
      <c r="BT257">
        <v>0</v>
      </c>
      <c r="BU257">
        <v>10.741</v>
      </c>
      <c r="BV257">
        <v>0</v>
      </c>
      <c r="BW257">
        <v>2.1480000000000001</v>
      </c>
      <c r="BX257">
        <v>1724.924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f t="shared" si="15"/>
        <v>2406</v>
      </c>
      <c r="DD257">
        <f t="shared" si="16"/>
        <v>596.20699999999999</v>
      </c>
      <c r="DE257">
        <f t="shared" si="17"/>
        <v>12.888999999999999</v>
      </c>
      <c r="DF257">
        <f t="shared" si="18"/>
        <v>71.98</v>
      </c>
      <c r="DG257">
        <f t="shared" si="19"/>
        <v>268.53100000000001</v>
      </c>
      <c r="DH257">
        <v>1724.9240000000002</v>
      </c>
    </row>
    <row r="258" spans="1:112" x14ac:dyDescent="0.3">
      <c r="A258">
        <v>8752574079</v>
      </c>
      <c r="B258">
        <v>10752614445</v>
      </c>
      <c r="C258" s="1">
        <v>45943.449305555558</v>
      </c>
      <c r="D258" s="1">
        <v>45946.678472222222</v>
      </c>
      <c r="E258" t="s">
        <v>575</v>
      </c>
      <c r="F258">
        <v>3394</v>
      </c>
      <c r="G258">
        <v>0</v>
      </c>
      <c r="H258">
        <v>3394</v>
      </c>
      <c r="I258">
        <v>4000</v>
      </c>
      <c r="J258">
        <v>400</v>
      </c>
      <c r="K258" t="s">
        <v>109</v>
      </c>
      <c r="L258">
        <v>18</v>
      </c>
      <c r="M258">
        <v>517.73</v>
      </c>
      <c r="N258">
        <v>0</v>
      </c>
      <c r="O258">
        <v>0</v>
      </c>
      <c r="P258">
        <v>14.381</v>
      </c>
      <c r="Q258">
        <v>2.8759999999999999</v>
      </c>
      <c r="R258">
        <v>24.78</v>
      </c>
      <c r="S258">
        <v>841.03300000000002</v>
      </c>
      <c r="T258">
        <v>-841.03300000000002</v>
      </c>
      <c r="U258">
        <v>-858.29</v>
      </c>
      <c r="V258">
        <v>-71.98</v>
      </c>
      <c r="W258">
        <v>0</v>
      </c>
      <c r="X258">
        <v>61</v>
      </c>
      <c r="Y258">
        <v>0</v>
      </c>
      <c r="Z258">
        <v>10.98</v>
      </c>
      <c r="AA258">
        <v>1</v>
      </c>
      <c r="AB258" t="s">
        <v>110</v>
      </c>
      <c r="AC258">
        <v>3600</v>
      </c>
      <c r="AD258">
        <v>2463.73</v>
      </c>
      <c r="AE258">
        <v>2463.73</v>
      </c>
      <c r="AF258">
        <v>0</v>
      </c>
      <c r="AG258">
        <v>-858.29</v>
      </c>
      <c r="AH258">
        <v>-71.98</v>
      </c>
      <c r="AI258">
        <v>3394</v>
      </c>
      <c r="AJ258">
        <v>0</v>
      </c>
      <c r="AL258">
        <v>0</v>
      </c>
      <c r="AM258" s="1">
        <v>45960</v>
      </c>
      <c r="AN258" s="1">
        <v>45960</v>
      </c>
      <c r="AO258" s="1">
        <v>45960</v>
      </c>
      <c r="AP258">
        <v>0</v>
      </c>
      <c r="AQ258">
        <v>2876.27</v>
      </c>
      <c r="AR258">
        <v>18</v>
      </c>
      <c r="AS258">
        <v>0</v>
      </c>
      <c r="AT258">
        <v>0</v>
      </c>
      <c r="AU258">
        <v>0.5</v>
      </c>
      <c r="AV258">
        <v>0</v>
      </c>
      <c r="AW258">
        <v>0</v>
      </c>
      <c r="AX258">
        <v>0.1</v>
      </c>
      <c r="AY258" t="s">
        <v>112</v>
      </c>
      <c r="AZ258" t="s">
        <v>124</v>
      </c>
      <c r="BA258">
        <v>24.78</v>
      </c>
      <c r="BB258">
        <v>0</v>
      </c>
      <c r="BC258">
        <v>841.03300000000002</v>
      </c>
      <c r="BD258">
        <v>-841.03300000000002</v>
      </c>
      <c r="BE258">
        <v>0</v>
      </c>
      <c r="BF258">
        <v>0</v>
      </c>
      <c r="BG258">
        <v>0</v>
      </c>
      <c r="BH258">
        <v>400</v>
      </c>
      <c r="BI258">
        <v>2.8762699999999999</v>
      </c>
      <c r="BL258">
        <v>0</v>
      </c>
      <c r="BM258">
        <v>0</v>
      </c>
      <c r="BN258">
        <v>0</v>
      </c>
      <c r="BO258">
        <v>0</v>
      </c>
      <c r="BP258">
        <v>0</v>
      </c>
      <c r="BS258" t="s">
        <v>597</v>
      </c>
      <c r="BT258">
        <v>14.381</v>
      </c>
      <c r="BU258">
        <v>0</v>
      </c>
      <c r="BV258">
        <v>2.8759999999999999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2463.73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f t="shared" ref="DC258:DC321" si="20">IFERROR(G258,0)+IFERROR(H258,0)</f>
        <v>3394</v>
      </c>
      <c r="DD258">
        <f t="shared" ref="DD258:DD321" si="21">ABS(IFERROR(T258,0))</f>
        <v>841.03300000000002</v>
      </c>
      <c r="DE258">
        <f t="shared" ref="DE258:DE321" si="22">ABS(IFERROR(P258,0)+IFERROR(Q258,0))</f>
        <v>17.257000000000001</v>
      </c>
      <c r="DF258">
        <f t="shared" ref="DF258:DF321" si="23">ABS(IFERROR(AH258,0))+ABS(IFERROR(AK258,0))+IFERROR(W258,0)</f>
        <v>71.98</v>
      </c>
      <c r="DG258">
        <f t="shared" ref="DG258:DG321" si="24">IFERROR(M258,0)+IFERROR(N258,0)+IFERROR(O258,0)+IFERROR(P258,0)</f>
        <v>532.11099999999999</v>
      </c>
      <c r="DH258">
        <v>2463.73</v>
      </c>
    </row>
    <row r="259" spans="1:112" x14ac:dyDescent="0.3">
      <c r="A259">
        <v>8742285736</v>
      </c>
      <c r="B259">
        <v>10742285447</v>
      </c>
      <c r="C259" s="1">
        <v>45938.5625</v>
      </c>
      <c r="D259" s="1">
        <v>45945.473611111112</v>
      </c>
      <c r="E259" t="s">
        <v>598</v>
      </c>
      <c r="F259">
        <v>2150</v>
      </c>
      <c r="G259">
        <v>0</v>
      </c>
      <c r="H259">
        <v>2150</v>
      </c>
      <c r="I259">
        <v>4750</v>
      </c>
      <c r="J259">
        <v>2394</v>
      </c>
      <c r="K259" t="s">
        <v>109</v>
      </c>
      <c r="L259">
        <v>5</v>
      </c>
      <c r="M259">
        <v>102.38</v>
      </c>
      <c r="N259">
        <v>0</v>
      </c>
      <c r="O259">
        <v>0</v>
      </c>
      <c r="P259">
        <v>10.238</v>
      </c>
      <c r="Q259">
        <v>2.048</v>
      </c>
      <c r="R259">
        <v>31.86</v>
      </c>
      <c r="S259">
        <v>684.99</v>
      </c>
      <c r="T259">
        <v>-684.99</v>
      </c>
      <c r="U259">
        <v>-697.27599999999995</v>
      </c>
      <c r="V259">
        <v>-71.98</v>
      </c>
      <c r="W259">
        <v>0</v>
      </c>
      <c r="X259">
        <v>61</v>
      </c>
      <c r="Y259">
        <v>0</v>
      </c>
      <c r="Z259">
        <v>10.98</v>
      </c>
      <c r="AA259">
        <v>1</v>
      </c>
      <c r="AB259" t="s">
        <v>116</v>
      </c>
      <c r="AC259">
        <v>2356</v>
      </c>
      <c r="AD259">
        <v>1380.7439999999999</v>
      </c>
      <c r="AE259">
        <v>1380.7439999999999</v>
      </c>
      <c r="AF259">
        <v>0</v>
      </c>
      <c r="AG259">
        <v>-697.27599999999995</v>
      </c>
      <c r="AH259">
        <v>-71.98</v>
      </c>
      <c r="AI259">
        <v>2150</v>
      </c>
      <c r="AJ259">
        <v>0</v>
      </c>
      <c r="AL259">
        <v>0</v>
      </c>
      <c r="AM259" s="1">
        <v>45959</v>
      </c>
      <c r="AN259" s="1">
        <v>45959</v>
      </c>
      <c r="AO259" s="1">
        <v>45959</v>
      </c>
      <c r="AP259">
        <v>0</v>
      </c>
      <c r="AQ259">
        <v>2047.62</v>
      </c>
      <c r="AR259">
        <v>5</v>
      </c>
      <c r="AS259">
        <v>0</v>
      </c>
      <c r="AT259">
        <v>0</v>
      </c>
      <c r="AU259">
        <v>0.5</v>
      </c>
      <c r="AV259">
        <v>0</v>
      </c>
      <c r="AW259">
        <v>0</v>
      </c>
      <c r="AX259">
        <v>0.1</v>
      </c>
      <c r="AY259" t="s">
        <v>127</v>
      </c>
      <c r="AZ259" t="s">
        <v>128</v>
      </c>
      <c r="BA259">
        <v>31.86</v>
      </c>
      <c r="BB259">
        <v>0</v>
      </c>
      <c r="BC259">
        <v>684.99</v>
      </c>
      <c r="BD259">
        <v>-684.99</v>
      </c>
      <c r="BE259">
        <v>0</v>
      </c>
      <c r="BF259">
        <v>0</v>
      </c>
      <c r="BG259">
        <v>0</v>
      </c>
      <c r="BH259">
        <v>2394</v>
      </c>
      <c r="BI259">
        <v>2.0476200000000002</v>
      </c>
      <c r="BL259">
        <v>0</v>
      </c>
      <c r="BM259">
        <v>0</v>
      </c>
      <c r="BN259">
        <v>0</v>
      </c>
      <c r="BO259">
        <v>0</v>
      </c>
      <c r="BP259">
        <v>0</v>
      </c>
      <c r="BS259" t="s">
        <v>599</v>
      </c>
      <c r="BT259">
        <v>10.238</v>
      </c>
      <c r="BU259">
        <v>0</v>
      </c>
      <c r="BV259">
        <v>2.048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1380.7439999999999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f t="shared" si="20"/>
        <v>2150</v>
      </c>
      <c r="DD259">
        <f t="shared" si="21"/>
        <v>684.99</v>
      </c>
      <c r="DE259">
        <f t="shared" si="22"/>
        <v>12.286</v>
      </c>
      <c r="DF259">
        <f t="shared" si="23"/>
        <v>71.98</v>
      </c>
      <c r="DG259">
        <f t="shared" si="24"/>
        <v>112.61799999999999</v>
      </c>
      <c r="DH259">
        <v>1380.7439999999999</v>
      </c>
    </row>
    <row r="260" spans="1:112" x14ac:dyDescent="0.3">
      <c r="A260">
        <v>8746617717</v>
      </c>
      <c r="B260">
        <v>10746638687</v>
      </c>
      <c r="C260" s="1">
        <v>45940.808333333334</v>
      </c>
      <c r="D260" s="1">
        <v>45943.474999999999</v>
      </c>
      <c r="E260" t="s">
        <v>600</v>
      </c>
      <c r="F260">
        <v>391</v>
      </c>
      <c r="G260">
        <v>0</v>
      </c>
      <c r="H260">
        <v>391</v>
      </c>
      <c r="I260">
        <v>2000</v>
      </c>
      <c r="J260">
        <v>1550</v>
      </c>
      <c r="K260" t="s">
        <v>120</v>
      </c>
      <c r="L260">
        <v>5</v>
      </c>
      <c r="M260">
        <v>0</v>
      </c>
      <c r="N260">
        <v>9.31</v>
      </c>
      <c r="O260">
        <v>9.31</v>
      </c>
      <c r="P260">
        <v>1.8620000000000001</v>
      </c>
      <c r="Q260">
        <v>0.372</v>
      </c>
      <c r="R260">
        <v>2.36</v>
      </c>
      <c r="S260">
        <v>9.2279999999999998</v>
      </c>
      <c r="T260">
        <v>-9.2279999999999998</v>
      </c>
      <c r="U260">
        <v>-11.462</v>
      </c>
      <c r="V260">
        <v>-31.86</v>
      </c>
      <c r="W260">
        <v>0</v>
      </c>
      <c r="X260">
        <v>27</v>
      </c>
      <c r="Y260">
        <v>0</v>
      </c>
      <c r="Z260">
        <v>4.8600000000000003</v>
      </c>
      <c r="AA260">
        <v>1</v>
      </c>
      <c r="AB260" t="s">
        <v>131</v>
      </c>
      <c r="AC260">
        <v>450</v>
      </c>
      <c r="AD260">
        <v>347.678</v>
      </c>
      <c r="AE260">
        <v>347.678</v>
      </c>
      <c r="AF260">
        <v>0</v>
      </c>
      <c r="AG260">
        <v>-11.462</v>
      </c>
      <c r="AH260">
        <v>-31.86</v>
      </c>
      <c r="AI260">
        <v>391</v>
      </c>
      <c r="AJ260">
        <v>0</v>
      </c>
      <c r="AL260">
        <v>0</v>
      </c>
      <c r="AM260" s="1">
        <v>45957</v>
      </c>
      <c r="AN260" s="1">
        <v>45957</v>
      </c>
      <c r="AO260" s="1">
        <v>45957</v>
      </c>
      <c r="AP260">
        <v>0</v>
      </c>
      <c r="AQ260">
        <v>372.38</v>
      </c>
      <c r="AR260">
        <v>0</v>
      </c>
      <c r="AS260">
        <v>2.5</v>
      </c>
      <c r="AT260">
        <v>2.5</v>
      </c>
      <c r="AU260">
        <v>0</v>
      </c>
      <c r="AV260">
        <v>0.25</v>
      </c>
      <c r="AW260">
        <v>0.25</v>
      </c>
      <c r="AX260">
        <v>0.1</v>
      </c>
      <c r="AY260" t="s">
        <v>127</v>
      </c>
      <c r="AZ260" t="s">
        <v>128</v>
      </c>
      <c r="BA260">
        <v>2.36</v>
      </c>
      <c r="BB260">
        <v>0</v>
      </c>
      <c r="BC260">
        <v>9.2279999999999998</v>
      </c>
      <c r="BD260">
        <v>-9.2279999999999998</v>
      </c>
      <c r="BE260">
        <v>0</v>
      </c>
      <c r="BF260">
        <v>0</v>
      </c>
      <c r="BG260">
        <v>0</v>
      </c>
      <c r="BH260">
        <v>1550</v>
      </c>
      <c r="BI260">
        <v>0.37237999999999999</v>
      </c>
      <c r="BL260">
        <v>0</v>
      </c>
      <c r="BM260">
        <v>0</v>
      </c>
      <c r="BN260">
        <v>0</v>
      </c>
      <c r="BO260">
        <v>0</v>
      </c>
      <c r="BP260">
        <v>0</v>
      </c>
      <c r="BS260" t="s">
        <v>238</v>
      </c>
      <c r="BT260">
        <v>1.8620000000000001</v>
      </c>
      <c r="BU260">
        <v>0</v>
      </c>
      <c r="BV260">
        <v>0.372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347.678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f t="shared" si="20"/>
        <v>391</v>
      </c>
      <c r="DD260">
        <f t="shared" si="21"/>
        <v>9.2279999999999998</v>
      </c>
      <c r="DE260">
        <f t="shared" si="22"/>
        <v>2.234</v>
      </c>
      <c r="DF260">
        <f t="shared" si="23"/>
        <v>31.86</v>
      </c>
      <c r="DG260">
        <f t="shared" si="24"/>
        <v>20.481999999999999</v>
      </c>
      <c r="DH260">
        <v>347.678</v>
      </c>
    </row>
    <row r="261" spans="1:112" x14ac:dyDescent="0.3">
      <c r="A261">
        <v>8739283234</v>
      </c>
      <c r="B261">
        <v>10739268962</v>
      </c>
      <c r="C261" s="1">
        <v>45937.468055555553</v>
      </c>
      <c r="D261" s="1">
        <v>45943.711805555555</v>
      </c>
      <c r="E261" t="s">
        <v>213</v>
      </c>
      <c r="F261">
        <v>3294.01</v>
      </c>
      <c r="G261">
        <v>3283.748</v>
      </c>
      <c r="H261">
        <v>10.252000000000001</v>
      </c>
      <c r="I261">
        <v>5000</v>
      </c>
      <c r="J261">
        <v>1500</v>
      </c>
      <c r="K261" t="s">
        <v>109</v>
      </c>
      <c r="L261">
        <v>18</v>
      </c>
      <c r="M261">
        <v>502.48</v>
      </c>
      <c r="N261">
        <v>0</v>
      </c>
      <c r="O261">
        <v>0</v>
      </c>
      <c r="P261">
        <v>13.957000000000001</v>
      </c>
      <c r="Q261">
        <v>2.7919999999999998</v>
      </c>
      <c r="R261">
        <v>25.96</v>
      </c>
      <c r="S261">
        <v>855.12199999999996</v>
      </c>
      <c r="T261">
        <v>-855.12199999999996</v>
      </c>
      <c r="U261">
        <v>-871.87099999999998</v>
      </c>
      <c r="V261">
        <v>-71.98</v>
      </c>
      <c r="W261">
        <v>0</v>
      </c>
      <c r="X261">
        <v>61</v>
      </c>
      <c r="Y261">
        <v>0</v>
      </c>
      <c r="Z261">
        <v>10.98</v>
      </c>
      <c r="AA261">
        <v>1</v>
      </c>
      <c r="AB261" t="s">
        <v>116</v>
      </c>
      <c r="AC261">
        <v>3500</v>
      </c>
      <c r="AD261">
        <v>2350.1489999999999</v>
      </c>
      <c r="AE261">
        <v>2350.1489999999999</v>
      </c>
      <c r="AF261">
        <v>0</v>
      </c>
      <c r="AG261">
        <v>-2.7130000000000001</v>
      </c>
      <c r="AH261">
        <v>-0.22420000000000001</v>
      </c>
      <c r="AI261">
        <v>10.252000000000001</v>
      </c>
      <c r="AJ261">
        <v>-869.15800000000002</v>
      </c>
      <c r="AK261">
        <v>-71.755799999999994</v>
      </c>
      <c r="AL261">
        <v>3283.748</v>
      </c>
      <c r="AM261" s="1">
        <v>45957</v>
      </c>
      <c r="AN261" s="1">
        <v>45957</v>
      </c>
      <c r="AO261" s="1">
        <v>45957</v>
      </c>
      <c r="AP261">
        <v>0</v>
      </c>
      <c r="AQ261">
        <v>2791.53</v>
      </c>
      <c r="AR261">
        <v>18</v>
      </c>
      <c r="AS261">
        <v>0</v>
      </c>
      <c r="AT261">
        <v>0</v>
      </c>
      <c r="AU261">
        <v>0.5</v>
      </c>
      <c r="AV261">
        <v>0</v>
      </c>
      <c r="AW261">
        <v>0</v>
      </c>
      <c r="AX261">
        <v>0.1</v>
      </c>
      <c r="AY261" t="s">
        <v>112</v>
      </c>
      <c r="AZ261" t="s">
        <v>160</v>
      </c>
      <c r="BA261">
        <v>25.96</v>
      </c>
      <c r="BB261">
        <v>0</v>
      </c>
      <c r="BC261">
        <v>2.661</v>
      </c>
      <c r="BD261">
        <v>-2.661</v>
      </c>
      <c r="BE261">
        <v>0</v>
      </c>
      <c r="BF261">
        <v>0</v>
      </c>
      <c r="BG261">
        <v>0</v>
      </c>
      <c r="BH261">
        <v>1500</v>
      </c>
      <c r="BI261">
        <v>2.7915299999999998</v>
      </c>
      <c r="BJ261">
        <v>25.96</v>
      </c>
      <c r="BK261">
        <v>0</v>
      </c>
      <c r="BL261">
        <v>852.46100000000001</v>
      </c>
      <c r="BM261">
        <v>-852.46100000000001</v>
      </c>
      <c r="BN261">
        <v>0</v>
      </c>
      <c r="BO261">
        <v>0</v>
      </c>
      <c r="BP261">
        <v>0</v>
      </c>
      <c r="BQ261">
        <v>1500</v>
      </c>
      <c r="BR261">
        <v>2.7915299999999998</v>
      </c>
      <c r="BS261" t="s">
        <v>601</v>
      </c>
      <c r="BT261">
        <v>4.2999999999999997E-2</v>
      </c>
      <c r="BU261">
        <v>13.914</v>
      </c>
      <c r="BV261">
        <v>8.9999999999999993E-3</v>
      </c>
      <c r="BW261">
        <v>2.7829999999999999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2350.1489999999999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f t="shared" si="20"/>
        <v>3294</v>
      </c>
      <c r="DD261">
        <f t="shared" si="21"/>
        <v>855.12199999999996</v>
      </c>
      <c r="DE261">
        <f t="shared" si="22"/>
        <v>16.749000000000002</v>
      </c>
      <c r="DF261">
        <f t="shared" si="23"/>
        <v>71.97999999999999</v>
      </c>
      <c r="DG261">
        <f t="shared" si="24"/>
        <v>516.43700000000001</v>
      </c>
      <c r="DH261">
        <v>2350.1490000000003</v>
      </c>
    </row>
    <row r="262" spans="1:112" x14ac:dyDescent="0.3">
      <c r="A262">
        <v>8748110663</v>
      </c>
      <c r="B262">
        <v>10748135994</v>
      </c>
      <c r="C262" s="1">
        <v>45941.550694444442</v>
      </c>
      <c r="D262" s="1">
        <v>45943.935416666667</v>
      </c>
      <c r="E262" t="s">
        <v>602</v>
      </c>
      <c r="F262">
        <v>4069</v>
      </c>
      <c r="G262">
        <v>0</v>
      </c>
      <c r="H262">
        <v>4069</v>
      </c>
      <c r="I262">
        <v>4500</v>
      </c>
      <c r="J262">
        <v>225</v>
      </c>
      <c r="K262" t="s">
        <v>120</v>
      </c>
      <c r="L262">
        <v>18</v>
      </c>
      <c r="M262">
        <v>0</v>
      </c>
      <c r="N262">
        <v>310.35000000000002</v>
      </c>
      <c r="O262">
        <v>310.35000000000002</v>
      </c>
      <c r="P262">
        <v>17.242000000000001</v>
      </c>
      <c r="Q262">
        <v>3.448</v>
      </c>
      <c r="R262">
        <v>24.78</v>
      </c>
      <c r="S262">
        <v>1008.298</v>
      </c>
      <c r="T262">
        <v>-1008.298</v>
      </c>
      <c r="U262">
        <v>-1028.9880000000001</v>
      </c>
      <c r="V262">
        <v>-71.98</v>
      </c>
      <c r="W262">
        <v>0</v>
      </c>
      <c r="X262">
        <v>61</v>
      </c>
      <c r="Y262">
        <v>0</v>
      </c>
      <c r="Z262">
        <v>10.98</v>
      </c>
      <c r="AA262">
        <v>1</v>
      </c>
      <c r="AB262" t="s">
        <v>131</v>
      </c>
      <c r="AC262">
        <v>4275</v>
      </c>
      <c r="AD262">
        <v>2968.0320000000002</v>
      </c>
      <c r="AE262">
        <v>2968.0320000000002</v>
      </c>
      <c r="AF262">
        <v>0</v>
      </c>
      <c r="AG262">
        <v>-1028.9880000000001</v>
      </c>
      <c r="AH262">
        <v>-71.98</v>
      </c>
      <c r="AI262">
        <v>4069</v>
      </c>
      <c r="AJ262">
        <v>0</v>
      </c>
      <c r="AL262">
        <v>0</v>
      </c>
      <c r="AM262" s="1">
        <v>45957</v>
      </c>
      <c r="AN262" s="1">
        <v>45957</v>
      </c>
      <c r="AO262" s="1">
        <v>45957</v>
      </c>
      <c r="AP262">
        <v>0</v>
      </c>
      <c r="AQ262">
        <v>3448.3</v>
      </c>
      <c r="AR262">
        <v>0</v>
      </c>
      <c r="AS262">
        <v>9</v>
      </c>
      <c r="AT262">
        <v>9</v>
      </c>
      <c r="AU262">
        <v>0</v>
      </c>
      <c r="AV262">
        <v>0.25</v>
      </c>
      <c r="AW262">
        <v>0.25</v>
      </c>
      <c r="AX262">
        <v>0.1</v>
      </c>
      <c r="AY262" t="s">
        <v>112</v>
      </c>
      <c r="AZ262" t="s">
        <v>124</v>
      </c>
      <c r="BA262">
        <v>24.78</v>
      </c>
      <c r="BB262">
        <v>0</v>
      </c>
      <c r="BC262">
        <v>1008.298</v>
      </c>
      <c r="BD262">
        <v>-1008.298</v>
      </c>
      <c r="BE262">
        <v>0</v>
      </c>
      <c r="BF262">
        <v>0</v>
      </c>
      <c r="BG262">
        <v>0</v>
      </c>
      <c r="BH262">
        <v>225</v>
      </c>
      <c r="BI262">
        <v>3.4483000000000001</v>
      </c>
      <c r="BL262">
        <v>0</v>
      </c>
      <c r="BM262">
        <v>0</v>
      </c>
      <c r="BN262">
        <v>0</v>
      </c>
      <c r="BO262">
        <v>0</v>
      </c>
      <c r="BP262">
        <v>0</v>
      </c>
      <c r="BS262" t="s">
        <v>603</v>
      </c>
      <c r="BT262">
        <v>17.242000000000001</v>
      </c>
      <c r="BU262">
        <v>0</v>
      </c>
      <c r="BV262">
        <v>3.448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2968.0320000000002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f t="shared" si="20"/>
        <v>4069</v>
      </c>
      <c r="DD262">
        <f t="shared" si="21"/>
        <v>1008.298</v>
      </c>
      <c r="DE262">
        <f t="shared" si="22"/>
        <v>20.69</v>
      </c>
      <c r="DF262">
        <f t="shared" si="23"/>
        <v>71.98</v>
      </c>
      <c r="DG262">
        <f t="shared" si="24"/>
        <v>637.94200000000001</v>
      </c>
      <c r="DH262">
        <v>2968.0320000000002</v>
      </c>
    </row>
    <row r="263" spans="1:112" x14ac:dyDescent="0.3">
      <c r="A263">
        <v>8684439845</v>
      </c>
      <c r="B263">
        <v>10684366809</v>
      </c>
      <c r="C263" s="1">
        <v>45920.473611111112</v>
      </c>
      <c r="D263" s="1">
        <v>45924.527083333334</v>
      </c>
      <c r="E263" t="s">
        <v>604</v>
      </c>
      <c r="F263">
        <v>3365</v>
      </c>
      <c r="G263">
        <v>3365</v>
      </c>
      <c r="H263">
        <v>0</v>
      </c>
      <c r="I263">
        <v>4000</v>
      </c>
      <c r="J263">
        <v>241</v>
      </c>
      <c r="K263" t="s">
        <v>109</v>
      </c>
      <c r="L263">
        <v>12</v>
      </c>
      <c r="M263">
        <v>360.54</v>
      </c>
      <c r="N263">
        <v>0</v>
      </c>
      <c r="O263">
        <v>0</v>
      </c>
      <c r="P263">
        <v>15.022</v>
      </c>
      <c r="Q263">
        <v>3.004</v>
      </c>
      <c r="R263">
        <v>24.78</v>
      </c>
      <c r="S263">
        <v>833.84699999999998</v>
      </c>
      <c r="T263">
        <v>-833.84699999999998</v>
      </c>
      <c r="U263">
        <v>-851.87300000000005</v>
      </c>
      <c r="V263">
        <v>-71.98</v>
      </c>
      <c r="W263">
        <v>0</v>
      </c>
      <c r="X263">
        <v>61</v>
      </c>
      <c r="Y263">
        <v>0</v>
      </c>
      <c r="Z263">
        <v>10.98</v>
      </c>
      <c r="AA263">
        <v>1</v>
      </c>
      <c r="AB263" t="s">
        <v>116</v>
      </c>
      <c r="AC263">
        <v>3571</v>
      </c>
      <c r="AD263">
        <v>2441.1469999999999</v>
      </c>
      <c r="AE263">
        <v>2441.1469999999999</v>
      </c>
      <c r="AF263">
        <v>0</v>
      </c>
      <c r="AG263">
        <v>0</v>
      </c>
      <c r="AI263">
        <v>0</v>
      </c>
      <c r="AJ263">
        <v>-851.87300000000005</v>
      </c>
      <c r="AK263">
        <v>-71.98</v>
      </c>
      <c r="AL263">
        <v>3365</v>
      </c>
      <c r="AM263" s="1"/>
      <c r="AN263" s="1"/>
      <c r="AO263" s="1"/>
      <c r="AP263">
        <v>0</v>
      </c>
      <c r="AQ263">
        <v>3004.46</v>
      </c>
      <c r="AR263">
        <v>12</v>
      </c>
      <c r="AS263">
        <v>0</v>
      </c>
      <c r="AT263">
        <v>0</v>
      </c>
      <c r="AU263">
        <v>0.5</v>
      </c>
      <c r="AV263">
        <v>0</v>
      </c>
      <c r="AW263">
        <v>0</v>
      </c>
      <c r="AX263">
        <v>0.1</v>
      </c>
      <c r="AY263" t="s">
        <v>112</v>
      </c>
      <c r="AZ263" t="s">
        <v>113</v>
      </c>
      <c r="BC263">
        <v>0</v>
      </c>
      <c r="BD263">
        <v>0</v>
      </c>
      <c r="BE263">
        <v>0</v>
      </c>
      <c r="BF263">
        <v>0</v>
      </c>
      <c r="BG263">
        <v>0</v>
      </c>
      <c r="BJ263">
        <v>24.78</v>
      </c>
      <c r="BK263">
        <v>0</v>
      </c>
      <c r="BL263">
        <v>833.84699999999998</v>
      </c>
      <c r="BM263">
        <v>-833.84699999999998</v>
      </c>
      <c r="BN263">
        <v>0</v>
      </c>
      <c r="BO263">
        <v>0</v>
      </c>
      <c r="BP263">
        <v>0</v>
      </c>
      <c r="BQ263">
        <v>241</v>
      </c>
      <c r="BR263">
        <v>3.0044599999999999</v>
      </c>
      <c r="BS263" t="s">
        <v>605</v>
      </c>
      <c r="BT263">
        <v>0</v>
      </c>
      <c r="BU263">
        <v>15.022</v>
      </c>
      <c r="BV263">
        <v>0</v>
      </c>
      <c r="BW263">
        <v>3.004</v>
      </c>
      <c r="BX263">
        <v>0</v>
      </c>
      <c r="BY263">
        <v>0</v>
      </c>
      <c r="BZ263">
        <v>2441.1469999999999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f t="shared" si="20"/>
        <v>3365</v>
      </c>
      <c r="DD263">
        <f t="shared" si="21"/>
        <v>833.84699999999998</v>
      </c>
      <c r="DE263">
        <f t="shared" si="22"/>
        <v>18.026</v>
      </c>
      <c r="DF263">
        <f t="shared" si="23"/>
        <v>71.98</v>
      </c>
      <c r="DG263">
        <f t="shared" si="24"/>
        <v>375.56200000000001</v>
      </c>
      <c r="DH263">
        <v>2441.1470000000004</v>
      </c>
    </row>
    <row r="264" spans="1:112" x14ac:dyDescent="0.3">
      <c r="A264">
        <v>8720881782</v>
      </c>
      <c r="B264">
        <v>10720826700</v>
      </c>
      <c r="C264" s="1">
        <v>45930.615277777775</v>
      </c>
      <c r="D264" s="1">
        <v>45934.408333333333</v>
      </c>
      <c r="E264" t="s">
        <v>606</v>
      </c>
      <c r="F264">
        <v>1794</v>
      </c>
      <c r="G264">
        <v>0</v>
      </c>
      <c r="H264">
        <v>1794</v>
      </c>
      <c r="I264">
        <v>4000</v>
      </c>
      <c r="J264">
        <v>2000</v>
      </c>
      <c r="K264" t="s">
        <v>109</v>
      </c>
      <c r="L264">
        <v>5</v>
      </c>
      <c r="M264">
        <v>85.43</v>
      </c>
      <c r="N264">
        <v>0</v>
      </c>
      <c r="O264">
        <v>0</v>
      </c>
      <c r="P264">
        <v>8.5429999999999993</v>
      </c>
      <c r="Q264">
        <v>1.7090000000000001</v>
      </c>
      <c r="R264">
        <v>24.78</v>
      </c>
      <c r="S264">
        <v>444.553</v>
      </c>
      <c r="T264">
        <v>-444.553</v>
      </c>
      <c r="U264">
        <v>-454.80500000000001</v>
      </c>
      <c r="V264">
        <v>-53.1</v>
      </c>
      <c r="W264">
        <v>0</v>
      </c>
      <c r="X264">
        <v>45</v>
      </c>
      <c r="Y264">
        <v>0</v>
      </c>
      <c r="Z264">
        <v>8.1</v>
      </c>
      <c r="AA264">
        <v>1</v>
      </c>
      <c r="AB264" t="s">
        <v>110</v>
      </c>
      <c r="AC264">
        <v>2000</v>
      </c>
      <c r="AD264">
        <v>1286.095</v>
      </c>
      <c r="AE264">
        <v>1286.095</v>
      </c>
      <c r="AF264">
        <v>0</v>
      </c>
      <c r="AG264">
        <v>-454.80500000000001</v>
      </c>
      <c r="AH264">
        <v>-53.1</v>
      </c>
      <c r="AI264">
        <v>1794</v>
      </c>
      <c r="AJ264">
        <v>0</v>
      </c>
      <c r="AL264">
        <v>0</v>
      </c>
      <c r="AM264" s="1">
        <v>45953</v>
      </c>
      <c r="AN264" s="1">
        <v>45953</v>
      </c>
      <c r="AO264" s="1">
        <v>45953</v>
      </c>
      <c r="AP264">
        <v>0</v>
      </c>
      <c r="AQ264">
        <v>1708.57</v>
      </c>
      <c r="AR264">
        <v>5</v>
      </c>
      <c r="AS264">
        <v>0</v>
      </c>
      <c r="AT264">
        <v>0</v>
      </c>
      <c r="AU264">
        <v>0.5</v>
      </c>
      <c r="AV264">
        <v>0</v>
      </c>
      <c r="AW264">
        <v>0</v>
      </c>
      <c r="AX264">
        <v>0.1</v>
      </c>
      <c r="AY264" t="s">
        <v>112</v>
      </c>
      <c r="AZ264" t="s">
        <v>124</v>
      </c>
      <c r="BA264">
        <v>24.78</v>
      </c>
      <c r="BB264">
        <v>0</v>
      </c>
      <c r="BC264">
        <v>444.553</v>
      </c>
      <c r="BD264">
        <v>-444.553</v>
      </c>
      <c r="BE264">
        <v>0</v>
      </c>
      <c r="BF264">
        <v>0</v>
      </c>
      <c r="BG264">
        <v>0</v>
      </c>
      <c r="BH264">
        <v>2000</v>
      </c>
      <c r="BI264">
        <v>1.7085699999999999</v>
      </c>
      <c r="BL264">
        <v>0</v>
      </c>
      <c r="BM264">
        <v>0</v>
      </c>
      <c r="BN264">
        <v>0</v>
      </c>
      <c r="BO264">
        <v>0</v>
      </c>
      <c r="BP264">
        <v>0</v>
      </c>
      <c r="BS264" t="s">
        <v>607</v>
      </c>
      <c r="BT264">
        <v>8.5429999999999993</v>
      </c>
      <c r="BU264">
        <v>0</v>
      </c>
      <c r="BV264">
        <v>1.7090000000000001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1286.095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f t="shared" si="20"/>
        <v>1794</v>
      </c>
      <c r="DD264">
        <f t="shared" si="21"/>
        <v>444.553</v>
      </c>
      <c r="DE264">
        <f t="shared" si="22"/>
        <v>10.251999999999999</v>
      </c>
      <c r="DF264">
        <f t="shared" si="23"/>
        <v>53.1</v>
      </c>
      <c r="DG264">
        <f t="shared" si="24"/>
        <v>93.973000000000013</v>
      </c>
      <c r="DH264">
        <v>1286.0950000000003</v>
      </c>
    </row>
    <row r="265" spans="1:112" x14ac:dyDescent="0.3">
      <c r="A265">
        <v>8749774627</v>
      </c>
      <c r="B265">
        <v>10749804509</v>
      </c>
      <c r="C265" s="1">
        <v>45942.466666666667</v>
      </c>
      <c r="D265" s="1">
        <v>45945.584027777775</v>
      </c>
      <c r="E265" t="s">
        <v>608</v>
      </c>
      <c r="F265">
        <v>3838.98</v>
      </c>
      <c r="G265">
        <v>0</v>
      </c>
      <c r="H265">
        <v>3838.99</v>
      </c>
      <c r="I265">
        <v>5500</v>
      </c>
      <c r="J265">
        <v>1455</v>
      </c>
      <c r="K265" t="s">
        <v>120</v>
      </c>
      <c r="L265">
        <v>18</v>
      </c>
      <c r="M265">
        <v>0</v>
      </c>
      <c r="N265">
        <v>292.8</v>
      </c>
      <c r="O265">
        <v>292.8</v>
      </c>
      <c r="P265">
        <v>16.266999999999999</v>
      </c>
      <c r="Q265">
        <v>3.2530000000000001</v>
      </c>
      <c r="R265">
        <v>30.68</v>
      </c>
      <c r="S265">
        <v>1177.8019999999999</v>
      </c>
      <c r="T265">
        <v>-1177.8019999999999</v>
      </c>
      <c r="U265">
        <v>-1197.3219999999999</v>
      </c>
      <c r="V265">
        <v>-71.98</v>
      </c>
      <c r="W265">
        <v>0</v>
      </c>
      <c r="X265">
        <v>61</v>
      </c>
      <c r="Y265">
        <v>0</v>
      </c>
      <c r="Z265">
        <v>10.98</v>
      </c>
      <c r="AA265">
        <v>1</v>
      </c>
      <c r="AB265" t="s">
        <v>131</v>
      </c>
      <c r="AC265">
        <v>4045</v>
      </c>
      <c r="AD265">
        <v>2569.6880000000001</v>
      </c>
      <c r="AE265">
        <v>2569.6880000000001</v>
      </c>
      <c r="AF265">
        <v>0</v>
      </c>
      <c r="AG265">
        <v>-1197.3219999999999</v>
      </c>
      <c r="AH265">
        <v>-71.98</v>
      </c>
      <c r="AI265">
        <v>3838.99</v>
      </c>
      <c r="AJ265">
        <v>0</v>
      </c>
      <c r="AL265">
        <v>0</v>
      </c>
      <c r="AM265" s="1">
        <v>45959</v>
      </c>
      <c r="AN265" s="1">
        <v>45959</v>
      </c>
      <c r="AO265" s="1">
        <v>45959</v>
      </c>
      <c r="AP265">
        <v>0</v>
      </c>
      <c r="AQ265">
        <v>3253.38</v>
      </c>
      <c r="AR265">
        <v>0</v>
      </c>
      <c r="AS265">
        <v>9</v>
      </c>
      <c r="AT265">
        <v>9</v>
      </c>
      <c r="AU265">
        <v>0</v>
      </c>
      <c r="AV265">
        <v>0.25</v>
      </c>
      <c r="AW265">
        <v>0.25</v>
      </c>
      <c r="AX265">
        <v>0.1</v>
      </c>
      <c r="AY265" t="s">
        <v>127</v>
      </c>
      <c r="AZ265" t="s">
        <v>160</v>
      </c>
      <c r="BA265">
        <v>30.68</v>
      </c>
      <c r="BB265">
        <v>0</v>
      </c>
      <c r="BC265">
        <v>1177.8019999999999</v>
      </c>
      <c r="BD265">
        <v>-1177.8019999999999</v>
      </c>
      <c r="BE265">
        <v>0</v>
      </c>
      <c r="BF265">
        <v>0</v>
      </c>
      <c r="BG265">
        <v>0</v>
      </c>
      <c r="BH265">
        <v>1455</v>
      </c>
      <c r="BI265">
        <v>3.2533799999999999</v>
      </c>
      <c r="BL265">
        <v>0</v>
      </c>
      <c r="BM265">
        <v>0</v>
      </c>
      <c r="BN265">
        <v>0</v>
      </c>
      <c r="BO265">
        <v>0</v>
      </c>
      <c r="BP265">
        <v>0</v>
      </c>
      <c r="BS265" t="s">
        <v>609</v>
      </c>
      <c r="BT265">
        <v>16.266999999999999</v>
      </c>
      <c r="BU265">
        <v>0</v>
      </c>
      <c r="BV265">
        <v>3.2530000000000001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2569.6880000000001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f t="shared" si="20"/>
        <v>3838.99</v>
      </c>
      <c r="DD265">
        <f t="shared" si="21"/>
        <v>1177.8019999999999</v>
      </c>
      <c r="DE265">
        <f t="shared" si="22"/>
        <v>19.52</v>
      </c>
      <c r="DF265">
        <f t="shared" si="23"/>
        <v>71.98</v>
      </c>
      <c r="DG265">
        <f t="shared" si="24"/>
        <v>601.86700000000008</v>
      </c>
      <c r="DH265">
        <v>2569.6880000000001</v>
      </c>
    </row>
    <row r="266" spans="1:112" x14ac:dyDescent="0.3">
      <c r="A266">
        <v>8726350593</v>
      </c>
      <c r="B266">
        <v>10726302637</v>
      </c>
      <c r="C266" s="1">
        <v>45933.480555555558</v>
      </c>
      <c r="D266" s="1">
        <v>45936.761111111111</v>
      </c>
      <c r="E266" t="s">
        <v>610</v>
      </c>
      <c r="F266">
        <v>2338</v>
      </c>
      <c r="G266">
        <v>2338</v>
      </c>
      <c r="H266">
        <v>0</v>
      </c>
      <c r="I266">
        <v>3000</v>
      </c>
      <c r="J266">
        <v>456</v>
      </c>
      <c r="K266" t="s">
        <v>109</v>
      </c>
      <c r="L266">
        <v>5</v>
      </c>
      <c r="M266">
        <v>111.33</v>
      </c>
      <c r="N266">
        <v>0</v>
      </c>
      <c r="O266">
        <v>0</v>
      </c>
      <c r="P266">
        <v>11.132999999999999</v>
      </c>
      <c r="Q266">
        <v>2.2269999999999999</v>
      </c>
      <c r="R266">
        <v>25.96</v>
      </c>
      <c r="S266">
        <v>606.94500000000005</v>
      </c>
      <c r="T266">
        <v>-606.94500000000005</v>
      </c>
      <c r="U266">
        <v>-620.30499999999995</v>
      </c>
      <c r="V266">
        <v>-71.98</v>
      </c>
      <c r="W266">
        <v>0</v>
      </c>
      <c r="X266">
        <v>61</v>
      </c>
      <c r="Y266">
        <v>0</v>
      </c>
      <c r="Z266">
        <v>10.98</v>
      </c>
      <c r="AA266">
        <v>1</v>
      </c>
      <c r="AB266" t="s">
        <v>116</v>
      </c>
      <c r="AC266">
        <v>2544</v>
      </c>
      <c r="AD266">
        <v>1645.7149999999999</v>
      </c>
      <c r="AE266">
        <v>1645.7149999999999</v>
      </c>
      <c r="AF266">
        <v>0</v>
      </c>
      <c r="AG266">
        <v>0</v>
      </c>
      <c r="AI266">
        <v>0</v>
      </c>
      <c r="AJ266">
        <v>-620.30499999999995</v>
      </c>
      <c r="AK266">
        <v>-71.98</v>
      </c>
      <c r="AL266">
        <v>2338</v>
      </c>
      <c r="AM266" s="1"/>
      <c r="AN266" s="1"/>
      <c r="AO266" s="1"/>
      <c r="AP266">
        <v>0</v>
      </c>
      <c r="AQ266">
        <v>2226.67</v>
      </c>
      <c r="AR266">
        <v>5</v>
      </c>
      <c r="AS266">
        <v>0</v>
      </c>
      <c r="AT266">
        <v>0</v>
      </c>
      <c r="AU266">
        <v>0.5</v>
      </c>
      <c r="AV266">
        <v>0</v>
      </c>
      <c r="AW266">
        <v>0</v>
      </c>
      <c r="AX266">
        <v>0.1</v>
      </c>
      <c r="AY266" t="s">
        <v>121</v>
      </c>
      <c r="AZ266" t="s">
        <v>128</v>
      </c>
      <c r="BC266">
        <v>0</v>
      </c>
      <c r="BD266">
        <v>0</v>
      </c>
      <c r="BE266">
        <v>0</v>
      </c>
      <c r="BF266">
        <v>0</v>
      </c>
      <c r="BG266">
        <v>0</v>
      </c>
      <c r="BJ266">
        <v>25.96</v>
      </c>
      <c r="BK266">
        <v>0</v>
      </c>
      <c r="BL266">
        <v>606.94500000000005</v>
      </c>
      <c r="BM266">
        <v>-606.94500000000005</v>
      </c>
      <c r="BN266">
        <v>0</v>
      </c>
      <c r="BO266">
        <v>0</v>
      </c>
      <c r="BP266">
        <v>0</v>
      </c>
      <c r="BQ266">
        <v>456</v>
      </c>
      <c r="BR266">
        <v>2.2266699999999999</v>
      </c>
      <c r="BS266" t="s">
        <v>611</v>
      </c>
      <c r="BT266">
        <v>0</v>
      </c>
      <c r="BU266">
        <v>11.132999999999999</v>
      </c>
      <c r="BV266">
        <v>0</v>
      </c>
      <c r="BW266">
        <v>2.2269999999999999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1645.7149999999999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f t="shared" si="20"/>
        <v>2338</v>
      </c>
      <c r="DD266">
        <f t="shared" si="21"/>
        <v>606.94500000000005</v>
      </c>
      <c r="DE266">
        <f t="shared" si="22"/>
        <v>13.36</v>
      </c>
      <c r="DF266">
        <f t="shared" si="23"/>
        <v>71.98</v>
      </c>
      <c r="DG266">
        <f t="shared" si="24"/>
        <v>122.46299999999999</v>
      </c>
      <c r="DH266">
        <v>1645.7149999999999</v>
      </c>
    </row>
    <row r="267" spans="1:112" x14ac:dyDescent="0.3">
      <c r="A267">
        <v>8677429790</v>
      </c>
      <c r="B267">
        <v>10677354866</v>
      </c>
      <c r="C267" s="1">
        <v>45917.434027777781</v>
      </c>
      <c r="D267" s="1">
        <v>45921.67291666667</v>
      </c>
      <c r="E267" t="s">
        <v>612</v>
      </c>
      <c r="F267">
        <v>2594</v>
      </c>
      <c r="G267">
        <v>2572.4050000000002</v>
      </c>
      <c r="H267">
        <v>21.594999999999999</v>
      </c>
      <c r="I267">
        <v>3500</v>
      </c>
      <c r="J267">
        <v>700</v>
      </c>
      <c r="K267" t="s">
        <v>109</v>
      </c>
      <c r="L267">
        <v>12</v>
      </c>
      <c r="M267">
        <v>277.93</v>
      </c>
      <c r="N267">
        <v>0</v>
      </c>
      <c r="O267">
        <v>0</v>
      </c>
      <c r="P267">
        <v>11.58</v>
      </c>
      <c r="Q267">
        <v>2.3159999999999998</v>
      </c>
      <c r="R267">
        <v>21.24</v>
      </c>
      <c r="S267">
        <v>550.96600000000001</v>
      </c>
      <c r="T267">
        <v>-550.96600000000001</v>
      </c>
      <c r="U267">
        <v>-564.86199999999997</v>
      </c>
      <c r="V267">
        <v>-71.98</v>
      </c>
      <c r="W267">
        <v>0</v>
      </c>
      <c r="X267">
        <v>61</v>
      </c>
      <c r="Y267">
        <v>0</v>
      </c>
      <c r="Z267">
        <v>10.98</v>
      </c>
      <c r="AA267">
        <v>1</v>
      </c>
      <c r="AB267" t="s">
        <v>116</v>
      </c>
      <c r="AC267">
        <v>2800</v>
      </c>
      <c r="AD267">
        <v>1957.1579999999999</v>
      </c>
      <c r="AE267">
        <v>1957.1579999999999</v>
      </c>
      <c r="AF267">
        <v>0</v>
      </c>
      <c r="AG267">
        <v>-4.702</v>
      </c>
      <c r="AH267">
        <v>-0.59943999999999997</v>
      </c>
      <c r="AI267">
        <v>21.594999999999999</v>
      </c>
      <c r="AJ267">
        <v>-560.16</v>
      </c>
      <c r="AK267">
        <v>-71.380560000000003</v>
      </c>
      <c r="AL267">
        <v>2572.4050000000002</v>
      </c>
      <c r="AM267" s="1">
        <v>45936</v>
      </c>
      <c r="AN267" s="1">
        <v>45936</v>
      </c>
      <c r="AO267" s="1">
        <v>45936</v>
      </c>
      <c r="AP267">
        <v>0</v>
      </c>
      <c r="AQ267">
        <v>2316.0700000000002</v>
      </c>
      <c r="AR267">
        <v>12</v>
      </c>
      <c r="AS267">
        <v>0</v>
      </c>
      <c r="AT267">
        <v>0</v>
      </c>
      <c r="AU267">
        <v>0.5</v>
      </c>
      <c r="AV267">
        <v>0</v>
      </c>
      <c r="AW267">
        <v>0</v>
      </c>
      <c r="AX267">
        <v>0.1</v>
      </c>
      <c r="AY267" t="s">
        <v>112</v>
      </c>
      <c r="AZ267" t="s">
        <v>128</v>
      </c>
      <c r="BA267">
        <v>21.24</v>
      </c>
      <c r="BB267">
        <v>0</v>
      </c>
      <c r="BC267">
        <v>4.5869999999999997</v>
      </c>
      <c r="BD267">
        <v>-4.5869999999999997</v>
      </c>
      <c r="BE267">
        <v>0</v>
      </c>
      <c r="BF267">
        <v>0</v>
      </c>
      <c r="BG267">
        <v>0</v>
      </c>
      <c r="BH267">
        <v>700</v>
      </c>
      <c r="BI267">
        <v>2.3160699999999999</v>
      </c>
      <c r="BJ267">
        <v>21.24</v>
      </c>
      <c r="BK267">
        <v>0</v>
      </c>
      <c r="BL267">
        <v>546.37900000000002</v>
      </c>
      <c r="BM267">
        <v>-546.37900000000002</v>
      </c>
      <c r="BN267">
        <v>0</v>
      </c>
      <c r="BO267">
        <v>0</v>
      </c>
      <c r="BP267">
        <v>0</v>
      </c>
      <c r="BQ267">
        <v>700</v>
      </c>
      <c r="BR267">
        <v>2.3160699999999999</v>
      </c>
      <c r="BS267" t="s">
        <v>613</v>
      </c>
      <c r="BT267">
        <v>9.6000000000000002E-2</v>
      </c>
      <c r="BU267">
        <v>11.484</v>
      </c>
      <c r="BV267">
        <v>1.9E-2</v>
      </c>
      <c r="BW267">
        <v>2.2970000000000002</v>
      </c>
      <c r="BX267">
        <v>0</v>
      </c>
      <c r="BY267">
        <v>1957.1579999999999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f t="shared" si="20"/>
        <v>2594</v>
      </c>
      <c r="DD267">
        <f t="shared" si="21"/>
        <v>550.96600000000001</v>
      </c>
      <c r="DE267">
        <f t="shared" si="22"/>
        <v>13.896000000000001</v>
      </c>
      <c r="DF267">
        <f t="shared" si="23"/>
        <v>71.98</v>
      </c>
      <c r="DG267">
        <f t="shared" si="24"/>
        <v>289.51</v>
      </c>
      <c r="DH267">
        <v>1957.1580000000001</v>
      </c>
    </row>
    <row r="268" spans="1:112" x14ac:dyDescent="0.3">
      <c r="A268">
        <v>8743002577</v>
      </c>
      <c r="B268">
        <v>10743007133</v>
      </c>
      <c r="C268" s="1">
        <v>45939.448611111111</v>
      </c>
      <c r="D268" s="1">
        <v>45944.529861111114</v>
      </c>
      <c r="E268" t="s">
        <v>614</v>
      </c>
      <c r="F268">
        <v>1340</v>
      </c>
      <c r="G268">
        <v>1340</v>
      </c>
      <c r="H268">
        <v>0</v>
      </c>
      <c r="I268">
        <v>2000</v>
      </c>
      <c r="J268">
        <v>489</v>
      </c>
      <c r="K268" t="s">
        <v>109</v>
      </c>
      <c r="L268">
        <v>5</v>
      </c>
      <c r="M268">
        <v>63.81</v>
      </c>
      <c r="N268">
        <v>0</v>
      </c>
      <c r="O268">
        <v>0</v>
      </c>
      <c r="P268">
        <v>6.3810000000000002</v>
      </c>
      <c r="Q268">
        <v>1.276</v>
      </c>
      <c r="R268">
        <v>25.96</v>
      </c>
      <c r="S268">
        <v>347.86399999999998</v>
      </c>
      <c r="T268">
        <v>-347.86399999999998</v>
      </c>
      <c r="U268">
        <v>-355.52100000000002</v>
      </c>
      <c r="V268">
        <v>-53.1</v>
      </c>
      <c r="W268">
        <v>0</v>
      </c>
      <c r="X268">
        <v>45</v>
      </c>
      <c r="Y268">
        <v>0</v>
      </c>
      <c r="Z268">
        <v>8.1</v>
      </c>
      <c r="AA268">
        <v>1</v>
      </c>
      <c r="AB268" t="s">
        <v>116</v>
      </c>
      <c r="AC268">
        <v>1511</v>
      </c>
      <c r="AD268">
        <v>931.37900000000002</v>
      </c>
      <c r="AE268">
        <v>931.37900000000002</v>
      </c>
      <c r="AF268">
        <v>0</v>
      </c>
      <c r="AG268">
        <v>0</v>
      </c>
      <c r="AI268">
        <v>0</v>
      </c>
      <c r="AJ268">
        <v>-355.52100000000002</v>
      </c>
      <c r="AK268">
        <v>-53.1</v>
      </c>
      <c r="AL268">
        <v>1340</v>
      </c>
      <c r="AM268" s="1"/>
      <c r="AN268" s="1"/>
      <c r="AO268" s="1"/>
      <c r="AP268">
        <v>0</v>
      </c>
      <c r="AQ268">
        <v>1276.19</v>
      </c>
      <c r="AR268">
        <v>5</v>
      </c>
      <c r="AS268">
        <v>0</v>
      </c>
      <c r="AT268">
        <v>0</v>
      </c>
      <c r="AU268">
        <v>0.5</v>
      </c>
      <c r="AV268">
        <v>0</v>
      </c>
      <c r="AW268">
        <v>0</v>
      </c>
      <c r="AX268">
        <v>0.1</v>
      </c>
      <c r="AY268" t="s">
        <v>112</v>
      </c>
      <c r="AZ268" t="s">
        <v>160</v>
      </c>
      <c r="BC268">
        <v>0</v>
      </c>
      <c r="BD268">
        <v>0</v>
      </c>
      <c r="BE268">
        <v>0</v>
      </c>
      <c r="BF268">
        <v>0</v>
      </c>
      <c r="BG268">
        <v>0</v>
      </c>
      <c r="BJ268">
        <v>25.96</v>
      </c>
      <c r="BK268">
        <v>0</v>
      </c>
      <c r="BL268">
        <v>347.86399999999998</v>
      </c>
      <c r="BM268">
        <v>-347.86399999999998</v>
      </c>
      <c r="BN268">
        <v>0</v>
      </c>
      <c r="BO268">
        <v>0</v>
      </c>
      <c r="BP268">
        <v>0</v>
      </c>
      <c r="BQ268">
        <v>489</v>
      </c>
      <c r="BR268">
        <v>1.2761899999999999</v>
      </c>
      <c r="BS268" t="s">
        <v>615</v>
      </c>
      <c r="BT268">
        <v>0</v>
      </c>
      <c r="BU268">
        <v>6.3810000000000002</v>
      </c>
      <c r="BV268">
        <v>0</v>
      </c>
      <c r="BW268">
        <v>1.276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931.37900000000002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f t="shared" si="20"/>
        <v>1340</v>
      </c>
      <c r="DD268">
        <f t="shared" si="21"/>
        <v>347.86399999999998</v>
      </c>
      <c r="DE268">
        <f t="shared" si="22"/>
        <v>7.657</v>
      </c>
      <c r="DF268">
        <f t="shared" si="23"/>
        <v>53.1</v>
      </c>
      <c r="DG268">
        <f t="shared" si="24"/>
        <v>70.191000000000003</v>
      </c>
      <c r="DH268">
        <v>931.37899999999991</v>
      </c>
    </row>
    <row r="269" spans="1:112" x14ac:dyDescent="0.3">
      <c r="A269">
        <v>8726498662</v>
      </c>
      <c r="B269">
        <v>10726450706</v>
      </c>
      <c r="C269" s="1">
        <v>45933.480555555558</v>
      </c>
      <c r="D269" s="1">
        <v>45936.597916666666</v>
      </c>
      <c r="E269" t="s">
        <v>616</v>
      </c>
      <c r="F269">
        <v>3260</v>
      </c>
      <c r="G269">
        <v>3260</v>
      </c>
      <c r="H269">
        <v>0</v>
      </c>
      <c r="I269">
        <v>4500</v>
      </c>
      <c r="J269">
        <v>1034</v>
      </c>
      <c r="K269" t="s">
        <v>109</v>
      </c>
      <c r="L269">
        <v>18</v>
      </c>
      <c r="M269">
        <v>497.29</v>
      </c>
      <c r="N269">
        <v>0</v>
      </c>
      <c r="O269">
        <v>0</v>
      </c>
      <c r="P269">
        <v>13.814</v>
      </c>
      <c r="Q269">
        <v>2.7629999999999999</v>
      </c>
      <c r="R269">
        <v>25.96</v>
      </c>
      <c r="S269">
        <v>846.29600000000005</v>
      </c>
      <c r="T269">
        <v>-846.29600000000005</v>
      </c>
      <c r="U269">
        <v>-862.87300000000005</v>
      </c>
      <c r="V269">
        <v>-71.98</v>
      </c>
      <c r="W269">
        <v>0</v>
      </c>
      <c r="X269">
        <v>61</v>
      </c>
      <c r="Y269">
        <v>0</v>
      </c>
      <c r="Z269">
        <v>10.98</v>
      </c>
      <c r="AA269">
        <v>1</v>
      </c>
      <c r="AB269" t="s">
        <v>110</v>
      </c>
      <c r="AC269">
        <v>3466</v>
      </c>
      <c r="AD269">
        <v>2325.1469999999999</v>
      </c>
      <c r="AE269">
        <v>2325.1469999999999</v>
      </c>
      <c r="AF269">
        <v>0</v>
      </c>
      <c r="AG269">
        <v>0</v>
      </c>
      <c r="AI269">
        <v>0</v>
      </c>
      <c r="AJ269">
        <v>-862.87300000000005</v>
      </c>
      <c r="AK269">
        <v>-71.98</v>
      </c>
      <c r="AL269">
        <v>3260</v>
      </c>
      <c r="AM269" s="1"/>
      <c r="AN269" s="1"/>
      <c r="AO269" s="1"/>
      <c r="AP269">
        <v>0</v>
      </c>
      <c r="AQ269">
        <v>2762.71</v>
      </c>
      <c r="AR269">
        <v>18</v>
      </c>
      <c r="AS269">
        <v>0</v>
      </c>
      <c r="AT269">
        <v>0</v>
      </c>
      <c r="AU269">
        <v>0.5</v>
      </c>
      <c r="AV269">
        <v>0</v>
      </c>
      <c r="AW269">
        <v>0</v>
      </c>
      <c r="AX269">
        <v>0.1</v>
      </c>
      <c r="AY269" t="s">
        <v>112</v>
      </c>
      <c r="AZ269" t="s">
        <v>160</v>
      </c>
      <c r="BC269">
        <v>0</v>
      </c>
      <c r="BD269">
        <v>0</v>
      </c>
      <c r="BE269">
        <v>0</v>
      </c>
      <c r="BF269">
        <v>0</v>
      </c>
      <c r="BG269">
        <v>0</v>
      </c>
      <c r="BJ269">
        <v>25.96</v>
      </c>
      <c r="BK269">
        <v>0</v>
      </c>
      <c r="BL269">
        <v>846.29600000000005</v>
      </c>
      <c r="BM269">
        <v>-846.29600000000005</v>
      </c>
      <c r="BN269">
        <v>0</v>
      </c>
      <c r="BO269">
        <v>0</v>
      </c>
      <c r="BP269">
        <v>0</v>
      </c>
      <c r="BQ269">
        <v>1034</v>
      </c>
      <c r="BR269">
        <v>2.7627100000000002</v>
      </c>
      <c r="BS269" t="s">
        <v>617</v>
      </c>
      <c r="BT269">
        <v>0</v>
      </c>
      <c r="BU269">
        <v>13.814</v>
      </c>
      <c r="BV269">
        <v>0</v>
      </c>
      <c r="BW269">
        <v>2.7629999999999999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2325.1469999999999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f t="shared" si="20"/>
        <v>3260</v>
      </c>
      <c r="DD269">
        <f t="shared" si="21"/>
        <v>846.29600000000005</v>
      </c>
      <c r="DE269">
        <f t="shared" si="22"/>
        <v>16.576999999999998</v>
      </c>
      <c r="DF269">
        <f t="shared" si="23"/>
        <v>71.98</v>
      </c>
      <c r="DG269">
        <f t="shared" si="24"/>
        <v>511.10400000000004</v>
      </c>
      <c r="DH269">
        <v>2325.1469999999995</v>
      </c>
    </row>
    <row r="270" spans="1:112" x14ac:dyDescent="0.3">
      <c r="A270">
        <v>8680310158</v>
      </c>
      <c r="B270">
        <v>10680235741</v>
      </c>
      <c r="C270" s="1">
        <v>45918.544444444444</v>
      </c>
      <c r="D270" s="1">
        <v>45921.5625</v>
      </c>
      <c r="E270" t="s">
        <v>618</v>
      </c>
      <c r="F270">
        <v>1109</v>
      </c>
      <c r="G270">
        <v>0</v>
      </c>
      <c r="H270">
        <v>1109</v>
      </c>
      <c r="I270">
        <v>1600</v>
      </c>
      <c r="J270">
        <v>320</v>
      </c>
      <c r="K270" t="s">
        <v>109</v>
      </c>
      <c r="L270">
        <v>12</v>
      </c>
      <c r="M270">
        <v>118.82</v>
      </c>
      <c r="N270">
        <v>0</v>
      </c>
      <c r="O270">
        <v>0</v>
      </c>
      <c r="P270">
        <v>4.9509999999999996</v>
      </c>
      <c r="Q270">
        <v>0.99</v>
      </c>
      <c r="R270">
        <v>22.42</v>
      </c>
      <c r="S270">
        <v>248.63800000000001</v>
      </c>
      <c r="T270">
        <v>-248.63800000000001</v>
      </c>
      <c r="U270">
        <v>-254.57900000000001</v>
      </c>
      <c r="V270">
        <v>-53.1</v>
      </c>
      <c r="W270">
        <v>0</v>
      </c>
      <c r="X270">
        <v>45</v>
      </c>
      <c r="Y270">
        <v>0</v>
      </c>
      <c r="Z270">
        <v>8.1</v>
      </c>
      <c r="AA270">
        <v>1</v>
      </c>
      <c r="AB270" t="s">
        <v>110</v>
      </c>
      <c r="AC270">
        <v>1280</v>
      </c>
      <c r="AD270">
        <v>801.32100000000003</v>
      </c>
      <c r="AE270">
        <v>801.32100000000003</v>
      </c>
      <c r="AF270">
        <v>0</v>
      </c>
      <c r="AG270">
        <v>-254.57900000000001</v>
      </c>
      <c r="AH270">
        <v>-53.1</v>
      </c>
      <c r="AI270">
        <v>1109</v>
      </c>
      <c r="AJ270">
        <v>0</v>
      </c>
      <c r="AL270">
        <v>0</v>
      </c>
      <c r="AM270" s="1">
        <v>45936</v>
      </c>
      <c r="AN270" s="1">
        <v>45936</v>
      </c>
      <c r="AO270" s="1">
        <v>45936</v>
      </c>
      <c r="AP270">
        <v>0</v>
      </c>
      <c r="AQ270">
        <v>990.18</v>
      </c>
      <c r="AR270">
        <v>12</v>
      </c>
      <c r="AS270">
        <v>0</v>
      </c>
      <c r="AT270">
        <v>0</v>
      </c>
      <c r="AU270">
        <v>0.5</v>
      </c>
      <c r="AV270">
        <v>0</v>
      </c>
      <c r="AW270">
        <v>0</v>
      </c>
      <c r="AX270">
        <v>0.1</v>
      </c>
      <c r="AY270" t="s">
        <v>112</v>
      </c>
      <c r="AZ270" t="s">
        <v>128</v>
      </c>
      <c r="BA270">
        <v>22.42</v>
      </c>
      <c r="BB270">
        <v>0</v>
      </c>
      <c r="BC270">
        <v>248.63800000000001</v>
      </c>
      <c r="BD270">
        <v>-248.63800000000001</v>
      </c>
      <c r="BE270">
        <v>0</v>
      </c>
      <c r="BF270">
        <v>0</v>
      </c>
      <c r="BG270">
        <v>0</v>
      </c>
      <c r="BH270">
        <v>320</v>
      </c>
      <c r="BI270">
        <v>0.99017999999999995</v>
      </c>
      <c r="BL270">
        <v>0</v>
      </c>
      <c r="BM270">
        <v>0</v>
      </c>
      <c r="BN270">
        <v>0</v>
      </c>
      <c r="BO270">
        <v>0</v>
      </c>
      <c r="BP270">
        <v>0</v>
      </c>
      <c r="BS270" t="s">
        <v>619</v>
      </c>
      <c r="BT270">
        <v>4.9509999999999996</v>
      </c>
      <c r="BU270">
        <v>0</v>
      </c>
      <c r="BV270">
        <v>0.99</v>
      </c>
      <c r="BW270">
        <v>0</v>
      </c>
      <c r="BX270">
        <v>0</v>
      </c>
      <c r="BY270">
        <v>801.32100000000003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f t="shared" si="20"/>
        <v>1109</v>
      </c>
      <c r="DD270">
        <f t="shared" si="21"/>
        <v>248.63800000000001</v>
      </c>
      <c r="DE270">
        <f t="shared" si="22"/>
        <v>5.9409999999999998</v>
      </c>
      <c r="DF270">
        <f t="shared" si="23"/>
        <v>53.1</v>
      </c>
      <c r="DG270">
        <f t="shared" si="24"/>
        <v>123.77099999999999</v>
      </c>
      <c r="DH270">
        <v>801.32099999999991</v>
      </c>
    </row>
    <row r="271" spans="1:112" x14ac:dyDescent="0.3">
      <c r="A271">
        <v>8715030410</v>
      </c>
      <c r="B271">
        <v>10714970173</v>
      </c>
      <c r="C271" s="1">
        <v>45929.449305555558</v>
      </c>
      <c r="D271" s="1">
        <v>45935.530555555553</v>
      </c>
      <c r="E271" t="s">
        <v>620</v>
      </c>
      <c r="F271">
        <v>3992</v>
      </c>
      <c r="G271">
        <v>0</v>
      </c>
      <c r="H271">
        <v>3992</v>
      </c>
      <c r="I271">
        <v>4500</v>
      </c>
      <c r="J271">
        <v>302</v>
      </c>
      <c r="K271" t="s">
        <v>109</v>
      </c>
      <c r="L271">
        <v>18</v>
      </c>
      <c r="M271">
        <v>608.95000000000005</v>
      </c>
      <c r="N271">
        <v>0</v>
      </c>
      <c r="O271">
        <v>0</v>
      </c>
      <c r="P271">
        <v>16.914999999999999</v>
      </c>
      <c r="Q271">
        <v>3.383</v>
      </c>
      <c r="R271">
        <v>24.78</v>
      </c>
      <c r="S271">
        <v>989.21799999999996</v>
      </c>
      <c r="T271">
        <v>-989.21799999999996</v>
      </c>
      <c r="U271">
        <v>-1009.516</v>
      </c>
      <c r="V271">
        <v>-71.98</v>
      </c>
      <c r="W271">
        <v>0</v>
      </c>
      <c r="X271">
        <v>61</v>
      </c>
      <c r="Y271">
        <v>0</v>
      </c>
      <c r="Z271">
        <v>10.98</v>
      </c>
      <c r="AA271">
        <v>1</v>
      </c>
      <c r="AB271" t="s">
        <v>116</v>
      </c>
      <c r="AC271">
        <v>4198</v>
      </c>
      <c r="AD271">
        <v>2910.5039999999999</v>
      </c>
      <c r="AE271">
        <v>2910.5039999999999</v>
      </c>
      <c r="AF271">
        <v>0</v>
      </c>
      <c r="AG271">
        <v>-1009.516</v>
      </c>
      <c r="AH271">
        <v>-71.98</v>
      </c>
      <c r="AI271">
        <v>3992</v>
      </c>
      <c r="AJ271">
        <v>0</v>
      </c>
      <c r="AL271">
        <v>0</v>
      </c>
      <c r="AM271" s="1">
        <v>45953</v>
      </c>
      <c r="AN271" s="1">
        <v>45953</v>
      </c>
      <c r="AO271" s="1">
        <v>45953</v>
      </c>
      <c r="AP271">
        <v>0</v>
      </c>
      <c r="AQ271">
        <v>3383.05</v>
      </c>
      <c r="AR271">
        <v>18</v>
      </c>
      <c r="AS271">
        <v>0</v>
      </c>
      <c r="AT271">
        <v>0</v>
      </c>
      <c r="AU271">
        <v>0.5</v>
      </c>
      <c r="AV271">
        <v>0</v>
      </c>
      <c r="AW271">
        <v>0</v>
      </c>
      <c r="AX271">
        <v>0.1</v>
      </c>
      <c r="AY271" t="s">
        <v>112</v>
      </c>
      <c r="AZ271" t="s">
        <v>113</v>
      </c>
      <c r="BA271">
        <v>24.78</v>
      </c>
      <c r="BB271">
        <v>0</v>
      </c>
      <c r="BC271">
        <v>989.21799999999996</v>
      </c>
      <c r="BD271">
        <v>-989.21799999999996</v>
      </c>
      <c r="BE271">
        <v>0</v>
      </c>
      <c r="BF271">
        <v>0</v>
      </c>
      <c r="BG271">
        <v>0</v>
      </c>
      <c r="BH271">
        <v>302</v>
      </c>
      <c r="BI271">
        <v>3.3830499999999999</v>
      </c>
      <c r="BL271">
        <v>0</v>
      </c>
      <c r="BM271">
        <v>0</v>
      </c>
      <c r="BN271">
        <v>0</v>
      </c>
      <c r="BO271">
        <v>0</v>
      </c>
      <c r="BP271">
        <v>0</v>
      </c>
      <c r="BS271" t="s">
        <v>621</v>
      </c>
      <c r="BT271">
        <v>16.914999999999999</v>
      </c>
      <c r="BU271">
        <v>0</v>
      </c>
      <c r="BV271">
        <v>3.383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2910.5039999999999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f t="shared" si="20"/>
        <v>3992</v>
      </c>
      <c r="DD271">
        <f t="shared" si="21"/>
        <v>989.21799999999996</v>
      </c>
      <c r="DE271">
        <f t="shared" si="22"/>
        <v>20.297999999999998</v>
      </c>
      <c r="DF271">
        <f t="shared" si="23"/>
        <v>71.98</v>
      </c>
      <c r="DG271">
        <f t="shared" si="24"/>
        <v>625.86500000000001</v>
      </c>
      <c r="DH271">
        <v>2910.5040000000004</v>
      </c>
    </row>
    <row r="272" spans="1:112" x14ac:dyDescent="0.3">
      <c r="A272">
        <v>8728755432</v>
      </c>
      <c r="B272">
        <v>10728711642</v>
      </c>
      <c r="C272" s="1">
        <v>45933.480555555558</v>
      </c>
      <c r="D272" s="1">
        <v>45934.717361111114</v>
      </c>
      <c r="E272" t="s">
        <v>313</v>
      </c>
      <c r="F272">
        <v>3104</v>
      </c>
      <c r="G272">
        <v>0</v>
      </c>
      <c r="H272">
        <v>3104</v>
      </c>
      <c r="I272">
        <v>3500</v>
      </c>
      <c r="J272">
        <v>190</v>
      </c>
      <c r="K272" t="s">
        <v>120</v>
      </c>
      <c r="L272">
        <v>18</v>
      </c>
      <c r="M272">
        <v>0</v>
      </c>
      <c r="N272">
        <v>236.75</v>
      </c>
      <c r="O272">
        <v>236.75</v>
      </c>
      <c r="P272">
        <v>13.153</v>
      </c>
      <c r="Q272">
        <v>2.6309999999999998</v>
      </c>
      <c r="R272">
        <v>24.78</v>
      </c>
      <c r="S272">
        <v>769.17100000000005</v>
      </c>
      <c r="T272">
        <v>-769.17100000000005</v>
      </c>
      <c r="U272">
        <v>-784.95500000000004</v>
      </c>
      <c r="V272">
        <v>-71.98</v>
      </c>
      <c r="W272">
        <v>0</v>
      </c>
      <c r="X272">
        <v>61</v>
      </c>
      <c r="Y272">
        <v>0</v>
      </c>
      <c r="Z272">
        <v>10.98</v>
      </c>
      <c r="AA272">
        <v>1</v>
      </c>
      <c r="AB272" t="s">
        <v>131</v>
      </c>
      <c r="AC272">
        <v>3310</v>
      </c>
      <c r="AD272">
        <v>2247.0650000000001</v>
      </c>
      <c r="AE272">
        <v>2247.0650000000001</v>
      </c>
      <c r="AF272">
        <v>0</v>
      </c>
      <c r="AG272">
        <v>-784.95500000000004</v>
      </c>
      <c r="AH272">
        <v>-71.98</v>
      </c>
      <c r="AI272">
        <v>3104</v>
      </c>
      <c r="AJ272">
        <v>0</v>
      </c>
      <c r="AL272">
        <v>0</v>
      </c>
      <c r="AM272" s="1">
        <v>45953</v>
      </c>
      <c r="AN272" s="1">
        <v>45953</v>
      </c>
      <c r="AO272" s="1">
        <v>45953</v>
      </c>
      <c r="AP272">
        <v>0</v>
      </c>
      <c r="AQ272">
        <v>2630.5</v>
      </c>
      <c r="AR272">
        <v>0</v>
      </c>
      <c r="AS272">
        <v>9</v>
      </c>
      <c r="AT272">
        <v>9</v>
      </c>
      <c r="AU272">
        <v>0</v>
      </c>
      <c r="AV272">
        <v>0.25</v>
      </c>
      <c r="AW272">
        <v>0.25</v>
      </c>
      <c r="AX272">
        <v>0.1</v>
      </c>
      <c r="AY272" t="s">
        <v>112</v>
      </c>
      <c r="AZ272" t="s">
        <v>113</v>
      </c>
      <c r="BA272">
        <v>24.78</v>
      </c>
      <c r="BB272">
        <v>0</v>
      </c>
      <c r="BC272">
        <v>769.17100000000005</v>
      </c>
      <c r="BD272">
        <v>-769.17100000000005</v>
      </c>
      <c r="BE272">
        <v>0</v>
      </c>
      <c r="BF272">
        <v>0</v>
      </c>
      <c r="BG272">
        <v>0</v>
      </c>
      <c r="BH272">
        <v>190</v>
      </c>
      <c r="BI272">
        <v>2.6305000000000001</v>
      </c>
      <c r="BL272">
        <v>0</v>
      </c>
      <c r="BM272">
        <v>0</v>
      </c>
      <c r="BN272">
        <v>0</v>
      </c>
      <c r="BO272">
        <v>0</v>
      </c>
      <c r="BP272">
        <v>0</v>
      </c>
      <c r="BS272" t="s">
        <v>622</v>
      </c>
      <c r="BT272">
        <v>13.153</v>
      </c>
      <c r="BU272">
        <v>0</v>
      </c>
      <c r="BV272">
        <v>2.6309999999999998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2247.0650000000001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f t="shared" si="20"/>
        <v>3104</v>
      </c>
      <c r="DD272">
        <f t="shared" si="21"/>
        <v>769.17100000000005</v>
      </c>
      <c r="DE272">
        <f t="shared" si="22"/>
        <v>15.784000000000001</v>
      </c>
      <c r="DF272">
        <f t="shared" si="23"/>
        <v>71.98</v>
      </c>
      <c r="DG272">
        <f t="shared" si="24"/>
        <v>486.65300000000002</v>
      </c>
      <c r="DH272">
        <v>2247.0649999999996</v>
      </c>
    </row>
    <row r="273" spans="1:112" x14ac:dyDescent="0.3">
      <c r="A273">
        <v>8738271964</v>
      </c>
      <c r="B273">
        <v>10738249081</v>
      </c>
      <c r="C273" s="1">
        <v>45936.454861111109</v>
      </c>
      <c r="D273" s="1">
        <v>45940.593055555553</v>
      </c>
      <c r="E273" t="s">
        <v>602</v>
      </c>
      <c r="F273">
        <v>4069.01</v>
      </c>
      <c r="G273">
        <v>0</v>
      </c>
      <c r="H273">
        <v>4069</v>
      </c>
      <c r="I273">
        <v>4500</v>
      </c>
      <c r="J273">
        <v>225</v>
      </c>
      <c r="K273" t="s">
        <v>109</v>
      </c>
      <c r="L273">
        <v>18</v>
      </c>
      <c r="M273">
        <v>620.70000000000005</v>
      </c>
      <c r="N273">
        <v>0</v>
      </c>
      <c r="O273">
        <v>0</v>
      </c>
      <c r="P273">
        <v>17.242000000000001</v>
      </c>
      <c r="Q273">
        <v>3.448</v>
      </c>
      <c r="R273">
        <v>24.78</v>
      </c>
      <c r="S273">
        <v>1008.298</v>
      </c>
      <c r="T273">
        <v>-1008.298</v>
      </c>
      <c r="U273">
        <v>-1028.9880000000001</v>
      </c>
      <c r="V273">
        <v>-71.98</v>
      </c>
      <c r="W273">
        <v>0</v>
      </c>
      <c r="X273">
        <v>61</v>
      </c>
      <c r="Y273">
        <v>0</v>
      </c>
      <c r="Z273">
        <v>10.98</v>
      </c>
      <c r="AA273">
        <v>1</v>
      </c>
      <c r="AB273" t="s">
        <v>116</v>
      </c>
      <c r="AC273">
        <v>4275</v>
      </c>
      <c r="AD273">
        <v>2968.0320000000002</v>
      </c>
      <c r="AE273">
        <v>2968.0320000000002</v>
      </c>
      <c r="AF273">
        <v>0</v>
      </c>
      <c r="AG273">
        <v>-1028.9880000000001</v>
      </c>
      <c r="AH273">
        <v>-71.98</v>
      </c>
      <c r="AI273">
        <v>4069</v>
      </c>
      <c r="AJ273">
        <v>0</v>
      </c>
      <c r="AL273">
        <v>0</v>
      </c>
      <c r="AM273" s="1">
        <v>45954</v>
      </c>
      <c r="AN273" s="1">
        <v>45954</v>
      </c>
      <c r="AO273" s="1">
        <v>45954</v>
      </c>
      <c r="AP273">
        <v>0</v>
      </c>
      <c r="AQ273">
        <v>3448.31</v>
      </c>
      <c r="AR273">
        <v>18</v>
      </c>
      <c r="AS273">
        <v>0</v>
      </c>
      <c r="AT273">
        <v>0</v>
      </c>
      <c r="AU273">
        <v>0.5</v>
      </c>
      <c r="AV273">
        <v>0</v>
      </c>
      <c r="AW273">
        <v>0</v>
      </c>
      <c r="AX273">
        <v>0.1</v>
      </c>
      <c r="AY273" t="s">
        <v>112</v>
      </c>
      <c r="AZ273" t="s">
        <v>124</v>
      </c>
      <c r="BA273">
        <v>24.78</v>
      </c>
      <c r="BB273">
        <v>0</v>
      </c>
      <c r="BC273">
        <v>1008.298</v>
      </c>
      <c r="BD273">
        <v>-1008.298</v>
      </c>
      <c r="BE273">
        <v>0</v>
      </c>
      <c r="BF273">
        <v>0</v>
      </c>
      <c r="BG273">
        <v>0</v>
      </c>
      <c r="BH273">
        <v>225</v>
      </c>
      <c r="BI273">
        <v>3.4483100000000002</v>
      </c>
      <c r="BL273">
        <v>0</v>
      </c>
      <c r="BM273">
        <v>0</v>
      </c>
      <c r="BN273">
        <v>0</v>
      </c>
      <c r="BO273">
        <v>0</v>
      </c>
      <c r="BP273">
        <v>0</v>
      </c>
      <c r="BS273" t="s">
        <v>623</v>
      </c>
      <c r="BT273">
        <v>17.242000000000001</v>
      </c>
      <c r="BU273">
        <v>0</v>
      </c>
      <c r="BV273">
        <v>3.448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2968.0320000000002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f t="shared" si="20"/>
        <v>4069</v>
      </c>
      <c r="DD273">
        <f t="shared" si="21"/>
        <v>1008.298</v>
      </c>
      <c r="DE273">
        <f t="shared" si="22"/>
        <v>20.69</v>
      </c>
      <c r="DF273">
        <f t="shared" si="23"/>
        <v>71.98</v>
      </c>
      <c r="DG273">
        <f t="shared" si="24"/>
        <v>637.94200000000001</v>
      </c>
      <c r="DH273">
        <v>2968.0320000000002</v>
      </c>
    </row>
    <row r="274" spans="1:112" x14ac:dyDescent="0.3">
      <c r="A274">
        <v>8718713159</v>
      </c>
      <c r="B274">
        <v>10718655375</v>
      </c>
      <c r="C274" s="1">
        <v>45930.615277777775</v>
      </c>
      <c r="D274" s="1">
        <v>45934.65</v>
      </c>
      <c r="E274" t="s">
        <v>624</v>
      </c>
      <c r="F274">
        <v>2294</v>
      </c>
      <c r="G274">
        <v>0</v>
      </c>
      <c r="H274">
        <v>2294</v>
      </c>
      <c r="I274">
        <v>5000</v>
      </c>
      <c r="J274">
        <v>2500</v>
      </c>
      <c r="K274" t="s">
        <v>109</v>
      </c>
      <c r="L274">
        <v>5</v>
      </c>
      <c r="M274">
        <v>109.24</v>
      </c>
      <c r="N274">
        <v>0</v>
      </c>
      <c r="O274">
        <v>0</v>
      </c>
      <c r="P274">
        <v>10.923999999999999</v>
      </c>
      <c r="Q274">
        <v>2.1850000000000001</v>
      </c>
      <c r="R274">
        <v>24.78</v>
      </c>
      <c r="S274">
        <v>568.45299999999997</v>
      </c>
      <c r="T274">
        <v>-568.45299999999997</v>
      </c>
      <c r="U274">
        <v>-581.56200000000001</v>
      </c>
      <c r="V274">
        <v>-71.98</v>
      </c>
      <c r="W274">
        <v>0</v>
      </c>
      <c r="X274">
        <v>61</v>
      </c>
      <c r="Y274">
        <v>0</v>
      </c>
      <c r="Z274">
        <v>10.98</v>
      </c>
      <c r="AA274">
        <v>1</v>
      </c>
      <c r="AB274" t="s">
        <v>110</v>
      </c>
      <c r="AC274">
        <v>2500</v>
      </c>
      <c r="AD274">
        <v>1640.4580000000001</v>
      </c>
      <c r="AE274">
        <v>1640.4580000000001</v>
      </c>
      <c r="AF274">
        <v>0</v>
      </c>
      <c r="AG274">
        <v>-581.56200000000001</v>
      </c>
      <c r="AH274">
        <v>-71.98</v>
      </c>
      <c r="AI274">
        <v>2294</v>
      </c>
      <c r="AJ274">
        <v>0</v>
      </c>
      <c r="AL274">
        <v>0</v>
      </c>
      <c r="AM274" s="1">
        <v>45953</v>
      </c>
      <c r="AN274" s="1">
        <v>45953</v>
      </c>
      <c r="AO274" s="1">
        <v>45953</v>
      </c>
      <c r="AP274">
        <v>0</v>
      </c>
      <c r="AQ274">
        <v>2184.7600000000002</v>
      </c>
      <c r="AR274">
        <v>5</v>
      </c>
      <c r="AS274">
        <v>0</v>
      </c>
      <c r="AT274">
        <v>0</v>
      </c>
      <c r="AU274">
        <v>0.5</v>
      </c>
      <c r="AV274">
        <v>0</v>
      </c>
      <c r="AW274">
        <v>0</v>
      </c>
      <c r="AX274">
        <v>0.1</v>
      </c>
      <c r="AY274" t="s">
        <v>112</v>
      </c>
      <c r="AZ274" t="s">
        <v>124</v>
      </c>
      <c r="BA274">
        <v>24.78</v>
      </c>
      <c r="BB274">
        <v>0</v>
      </c>
      <c r="BC274">
        <v>568.45299999999997</v>
      </c>
      <c r="BD274">
        <v>-568.45299999999997</v>
      </c>
      <c r="BE274">
        <v>0</v>
      </c>
      <c r="BF274">
        <v>0</v>
      </c>
      <c r="BG274">
        <v>0</v>
      </c>
      <c r="BH274">
        <v>2500</v>
      </c>
      <c r="BI274">
        <v>2.1847599999999998</v>
      </c>
      <c r="BL274">
        <v>0</v>
      </c>
      <c r="BM274">
        <v>0</v>
      </c>
      <c r="BN274">
        <v>0</v>
      </c>
      <c r="BO274">
        <v>0</v>
      </c>
      <c r="BP274">
        <v>0</v>
      </c>
      <c r="BS274" t="s">
        <v>625</v>
      </c>
      <c r="BT274">
        <v>10.923999999999999</v>
      </c>
      <c r="BU274">
        <v>0</v>
      </c>
      <c r="BV274">
        <v>2.1850000000000001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1640.4580000000001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f t="shared" si="20"/>
        <v>2294</v>
      </c>
      <c r="DD274">
        <f t="shared" si="21"/>
        <v>568.45299999999997</v>
      </c>
      <c r="DE274">
        <f t="shared" si="22"/>
        <v>13.109</v>
      </c>
      <c r="DF274">
        <f t="shared" si="23"/>
        <v>71.98</v>
      </c>
      <c r="DG274">
        <f t="shared" si="24"/>
        <v>120.16399999999999</v>
      </c>
      <c r="DH274">
        <v>1640.4580000000001</v>
      </c>
    </row>
    <row r="275" spans="1:112" x14ac:dyDescent="0.3">
      <c r="A275">
        <v>8670004890</v>
      </c>
      <c r="B275">
        <v>10669929036</v>
      </c>
      <c r="C275" s="1">
        <v>45915.47152777778</v>
      </c>
      <c r="D275" s="1">
        <v>45918.837500000001</v>
      </c>
      <c r="E275" t="s">
        <v>626</v>
      </c>
      <c r="F275">
        <v>969</v>
      </c>
      <c r="G275">
        <v>969</v>
      </c>
      <c r="H275">
        <v>0</v>
      </c>
      <c r="I275">
        <v>2850</v>
      </c>
      <c r="J275">
        <v>1710</v>
      </c>
      <c r="K275" t="s">
        <v>109</v>
      </c>
      <c r="L275">
        <v>5</v>
      </c>
      <c r="M275">
        <v>46.14</v>
      </c>
      <c r="N275">
        <v>0</v>
      </c>
      <c r="O275">
        <v>0</v>
      </c>
      <c r="P275">
        <v>4.6139999999999999</v>
      </c>
      <c r="Q275">
        <v>0.92300000000000004</v>
      </c>
      <c r="R275">
        <v>33.04</v>
      </c>
      <c r="S275">
        <v>320.15800000000002</v>
      </c>
      <c r="T275">
        <v>-320.15800000000002</v>
      </c>
      <c r="U275">
        <v>-325.69499999999999</v>
      </c>
      <c r="V275">
        <v>-31.86</v>
      </c>
      <c r="W275">
        <v>0</v>
      </c>
      <c r="X275">
        <v>27</v>
      </c>
      <c r="Y275">
        <v>0</v>
      </c>
      <c r="Z275">
        <v>4.8600000000000003</v>
      </c>
      <c r="AA275">
        <v>1</v>
      </c>
      <c r="AB275" t="s">
        <v>110</v>
      </c>
      <c r="AC275">
        <v>1140</v>
      </c>
      <c r="AD275">
        <v>611.44500000000005</v>
      </c>
      <c r="AE275">
        <v>611.44500000000005</v>
      </c>
      <c r="AF275">
        <v>0</v>
      </c>
      <c r="AG275">
        <v>0</v>
      </c>
      <c r="AI275">
        <v>0</v>
      </c>
      <c r="AJ275">
        <v>-325.69499999999999</v>
      </c>
      <c r="AK275">
        <v>-31.86</v>
      </c>
      <c r="AL275">
        <v>969</v>
      </c>
      <c r="AM275" s="1"/>
      <c r="AN275" s="1"/>
      <c r="AO275" s="1"/>
      <c r="AP275">
        <v>0</v>
      </c>
      <c r="AQ275">
        <v>922.86</v>
      </c>
      <c r="AR275">
        <v>5</v>
      </c>
      <c r="AS275">
        <v>0</v>
      </c>
      <c r="AT275">
        <v>0</v>
      </c>
      <c r="AU275">
        <v>0.5</v>
      </c>
      <c r="AV275">
        <v>0</v>
      </c>
      <c r="AW275">
        <v>0</v>
      </c>
      <c r="AX275">
        <v>0.1</v>
      </c>
      <c r="AY275" t="s">
        <v>127</v>
      </c>
      <c r="AZ275" t="s">
        <v>128</v>
      </c>
      <c r="BC275">
        <v>0</v>
      </c>
      <c r="BD275">
        <v>0</v>
      </c>
      <c r="BE275">
        <v>0</v>
      </c>
      <c r="BF275">
        <v>0</v>
      </c>
      <c r="BG275">
        <v>0</v>
      </c>
      <c r="BJ275">
        <v>33.04</v>
      </c>
      <c r="BK275">
        <v>0</v>
      </c>
      <c r="BL275">
        <v>320.15800000000002</v>
      </c>
      <c r="BM275">
        <v>-320.15800000000002</v>
      </c>
      <c r="BN275">
        <v>0</v>
      </c>
      <c r="BO275">
        <v>0</v>
      </c>
      <c r="BP275">
        <v>0</v>
      </c>
      <c r="BQ275">
        <v>1710</v>
      </c>
      <c r="BR275">
        <v>0.92286000000000001</v>
      </c>
      <c r="BS275" t="s">
        <v>627</v>
      </c>
      <c r="BT275">
        <v>0</v>
      </c>
      <c r="BU275">
        <v>4.6139999999999999</v>
      </c>
      <c r="BV275">
        <v>0</v>
      </c>
      <c r="BW275">
        <v>0.92300000000000004</v>
      </c>
      <c r="BX275">
        <v>611.44500000000005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f t="shared" si="20"/>
        <v>969</v>
      </c>
      <c r="DD275">
        <f t="shared" si="21"/>
        <v>320.15800000000002</v>
      </c>
      <c r="DE275">
        <f t="shared" si="22"/>
        <v>5.5369999999999999</v>
      </c>
      <c r="DF275">
        <f t="shared" si="23"/>
        <v>31.86</v>
      </c>
      <c r="DG275">
        <f t="shared" si="24"/>
        <v>50.753999999999998</v>
      </c>
      <c r="DH275">
        <v>611.44499999999994</v>
      </c>
    </row>
    <row r="276" spans="1:112" x14ac:dyDescent="0.3">
      <c r="A276">
        <v>8692031977</v>
      </c>
      <c r="B276">
        <v>10691960240</v>
      </c>
      <c r="C276" s="1">
        <v>45922.443055555559</v>
      </c>
      <c r="D276" s="1">
        <v>45925.832638888889</v>
      </c>
      <c r="E276" t="s">
        <v>628</v>
      </c>
      <c r="F276">
        <v>3564</v>
      </c>
      <c r="G276">
        <v>3564</v>
      </c>
      <c r="H276">
        <v>0</v>
      </c>
      <c r="I276">
        <v>4000</v>
      </c>
      <c r="J276">
        <v>230</v>
      </c>
      <c r="K276" t="s">
        <v>120</v>
      </c>
      <c r="L276">
        <v>18</v>
      </c>
      <c r="M276">
        <v>0</v>
      </c>
      <c r="N276">
        <v>271.83</v>
      </c>
      <c r="O276">
        <v>271.83</v>
      </c>
      <c r="P276">
        <v>15.102</v>
      </c>
      <c r="Q276">
        <v>3.02</v>
      </c>
      <c r="R276">
        <v>24.78</v>
      </c>
      <c r="S276">
        <v>883.15899999999999</v>
      </c>
      <c r="T276">
        <v>-883.15899999999999</v>
      </c>
      <c r="U276">
        <v>-901.28099999999995</v>
      </c>
      <c r="V276">
        <v>-71.98</v>
      </c>
      <c r="W276">
        <v>0</v>
      </c>
      <c r="X276">
        <v>61</v>
      </c>
      <c r="Y276">
        <v>0</v>
      </c>
      <c r="Z276">
        <v>10.98</v>
      </c>
      <c r="AA276">
        <v>1</v>
      </c>
      <c r="AB276" t="s">
        <v>110</v>
      </c>
      <c r="AC276">
        <v>3770</v>
      </c>
      <c r="AD276">
        <v>2590.739</v>
      </c>
      <c r="AE276">
        <v>2590.739</v>
      </c>
      <c r="AF276">
        <v>0</v>
      </c>
      <c r="AG276">
        <v>0</v>
      </c>
      <c r="AI276">
        <v>0</v>
      </c>
      <c r="AJ276">
        <v>-901.28099999999995</v>
      </c>
      <c r="AK276">
        <v>-71.98</v>
      </c>
      <c r="AL276">
        <v>3564</v>
      </c>
      <c r="AM276" s="1"/>
      <c r="AN276" s="1"/>
      <c r="AO276" s="1"/>
      <c r="AP276">
        <v>0</v>
      </c>
      <c r="AQ276">
        <v>3020.34</v>
      </c>
      <c r="AR276">
        <v>0</v>
      </c>
      <c r="AS276">
        <v>9</v>
      </c>
      <c r="AT276">
        <v>9</v>
      </c>
      <c r="AU276">
        <v>0</v>
      </c>
      <c r="AV276">
        <v>0.25</v>
      </c>
      <c r="AW276">
        <v>0.25</v>
      </c>
      <c r="AX276">
        <v>0.1</v>
      </c>
      <c r="AY276" t="s">
        <v>112</v>
      </c>
      <c r="AZ276" t="s">
        <v>113</v>
      </c>
      <c r="BC276">
        <v>0</v>
      </c>
      <c r="BD276">
        <v>0</v>
      </c>
      <c r="BE276">
        <v>0</v>
      </c>
      <c r="BF276">
        <v>0</v>
      </c>
      <c r="BG276">
        <v>0</v>
      </c>
      <c r="BJ276">
        <v>24.78</v>
      </c>
      <c r="BK276">
        <v>0</v>
      </c>
      <c r="BL276">
        <v>883.15899999999999</v>
      </c>
      <c r="BM276">
        <v>-883.15899999999999</v>
      </c>
      <c r="BN276">
        <v>0</v>
      </c>
      <c r="BO276">
        <v>0</v>
      </c>
      <c r="BP276">
        <v>0</v>
      </c>
      <c r="BQ276">
        <v>230</v>
      </c>
      <c r="BR276">
        <v>3.02034</v>
      </c>
      <c r="BS276" t="s">
        <v>629</v>
      </c>
      <c r="BT276">
        <v>0</v>
      </c>
      <c r="BU276">
        <v>15.102</v>
      </c>
      <c r="BV276">
        <v>0</v>
      </c>
      <c r="BW276">
        <v>3.02</v>
      </c>
      <c r="BX276">
        <v>0</v>
      </c>
      <c r="BY276">
        <v>0</v>
      </c>
      <c r="BZ276">
        <v>0</v>
      </c>
      <c r="CA276">
        <v>2590.739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f t="shared" si="20"/>
        <v>3564</v>
      </c>
      <c r="DD276">
        <f t="shared" si="21"/>
        <v>883.15899999999999</v>
      </c>
      <c r="DE276">
        <f t="shared" si="22"/>
        <v>18.122</v>
      </c>
      <c r="DF276">
        <f t="shared" si="23"/>
        <v>71.98</v>
      </c>
      <c r="DG276">
        <f t="shared" si="24"/>
        <v>558.76199999999994</v>
      </c>
      <c r="DH276">
        <v>2590.739</v>
      </c>
    </row>
    <row r="277" spans="1:112" x14ac:dyDescent="0.3">
      <c r="A277">
        <v>8698964265</v>
      </c>
      <c r="B277">
        <v>10698893595</v>
      </c>
      <c r="C277" s="1">
        <v>45923.446527777778</v>
      </c>
      <c r="D277" s="1">
        <v>45925.720833333333</v>
      </c>
      <c r="E277" t="s">
        <v>630</v>
      </c>
      <c r="F277">
        <v>2432.02</v>
      </c>
      <c r="G277">
        <v>0</v>
      </c>
      <c r="H277">
        <v>2432</v>
      </c>
      <c r="I277">
        <v>3500</v>
      </c>
      <c r="J277">
        <v>862</v>
      </c>
      <c r="K277" t="s">
        <v>120</v>
      </c>
      <c r="L277">
        <v>5</v>
      </c>
      <c r="M277">
        <v>0</v>
      </c>
      <c r="N277">
        <v>57.91</v>
      </c>
      <c r="O277">
        <v>57.91</v>
      </c>
      <c r="P277">
        <v>11.581</v>
      </c>
      <c r="Q277">
        <v>2.3159999999999998</v>
      </c>
      <c r="R277">
        <v>21.24</v>
      </c>
      <c r="S277">
        <v>516.55700000000002</v>
      </c>
      <c r="T277">
        <v>-516.55700000000002</v>
      </c>
      <c r="U277">
        <v>-530.45399999999995</v>
      </c>
      <c r="V277">
        <v>-71.98</v>
      </c>
      <c r="W277">
        <v>0</v>
      </c>
      <c r="X277">
        <v>61</v>
      </c>
      <c r="Y277">
        <v>0</v>
      </c>
      <c r="Z277">
        <v>10.98</v>
      </c>
      <c r="AA277">
        <v>1</v>
      </c>
      <c r="AB277" t="s">
        <v>131</v>
      </c>
      <c r="AC277">
        <v>2638</v>
      </c>
      <c r="AD277">
        <v>1829.566</v>
      </c>
      <c r="AE277">
        <v>1829.566</v>
      </c>
      <c r="AF277">
        <v>0</v>
      </c>
      <c r="AG277">
        <v>-530.45399999999995</v>
      </c>
      <c r="AH277">
        <v>-71.98</v>
      </c>
      <c r="AI277">
        <v>2432</v>
      </c>
      <c r="AJ277">
        <v>0</v>
      </c>
      <c r="AL277">
        <v>0</v>
      </c>
      <c r="AM277" s="1">
        <v>45939</v>
      </c>
      <c r="AN277" s="1">
        <v>45939</v>
      </c>
      <c r="AO277" s="1">
        <v>45939</v>
      </c>
      <c r="AP277">
        <v>0</v>
      </c>
      <c r="AQ277">
        <v>2316.1999999999998</v>
      </c>
      <c r="AR277">
        <v>0</v>
      </c>
      <c r="AS277">
        <v>2.5</v>
      </c>
      <c r="AT277">
        <v>2.5</v>
      </c>
      <c r="AU277">
        <v>0</v>
      </c>
      <c r="AV277">
        <v>0.25</v>
      </c>
      <c r="AW277">
        <v>0.25</v>
      </c>
      <c r="AX277">
        <v>0.1</v>
      </c>
      <c r="AY277" t="s">
        <v>112</v>
      </c>
      <c r="AZ277" t="s">
        <v>128</v>
      </c>
      <c r="BA277">
        <v>21.24</v>
      </c>
      <c r="BB277">
        <v>0</v>
      </c>
      <c r="BC277">
        <v>516.55700000000002</v>
      </c>
      <c r="BD277">
        <v>-516.55700000000002</v>
      </c>
      <c r="BE277">
        <v>0</v>
      </c>
      <c r="BF277">
        <v>0</v>
      </c>
      <c r="BG277">
        <v>0</v>
      </c>
      <c r="BH277">
        <v>862</v>
      </c>
      <c r="BI277">
        <v>2.3161999999999998</v>
      </c>
      <c r="BL277">
        <v>0</v>
      </c>
      <c r="BM277">
        <v>0</v>
      </c>
      <c r="BN277">
        <v>0</v>
      </c>
      <c r="BO277">
        <v>0</v>
      </c>
      <c r="BP277">
        <v>0</v>
      </c>
      <c r="BS277" t="s">
        <v>336</v>
      </c>
      <c r="BT277">
        <v>11.581</v>
      </c>
      <c r="BU277">
        <v>0</v>
      </c>
      <c r="BV277">
        <v>2.3159999999999998</v>
      </c>
      <c r="BW277">
        <v>0</v>
      </c>
      <c r="BX277">
        <v>0</v>
      </c>
      <c r="BY277">
        <v>0</v>
      </c>
      <c r="BZ277">
        <v>0</v>
      </c>
      <c r="CA277">
        <v>1829.566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f t="shared" si="20"/>
        <v>2432</v>
      </c>
      <c r="DD277">
        <f t="shared" si="21"/>
        <v>516.55700000000002</v>
      </c>
      <c r="DE277">
        <f t="shared" si="22"/>
        <v>13.896999999999998</v>
      </c>
      <c r="DF277">
        <f t="shared" si="23"/>
        <v>71.98</v>
      </c>
      <c r="DG277">
        <f t="shared" si="24"/>
        <v>127.401</v>
      </c>
      <c r="DH277">
        <v>1829.566</v>
      </c>
    </row>
    <row r="278" spans="1:112" x14ac:dyDescent="0.3">
      <c r="A278">
        <v>8720752288</v>
      </c>
      <c r="B278">
        <v>10720697206</v>
      </c>
      <c r="C278" s="1">
        <v>45930.615277777775</v>
      </c>
      <c r="D278" s="1">
        <v>45936.703472222223</v>
      </c>
      <c r="E278" t="s">
        <v>631</v>
      </c>
      <c r="F278">
        <v>3169</v>
      </c>
      <c r="G278">
        <v>0</v>
      </c>
      <c r="H278">
        <v>3169</v>
      </c>
      <c r="I278">
        <v>3750</v>
      </c>
      <c r="J278">
        <v>375</v>
      </c>
      <c r="K278" t="s">
        <v>109</v>
      </c>
      <c r="L278">
        <v>18</v>
      </c>
      <c r="M278">
        <v>483.41</v>
      </c>
      <c r="N278">
        <v>0</v>
      </c>
      <c r="O278">
        <v>0</v>
      </c>
      <c r="P278">
        <v>13.428000000000001</v>
      </c>
      <c r="Q278">
        <v>2.6859999999999999</v>
      </c>
      <c r="R278">
        <v>24.78</v>
      </c>
      <c r="S278">
        <v>785.27800000000002</v>
      </c>
      <c r="T278">
        <v>-785.27800000000002</v>
      </c>
      <c r="U278">
        <v>-801.39200000000005</v>
      </c>
      <c r="V278">
        <v>-71.98</v>
      </c>
      <c r="W278">
        <v>0</v>
      </c>
      <c r="X278">
        <v>61</v>
      </c>
      <c r="Y278">
        <v>0</v>
      </c>
      <c r="Z278">
        <v>10.98</v>
      </c>
      <c r="AA278">
        <v>1</v>
      </c>
      <c r="AB278" t="s">
        <v>110</v>
      </c>
      <c r="AC278">
        <v>3375</v>
      </c>
      <c r="AD278">
        <v>2295.6280000000002</v>
      </c>
      <c r="AE278">
        <v>2295.6280000000002</v>
      </c>
      <c r="AF278">
        <v>0</v>
      </c>
      <c r="AG278">
        <v>-801.39200000000005</v>
      </c>
      <c r="AH278">
        <v>-71.98</v>
      </c>
      <c r="AI278">
        <v>3169</v>
      </c>
      <c r="AJ278">
        <v>0</v>
      </c>
      <c r="AL278">
        <v>0</v>
      </c>
      <c r="AM278" s="1">
        <v>45953</v>
      </c>
      <c r="AN278" s="1">
        <v>45953</v>
      </c>
      <c r="AO278" s="1">
        <v>45953</v>
      </c>
      <c r="AP278">
        <v>0</v>
      </c>
      <c r="AQ278">
        <v>2685.59</v>
      </c>
      <c r="AR278">
        <v>18</v>
      </c>
      <c r="AS278">
        <v>0</v>
      </c>
      <c r="AT278">
        <v>0</v>
      </c>
      <c r="AU278">
        <v>0.5</v>
      </c>
      <c r="AV278">
        <v>0</v>
      </c>
      <c r="AW278">
        <v>0</v>
      </c>
      <c r="AX278">
        <v>0.1</v>
      </c>
      <c r="AY278" t="s">
        <v>112</v>
      </c>
      <c r="AZ278" t="s">
        <v>124</v>
      </c>
      <c r="BA278">
        <v>24.78</v>
      </c>
      <c r="BB278">
        <v>0</v>
      </c>
      <c r="BC278">
        <v>785.27800000000002</v>
      </c>
      <c r="BD278">
        <v>-785.27800000000002</v>
      </c>
      <c r="BE278">
        <v>0</v>
      </c>
      <c r="BF278">
        <v>0</v>
      </c>
      <c r="BG278">
        <v>0</v>
      </c>
      <c r="BH278">
        <v>375</v>
      </c>
      <c r="BI278">
        <v>2.6855899999999999</v>
      </c>
      <c r="BL278">
        <v>0</v>
      </c>
      <c r="BM278">
        <v>0</v>
      </c>
      <c r="BN278">
        <v>0</v>
      </c>
      <c r="BO278">
        <v>0</v>
      </c>
      <c r="BP278">
        <v>0</v>
      </c>
      <c r="BS278" t="s">
        <v>150</v>
      </c>
      <c r="BT278">
        <v>13.428000000000001</v>
      </c>
      <c r="BU278">
        <v>0</v>
      </c>
      <c r="BV278">
        <v>2.6859999999999999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2295.6280000000002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f t="shared" si="20"/>
        <v>3169</v>
      </c>
      <c r="DD278">
        <f t="shared" si="21"/>
        <v>785.27800000000002</v>
      </c>
      <c r="DE278">
        <f t="shared" si="22"/>
        <v>16.114000000000001</v>
      </c>
      <c r="DF278">
        <f t="shared" si="23"/>
        <v>71.98</v>
      </c>
      <c r="DG278">
        <f t="shared" si="24"/>
        <v>496.83800000000002</v>
      </c>
      <c r="DH278">
        <v>2295.6279999999997</v>
      </c>
    </row>
    <row r="279" spans="1:112" x14ac:dyDescent="0.3">
      <c r="A279">
        <v>8728105853</v>
      </c>
      <c r="B279">
        <v>10728062055</v>
      </c>
      <c r="C279" s="1">
        <v>45933.480555555558</v>
      </c>
      <c r="D279" s="1">
        <v>45935.854861111111</v>
      </c>
      <c r="E279" t="s">
        <v>367</v>
      </c>
      <c r="F279">
        <v>2127</v>
      </c>
      <c r="G279">
        <v>0</v>
      </c>
      <c r="H279">
        <v>2127</v>
      </c>
      <c r="I279">
        <v>2750</v>
      </c>
      <c r="J279">
        <v>417</v>
      </c>
      <c r="K279" t="s">
        <v>120</v>
      </c>
      <c r="L279">
        <v>5</v>
      </c>
      <c r="M279">
        <v>0</v>
      </c>
      <c r="N279">
        <v>50.64</v>
      </c>
      <c r="O279">
        <v>50.64</v>
      </c>
      <c r="P279">
        <v>10.129</v>
      </c>
      <c r="Q279">
        <v>2.0259999999999998</v>
      </c>
      <c r="R279">
        <v>25.96</v>
      </c>
      <c r="S279">
        <v>552.16899999999998</v>
      </c>
      <c r="T279">
        <v>-552.16899999999998</v>
      </c>
      <c r="U279">
        <v>-564.32399999999996</v>
      </c>
      <c r="V279">
        <v>-71.98</v>
      </c>
      <c r="W279">
        <v>0</v>
      </c>
      <c r="X279">
        <v>61</v>
      </c>
      <c r="Y279">
        <v>0</v>
      </c>
      <c r="Z279">
        <v>10.98</v>
      </c>
      <c r="AA279">
        <v>1</v>
      </c>
      <c r="AB279" t="s">
        <v>131</v>
      </c>
      <c r="AC279">
        <v>2333</v>
      </c>
      <c r="AD279">
        <v>1490.6959999999999</v>
      </c>
      <c r="AE279">
        <v>1490.6959999999999</v>
      </c>
      <c r="AF279">
        <v>0</v>
      </c>
      <c r="AG279">
        <v>-564.32399999999996</v>
      </c>
      <c r="AH279">
        <v>-71.98</v>
      </c>
      <c r="AI279">
        <v>2127</v>
      </c>
      <c r="AJ279">
        <v>0</v>
      </c>
      <c r="AL279">
        <v>0</v>
      </c>
      <c r="AM279" s="1">
        <v>45953</v>
      </c>
      <c r="AN279" s="1">
        <v>45953</v>
      </c>
      <c r="AO279" s="1">
        <v>45953</v>
      </c>
      <c r="AP279">
        <v>0</v>
      </c>
      <c r="AQ279">
        <v>2025.72</v>
      </c>
      <c r="AR279">
        <v>0</v>
      </c>
      <c r="AS279">
        <v>2.5</v>
      </c>
      <c r="AT279">
        <v>2.5</v>
      </c>
      <c r="AU279">
        <v>0</v>
      </c>
      <c r="AV279">
        <v>0.25</v>
      </c>
      <c r="AW279">
        <v>0.25</v>
      </c>
      <c r="AX279">
        <v>0.1</v>
      </c>
      <c r="AY279" t="s">
        <v>121</v>
      </c>
      <c r="AZ279" t="s">
        <v>113</v>
      </c>
      <c r="BA279">
        <v>25.96</v>
      </c>
      <c r="BB279">
        <v>0</v>
      </c>
      <c r="BC279">
        <v>552.16899999999998</v>
      </c>
      <c r="BD279">
        <v>-552.16899999999998</v>
      </c>
      <c r="BE279">
        <v>0</v>
      </c>
      <c r="BF279">
        <v>0</v>
      </c>
      <c r="BG279">
        <v>0</v>
      </c>
      <c r="BH279">
        <v>417</v>
      </c>
      <c r="BI279">
        <v>2.0257200000000002</v>
      </c>
      <c r="BL279">
        <v>0</v>
      </c>
      <c r="BM279">
        <v>0</v>
      </c>
      <c r="BN279">
        <v>0</v>
      </c>
      <c r="BO279">
        <v>0</v>
      </c>
      <c r="BP279">
        <v>0</v>
      </c>
      <c r="BS279" t="s">
        <v>254</v>
      </c>
      <c r="BT279">
        <v>10.129</v>
      </c>
      <c r="BU279">
        <v>0</v>
      </c>
      <c r="BV279">
        <v>2.0259999999999998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1490.6959999999999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f t="shared" si="20"/>
        <v>2127</v>
      </c>
      <c r="DD279">
        <f t="shared" si="21"/>
        <v>552.16899999999998</v>
      </c>
      <c r="DE279">
        <f t="shared" si="22"/>
        <v>12.154999999999999</v>
      </c>
      <c r="DF279">
        <f t="shared" si="23"/>
        <v>71.98</v>
      </c>
      <c r="DG279">
        <f t="shared" si="24"/>
        <v>111.40900000000001</v>
      </c>
      <c r="DH279">
        <v>1490.6960000000001</v>
      </c>
    </row>
    <row r="280" spans="1:112" x14ac:dyDescent="0.3">
      <c r="A280">
        <v>8704611977</v>
      </c>
      <c r="B280">
        <v>10704544007</v>
      </c>
      <c r="C280" s="1">
        <v>45924.55</v>
      </c>
      <c r="D280" s="1">
        <v>45926.580555555556</v>
      </c>
      <c r="E280" t="s">
        <v>298</v>
      </c>
      <c r="F280">
        <v>1012</v>
      </c>
      <c r="G280">
        <v>350.69200000000001</v>
      </c>
      <c r="H280">
        <v>661.30799999999999</v>
      </c>
      <c r="I280">
        <v>2500</v>
      </c>
      <c r="J280">
        <v>1317</v>
      </c>
      <c r="K280" t="s">
        <v>120</v>
      </c>
      <c r="L280">
        <v>5</v>
      </c>
      <c r="M280">
        <v>0</v>
      </c>
      <c r="N280">
        <v>24.1</v>
      </c>
      <c r="O280">
        <v>24.1</v>
      </c>
      <c r="P280">
        <v>4.819</v>
      </c>
      <c r="Q280">
        <v>0.96399999999999997</v>
      </c>
      <c r="R280">
        <v>24.78</v>
      </c>
      <c r="S280">
        <v>250.773</v>
      </c>
      <c r="T280">
        <v>-250.773</v>
      </c>
      <c r="U280">
        <v>-256.55599999999998</v>
      </c>
      <c r="V280">
        <v>-53.1</v>
      </c>
      <c r="W280">
        <v>0</v>
      </c>
      <c r="X280">
        <v>45</v>
      </c>
      <c r="Y280">
        <v>0</v>
      </c>
      <c r="Z280">
        <v>8.1</v>
      </c>
      <c r="AA280">
        <v>1</v>
      </c>
      <c r="AB280" t="s">
        <v>110</v>
      </c>
      <c r="AC280">
        <v>1183</v>
      </c>
      <c r="AD280">
        <v>702.34400000000005</v>
      </c>
      <c r="AE280">
        <v>702.34400000000005</v>
      </c>
      <c r="AF280">
        <v>0</v>
      </c>
      <c r="AG280">
        <v>-167.65100000000001</v>
      </c>
      <c r="AH280">
        <v>-34.699080000000002</v>
      </c>
      <c r="AI280">
        <v>661.30799999999999</v>
      </c>
      <c r="AJ280">
        <v>-88.905000000000001</v>
      </c>
      <c r="AK280">
        <v>-18.400919999999999</v>
      </c>
      <c r="AL280">
        <v>350.69200000000001</v>
      </c>
      <c r="AM280" s="1">
        <v>45940</v>
      </c>
      <c r="AN280" s="1">
        <v>45940</v>
      </c>
      <c r="AO280" s="1">
        <v>45940</v>
      </c>
      <c r="AP280">
        <v>300</v>
      </c>
      <c r="AQ280">
        <v>963.8</v>
      </c>
      <c r="AR280">
        <v>0</v>
      </c>
      <c r="AS280">
        <v>2.5</v>
      </c>
      <c r="AT280">
        <v>2.5</v>
      </c>
      <c r="AU280">
        <v>0</v>
      </c>
      <c r="AV280">
        <v>0.25</v>
      </c>
      <c r="AW280">
        <v>0.25</v>
      </c>
      <c r="AX280">
        <v>0.1</v>
      </c>
      <c r="AY280" t="s">
        <v>112</v>
      </c>
      <c r="AZ280" t="s">
        <v>124</v>
      </c>
      <c r="BA280">
        <v>24.78</v>
      </c>
      <c r="BB280">
        <v>0</v>
      </c>
      <c r="BC280">
        <v>163.87200000000001</v>
      </c>
      <c r="BD280">
        <v>-163.87200000000001</v>
      </c>
      <c r="BE280">
        <v>0</v>
      </c>
      <c r="BF280">
        <v>0</v>
      </c>
      <c r="BG280">
        <v>0</v>
      </c>
      <c r="BH280">
        <v>1317</v>
      </c>
      <c r="BI280">
        <v>0.96379999999999999</v>
      </c>
      <c r="BJ280">
        <v>24.78</v>
      </c>
      <c r="BK280">
        <v>0</v>
      </c>
      <c r="BL280">
        <v>86.900999999999996</v>
      </c>
      <c r="BM280">
        <v>-86.900999999999996</v>
      </c>
      <c r="BN280">
        <v>0</v>
      </c>
      <c r="BO280">
        <v>0</v>
      </c>
      <c r="BP280">
        <v>0</v>
      </c>
      <c r="BQ280">
        <v>1317</v>
      </c>
      <c r="BR280">
        <v>0.96379999999999999</v>
      </c>
      <c r="BS280" t="s">
        <v>632</v>
      </c>
      <c r="BT280">
        <v>3.149</v>
      </c>
      <c r="BU280">
        <v>1.67</v>
      </c>
      <c r="BV280">
        <v>0.63</v>
      </c>
      <c r="BW280">
        <v>0.33400000000000002</v>
      </c>
      <c r="BX280">
        <v>0</v>
      </c>
      <c r="BY280">
        <v>0</v>
      </c>
      <c r="BZ280">
        <v>0</v>
      </c>
      <c r="CA280">
        <v>0</v>
      </c>
      <c r="CB280">
        <v>702.34400000000005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f t="shared" si="20"/>
        <v>1012</v>
      </c>
      <c r="DD280">
        <f t="shared" si="21"/>
        <v>250.773</v>
      </c>
      <c r="DE280">
        <f t="shared" si="22"/>
        <v>5.7829999999999995</v>
      </c>
      <c r="DF280">
        <f t="shared" si="23"/>
        <v>53.1</v>
      </c>
      <c r="DG280">
        <f t="shared" si="24"/>
        <v>53.019000000000005</v>
      </c>
      <c r="DH280">
        <v>702.34399999999994</v>
      </c>
    </row>
    <row r="281" spans="1:112" x14ac:dyDescent="0.3">
      <c r="A281">
        <v>8741500656</v>
      </c>
      <c r="B281">
        <v>10741495721</v>
      </c>
      <c r="C281" s="1">
        <v>45938.42291666667</v>
      </c>
      <c r="D281" s="1">
        <v>45942.654861111114</v>
      </c>
      <c r="E281" t="s">
        <v>369</v>
      </c>
      <c r="F281">
        <v>3114</v>
      </c>
      <c r="G281">
        <v>3114</v>
      </c>
      <c r="H281">
        <v>0</v>
      </c>
      <c r="I281">
        <v>3500</v>
      </c>
      <c r="J281">
        <v>180</v>
      </c>
      <c r="K281" t="s">
        <v>109</v>
      </c>
      <c r="L281">
        <v>18</v>
      </c>
      <c r="M281">
        <v>475.02</v>
      </c>
      <c r="N281">
        <v>0</v>
      </c>
      <c r="O281">
        <v>0</v>
      </c>
      <c r="P281">
        <v>13.195</v>
      </c>
      <c r="Q281">
        <v>2.6389999999999998</v>
      </c>
      <c r="R281">
        <v>24.78</v>
      </c>
      <c r="S281">
        <v>771.649</v>
      </c>
      <c r="T281">
        <v>-771.649</v>
      </c>
      <c r="U281">
        <v>-787.48299999999995</v>
      </c>
      <c r="V281">
        <v>-71.98</v>
      </c>
      <c r="W281">
        <v>0</v>
      </c>
      <c r="X281">
        <v>61</v>
      </c>
      <c r="Y281">
        <v>0</v>
      </c>
      <c r="Z281">
        <v>10.98</v>
      </c>
      <c r="AA281">
        <v>1</v>
      </c>
      <c r="AB281" t="s">
        <v>110</v>
      </c>
      <c r="AC281">
        <v>3320</v>
      </c>
      <c r="AD281">
        <v>2254.5369999999998</v>
      </c>
      <c r="AE281">
        <v>2254.5369999999998</v>
      </c>
      <c r="AF281">
        <v>0</v>
      </c>
      <c r="AG281">
        <v>0</v>
      </c>
      <c r="AI281">
        <v>0</v>
      </c>
      <c r="AJ281">
        <v>-787.48299999999995</v>
      </c>
      <c r="AK281">
        <v>-71.98</v>
      </c>
      <c r="AL281">
        <v>3114</v>
      </c>
      <c r="AM281" s="1"/>
      <c r="AN281" s="1"/>
      <c r="AO281" s="1"/>
      <c r="AP281">
        <v>0</v>
      </c>
      <c r="AQ281">
        <v>2638.98</v>
      </c>
      <c r="AR281">
        <v>18</v>
      </c>
      <c r="AS281">
        <v>0</v>
      </c>
      <c r="AT281">
        <v>0</v>
      </c>
      <c r="AU281">
        <v>0.5</v>
      </c>
      <c r="AV281">
        <v>0</v>
      </c>
      <c r="AW281">
        <v>0</v>
      </c>
      <c r="AX281">
        <v>0.1</v>
      </c>
      <c r="AY281" t="s">
        <v>112</v>
      </c>
      <c r="AZ281" t="s">
        <v>113</v>
      </c>
      <c r="BC281">
        <v>0</v>
      </c>
      <c r="BD281">
        <v>0</v>
      </c>
      <c r="BE281">
        <v>0</v>
      </c>
      <c r="BF281">
        <v>0</v>
      </c>
      <c r="BG281">
        <v>0</v>
      </c>
      <c r="BJ281">
        <v>24.78</v>
      </c>
      <c r="BK281">
        <v>0</v>
      </c>
      <c r="BL281">
        <v>771.649</v>
      </c>
      <c r="BM281">
        <v>-771.649</v>
      </c>
      <c r="BN281">
        <v>0</v>
      </c>
      <c r="BO281">
        <v>0</v>
      </c>
      <c r="BP281">
        <v>0</v>
      </c>
      <c r="BQ281">
        <v>180</v>
      </c>
      <c r="BR281">
        <v>2.6389800000000001</v>
      </c>
      <c r="BS281" t="s">
        <v>633</v>
      </c>
      <c r="BT281">
        <v>0</v>
      </c>
      <c r="BU281">
        <v>13.195</v>
      </c>
      <c r="BV281">
        <v>0</v>
      </c>
      <c r="BW281">
        <v>2.6389999999999998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2254.5369999999998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f t="shared" si="20"/>
        <v>3114</v>
      </c>
      <c r="DD281">
        <f t="shared" si="21"/>
        <v>771.649</v>
      </c>
      <c r="DE281">
        <f t="shared" si="22"/>
        <v>15.834</v>
      </c>
      <c r="DF281">
        <f t="shared" si="23"/>
        <v>71.98</v>
      </c>
      <c r="DG281">
        <f t="shared" si="24"/>
        <v>488.21499999999997</v>
      </c>
      <c r="DH281">
        <v>2254.5370000000003</v>
      </c>
    </row>
    <row r="282" spans="1:112" x14ac:dyDescent="0.3">
      <c r="A282">
        <v>8751416965</v>
      </c>
      <c r="B282">
        <v>10751456125</v>
      </c>
      <c r="C282" s="1">
        <v>45943.449305555558</v>
      </c>
      <c r="D282" s="1">
        <v>45945.597916666666</v>
      </c>
      <c r="E282" t="s">
        <v>634</v>
      </c>
      <c r="F282">
        <v>3564</v>
      </c>
      <c r="G282">
        <v>0</v>
      </c>
      <c r="H282">
        <v>3564</v>
      </c>
      <c r="I282">
        <v>4000</v>
      </c>
      <c r="J282">
        <v>230</v>
      </c>
      <c r="K282" t="s">
        <v>120</v>
      </c>
      <c r="L282">
        <v>18</v>
      </c>
      <c r="M282">
        <v>0</v>
      </c>
      <c r="N282">
        <v>271.83</v>
      </c>
      <c r="O282">
        <v>271.83</v>
      </c>
      <c r="P282">
        <v>15.102</v>
      </c>
      <c r="Q282">
        <v>3.02</v>
      </c>
      <c r="R282">
        <v>24.78</v>
      </c>
      <c r="S282">
        <v>883.15899999999999</v>
      </c>
      <c r="T282">
        <v>-883.15899999999999</v>
      </c>
      <c r="U282">
        <v>-901.28099999999995</v>
      </c>
      <c r="V282">
        <v>-71.98</v>
      </c>
      <c r="W282">
        <v>0</v>
      </c>
      <c r="X282">
        <v>61</v>
      </c>
      <c r="Y282">
        <v>0</v>
      </c>
      <c r="Z282">
        <v>10.98</v>
      </c>
      <c r="AA282">
        <v>1</v>
      </c>
      <c r="AB282" t="s">
        <v>131</v>
      </c>
      <c r="AC282">
        <v>3770</v>
      </c>
      <c r="AD282">
        <v>2590.739</v>
      </c>
      <c r="AE282">
        <v>2590.739</v>
      </c>
      <c r="AF282">
        <v>0</v>
      </c>
      <c r="AG282">
        <v>-901.28099999999995</v>
      </c>
      <c r="AH282">
        <v>-71.98</v>
      </c>
      <c r="AI282">
        <v>3564</v>
      </c>
      <c r="AJ282">
        <v>0</v>
      </c>
      <c r="AL282">
        <v>0</v>
      </c>
      <c r="AM282" s="1">
        <v>45959</v>
      </c>
      <c r="AN282" s="1">
        <v>45959</v>
      </c>
      <c r="AO282" s="1">
        <v>45959</v>
      </c>
      <c r="AP282">
        <v>0</v>
      </c>
      <c r="AQ282">
        <v>3020.34</v>
      </c>
      <c r="AR282">
        <v>0</v>
      </c>
      <c r="AS282">
        <v>9</v>
      </c>
      <c r="AT282">
        <v>9</v>
      </c>
      <c r="AU282">
        <v>0</v>
      </c>
      <c r="AV282">
        <v>0.25</v>
      </c>
      <c r="AW282">
        <v>0.25</v>
      </c>
      <c r="AX282">
        <v>0.1</v>
      </c>
      <c r="AY282" t="s">
        <v>112</v>
      </c>
      <c r="AZ282" t="s">
        <v>124</v>
      </c>
      <c r="BA282">
        <v>24.78</v>
      </c>
      <c r="BB282">
        <v>0</v>
      </c>
      <c r="BC282">
        <v>883.15899999999999</v>
      </c>
      <c r="BD282">
        <v>-883.15899999999999</v>
      </c>
      <c r="BE282">
        <v>0</v>
      </c>
      <c r="BF282">
        <v>0</v>
      </c>
      <c r="BG282">
        <v>0</v>
      </c>
      <c r="BH282">
        <v>230</v>
      </c>
      <c r="BI282">
        <v>3.02034</v>
      </c>
      <c r="BL282">
        <v>0</v>
      </c>
      <c r="BM282">
        <v>0</v>
      </c>
      <c r="BN282">
        <v>0</v>
      </c>
      <c r="BO282">
        <v>0</v>
      </c>
      <c r="BP282">
        <v>0</v>
      </c>
      <c r="BS282" t="s">
        <v>635</v>
      </c>
      <c r="BT282">
        <v>15.102</v>
      </c>
      <c r="BU282">
        <v>0</v>
      </c>
      <c r="BV282">
        <v>3.02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2590.739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f t="shared" si="20"/>
        <v>3564</v>
      </c>
      <c r="DD282">
        <f t="shared" si="21"/>
        <v>883.15899999999999</v>
      </c>
      <c r="DE282">
        <f t="shared" si="22"/>
        <v>18.122</v>
      </c>
      <c r="DF282">
        <f t="shared" si="23"/>
        <v>71.98</v>
      </c>
      <c r="DG282">
        <f t="shared" si="24"/>
        <v>558.76199999999994</v>
      </c>
      <c r="DH282">
        <v>2590.739</v>
      </c>
    </row>
    <row r="283" spans="1:112" x14ac:dyDescent="0.3">
      <c r="A283">
        <v>8702982660</v>
      </c>
      <c r="B283">
        <v>10702913714</v>
      </c>
      <c r="C283" s="1">
        <v>45924.441666666666</v>
      </c>
      <c r="D283" s="1">
        <v>45930.616666666669</v>
      </c>
      <c r="E283" t="s">
        <v>636</v>
      </c>
      <c r="F283">
        <v>1442</v>
      </c>
      <c r="G283">
        <v>1442</v>
      </c>
      <c r="H283">
        <v>0</v>
      </c>
      <c r="I283">
        <v>3000</v>
      </c>
      <c r="J283">
        <v>1302</v>
      </c>
      <c r="K283" t="s">
        <v>109</v>
      </c>
      <c r="L283">
        <v>5</v>
      </c>
      <c r="M283">
        <v>68.67</v>
      </c>
      <c r="N283">
        <v>0</v>
      </c>
      <c r="O283">
        <v>0</v>
      </c>
      <c r="P283">
        <v>6.867</v>
      </c>
      <c r="Q283">
        <v>1.373</v>
      </c>
      <c r="R283">
        <v>27.14</v>
      </c>
      <c r="S283">
        <v>391.35899999999998</v>
      </c>
      <c r="T283">
        <v>-391.35899999999998</v>
      </c>
      <c r="U283">
        <v>-399.59899999999999</v>
      </c>
      <c r="V283">
        <v>-53.1</v>
      </c>
      <c r="W283">
        <v>0</v>
      </c>
      <c r="X283">
        <v>45</v>
      </c>
      <c r="Y283">
        <v>0</v>
      </c>
      <c r="Z283">
        <v>8.1</v>
      </c>
      <c r="AA283">
        <v>1</v>
      </c>
      <c r="AB283" t="s">
        <v>116</v>
      </c>
      <c r="AC283">
        <v>1613</v>
      </c>
      <c r="AD283">
        <v>989.30100000000004</v>
      </c>
      <c r="AE283">
        <v>989.30100000000004</v>
      </c>
      <c r="AF283">
        <v>0</v>
      </c>
      <c r="AG283">
        <v>0</v>
      </c>
      <c r="AI283">
        <v>0</v>
      </c>
      <c r="AJ283">
        <v>-399.59899999999999</v>
      </c>
      <c r="AK283">
        <v>-53.1</v>
      </c>
      <c r="AL283">
        <v>1442</v>
      </c>
      <c r="AM283" s="1"/>
      <c r="AN283" s="1"/>
      <c r="AO283" s="1"/>
      <c r="AP283">
        <v>300</v>
      </c>
      <c r="AQ283">
        <v>1373.33</v>
      </c>
      <c r="AR283">
        <v>5</v>
      </c>
      <c r="AS283">
        <v>0</v>
      </c>
      <c r="AT283">
        <v>0</v>
      </c>
      <c r="AU283">
        <v>0.5</v>
      </c>
      <c r="AV283">
        <v>0</v>
      </c>
      <c r="AW283">
        <v>0</v>
      </c>
      <c r="AX283">
        <v>0.1</v>
      </c>
      <c r="AY283" t="s">
        <v>121</v>
      </c>
      <c r="AZ283" t="s">
        <v>128</v>
      </c>
      <c r="BC283">
        <v>0</v>
      </c>
      <c r="BD283">
        <v>0</v>
      </c>
      <c r="BE283">
        <v>0</v>
      </c>
      <c r="BF283">
        <v>0</v>
      </c>
      <c r="BG283">
        <v>0</v>
      </c>
      <c r="BJ283">
        <v>27.14</v>
      </c>
      <c r="BK283">
        <v>0</v>
      </c>
      <c r="BL283">
        <v>391.35899999999998</v>
      </c>
      <c r="BM283">
        <v>-391.35899999999998</v>
      </c>
      <c r="BN283">
        <v>0</v>
      </c>
      <c r="BO283">
        <v>0</v>
      </c>
      <c r="BP283">
        <v>0</v>
      </c>
      <c r="BQ283">
        <v>1302</v>
      </c>
      <c r="BR283">
        <v>1.3733299999999999</v>
      </c>
      <c r="BS283" t="s">
        <v>637</v>
      </c>
      <c r="BT283">
        <v>0</v>
      </c>
      <c r="BU283">
        <v>6.867</v>
      </c>
      <c r="BV283">
        <v>0</v>
      </c>
      <c r="BW283">
        <v>1.373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989.30100000000004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f t="shared" si="20"/>
        <v>1442</v>
      </c>
      <c r="DD283">
        <f t="shared" si="21"/>
        <v>391.35899999999998</v>
      </c>
      <c r="DE283">
        <f t="shared" si="22"/>
        <v>8.24</v>
      </c>
      <c r="DF283">
        <f t="shared" si="23"/>
        <v>53.1</v>
      </c>
      <c r="DG283">
        <f t="shared" si="24"/>
        <v>75.537000000000006</v>
      </c>
      <c r="DH283">
        <v>989.30100000000004</v>
      </c>
    </row>
    <row r="284" spans="1:112" x14ac:dyDescent="0.3">
      <c r="A284">
        <v>8725101730</v>
      </c>
      <c r="B284">
        <v>10725051907</v>
      </c>
      <c r="C284" s="1">
        <v>45931.568749999999</v>
      </c>
      <c r="D284" s="1">
        <v>45934.811111111114</v>
      </c>
      <c r="E284" t="s">
        <v>638</v>
      </c>
      <c r="F284">
        <v>3594</v>
      </c>
      <c r="G284">
        <v>0</v>
      </c>
      <c r="H284">
        <v>3594</v>
      </c>
      <c r="I284">
        <v>4000</v>
      </c>
      <c r="J284">
        <v>200</v>
      </c>
      <c r="K284" t="s">
        <v>109</v>
      </c>
      <c r="L284">
        <v>18</v>
      </c>
      <c r="M284">
        <v>548.24</v>
      </c>
      <c r="N284">
        <v>0</v>
      </c>
      <c r="O284">
        <v>0</v>
      </c>
      <c r="P284">
        <v>15.228999999999999</v>
      </c>
      <c r="Q284">
        <v>3.0459999999999998</v>
      </c>
      <c r="R284">
        <v>25.96</v>
      </c>
      <c r="S284">
        <v>933.00199999999995</v>
      </c>
      <c r="T284">
        <v>-933.00199999999995</v>
      </c>
      <c r="U284">
        <v>-951.27700000000004</v>
      </c>
      <c r="V284">
        <v>-71.98</v>
      </c>
      <c r="W284">
        <v>0</v>
      </c>
      <c r="X284">
        <v>61</v>
      </c>
      <c r="Y284">
        <v>0</v>
      </c>
      <c r="Z284">
        <v>10.98</v>
      </c>
      <c r="AA284">
        <v>1</v>
      </c>
      <c r="AB284" t="s">
        <v>110</v>
      </c>
      <c r="AC284">
        <v>3800</v>
      </c>
      <c r="AD284">
        <v>2570.7429999999999</v>
      </c>
      <c r="AE284">
        <v>2570.7429999999999</v>
      </c>
      <c r="AF284">
        <v>0</v>
      </c>
      <c r="AG284">
        <v>-951.27700000000004</v>
      </c>
      <c r="AH284">
        <v>-71.98</v>
      </c>
      <c r="AI284">
        <v>3594</v>
      </c>
      <c r="AJ284">
        <v>0</v>
      </c>
      <c r="AL284">
        <v>0</v>
      </c>
      <c r="AM284" s="1">
        <v>45953</v>
      </c>
      <c r="AN284" s="1">
        <v>45953</v>
      </c>
      <c r="AO284" s="1">
        <v>45953</v>
      </c>
      <c r="AP284">
        <v>0</v>
      </c>
      <c r="AQ284">
        <v>3045.76</v>
      </c>
      <c r="AR284">
        <v>18</v>
      </c>
      <c r="AS284">
        <v>0</v>
      </c>
      <c r="AT284">
        <v>0</v>
      </c>
      <c r="AU284">
        <v>0.5</v>
      </c>
      <c r="AV284">
        <v>0</v>
      </c>
      <c r="AW284">
        <v>0</v>
      </c>
      <c r="AX284">
        <v>0.1</v>
      </c>
      <c r="AY284" t="s">
        <v>112</v>
      </c>
      <c r="AZ284" t="s">
        <v>160</v>
      </c>
      <c r="BA284">
        <v>25.96</v>
      </c>
      <c r="BB284">
        <v>0</v>
      </c>
      <c r="BC284">
        <v>933.00199999999995</v>
      </c>
      <c r="BD284">
        <v>-933.00199999999995</v>
      </c>
      <c r="BE284">
        <v>0</v>
      </c>
      <c r="BF284">
        <v>0</v>
      </c>
      <c r="BG284">
        <v>0</v>
      </c>
      <c r="BH284">
        <v>200</v>
      </c>
      <c r="BI284">
        <v>3.04576</v>
      </c>
      <c r="BL284">
        <v>0</v>
      </c>
      <c r="BM284">
        <v>0</v>
      </c>
      <c r="BN284">
        <v>0</v>
      </c>
      <c r="BO284">
        <v>0</v>
      </c>
      <c r="BP284">
        <v>0</v>
      </c>
      <c r="BS284" t="s">
        <v>639</v>
      </c>
      <c r="BT284">
        <v>15.228999999999999</v>
      </c>
      <c r="BU284">
        <v>0</v>
      </c>
      <c r="BV284">
        <v>3.0459999999999998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2570.7429999999999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f t="shared" si="20"/>
        <v>3594</v>
      </c>
      <c r="DD284">
        <f t="shared" si="21"/>
        <v>933.00199999999995</v>
      </c>
      <c r="DE284">
        <f t="shared" si="22"/>
        <v>18.274999999999999</v>
      </c>
      <c r="DF284">
        <f t="shared" si="23"/>
        <v>71.98</v>
      </c>
      <c r="DG284">
        <f t="shared" si="24"/>
        <v>563.46900000000005</v>
      </c>
      <c r="DH284">
        <v>2570.7429999999999</v>
      </c>
    </row>
    <row r="285" spans="1:112" x14ac:dyDescent="0.3">
      <c r="A285">
        <v>8735827162</v>
      </c>
      <c r="B285">
        <v>10735800184</v>
      </c>
      <c r="C285" s="1">
        <v>45935.731249999997</v>
      </c>
      <c r="D285" s="1">
        <v>45940.836111111108</v>
      </c>
      <c r="E285" t="s">
        <v>640</v>
      </c>
      <c r="F285">
        <v>1916</v>
      </c>
      <c r="G285">
        <v>0</v>
      </c>
      <c r="H285">
        <v>1916</v>
      </c>
      <c r="I285">
        <v>3000</v>
      </c>
      <c r="J285">
        <v>878</v>
      </c>
      <c r="K285" t="s">
        <v>109</v>
      </c>
      <c r="L285">
        <v>5</v>
      </c>
      <c r="M285">
        <v>91.24</v>
      </c>
      <c r="N285">
        <v>0</v>
      </c>
      <c r="O285">
        <v>0</v>
      </c>
      <c r="P285">
        <v>9.1240000000000006</v>
      </c>
      <c r="Q285">
        <v>1.825</v>
      </c>
      <c r="R285">
        <v>25.96</v>
      </c>
      <c r="S285">
        <v>497.39400000000001</v>
      </c>
      <c r="T285">
        <v>-497.39400000000001</v>
      </c>
      <c r="U285">
        <v>-508.34300000000002</v>
      </c>
      <c r="V285">
        <v>-53.1</v>
      </c>
      <c r="W285">
        <v>0</v>
      </c>
      <c r="X285">
        <v>45</v>
      </c>
      <c r="Y285">
        <v>0</v>
      </c>
      <c r="Z285">
        <v>8.1</v>
      </c>
      <c r="AA285">
        <v>1</v>
      </c>
      <c r="AB285" t="s">
        <v>116</v>
      </c>
      <c r="AC285">
        <v>2122</v>
      </c>
      <c r="AD285">
        <v>1354.557</v>
      </c>
      <c r="AE285">
        <v>1354.557</v>
      </c>
      <c r="AF285">
        <v>0</v>
      </c>
      <c r="AG285">
        <v>-508.34300000000002</v>
      </c>
      <c r="AH285">
        <v>-53.1</v>
      </c>
      <c r="AI285">
        <v>1916</v>
      </c>
      <c r="AJ285">
        <v>0</v>
      </c>
      <c r="AL285">
        <v>0</v>
      </c>
      <c r="AM285" s="1">
        <v>45954</v>
      </c>
      <c r="AN285" s="1">
        <v>45954</v>
      </c>
      <c r="AO285" s="1">
        <v>45954</v>
      </c>
      <c r="AP285">
        <v>0</v>
      </c>
      <c r="AQ285">
        <v>1824.76</v>
      </c>
      <c r="AR285">
        <v>5</v>
      </c>
      <c r="AS285">
        <v>0</v>
      </c>
      <c r="AT285">
        <v>0</v>
      </c>
      <c r="AU285">
        <v>0.5</v>
      </c>
      <c r="AV285">
        <v>0</v>
      </c>
      <c r="AW285">
        <v>0</v>
      </c>
      <c r="AX285">
        <v>0.1</v>
      </c>
      <c r="AY285" t="s">
        <v>121</v>
      </c>
      <c r="AZ285" t="s">
        <v>305</v>
      </c>
      <c r="BA285">
        <v>25.96</v>
      </c>
      <c r="BB285">
        <v>0</v>
      </c>
      <c r="BC285">
        <v>497.39400000000001</v>
      </c>
      <c r="BD285">
        <v>-497.39400000000001</v>
      </c>
      <c r="BE285">
        <v>0</v>
      </c>
      <c r="BF285">
        <v>0</v>
      </c>
      <c r="BG285">
        <v>0</v>
      </c>
      <c r="BH285">
        <v>878</v>
      </c>
      <c r="BI285">
        <v>1.8247599999999999</v>
      </c>
      <c r="BL285">
        <v>0</v>
      </c>
      <c r="BM285">
        <v>0</v>
      </c>
      <c r="BN285">
        <v>0</v>
      </c>
      <c r="BO285">
        <v>0</v>
      </c>
      <c r="BP285">
        <v>0</v>
      </c>
      <c r="BS285" t="s">
        <v>641</v>
      </c>
      <c r="BT285">
        <v>9.1240000000000006</v>
      </c>
      <c r="BU285">
        <v>0</v>
      </c>
      <c r="BV285">
        <v>1.825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1354.557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f t="shared" si="20"/>
        <v>1916</v>
      </c>
      <c r="DD285">
        <f t="shared" si="21"/>
        <v>497.39400000000001</v>
      </c>
      <c r="DE285">
        <f t="shared" si="22"/>
        <v>10.949</v>
      </c>
      <c r="DF285">
        <f t="shared" si="23"/>
        <v>53.1</v>
      </c>
      <c r="DG285">
        <f t="shared" si="24"/>
        <v>100.36399999999999</v>
      </c>
      <c r="DH285">
        <v>1354.557</v>
      </c>
    </row>
    <row r="286" spans="1:112" x14ac:dyDescent="0.3">
      <c r="A286">
        <v>8743093579</v>
      </c>
      <c r="B286">
        <v>10743098135</v>
      </c>
      <c r="C286" s="1">
        <v>45939.448611111111</v>
      </c>
      <c r="D286" s="1">
        <v>45943.527777777781</v>
      </c>
      <c r="E286" t="s">
        <v>346</v>
      </c>
      <c r="F286">
        <v>2410</v>
      </c>
      <c r="G286">
        <v>2401.5720000000001</v>
      </c>
      <c r="H286">
        <v>8.4079999999999995</v>
      </c>
      <c r="I286">
        <v>3500</v>
      </c>
      <c r="J286">
        <v>884</v>
      </c>
      <c r="K286" t="s">
        <v>109</v>
      </c>
      <c r="L286">
        <v>5</v>
      </c>
      <c r="M286">
        <v>114.76</v>
      </c>
      <c r="N286">
        <v>0</v>
      </c>
      <c r="O286">
        <v>0</v>
      </c>
      <c r="P286">
        <v>11.476000000000001</v>
      </c>
      <c r="Q286">
        <v>2.2949999999999999</v>
      </c>
      <c r="R286">
        <v>24.78</v>
      </c>
      <c r="S286">
        <v>597.19399999999996</v>
      </c>
      <c r="T286">
        <v>-597.19399999999996</v>
      </c>
      <c r="U286">
        <v>-610.96500000000003</v>
      </c>
      <c r="V286">
        <v>-71.98</v>
      </c>
      <c r="W286">
        <v>0</v>
      </c>
      <c r="X286">
        <v>61</v>
      </c>
      <c r="Y286">
        <v>0</v>
      </c>
      <c r="Z286">
        <v>10.98</v>
      </c>
      <c r="AA286">
        <v>1</v>
      </c>
      <c r="AB286" t="s">
        <v>116</v>
      </c>
      <c r="AC286">
        <v>2616</v>
      </c>
      <c r="AD286">
        <v>1727.0350000000001</v>
      </c>
      <c r="AE286">
        <v>1727.0350000000001</v>
      </c>
      <c r="AF286">
        <v>0</v>
      </c>
      <c r="AG286">
        <v>-2.1320000000000001</v>
      </c>
      <c r="AH286">
        <v>-0.25134000000000001</v>
      </c>
      <c r="AI286">
        <v>8.4079999999999995</v>
      </c>
      <c r="AJ286">
        <v>-608.83299999999997</v>
      </c>
      <c r="AK286">
        <v>-71.728660000000005</v>
      </c>
      <c r="AL286">
        <v>2401.5720000000001</v>
      </c>
      <c r="AM286" s="1">
        <v>45957</v>
      </c>
      <c r="AN286" s="1">
        <v>45957</v>
      </c>
      <c r="AO286" s="1">
        <v>45957</v>
      </c>
      <c r="AP286">
        <v>0</v>
      </c>
      <c r="AQ286">
        <v>2295.2399999999998</v>
      </c>
      <c r="AR286">
        <v>5</v>
      </c>
      <c r="AS286">
        <v>0</v>
      </c>
      <c r="AT286">
        <v>0</v>
      </c>
      <c r="AU286">
        <v>0.5</v>
      </c>
      <c r="AV286">
        <v>0</v>
      </c>
      <c r="AW286">
        <v>0</v>
      </c>
      <c r="AX286">
        <v>0.1</v>
      </c>
      <c r="AY286" t="s">
        <v>112</v>
      </c>
      <c r="AZ286" t="s">
        <v>113</v>
      </c>
      <c r="BA286">
        <v>24.78</v>
      </c>
      <c r="BB286">
        <v>0</v>
      </c>
      <c r="BC286">
        <v>2.0840000000000001</v>
      </c>
      <c r="BD286">
        <v>-2.0840000000000001</v>
      </c>
      <c r="BE286">
        <v>0</v>
      </c>
      <c r="BF286">
        <v>0</v>
      </c>
      <c r="BG286">
        <v>0</v>
      </c>
      <c r="BH286">
        <v>884</v>
      </c>
      <c r="BI286">
        <v>2.2952400000000002</v>
      </c>
      <c r="BJ286">
        <v>24.78</v>
      </c>
      <c r="BK286">
        <v>0</v>
      </c>
      <c r="BL286">
        <v>595.11</v>
      </c>
      <c r="BM286">
        <v>-595.11</v>
      </c>
      <c r="BN286">
        <v>0</v>
      </c>
      <c r="BO286">
        <v>0</v>
      </c>
      <c r="BP286">
        <v>0</v>
      </c>
      <c r="BQ286">
        <v>884</v>
      </c>
      <c r="BR286">
        <v>2.2952400000000002</v>
      </c>
      <c r="BS286" t="s">
        <v>642</v>
      </c>
      <c r="BT286">
        <v>0.04</v>
      </c>
      <c r="BU286">
        <v>11.436</v>
      </c>
      <c r="BV286">
        <v>8.0000000000000002E-3</v>
      </c>
      <c r="BW286">
        <v>2.2869999999999999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1727.0350000000001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f t="shared" si="20"/>
        <v>2409.98</v>
      </c>
      <c r="DD286">
        <f t="shared" si="21"/>
        <v>597.19399999999996</v>
      </c>
      <c r="DE286">
        <f t="shared" si="22"/>
        <v>13.771000000000001</v>
      </c>
      <c r="DF286">
        <f t="shared" si="23"/>
        <v>71.98</v>
      </c>
      <c r="DG286">
        <f t="shared" si="24"/>
        <v>126.236</v>
      </c>
      <c r="DH286">
        <v>1727.0350000000001</v>
      </c>
    </row>
    <row r="287" spans="1:112" x14ac:dyDescent="0.3">
      <c r="A287">
        <v>8674645012</v>
      </c>
      <c r="B287">
        <v>10674569555</v>
      </c>
      <c r="C287" s="1">
        <v>45916.459722222222</v>
      </c>
      <c r="D287" s="1">
        <v>45921.518055555556</v>
      </c>
      <c r="E287" t="s">
        <v>643</v>
      </c>
      <c r="F287">
        <v>3469</v>
      </c>
      <c r="G287">
        <v>3469</v>
      </c>
      <c r="H287">
        <v>0</v>
      </c>
      <c r="I287">
        <v>5250</v>
      </c>
      <c r="J287">
        <v>1575</v>
      </c>
      <c r="K287" t="s">
        <v>109</v>
      </c>
      <c r="L287">
        <v>12</v>
      </c>
      <c r="M287">
        <v>371.68</v>
      </c>
      <c r="N287">
        <v>0</v>
      </c>
      <c r="O287">
        <v>0</v>
      </c>
      <c r="P287">
        <v>15.487</v>
      </c>
      <c r="Q287">
        <v>3.097</v>
      </c>
      <c r="R287">
        <v>31.86</v>
      </c>
      <c r="S287">
        <v>1105.223</v>
      </c>
      <c r="T287">
        <v>-1105.223</v>
      </c>
      <c r="U287">
        <v>-1123.807</v>
      </c>
      <c r="V287">
        <v>-71.98</v>
      </c>
      <c r="W287">
        <v>0</v>
      </c>
      <c r="X287">
        <v>61</v>
      </c>
      <c r="Y287">
        <v>0</v>
      </c>
      <c r="Z287">
        <v>10.98</v>
      </c>
      <c r="AA287">
        <v>1</v>
      </c>
      <c r="AB287" t="s">
        <v>116</v>
      </c>
      <c r="AC287">
        <v>3675</v>
      </c>
      <c r="AD287">
        <v>2273.2130000000002</v>
      </c>
      <c r="AE287">
        <v>2273.2130000000002</v>
      </c>
      <c r="AF287">
        <v>0</v>
      </c>
      <c r="AG287">
        <v>0</v>
      </c>
      <c r="AI287">
        <v>0</v>
      </c>
      <c r="AJ287">
        <v>-1123.807</v>
      </c>
      <c r="AK287">
        <v>-71.98</v>
      </c>
      <c r="AL287">
        <v>3469</v>
      </c>
      <c r="AM287" s="1"/>
      <c r="AN287" s="1"/>
      <c r="AO287" s="1"/>
      <c r="AP287">
        <v>0</v>
      </c>
      <c r="AQ287">
        <v>3097.32</v>
      </c>
      <c r="AR287">
        <v>12</v>
      </c>
      <c r="AS287">
        <v>0</v>
      </c>
      <c r="AT287">
        <v>0</v>
      </c>
      <c r="AU287">
        <v>0.5</v>
      </c>
      <c r="AV287">
        <v>0</v>
      </c>
      <c r="AW287">
        <v>0</v>
      </c>
      <c r="AX287">
        <v>0.1</v>
      </c>
      <c r="AY287" t="s">
        <v>127</v>
      </c>
      <c r="AZ287" t="s">
        <v>128</v>
      </c>
      <c r="BC287">
        <v>0</v>
      </c>
      <c r="BD287">
        <v>0</v>
      </c>
      <c r="BE287">
        <v>0</v>
      </c>
      <c r="BF287">
        <v>0</v>
      </c>
      <c r="BG287">
        <v>0</v>
      </c>
      <c r="BJ287">
        <v>31.86</v>
      </c>
      <c r="BK287">
        <v>0</v>
      </c>
      <c r="BL287">
        <v>1105.223</v>
      </c>
      <c r="BM287">
        <v>-1105.223</v>
      </c>
      <c r="BN287">
        <v>0</v>
      </c>
      <c r="BO287">
        <v>0</v>
      </c>
      <c r="BP287">
        <v>0</v>
      </c>
      <c r="BQ287">
        <v>1575</v>
      </c>
      <c r="BR287">
        <v>3.0973199999999999</v>
      </c>
      <c r="BS287" t="s">
        <v>644</v>
      </c>
      <c r="BT287">
        <v>0</v>
      </c>
      <c r="BU287">
        <v>15.487</v>
      </c>
      <c r="BV287">
        <v>0</v>
      </c>
      <c r="BW287">
        <v>3.097</v>
      </c>
      <c r="BX287">
        <v>0</v>
      </c>
      <c r="BY287">
        <v>2273.2130000000002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f t="shared" si="20"/>
        <v>3469</v>
      </c>
      <c r="DD287">
        <f t="shared" si="21"/>
        <v>1105.223</v>
      </c>
      <c r="DE287">
        <f t="shared" si="22"/>
        <v>18.584</v>
      </c>
      <c r="DF287">
        <f t="shared" si="23"/>
        <v>71.98</v>
      </c>
      <c r="DG287">
        <f t="shared" si="24"/>
        <v>387.16700000000003</v>
      </c>
      <c r="DH287">
        <v>2273.2130000000002</v>
      </c>
    </row>
    <row r="288" spans="1:112" x14ac:dyDescent="0.3">
      <c r="A288">
        <v>8709467628</v>
      </c>
      <c r="B288">
        <v>10709402704</v>
      </c>
      <c r="C288" s="1">
        <v>45926.445138888892</v>
      </c>
      <c r="D288" s="1">
        <v>45932.816666666666</v>
      </c>
      <c r="E288" t="s">
        <v>346</v>
      </c>
      <c r="F288">
        <v>3104</v>
      </c>
      <c r="G288">
        <v>232.46899999999999</v>
      </c>
      <c r="H288">
        <v>2871.511</v>
      </c>
      <c r="I288">
        <v>3500</v>
      </c>
      <c r="J288">
        <v>190</v>
      </c>
      <c r="K288" t="s">
        <v>120</v>
      </c>
      <c r="L288">
        <v>18</v>
      </c>
      <c r="M288">
        <v>0</v>
      </c>
      <c r="N288">
        <v>236.75</v>
      </c>
      <c r="O288">
        <v>236.75</v>
      </c>
      <c r="P288">
        <v>13.151999999999999</v>
      </c>
      <c r="Q288">
        <v>2.63</v>
      </c>
      <c r="R288">
        <v>24.78</v>
      </c>
      <c r="S288">
        <v>769.16600000000005</v>
      </c>
      <c r="T288">
        <v>-769.16600000000005</v>
      </c>
      <c r="U288">
        <v>-784.94799999999998</v>
      </c>
      <c r="V288">
        <v>-71.98</v>
      </c>
      <c r="W288">
        <v>0</v>
      </c>
      <c r="X288">
        <v>61</v>
      </c>
      <c r="Y288">
        <v>0</v>
      </c>
      <c r="Z288">
        <v>10.98</v>
      </c>
      <c r="AA288">
        <v>1</v>
      </c>
      <c r="AB288" t="s">
        <v>131</v>
      </c>
      <c r="AC288">
        <v>3310</v>
      </c>
      <c r="AD288">
        <v>2247.0520000000001</v>
      </c>
      <c r="AE288">
        <v>2247.0520000000001</v>
      </c>
      <c r="AF288">
        <v>0</v>
      </c>
      <c r="AG288">
        <v>-726.16</v>
      </c>
      <c r="AH288">
        <v>-66.588579999999993</v>
      </c>
      <c r="AI288">
        <v>2871.511</v>
      </c>
      <c r="AJ288">
        <v>-58.787999999999997</v>
      </c>
      <c r="AK288">
        <v>-5.3914200000000001</v>
      </c>
      <c r="AL288">
        <v>232.46899999999999</v>
      </c>
      <c r="AM288" s="1">
        <v>45946</v>
      </c>
      <c r="AN288" s="1">
        <v>45946</v>
      </c>
      <c r="AO288" s="1">
        <v>45946</v>
      </c>
      <c r="AP288">
        <v>218</v>
      </c>
      <c r="AQ288">
        <v>2630.5</v>
      </c>
      <c r="AR288">
        <v>0</v>
      </c>
      <c r="AS288">
        <v>9</v>
      </c>
      <c r="AT288">
        <v>9</v>
      </c>
      <c r="AU288">
        <v>0</v>
      </c>
      <c r="AV288">
        <v>0.25</v>
      </c>
      <c r="AW288">
        <v>0.25</v>
      </c>
      <c r="AX288">
        <v>0.1</v>
      </c>
      <c r="AY288" t="s">
        <v>112</v>
      </c>
      <c r="AZ288" t="s">
        <v>113</v>
      </c>
      <c r="BA288">
        <v>24.78</v>
      </c>
      <c r="BB288">
        <v>0</v>
      </c>
      <c r="BC288">
        <v>711.56</v>
      </c>
      <c r="BD288">
        <v>-711.56</v>
      </c>
      <c r="BE288">
        <v>0</v>
      </c>
      <c r="BF288">
        <v>0</v>
      </c>
      <c r="BG288">
        <v>0</v>
      </c>
      <c r="BH288">
        <v>190</v>
      </c>
      <c r="BI288">
        <v>2.6305000000000001</v>
      </c>
      <c r="BJ288">
        <v>24.78</v>
      </c>
      <c r="BK288">
        <v>0</v>
      </c>
      <c r="BL288">
        <v>57.606000000000002</v>
      </c>
      <c r="BM288">
        <v>-57.606000000000002</v>
      </c>
      <c r="BN288">
        <v>0</v>
      </c>
      <c r="BO288">
        <v>0</v>
      </c>
      <c r="BP288">
        <v>0</v>
      </c>
      <c r="BQ288">
        <v>190</v>
      </c>
      <c r="BR288">
        <v>2.6305000000000001</v>
      </c>
      <c r="BS288" t="s">
        <v>645</v>
      </c>
      <c r="BT288">
        <v>12.167</v>
      </c>
      <c r="BU288">
        <v>0.98499999999999999</v>
      </c>
      <c r="BV288">
        <v>2.4329999999999998</v>
      </c>
      <c r="BW288">
        <v>0.19700000000000001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2247.0520000000001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f t="shared" si="20"/>
        <v>3103.98</v>
      </c>
      <c r="DD288">
        <f t="shared" si="21"/>
        <v>769.16600000000005</v>
      </c>
      <c r="DE288">
        <f t="shared" si="22"/>
        <v>15.782</v>
      </c>
      <c r="DF288">
        <f t="shared" si="23"/>
        <v>71.97999999999999</v>
      </c>
      <c r="DG288">
        <f t="shared" si="24"/>
        <v>486.65199999999999</v>
      </c>
      <c r="DH288">
        <v>2247.0519999999997</v>
      </c>
    </row>
    <row r="289" spans="1:112" x14ac:dyDescent="0.3">
      <c r="A289">
        <v>8661889346</v>
      </c>
      <c r="B289">
        <v>10661813423</v>
      </c>
      <c r="C289" s="1">
        <v>45912.475694444445</v>
      </c>
      <c r="D289" s="1">
        <v>45917.711111111108</v>
      </c>
      <c r="E289" t="s">
        <v>646</v>
      </c>
      <c r="F289">
        <v>2556</v>
      </c>
      <c r="G289">
        <v>0</v>
      </c>
      <c r="H289">
        <v>2556</v>
      </c>
      <c r="I289">
        <v>3250</v>
      </c>
      <c r="J289">
        <v>488</v>
      </c>
      <c r="K289" t="s">
        <v>109</v>
      </c>
      <c r="L289">
        <v>12</v>
      </c>
      <c r="M289">
        <v>273.86</v>
      </c>
      <c r="N289">
        <v>0</v>
      </c>
      <c r="O289">
        <v>0</v>
      </c>
      <c r="P289">
        <v>11.411</v>
      </c>
      <c r="Q289">
        <v>2.282</v>
      </c>
      <c r="R289">
        <v>25.96</v>
      </c>
      <c r="S289">
        <v>663.53800000000001</v>
      </c>
      <c r="T289">
        <v>-663.53800000000001</v>
      </c>
      <c r="U289">
        <v>-677.23099999999999</v>
      </c>
      <c r="V289">
        <v>-71.98</v>
      </c>
      <c r="W289">
        <v>0</v>
      </c>
      <c r="X289">
        <v>61</v>
      </c>
      <c r="Y289">
        <v>0</v>
      </c>
      <c r="Z289">
        <v>10.98</v>
      </c>
      <c r="AA289">
        <v>1</v>
      </c>
      <c r="AB289" t="s">
        <v>116</v>
      </c>
      <c r="AC289">
        <v>2762</v>
      </c>
      <c r="AD289">
        <v>1806.789</v>
      </c>
      <c r="AE289">
        <v>1806.789</v>
      </c>
      <c r="AF289">
        <v>0</v>
      </c>
      <c r="AG289">
        <v>-677.23099999999999</v>
      </c>
      <c r="AH289">
        <v>-71.98</v>
      </c>
      <c r="AI289">
        <v>2556</v>
      </c>
      <c r="AJ289">
        <v>0</v>
      </c>
      <c r="AL289">
        <v>0</v>
      </c>
      <c r="AM289" s="1">
        <v>45933</v>
      </c>
      <c r="AN289" s="1">
        <v>45933</v>
      </c>
      <c r="AO289" s="1">
        <v>45933</v>
      </c>
      <c r="AP289">
        <v>0</v>
      </c>
      <c r="AQ289">
        <v>2282.14</v>
      </c>
      <c r="AR289">
        <v>12</v>
      </c>
      <c r="AS289">
        <v>0</v>
      </c>
      <c r="AT289">
        <v>0</v>
      </c>
      <c r="AU289">
        <v>0.5</v>
      </c>
      <c r="AV289">
        <v>0</v>
      </c>
      <c r="AW289">
        <v>0</v>
      </c>
      <c r="AX289">
        <v>0.1</v>
      </c>
      <c r="AY289" t="s">
        <v>121</v>
      </c>
      <c r="AZ289" t="s">
        <v>113</v>
      </c>
      <c r="BA289">
        <v>25.96</v>
      </c>
      <c r="BB289">
        <v>0</v>
      </c>
      <c r="BC289">
        <v>663.53800000000001</v>
      </c>
      <c r="BD289">
        <v>-663.53800000000001</v>
      </c>
      <c r="BE289">
        <v>0</v>
      </c>
      <c r="BF289">
        <v>0</v>
      </c>
      <c r="BG289">
        <v>0</v>
      </c>
      <c r="BH289">
        <v>488</v>
      </c>
      <c r="BI289">
        <v>2.2821400000000001</v>
      </c>
      <c r="BL289">
        <v>0</v>
      </c>
      <c r="BM289">
        <v>0</v>
      </c>
      <c r="BN289">
        <v>0</v>
      </c>
      <c r="BO289">
        <v>0</v>
      </c>
      <c r="BP289">
        <v>0</v>
      </c>
      <c r="BS289" t="s">
        <v>647</v>
      </c>
      <c r="BT289">
        <v>11.411</v>
      </c>
      <c r="BU289">
        <v>0</v>
      </c>
      <c r="BV289">
        <v>2.282</v>
      </c>
      <c r="BW289">
        <v>0</v>
      </c>
      <c r="BX289">
        <v>1806.789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f t="shared" si="20"/>
        <v>2556</v>
      </c>
      <c r="DD289">
        <f t="shared" si="21"/>
        <v>663.53800000000001</v>
      </c>
      <c r="DE289">
        <f t="shared" si="22"/>
        <v>13.693</v>
      </c>
      <c r="DF289">
        <f t="shared" si="23"/>
        <v>71.98</v>
      </c>
      <c r="DG289">
        <f t="shared" si="24"/>
        <v>285.27100000000002</v>
      </c>
      <c r="DH289">
        <v>1806.789</v>
      </c>
    </row>
    <row r="290" spans="1:112" x14ac:dyDescent="0.3">
      <c r="A290">
        <v>8715791968</v>
      </c>
      <c r="B290">
        <v>10715731754</v>
      </c>
      <c r="C290" s="1">
        <v>45929.449305555558</v>
      </c>
      <c r="D290" s="1">
        <v>45933.48541666667</v>
      </c>
      <c r="E290" t="s">
        <v>648</v>
      </c>
      <c r="F290">
        <v>339</v>
      </c>
      <c r="G290">
        <v>0</v>
      </c>
      <c r="H290">
        <v>339</v>
      </c>
      <c r="I290">
        <v>850</v>
      </c>
      <c r="J290">
        <v>452</v>
      </c>
      <c r="K290" t="s">
        <v>109</v>
      </c>
      <c r="L290">
        <v>5</v>
      </c>
      <c r="M290">
        <v>16.14</v>
      </c>
      <c r="N290">
        <v>0</v>
      </c>
      <c r="O290">
        <v>0</v>
      </c>
      <c r="P290">
        <v>1.6140000000000001</v>
      </c>
      <c r="Q290">
        <v>0.32300000000000001</v>
      </c>
      <c r="R290">
        <v>9.44</v>
      </c>
      <c r="S290">
        <v>32.002000000000002</v>
      </c>
      <c r="T290">
        <v>-32.002000000000002</v>
      </c>
      <c r="U290">
        <v>-33.939</v>
      </c>
      <c r="V290">
        <v>-31.86</v>
      </c>
      <c r="W290">
        <v>0</v>
      </c>
      <c r="X290">
        <v>27</v>
      </c>
      <c r="Y290">
        <v>0</v>
      </c>
      <c r="Z290">
        <v>4.8600000000000003</v>
      </c>
      <c r="AA290">
        <v>1</v>
      </c>
      <c r="AB290" t="s">
        <v>116</v>
      </c>
      <c r="AC290">
        <v>398</v>
      </c>
      <c r="AD290">
        <v>273.20100000000002</v>
      </c>
      <c r="AE290">
        <v>273.20100000000002</v>
      </c>
      <c r="AF290">
        <v>0</v>
      </c>
      <c r="AG290">
        <v>-33.939</v>
      </c>
      <c r="AH290">
        <v>-31.86</v>
      </c>
      <c r="AI290">
        <v>339</v>
      </c>
      <c r="AJ290">
        <v>0</v>
      </c>
      <c r="AL290">
        <v>0</v>
      </c>
      <c r="AM290" s="1">
        <v>45947</v>
      </c>
      <c r="AN290" s="1">
        <v>45947</v>
      </c>
      <c r="AO290" s="1">
        <v>45947</v>
      </c>
      <c r="AP290">
        <v>0</v>
      </c>
      <c r="AQ290">
        <v>322.86</v>
      </c>
      <c r="AR290">
        <v>5</v>
      </c>
      <c r="AS290">
        <v>0</v>
      </c>
      <c r="AT290">
        <v>0</v>
      </c>
      <c r="AU290">
        <v>0.5</v>
      </c>
      <c r="AV290">
        <v>0</v>
      </c>
      <c r="AW290">
        <v>0</v>
      </c>
      <c r="AX290">
        <v>0.1</v>
      </c>
      <c r="AY290" t="s">
        <v>112</v>
      </c>
      <c r="AZ290" t="s">
        <v>247</v>
      </c>
      <c r="BA290">
        <v>9.44</v>
      </c>
      <c r="BB290">
        <v>0</v>
      </c>
      <c r="BC290">
        <v>32.002000000000002</v>
      </c>
      <c r="BD290">
        <v>-32.002000000000002</v>
      </c>
      <c r="BE290">
        <v>0</v>
      </c>
      <c r="BF290">
        <v>0</v>
      </c>
      <c r="BG290">
        <v>0</v>
      </c>
      <c r="BH290">
        <v>452</v>
      </c>
      <c r="BI290">
        <v>0.32285999999999998</v>
      </c>
      <c r="BL290">
        <v>0</v>
      </c>
      <c r="BM290">
        <v>0</v>
      </c>
      <c r="BN290">
        <v>0</v>
      </c>
      <c r="BO290">
        <v>0</v>
      </c>
      <c r="BP290">
        <v>0</v>
      </c>
      <c r="BS290" t="s">
        <v>649</v>
      </c>
      <c r="BT290">
        <v>1.6140000000000001</v>
      </c>
      <c r="BU290">
        <v>0</v>
      </c>
      <c r="BV290">
        <v>0.32300000000000001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273.20100000000002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f t="shared" si="20"/>
        <v>339</v>
      </c>
      <c r="DD290">
        <f t="shared" si="21"/>
        <v>32.002000000000002</v>
      </c>
      <c r="DE290">
        <f t="shared" si="22"/>
        <v>1.9370000000000001</v>
      </c>
      <c r="DF290">
        <f t="shared" si="23"/>
        <v>31.86</v>
      </c>
      <c r="DG290">
        <f t="shared" si="24"/>
        <v>17.754000000000001</v>
      </c>
      <c r="DH290">
        <v>273.20099999999996</v>
      </c>
    </row>
    <row r="291" spans="1:112" x14ac:dyDescent="0.3">
      <c r="A291">
        <v>8661543409</v>
      </c>
      <c r="B291">
        <v>10661467487</v>
      </c>
      <c r="C291" s="1">
        <v>45912.475694444445</v>
      </c>
      <c r="D291" s="1">
        <v>45916.814583333333</v>
      </c>
      <c r="E291" t="s">
        <v>650</v>
      </c>
      <c r="F291">
        <v>2719</v>
      </c>
      <c r="G291">
        <v>0</v>
      </c>
      <c r="H291">
        <v>2719</v>
      </c>
      <c r="I291">
        <v>4500</v>
      </c>
      <c r="J291">
        <v>1575</v>
      </c>
      <c r="K291" t="s">
        <v>109</v>
      </c>
      <c r="L291">
        <v>12</v>
      </c>
      <c r="M291">
        <v>291.32</v>
      </c>
      <c r="N291">
        <v>0</v>
      </c>
      <c r="O291">
        <v>0</v>
      </c>
      <c r="P291">
        <v>12.138</v>
      </c>
      <c r="Q291">
        <v>2.4279999999999999</v>
      </c>
      <c r="R291">
        <v>24.78</v>
      </c>
      <c r="S291">
        <v>673.76800000000003</v>
      </c>
      <c r="T291">
        <v>-673.76800000000003</v>
      </c>
      <c r="U291">
        <v>-688.33399999999995</v>
      </c>
      <c r="V291">
        <v>-71.98</v>
      </c>
      <c r="W291">
        <v>0</v>
      </c>
      <c r="X291">
        <v>61</v>
      </c>
      <c r="Y291">
        <v>0</v>
      </c>
      <c r="Z291">
        <v>10.98</v>
      </c>
      <c r="AA291">
        <v>1</v>
      </c>
      <c r="AB291" t="s">
        <v>110</v>
      </c>
      <c r="AC291">
        <v>2925</v>
      </c>
      <c r="AD291">
        <v>1958.6859999999999</v>
      </c>
      <c r="AE291">
        <v>1958.6859999999999</v>
      </c>
      <c r="AF291">
        <v>0</v>
      </c>
      <c r="AG291">
        <v>-688.33399999999995</v>
      </c>
      <c r="AH291">
        <v>-71.98</v>
      </c>
      <c r="AI291">
        <v>2719</v>
      </c>
      <c r="AJ291">
        <v>0</v>
      </c>
      <c r="AL291">
        <v>0</v>
      </c>
      <c r="AM291" s="1">
        <v>45933</v>
      </c>
      <c r="AN291" s="1">
        <v>45933</v>
      </c>
      <c r="AO291" s="1">
        <v>45933</v>
      </c>
      <c r="AP291">
        <v>0</v>
      </c>
      <c r="AQ291">
        <v>2427.6799999999998</v>
      </c>
      <c r="AR291">
        <v>12</v>
      </c>
      <c r="AS291">
        <v>0</v>
      </c>
      <c r="AT291">
        <v>0</v>
      </c>
      <c r="AU291">
        <v>0.5</v>
      </c>
      <c r="AV291">
        <v>0</v>
      </c>
      <c r="AW291">
        <v>0</v>
      </c>
      <c r="AX291">
        <v>0.1</v>
      </c>
      <c r="AY291" t="s">
        <v>112</v>
      </c>
      <c r="AZ291" t="s">
        <v>124</v>
      </c>
      <c r="BA291">
        <v>24.78</v>
      </c>
      <c r="BB291">
        <v>0</v>
      </c>
      <c r="BC291">
        <v>673.76800000000003</v>
      </c>
      <c r="BD291">
        <v>-673.76800000000003</v>
      </c>
      <c r="BE291">
        <v>0</v>
      </c>
      <c r="BF291">
        <v>0</v>
      </c>
      <c r="BG291">
        <v>0</v>
      </c>
      <c r="BH291">
        <v>1575</v>
      </c>
      <c r="BI291">
        <v>2.4276800000000001</v>
      </c>
      <c r="BL291">
        <v>0</v>
      </c>
      <c r="BM291">
        <v>0</v>
      </c>
      <c r="BN291">
        <v>0</v>
      </c>
      <c r="BO291">
        <v>0</v>
      </c>
      <c r="BP291">
        <v>0</v>
      </c>
      <c r="BS291" t="s">
        <v>651</v>
      </c>
      <c r="BT291">
        <v>12.138</v>
      </c>
      <c r="BU291">
        <v>0</v>
      </c>
      <c r="BV291">
        <v>2.4279999999999999</v>
      </c>
      <c r="BW291">
        <v>0</v>
      </c>
      <c r="BX291">
        <v>1958.6859999999999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f t="shared" si="20"/>
        <v>2719</v>
      </c>
      <c r="DD291">
        <f t="shared" si="21"/>
        <v>673.76800000000003</v>
      </c>
      <c r="DE291">
        <f t="shared" si="22"/>
        <v>14.565999999999999</v>
      </c>
      <c r="DF291">
        <f t="shared" si="23"/>
        <v>71.98</v>
      </c>
      <c r="DG291">
        <f t="shared" si="24"/>
        <v>303.45799999999997</v>
      </c>
      <c r="DH291">
        <v>1958.6859999999999</v>
      </c>
    </row>
    <row r="292" spans="1:112" x14ac:dyDescent="0.3">
      <c r="A292">
        <v>8675256419</v>
      </c>
      <c r="B292">
        <v>10675181062</v>
      </c>
      <c r="C292" s="1">
        <v>45916.560416666667</v>
      </c>
      <c r="D292" s="1">
        <v>45919.520833333336</v>
      </c>
      <c r="E292" t="s">
        <v>399</v>
      </c>
      <c r="F292">
        <v>2394</v>
      </c>
      <c r="G292">
        <v>2394</v>
      </c>
      <c r="H292">
        <v>0</v>
      </c>
      <c r="I292">
        <v>3250</v>
      </c>
      <c r="J292">
        <v>650</v>
      </c>
      <c r="K292" t="s">
        <v>109</v>
      </c>
      <c r="L292">
        <v>12</v>
      </c>
      <c r="M292">
        <v>256.5</v>
      </c>
      <c r="N292">
        <v>0</v>
      </c>
      <c r="O292">
        <v>0</v>
      </c>
      <c r="P292">
        <v>10.688000000000001</v>
      </c>
      <c r="Q292">
        <v>2.137</v>
      </c>
      <c r="R292">
        <v>25.96</v>
      </c>
      <c r="S292">
        <v>621.48199999999997</v>
      </c>
      <c r="T292">
        <v>-621.48199999999997</v>
      </c>
      <c r="U292">
        <v>-634.30700000000002</v>
      </c>
      <c r="V292">
        <v>-71.98</v>
      </c>
      <c r="W292">
        <v>0</v>
      </c>
      <c r="X292">
        <v>61</v>
      </c>
      <c r="Y292">
        <v>0</v>
      </c>
      <c r="Z292">
        <v>10.98</v>
      </c>
      <c r="AA292">
        <v>1</v>
      </c>
      <c r="AB292" t="s">
        <v>110</v>
      </c>
      <c r="AC292">
        <v>2600</v>
      </c>
      <c r="AD292">
        <v>1687.713</v>
      </c>
      <c r="AE292">
        <v>1687.713</v>
      </c>
      <c r="AF292">
        <v>0</v>
      </c>
      <c r="AG292">
        <v>0</v>
      </c>
      <c r="AI292">
        <v>0</v>
      </c>
      <c r="AJ292">
        <v>-634.30700000000002</v>
      </c>
      <c r="AK292">
        <v>-71.98</v>
      </c>
      <c r="AL292">
        <v>2394</v>
      </c>
      <c r="AM292" s="1"/>
      <c r="AN292" s="1"/>
      <c r="AO292" s="1"/>
      <c r="AP292">
        <v>0</v>
      </c>
      <c r="AQ292">
        <v>2137.5</v>
      </c>
      <c r="AR292">
        <v>12</v>
      </c>
      <c r="AS292">
        <v>0</v>
      </c>
      <c r="AT292">
        <v>0</v>
      </c>
      <c r="AU292">
        <v>0.5</v>
      </c>
      <c r="AV292">
        <v>0</v>
      </c>
      <c r="AW292">
        <v>0</v>
      </c>
      <c r="AX292">
        <v>0.1</v>
      </c>
      <c r="AY292" t="s">
        <v>121</v>
      </c>
      <c r="AZ292" t="s">
        <v>113</v>
      </c>
      <c r="BC292">
        <v>0</v>
      </c>
      <c r="BD292">
        <v>0</v>
      </c>
      <c r="BE292">
        <v>0</v>
      </c>
      <c r="BF292">
        <v>0</v>
      </c>
      <c r="BG292">
        <v>0</v>
      </c>
      <c r="BJ292">
        <v>25.96</v>
      </c>
      <c r="BK292">
        <v>0</v>
      </c>
      <c r="BL292">
        <v>621.48199999999997</v>
      </c>
      <c r="BM292">
        <v>-621.48199999999997</v>
      </c>
      <c r="BN292">
        <v>0</v>
      </c>
      <c r="BO292">
        <v>0</v>
      </c>
      <c r="BP292">
        <v>0</v>
      </c>
      <c r="BQ292">
        <v>650</v>
      </c>
      <c r="BR292">
        <v>2.1375000000000002</v>
      </c>
      <c r="BS292" t="s">
        <v>652</v>
      </c>
      <c r="BT292">
        <v>0</v>
      </c>
      <c r="BU292">
        <v>10.688000000000001</v>
      </c>
      <c r="BV292">
        <v>0</v>
      </c>
      <c r="BW292">
        <v>2.137</v>
      </c>
      <c r="BX292">
        <v>1687.713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f t="shared" si="20"/>
        <v>2394</v>
      </c>
      <c r="DD292">
        <f t="shared" si="21"/>
        <v>621.48199999999997</v>
      </c>
      <c r="DE292">
        <f t="shared" si="22"/>
        <v>12.825000000000001</v>
      </c>
      <c r="DF292">
        <f t="shared" si="23"/>
        <v>71.98</v>
      </c>
      <c r="DG292">
        <f t="shared" si="24"/>
        <v>267.18799999999999</v>
      </c>
      <c r="DH292">
        <v>1687.713</v>
      </c>
    </row>
    <row r="293" spans="1:112" x14ac:dyDescent="0.3">
      <c r="A293">
        <v>8745080279</v>
      </c>
      <c r="B293">
        <v>10745092778</v>
      </c>
      <c r="C293" s="1">
        <v>45940.445138888892</v>
      </c>
      <c r="D293" s="1">
        <v>45943.450694444444</v>
      </c>
      <c r="E293" t="s">
        <v>653</v>
      </c>
      <c r="F293">
        <v>2394</v>
      </c>
      <c r="G293">
        <v>2394</v>
      </c>
      <c r="H293">
        <v>0</v>
      </c>
      <c r="I293">
        <v>4500</v>
      </c>
      <c r="J293">
        <v>1900</v>
      </c>
      <c r="K293" t="s">
        <v>109</v>
      </c>
      <c r="L293">
        <v>5</v>
      </c>
      <c r="M293">
        <v>114</v>
      </c>
      <c r="N293">
        <v>0</v>
      </c>
      <c r="O293">
        <v>0</v>
      </c>
      <c r="P293">
        <v>11.4</v>
      </c>
      <c r="Q293">
        <v>2.2799999999999998</v>
      </c>
      <c r="R293">
        <v>24.78</v>
      </c>
      <c r="S293">
        <v>593.23299999999995</v>
      </c>
      <c r="T293">
        <v>-593.23299999999995</v>
      </c>
      <c r="U293">
        <v>-606.91300000000001</v>
      </c>
      <c r="V293">
        <v>-71.98</v>
      </c>
      <c r="W293">
        <v>0</v>
      </c>
      <c r="X293">
        <v>61</v>
      </c>
      <c r="Y293">
        <v>0</v>
      </c>
      <c r="Z293">
        <v>10.98</v>
      </c>
      <c r="AA293">
        <v>1</v>
      </c>
      <c r="AB293" t="s">
        <v>116</v>
      </c>
      <c r="AC293">
        <v>2600</v>
      </c>
      <c r="AD293">
        <v>1715.107</v>
      </c>
      <c r="AE293">
        <v>1715.107</v>
      </c>
      <c r="AF293">
        <v>0</v>
      </c>
      <c r="AG293">
        <v>0</v>
      </c>
      <c r="AI293">
        <v>0</v>
      </c>
      <c r="AJ293">
        <v>-606.91300000000001</v>
      </c>
      <c r="AK293">
        <v>-71.98</v>
      </c>
      <c r="AL293">
        <v>2394</v>
      </c>
      <c r="AM293" s="1"/>
      <c r="AN293" s="1"/>
      <c r="AO293" s="1"/>
      <c r="AP293">
        <v>0</v>
      </c>
      <c r="AQ293">
        <v>2280</v>
      </c>
      <c r="AR293">
        <v>5</v>
      </c>
      <c r="AS293">
        <v>0</v>
      </c>
      <c r="AT293">
        <v>0</v>
      </c>
      <c r="AU293">
        <v>0.5</v>
      </c>
      <c r="AV293">
        <v>0</v>
      </c>
      <c r="AW293">
        <v>0</v>
      </c>
      <c r="AX293">
        <v>0.1</v>
      </c>
      <c r="AY293" t="s">
        <v>112</v>
      </c>
      <c r="AZ293" t="s">
        <v>124</v>
      </c>
      <c r="BC293">
        <v>0</v>
      </c>
      <c r="BD293">
        <v>0</v>
      </c>
      <c r="BE293">
        <v>0</v>
      </c>
      <c r="BF293">
        <v>0</v>
      </c>
      <c r="BG293">
        <v>0</v>
      </c>
      <c r="BJ293">
        <v>24.78</v>
      </c>
      <c r="BK293">
        <v>0</v>
      </c>
      <c r="BL293">
        <v>593.23299999999995</v>
      </c>
      <c r="BM293">
        <v>-593.23299999999995</v>
      </c>
      <c r="BN293">
        <v>0</v>
      </c>
      <c r="BO293">
        <v>0</v>
      </c>
      <c r="BP293">
        <v>0</v>
      </c>
      <c r="BQ293">
        <v>1900</v>
      </c>
      <c r="BR293">
        <v>2.2799999999999998</v>
      </c>
      <c r="BS293" t="s">
        <v>654</v>
      </c>
      <c r="BT293">
        <v>0</v>
      </c>
      <c r="BU293">
        <v>11.4</v>
      </c>
      <c r="BV293">
        <v>0</v>
      </c>
      <c r="BW293">
        <v>2.2799999999999998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1715.107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f t="shared" si="20"/>
        <v>2394</v>
      </c>
      <c r="DD293">
        <f t="shared" si="21"/>
        <v>593.23299999999995</v>
      </c>
      <c r="DE293">
        <f t="shared" si="22"/>
        <v>13.68</v>
      </c>
      <c r="DF293">
        <f t="shared" si="23"/>
        <v>71.98</v>
      </c>
      <c r="DG293">
        <f t="shared" si="24"/>
        <v>125.4</v>
      </c>
      <c r="DH293">
        <v>1715.107</v>
      </c>
    </row>
    <row r="294" spans="1:112" x14ac:dyDescent="0.3">
      <c r="A294">
        <v>8679197213</v>
      </c>
      <c r="B294">
        <v>10679122449</v>
      </c>
      <c r="C294" s="1">
        <v>45917.792361111111</v>
      </c>
      <c r="D294" s="1">
        <v>45920.675000000003</v>
      </c>
      <c r="E294" t="s">
        <v>655</v>
      </c>
      <c r="F294">
        <v>3794</v>
      </c>
      <c r="G294">
        <v>0</v>
      </c>
      <c r="H294">
        <v>3794</v>
      </c>
      <c r="I294">
        <v>5000</v>
      </c>
      <c r="J294">
        <v>1000</v>
      </c>
      <c r="K294" t="s">
        <v>120</v>
      </c>
      <c r="L294">
        <v>12</v>
      </c>
      <c r="M294">
        <v>0</v>
      </c>
      <c r="N294">
        <v>203.25</v>
      </c>
      <c r="O294">
        <v>203.25</v>
      </c>
      <c r="P294">
        <v>16.937000000000001</v>
      </c>
      <c r="Q294">
        <v>3.3879999999999999</v>
      </c>
      <c r="R294">
        <v>24.78</v>
      </c>
      <c r="S294">
        <v>940.15300000000002</v>
      </c>
      <c r="T294">
        <v>-940.15300000000002</v>
      </c>
      <c r="U294">
        <v>-960.47799999999995</v>
      </c>
      <c r="V294">
        <v>-71.98</v>
      </c>
      <c r="W294">
        <v>0</v>
      </c>
      <c r="X294">
        <v>61</v>
      </c>
      <c r="Y294">
        <v>0</v>
      </c>
      <c r="Z294">
        <v>10.98</v>
      </c>
      <c r="AA294">
        <v>1</v>
      </c>
      <c r="AB294" t="s">
        <v>131</v>
      </c>
      <c r="AC294">
        <v>4000</v>
      </c>
      <c r="AD294">
        <v>2761.5419999999999</v>
      </c>
      <c r="AE294">
        <v>2761.5419999999999</v>
      </c>
      <c r="AF294">
        <v>0</v>
      </c>
      <c r="AG294">
        <v>-960.47799999999995</v>
      </c>
      <c r="AH294">
        <v>-71.98</v>
      </c>
      <c r="AI294">
        <v>3794</v>
      </c>
      <c r="AJ294">
        <v>0</v>
      </c>
      <c r="AL294">
        <v>0</v>
      </c>
      <c r="AM294" s="1">
        <v>45936</v>
      </c>
      <c r="AN294" s="1">
        <v>45936</v>
      </c>
      <c r="AO294" s="1">
        <v>45936</v>
      </c>
      <c r="AP294">
        <v>0</v>
      </c>
      <c r="AQ294">
        <v>3387.5</v>
      </c>
      <c r="AR294">
        <v>0</v>
      </c>
      <c r="AS294">
        <v>6</v>
      </c>
      <c r="AT294">
        <v>6</v>
      </c>
      <c r="AU294">
        <v>0</v>
      </c>
      <c r="AV294">
        <v>0.25</v>
      </c>
      <c r="AW294">
        <v>0.25</v>
      </c>
      <c r="AX294">
        <v>0.1</v>
      </c>
      <c r="AY294" t="s">
        <v>112</v>
      </c>
      <c r="AZ294" t="s">
        <v>124</v>
      </c>
      <c r="BA294">
        <v>24.78</v>
      </c>
      <c r="BB294">
        <v>0</v>
      </c>
      <c r="BC294">
        <v>940.15300000000002</v>
      </c>
      <c r="BD294">
        <v>-940.15300000000002</v>
      </c>
      <c r="BE294">
        <v>0</v>
      </c>
      <c r="BF294">
        <v>0</v>
      </c>
      <c r="BG294">
        <v>0</v>
      </c>
      <c r="BH294">
        <v>1000</v>
      </c>
      <c r="BI294">
        <v>3.3875000000000002</v>
      </c>
      <c r="BL294">
        <v>0</v>
      </c>
      <c r="BM294">
        <v>0</v>
      </c>
      <c r="BN294">
        <v>0</v>
      </c>
      <c r="BO294">
        <v>0</v>
      </c>
      <c r="BP294">
        <v>0</v>
      </c>
      <c r="BS294" t="s">
        <v>656</v>
      </c>
      <c r="BT294">
        <v>16.937000000000001</v>
      </c>
      <c r="BU294">
        <v>0</v>
      </c>
      <c r="BV294">
        <v>3.3879999999999999</v>
      </c>
      <c r="BW294">
        <v>0</v>
      </c>
      <c r="BX294">
        <v>0</v>
      </c>
      <c r="BY294">
        <v>2761.5419999999999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f t="shared" si="20"/>
        <v>3794</v>
      </c>
      <c r="DD294">
        <f t="shared" si="21"/>
        <v>940.15300000000002</v>
      </c>
      <c r="DE294">
        <f t="shared" si="22"/>
        <v>20.325000000000003</v>
      </c>
      <c r="DF294">
        <f t="shared" si="23"/>
        <v>71.98</v>
      </c>
      <c r="DG294">
        <f t="shared" si="24"/>
        <v>423.43700000000001</v>
      </c>
      <c r="DH294">
        <v>2761.5419999999999</v>
      </c>
    </row>
    <row r="295" spans="1:112" x14ac:dyDescent="0.3">
      <c r="A295">
        <v>8649615155</v>
      </c>
      <c r="B295">
        <v>10649539455</v>
      </c>
      <c r="C295" s="1">
        <v>45905.450694444444</v>
      </c>
      <c r="D295" s="1">
        <v>45920.521527777775</v>
      </c>
      <c r="E295" t="s">
        <v>130</v>
      </c>
      <c r="F295">
        <v>2594</v>
      </c>
      <c r="G295">
        <v>0</v>
      </c>
      <c r="H295">
        <v>2594</v>
      </c>
      <c r="I295">
        <v>3500</v>
      </c>
      <c r="J295">
        <v>700</v>
      </c>
      <c r="K295" t="s">
        <v>109</v>
      </c>
      <c r="L295">
        <v>12</v>
      </c>
      <c r="M295">
        <v>277.93</v>
      </c>
      <c r="N295">
        <v>0</v>
      </c>
      <c r="O295">
        <v>0</v>
      </c>
      <c r="P295">
        <v>11.58</v>
      </c>
      <c r="Q295">
        <v>2.3159999999999998</v>
      </c>
      <c r="R295">
        <v>21.24</v>
      </c>
      <c r="S295">
        <v>550.96600000000001</v>
      </c>
      <c r="T295">
        <v>-550.96600000000001</v>
      </c>
      <c r="U295">
        <v>-564.86199999999997</v>
      </c>
      <c r="V295">
        <v>-71.98</v>
      </c>
      <c r="W295">
        <v>0</v>
      </c>
      <c r="X295">
        <v>61</v>
      </c>
      <c r="Y295">
        <v>0</v>
      </c>
      <c r="Z295">
        <v>10.98</v>
      </c>
      <c r="AA295">
        <v>1</v>
      </c>
      <c r="AB295" t="s">
        <v>116</v>
      </c>
      <c r="AC295">
        <v>2800</v>
      </c>
      <c r="AD295">
        <v>1957.1579999999999</v>
      </c>
      <c r="AE295">
        <v>1957.1579999999999</v>
      </c>
      <c r="AF295">
        <v>0</v>
      </c>
      <c r="AG295">
        <v>-564.86199999999997</v>
      </c>
      <c r="AH295">
        <v>-71.98</v>
      </c>
      <c r="AI295">
        <v>2594</v>
      </c>
      <c r="AJ295">
        <v>0</v>
      </c>
      <c r="AL295">
        <v>0</v>
      </c>
      <c r="AM295" s="1">
        <v>45936</v>
      </c>
      <c r="AN295" s="1">
        <v>45936</v>
      </c>
      <c r="AO295" s="1">
        <v>45936</v>
      </c>
      <c r="AP295">
        <v>0</v>
      </c>
      <c r="AQ295">
        <v>2316.0700000000002</v>
      </c>
      <c r="AR295">
        <v>12</v>
      </c>
      <c r="AS295">
        <v>0</v>
      </c>
      <c r="AT295">
        <v>0</v>
      </c>
      <c r="AU295">
        <v>0.5</v>
      </c>
      <c r="AV295">
        <v>0</v>
      </c>
      <c r="AW295">
        <v>0</v>
      </c>
      <c r="AX295">
        <v>0.1</v>
      </c>
      <c r="AY295" t="s">
        <v>112</v>
      </c>
      <c r="AZ295" t="s">
        <v>128</v>
      </c>
      <c r="BA295">
        <v>21.24</v>
      </c>
      <c r="BB295">
        <v>0</v>
      </c>
      <c r="BC295">
        <v>550.96600000000001</v>
      </c>
      <c r="BD295">
        <v>-550.96600000000001</v>
      </c>
      <c r="BE295">
        <v>0</v>
      </c>
      <c r="BF295">
        <v>0</v>
      </c>
      <c r="BG295">
        <v>0</v>
      </c>
      <c r="BH295">
        <v>700</v>
      </c>
      <c r="BI295">
        <v>2.3160699999999999</v>
      </c>
      <c r="BL295">
        <v>0</v>
      </c>
      <c r="BM295">
        <v>0</v>
      </c>
      <c r="BN295">
        <v>0</v>
      </c>
      <c r="BO295">
        <v>0</v>
      </c>
      <c r="BP295">
        <v>0</v>
      </c>
      <c r="BS295" t="s">
        <v>657</v>
      </c>
      <c r="BT295">
        <v>11.58</v>
      </c>
      <c r="BU295">
        <v>0</v>
      </c>
      <c r="BV295">
        <v>2.3159999999999998</v>
      </c>
      <c r="BW295">
        <v>0</v>
      </c>
      <c r="BX295">
        <v>0</v>
      </c>
      <c r="BY295">
        <v>1957.1579999999999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f t="shared" si="20"/>
        <v>2594</v>
      </c>
      <c r="DD295">
        <f t="shared" si="21"/>
        <v>550.96600000000001</v>
      </c>
      <c r="DE295">
        <f t="shared" si="22"/>
        <v>13.896000000000001</v>
      </c>
      <c r="DF295">
        <f t="shared" si="23"/>
        <v>71.98</v>
      </c>
      <c r="DG295">
        <f t="shared" si="24"/>
        <v>289.51</v>
      </c>
      <c r="DH295">
        <v>1957.1580000000001</v>
      </c>
    </row>
    <row r="296" spans="1:112" x14ac:dyDescent="0.3">
      <c r="A296">
        <v>8671776895</v>
      </c>
      <c r="B296">
        <v>10671701171</v>
      </c>
      <c r="C296" s="1">
        <v>45915.47152777778</v>
      </c>
      <c r="D296" s="1">
        <v>45922.669444444444</v>
      </c>
      <c r="E296" t="s">
        <v>130</v>
      </c>
      <c r="F296">
        <v>2594</v>
      </c>
      <c r="G296">
        <v>2594</v>
      </c>
      <c r="H296">
        <v>0</v>
      </c>
      <c r="I296">
        <v>3500</v>
      </c>
      <c r="J296">
        <v>700</v>
      </c>
      <c r="K296" t="s">
        <v>109</v>
      </c>
      <c r="L296">
        <v>12</v>
      </c>
      <c r="M296">
        <v>277.93</v>
      </c>
      <c r="N296">
        <v>0</v>
      </c>
      <c r="O296">
        <v>0</v>
      </c>
      <c r="P296">
        <v>11.58</v>
      </c>
      <c r="Q296">
        <v>2.3159999999999998</v>
      </c>
      <c r="R296">
        <v>21.24</v>
      </c>
      <c r="S296">
        <v>550.96600000000001</v>
      </c>
      <c r="T296">
        <v>-550.96600000000001</v>
      </c>
      <c r="U296">
        <v>-564.86199999999997</v>
      </c>
      <c r="V296">
        <v>-71.98</v>
      </c>
      <c r="W296">
        <v>0</v>
      </c>
      <c r="X296">
        <v>61</v>
      </c>
      <c r="Y296">
        <v>0</v>
      </c>
      <c r="Z296">
        <v>10.98</v>
      </c>
      <c r="AA296">
        <v>1</v>
      </c>
      <c r="AB296" t="s">
        <v>116</v>
      </c>
      <c r="AC296">
        <v>2800</v>
      </c>
      <c r="AD296">
        <v>1957.1579999999999</v>
      </c>
      <c r="AE296">
        <v>1957.1579999999999</v>
      </c>
      <c r="AF296">
        <v>0</v>
      </c>
      <c r="AG296">
        <v>0</v>
      </c>
      <c r="AI296">
        <v>0</v>
      </c>
      <c r="AJ296">
        <v>-564.86199999999997</v>
      </c>
      <c r="AK296">
        <v>-71.98</v>
      </c>
      <c r="AL296">
        <v>2594</v>
      </c>
      <c r="AM296" s="1"/>
      <c r="AN296" s="1"/>
      <c r="AO296" s="1"/>
      <c r="AP296">
        <v>0</v>
      </c>
      <c r="AQ296">
        <v>2316.0700000000002</v>
      </c>
      <c r="AR296">
        <v>12</v>
      </c>
      <c r="AS296">
        <v>0</v>
      </c>
      <c r="AT296">
        <v>0</v>
      </c>
      <c r="AU296">
        <v>0.5</v>
      </c>
      <c r="AV296">
        <v>0</v>
      </c>
      <c r="AW296">
        <v>0</v>
      </c>
      <c r="AX296">
        <v>0.1</v>
      </c>
      <c r="AY296" t="s">
        <v>112</v>
      </c>
      <c r="AZ296" t="s">
        <v>128</v>
      </c>
      <c r="BC296">
        <v>0</v>
      </c>
      <c r="BD296">
        <v>0</v>
      </c>
      <c r="BE296">
        <v>0</v>
      </c>
      <c r="BF296">
        <v>0</v>
      </c>
      <c r="BG296">
        <v>0</v>
      </c>
      <c r="BJ296">
        <v>21.24</v>
      </c>
      <c r="BK296">
        <v>0</v>
      </c>
      <c r="BL296">
        <v>550.96600000000001</v>
      </c>
      <c r="BM296">
        <v>-550.96600000000001</v>
      </c>
      <c r="BN296">
        <v>0</v>
      </c>
      <c r="BO296">
        <v>0</v>
      </c>
      <c r="BP296">
        <v>0</v>
      </c>
      <c r="BQ296">
        <v>700</v>
      </c>
      <c r="BR296">
        <v>2.3160699999999999</v>
      </c>
      <c r="BS296" t="s">
        <v>658</v>
      </c>
      <c r="BT296">
        <v>0</v>
      </c>
      <c r="BU296">
        <v>11.58</v>
      </c>
      <c r="BV296">
        <v>0</v>
      </c>
      <c r="BW296">
        <v>2.3159999999999998</v>
      </c>
      <c r="BX296">
        <v>0</v>
      </c>
      <c r="BY296">
        <v>1957.1579999999999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f t="shared" si="20"/>
        <v>2594</v>
      </c>
      <c r="DD296">
        <f t="shared" si="21"/>
        <v>550.96600000000001</v>
      </c>
      <c r="DE296">
        <f t="shared" si="22"/>
        <v>13.896000000000001</v>
      </c>
      <c r="DF296">
        <f t="shared" si="23"/>
        <v>71.98</v>
      </c>
      <c r="DG296">
        <f t="shared" si="24"/>
        <v>289.51</v>
      </c>
      <c r="DH296">
        <v>1957.1580000000001</v>
      </c>
    </row>
    <row r="297" spans="1:112" x14ac:dyDescent="0.3">
      <c r="A297">
        <v>8739207201</v>
      </c>
      <c r="B297">
        <v>10739192929</v>
      </c>
      <c r="C297" s="1">
        <v>45937.468055555553</v>
      </c>
      <c r="D297" s="1">
        <v>45942.526388888888</v>
      </c>
      <c r="E297" t="s">
        <v>659</v>
      </c>
      <c r="F297">
        <v>5366</v>
      </c>
      <c r="G297">
        <v>0</v>
      </c>
      <c r="H297">
        <v>5366</v>
      </c>
      <c r="I297">
        <v>6000</v>
      </c>
      <c r="J297">
        <v>428</v>
      </c>
      <c r="K297" t="s">
        <v>109</v>
      </c>
      <c r="L297">
        <v>18</v>
      </c>
      <c r="M297">
        <v>818.54</v>
      </c>
      <c r="N297">
        <v>0</v>
      </c>
      <c r="O297">
        <v>0</v>
      </c>
      <c r="P297">
        <v>22.736999999999998</v>
      </c>
      <c r="Q297">
        <v>4.5469999999999997</v>
      </c>
      <c r="R297">
        <v>31.86</v>
      </c>
      <c r="S297">
        <v>1709.6079999999999</v>
      </c>
      <c r="T297">
        <v>-1709.6079999999999</v>
      </c>
      <c r="U297">
        <v>-1736.8920000000001</v>
      </c>
      <c r="V297">
        <v>-71.98</v>
      </c>
      <c r="W297">
        <v>0</v>
      </c>
      <c r="X297">
        <v>61</v>
      </c>
      <c r="Y297">
        <v>0</v>
      </c>
      <c r="Z297">
        <v>10.98</v>
      </c>
      <c r="AA297">
        <v>1</v>
      </c>
      <c r="AB297" t="s">
        <v>116</v>
      </c>
      <c r="AC297">
        <v>5572</v>
      </c>
      <c r="AD297">
        <v>3557.1280000000002</v>
      </c>
      <c r="AE297">
        <v>3557.1280000000002</v>
      </c>
      <c r="AF297">
        <v>0</v>
      </c>
      <c r="AG297">
        <v>-1736.8920000000001</v>
      </c>
      <c r="AH297">
        <v>-71.98</v>
      </c>
      <c r="AI297">
        <v>5366</v>
      </c>
      <c r="AJ297">
        <v>0</v>
      </c>
      <c r="AL297">
        <v>0</v>
      </c>
      <c r="AM297" s="1">
        <v>45957</v>
      </c>
      <c r="AN297" s="1">
        <v>45957</v>
      </c>
      <c r="AO297" s="1">
        <v>45957</v>
      </c>
      <c r="AP297">
        <v>0</v>
      </c>
      <c r="AQ297">
        <v>4547.46</v>
      </c>
      <c r="AR297">
        <v>18</v>
      </c>
      <c r="AS297">
        <v>0</v>
      </c>
      <c r="AT297">
        <v>0</v>
      </c>
      <c r="AU297">
        <v>0.5</v>
      </c>
      <c r="AV297">
        <v>0</v>
      </c>
      <c r="AW297">
        <v>0</v>
      </c>
      <c r="AX297">
        <v>0.1</v>
      </c>
      <c r="AY297" t="s">
        <v>127</v>
      </c>
      <c r="AZ297" t="s">
        <v>128</v>
      </c>
      <c r="BA297">
        <v>31.86</v>
      </c>
      <c r="BB297">
        <v>0</v>
      </c>
      <c r="BC297">
        <v>1709.6079999999999</v>
      </c>
      <c r="BD297">
        <v>-1709.6079999999999</v>
      </c>
      <c r="BE297">
        <v>0</v>
      </c>
      <c r="BF297">
        <v>0</v>
      </c>
      <c r="BG297">
        <v>0</v>
      </c>
      <c r="BH297">
        <v>428</v>
      </c>
      <c r="BI297">
        <v>4.5474600000000001</v>
      </c>
      <c r="BL297">
        <v>0</v>
      </c>
      <c r="BM297">
        <v>0</v>
      </c>
      <c r="BN297">
        <v>0</v>
      </c>
      <c r="BO297">
        <v>0</v>
      </c>
      <c r="BP297">
        <v>0</v>
      </c>
      <c r="BS297" t="s">
        <v>660</v>
      </c>
      <c r="BT297">
        <v>22.736999999999998</v>
      </c>
      <c r="BU297">
        <v>0</v>
      </c>
      <c r="BV297">
        <v>4.5469999999999997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3557.1280000000002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f t="shared" si="20"/>
        <v>5366</v>
      </c>
      <c r="DD297">
        <f t="shared" si="21"/>
        <v>1709.6079999999999</v>
      </c>
      <c r="DE297">
        <f t="shared" si="22"/>
        <v>27.283999999999999</v>
      </c>
      <c r="DF297">
        <f t="shared" si="23"/>
        <v>71.98</v>
      </c>
      <c r="DG297">
        <f t="shared" si="24"/>
        <v>841.27699999999993</v>
      </c>
      <c r="DH297">
        <v>3557.1279999999997</v>
      </c>
    </row>
    <row r="298" spans="1:112" x14ac:dyDescent="0.3">
      <c r="A298">
        <v>8740598609</v>
      </c>
      <c r="B298">
        <v>10740592471</v>
      </c>
      <c r="C298" s="1">
        <v>45937.797222222223</v>
      </c>
      <c r="D298" s="1">
        <v>45942.552083333336</v>
      </c>
      <c r="E298" t="s">
        <v>616</v>
      </c>
      <c r="F298">
        <v>2264</v>
      </c>
      <c r="G298">
        <v>2256.761</v>
      </c>
      <c r="H298">
        <v>7.2389999999999999</v>
      </c>
      <c r="I298">
        <v>4500</v>
      </c>
      <c r="J298">
        <v>1900</v>
      </c>
      <c r="K298" t="s">
        <v>109</v>
      </c>
      <c r="L298">
        <v>5</v>
      </c>
      <c r="M298">
        <v>107.81</v>
      </c>
      <c r="N298">
        <v>0</v>
      </c>
      <c r="O298">
        <v>0</v>
      </c>
      <c r="P298">
        <v>10.78</v>
      </c>
      <c r="Q298">
        <v>2.1560000000000001</v>
      </c>
      <c r="R298">
        <v>25.96</v>
      </c>
      <c r="S298">
        <v>587.73400000000004</v>
      </c>
      <c r="T298">
        <v>-587.73400000000004</v>
      </c>
      <c r="U298">
        <v>-600.66999999999996</v>
      </c>
      <c r="V298">
        <v>-71.98</v>
      </c>
      <c r="W298">
        <v>0</v>
      </c>
      <c r="X298">
        <v>61</v>
      </c>
      <c r="Y298">
        <v>0</v>
      </c>
      <c r="Z298">
        <v>10.98</v>
      </c>
      <c r="AA298">
        <v>1</v>
      </c>
      <c r="AB298" t="s">
        <v>110</v>
      </c>
      <c r="AC298">
        <v>2470</v>
      </c>
      <c r="AD298">
        <v>1591.35</v>
      </c>
      <c r="AE298">
        <v>1591.35</v>
      </c>
      <c r="AF298">
        <v>0</v>
      </c>
      <c r="AG298">
        <v>-1.92</v>
      </c>
      <c r="AH298">
        <v>-0.2301</v>
      </c>
      <c r="AI298">
        <v>7.2389999999999999</v>
      </c>
      <c r="AJ298">
        <v>-598.75</v>
      </c>
      <c r="AK298">
        <v>-71.749899999999997</v>
      </c>
      <c r="AL298">
        <v>2256.761</v>
      </c>
      <c r="AM298" s="1">
        <v>45957</v>
      </c>
      <c r="AN298" s="1">
        <v>45957</v>
      </c>
      <c r="AO298" s="1">
        <v>45957</v>
      </c>
      <c r="AP298">
        <v>0</v>
      </c>
      <c r="AQ298">
        <v>2156.19</v>
      </c>
      <c r="AR298">
        <v>5</v>
      </c>
      <c r="AS298">
        <v>0</v>
      </c>
      <c r="AT298">
        <v>0</v>
      </c>
      <c r="AU298">
        <v>0.5</v>
      </c>
      <c r="AV298">
        <v>0</v>
      </c>
      <c r="AW298">
        <v>0</v>
      </c>
      <c r="AX298">
        <v>0.1</v>
      </c>
      <c r="AY298" t="s">
        <v>112</v>
      </c>
      <c r="AZ298" t="s">
        <v>160</v>
      </c>
      <c r="BA298">
        <v>25.96</v>
      </c>
      <c r="BB298">
        <v>0</v>
      </c>
      <c r="BC298">
        <v>1.879</v>
      </c>
      <c r="BD298">
        <v>-1.879</v>
      </c>
      <c r="BE298">
        <v>0</v>
      </c>
      <c r="BF298">
        <v>0</v>
      </c>
      <c r="BG298">
        <v>0</v>
      </c>
      <c r="BH298">
        <v>1900</v>
      </c>
      <c r="BI298">
        <v>2.1561900000000001</v>
      </c>
      <c r="BJ298">
        <v>25.96</v>
      </c>
      <c r="BK298">
        <v>0</v>
      </c>
      <c r="BL298">
        <v>585.85500000000002</v>
      </c>
      <c r="BM298">
        <v>-585.85500000000002</v>
      </c>
      <c r="BN298">
        <v>0</v>
      </c>
      <c r="BO298">
        <v>0</v>
      </c>
      <c r="BP298">
        <v>0</v>
      </c>
      <c r="BQ298">
        <v>1900</v>
      </c>
      <c r="BR298">
        <v>2.1561900000000001</v>
      </c>
      <c r="BS298" t="s">
        <v>661</v>
      </c>
      <c r="BT298">
        <v>3.4000000000000002E-2</v>
      </c>
      <c r="BU298">
        <v>10.746</v>
      </c>
      <c r="BV298">
        <v>7.0000000000000001E-3</v>
      </c>
      <c r="BW298">
        <v>2.149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1591.35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f t="shared" si="20"/>
        <v>2264</v>
      </c>
      <c r="DD298">
        <f t="shared" si="21"/>
        <v>587.73400000000004</v>
      </c>
      <c r="DE298">
        <f t="shared" si="22"/>
        <v>12.936</v>
      </c>
      <c r="DF298">
        <f t="shared" si="23"/>
        <v>71.97999999999999</v>
      </c>
      <c r="DG298">
        <f t="shared" si="24"/>
        <v>118.59</v>
      </c>
      <c r="DH298">
        <v>1591.3500000000001</v>
      </c>
    </row>
    <row r="299" spans="1:112" x14ac:dyDescent="0.3">
      <c r="A299">
        <v>8680581306</v>
      </c>
      <c r="B299">
        <v>10680507030</v>
      </c>
      <c r="C299" s="1">
        <v>45918.800694444442</v>
      </c>
      <c r="D299" s="1">
        <v>45923.695833333331</v>
      </c>
      <c r="E299" t="s">
        <v>662</v>
      </c>
      <c r="F299">
        <v>3994</v>
      </c>
      <c r="G299">
        <v>315.47300000000001</v>
      </c>
      <c r="H299">
        <v>3678.527</v>
      </c>
      <c r="I299">
        <v>6000</v>
      </c>
      <c r="J299">
        <v>1800</v>
      </c>
      <c r="K299" t="s">
        <v>109</v>
      </c>
      <c r="L299">
        <v>12</v>
      </c>
      <c r="M299">
        <v>427.93</v>
      </c>
      <c r="N299">
        <v>0</v>
      </c>
      <c r="O299">
        <v>0</v>
      </c>
      <c r="P299">
        <v>17.829999999999998</v>
      </c>
      <c r="Q299">
        <v>3.5659999999999998</v>
      </c>
      <c r="R299">
        <v>31.86</v>
      </c>
      <c r="S299">
        <v>1272.489</v>
      </c>
      <c r="T299">
        <v>-1272.489</v>
      </c>
      <c r="U299">
        <v>-1293.885</v>
      </c>
      <c r="V299">
        <v>-71.98</v>
      </c>
      <c r="W299">
        <v>0</v>
      </c>
      <c r="X299">
        <v>61</v>
      </c>
      <c r="Y299">
        <v>0</v>
      </c>
      <c r="Z299">
        <v>10.98</v>
      </c>
      <c r="AA299">
        <v>1</v>
      </c>
      <c r="AB299" t="s">
        <v>116</v>
      </c>
      <c r="AC299">
        <v>4200</v>
      </c>
      <c r="AD299">
        <v>2628.1350000000002</v>
      </c>
      <c r="AE299">
        <v>2628.1350000000002</v>
      </c>
      <c r="AF299">
        <v>0</v>
      </c>
      <c r="AG299">
        <v>-1191.6849999999999</v>
      </c>
      <c r="AH299">
        <v>-66.294759999999997</v>
      </c>
      <c r="AI299">
        <v>3678.527</v>
      </c>
      <c r="AJ299">
        <v>-102.2</v>
      </c>
      <c r="AK299">
        <v>-5.6852400000000003</v>
      </c>
      <c r="AL299">
        <v>315.47300000000001</v>
      </c>
      <c r="AM299" s="1">
        <v>45938</v>
      </c>
      <c r="AN299" s="1">
        <v>45938</v>
      </c>
      <c r="AO299" s="1">
        <v>45938</v>
      </c>
      <c r="AP299">
        <v>300</v>
      </c>
      <c r="AQ299">
        <v>3566.07</v>
      </c>
      <c r="AR299">
        <v>12</v>
      </c>
      <c r="AS299">
        <v>0</v>
      </c>
      <c r="AT299">
        <v>0</v>
      </c>
      <c r="AU299">
        <v>0.5</v>
      </c>
      <c r="AV299">
        <v>0</v>
      </c>
      <c r="AW299">
        <v>0</v>
      </c>
      <c r="AX299">
        <v>0.1</v>
      </c>
      <c r="AY299" t="s">
        <v>127</v>
      </c>
      <c r="AZ299" t="s">
        <v>128</v>
      </c>
      <c r="BA299">
        <v>31.86</v>
      </c>
      <c r="BB299">
        <v>0</v>
      </c>
      <c r="BC299">
        <v>1171.979</v>
      </c>
      <c r="BD299">
        <v>-1171.979</v>
      </c>
      <c r="BE299">
        <v>0</v>
      </c>
      <c r="BF299">
        <v>0</v>
      </c>
      <c r="BG299">
        <v>0</v>
      </c>
      <c r="BH299">
        <v>1800</v>
      </c>
      <c r="BI299">
        <v>3.5660699999999999</v>
      </c>
      <c r="BJ299">
        <v>31.86</v>
      </c>
      <c r="BK299">
        <v>0</v>
      </c>
      <c r="BL299">
        <v>100.51</v>
      </c>
      <c r="BM299">
        <v>-100.51</v>
      </c>
      <c r="BN299">
        <v>0</v>
      </c>
      <c r="BO299">
        <v>0</v>
      </c>
      <c r="BP299">
        <v>0</v>
      </c>
      <c r="BQ299">
        <v>1800</v>
      </c>
      <c r="BR299">
        <v>3.5660699999999999</v>
      </c>
      <c r="BS299" t="s">
        <v>663</v>
      </c>
      <c r="BT299">
        <v>16.422000000000001</v>
      </c>
      <c r="BU299">
        <v>1.4079999999999999</v>
      </c>
      <c r="BV299">
        <v>3.2839999999999998</v>
      </c>
      <c r="BW299">
        <v>0.28199999999999997</v>
      </c>
      <c r="BX299">
        <v>0</v>
      </c>
      <c r="BY299">
        <v>0</v>
      </c>
      <c r="BZ299">
        <v>2628.1350000000002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f t="shared" si="20"/>
        <v>3994</v>
      </c>
      <c r="DD299">
        <f t="shared" si="21"/>
        <v>1272.489</v>
      </c>
      <c r="DE299">
        <f t="shared" si="22"/>
        <v>21.395999999999997</v>
      </c>
      <c r="DF299">
        <f t="shared" si="23"/>
        <v>71.97999999999999</v>
      </c>
      <c r="DG299">
        <f t="shared" si="24"/>
        <v>445.76</v>
      </c>
      <c r="DH299">
        <v>2628.1349999999998</v>
      </c>
    </row>
    <row r="300" spans="1:112" x14ac:dyDescent="0.3">
      <c r="A300">
        <v>8745892583</v>
      </c>
      <c r="B300">
        <v>10745907020</v>
      </c>
      <c r="C300" s="1">
        <v>45940.445138888892</v>
      </c>
      <c r="D300" s="1">
        <v>45942.73541666667</v>
      </c>
      <c r="E300" t="s">
        <v>664</v>
      </c>
      <c r="F300">
        <v>3594</v>
      </c>
      <c r="G300">
        <v>0</v>
      </c>
      <c r="H300">
        <v>3594</v>
      </c>
      <c r="I300">
        <v>4000</v>
      </c>
      <c r="J300">
        <v>200</v>
      </c>
      <c r="K300" t="s">
        <v>120</v>
      </c>
      <c r="L300">
        <v>18</v>
      </c>
      <c r="M300">
        <v>0</v>
      </c>
      <c r="N300">
        <v>274.12</v>
      </c>
      <c r="O300">
        <v>274.12</v>
      </c>
      <c r="P300">
        <v>15.228999999999999</v>
      </c>
      <c r="Q300">
        <v>3.0459999999999998</v>
      </c>
      <c r="R300">
        <v>25.96</v>
      </c>
      <c r="S300">
        <v>933.00199999999995</v>
      </c>
      <c r="T300">
        <v>-933.00199999999995</v>
      </c>
      <c r="U300">
        <v>-951.27700000000004</v>
      </c>
      <c r="V300">
        <v>-71.98</v>
      </c>
      <c r="W300">
        <v>0</v>
      </c>
      <c r="X300">
        <v>61</v>
      </c>
      <c r="Y300">
        <v>0</v>
      </c>
      <c r="Z300">
        <v>10.98</v>
      </c>
      <c r="AA300">
        <v>1</v>
      </c>
      <c r="AB300" t="s">
        <v>131</v>
      </c>
      <c r="AC300">
        <v>3800</v>
      </c>
      <c r="AD300">
        <v>2570.7429999999999</v>
      </c>
      <c r="AE300">
        <v>2570.7429999999999</v>
      </c>
      <c r="AF300">
        <v>0</v>
      </c>
      <c r="AG300">
        <v>-951.27700000000004</v>
      </c>
      <c r="AH300">
        <v>-71.98</v>
      </c>
      <c r="AI300">
        <v>3594</v>
      </c>
      <c r="AJ300">
        <v>0</v>
      </c>
      <c r="AL300">
        <v>0</v>
      </c>
      <c r="AM300" s="1">
        <v>45957</v>
      </c>
      <c r="AN300" s="1">
        <v>45957</v>
      </c>
      <c r="AO300" s="1">
        <v>45957</v>
      </c>
      <c r="AP300">
        <v>0</v>
      </c>
      <c r="AQ300">
        <v>3045.76</v>
      </c>
      <c r="AR300">
        <v>0</v>
      </c>
      <c r="AS300">
        <v>9</v>
      </c>
      <c r="AT300">
        <v>9</v>
      </c>
      <c r="AU300">
        <v>0</v>
      </c>
      <c r="AV300">
        <v>0.25</v>
      </c>
      <c r="AW300">
        <v>0.25</v>
      </c>
      <c r="AX300">
        <v>0.1</v>
      </c>
      <c r="AY300" t="s">
        <v>112</v>
      </c>
      <c r="AZ300" t="s">
        <v>160</v>
      </c>
      <c r="BA300">
        <v>25.96</v>
      </c>
      <c r="BB300">
        <v>0</v>
      </c>
      <c r="BC300">
        <v>933.00199999999995</v>
      </c>
      <c r="BD300">
        <v>-933.00199999999995</v>
      </c>
      <c r="BE300">
        <v>0</v>
      </c>
      <c r="BF300">
        <v>0</v>
      </c>
      <c r="BG300">
        <v>0</v>
      </c>
      <c r="BH300">
        <v>200</v>
      </c>
      <c r="BI300">
        <v>3.04576</v>
      </c>
      <c r="BL300">
        <v>0</v>
      </c>
      <c r="BM300">
        <v>0</v>
      </c>
      <c r="BN300">
        <v>0</v>
      </c>
      <c r="BO300">
        <v>0</v>
      </c>
      <c r="BP300">
        <v>0</v>
      </c>
      <c r="BS300" t="s">
        <v>665</v>
      </c>
      <c r="BT300">
        <v>15.228999999999999</v>
      </c>
      <c r="BU300">
        <v>0</v>
      </c>
      <c r="BV300">
        <v>3.0459999999999998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2570.7429999999999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f t="shared" si="20"/>
        <v>3594</v>
      </c>
      <c r="DD300">
        <f t="shared" si="21"/>
        <v>933.00199999999995</v>
      </c>
      <c r="DE300">
        <f t="shared" si="22"/>
        <v>18.274999999999999</v>
      </c>
      <c r="DF300">
        <f t="shared" si="23"/>
        <v>71.98</v>
      </c>
      <c r="DG300">
        <f t="shared" si="24"/>
        <v>563.46900000000005</v>
      </c>
      <c r="DH300">
        <v>2570.7429999999999</v>
      </c>
    </row>
    <row r="301" spans="1:112" x14ac:dyDescent="0.3">
      <c r="A301">
        <v>8714909194</v>
      </c>
      <c r="B301">
        <v>10714848948</v>
      </c>
      <c r="C301" s="1">
        <v>45929.449305555558</v>
      </c>
      <c r="D301" s="1">
        <v>45933.706944444442</v>
      </c>
      <c r="E301" t="s">
        <v>666</v>
      </c>
      <c r="F301">
        <v>4537.01</v>
      </c>
      <c r="G301">
        <v>4537</v>
      </c>
      <c r="H301">
        <v>0</v>
      </c>
      <c r="I301">
        <v>5500</v>
      </c>
      <c r="J301">
        <v>507</v>
      </c>
      <c r="K301" t="s">
        <v>109</v>
      </c>
      <c r="L301">
        <v>18</v>
      </c>
      <c r="M301">
        <v>692.09</v>
      </c>
      <c r="N301">
        <v>0</v>
      </c>
      <c r="O301">
        <v>0</v>
      </c>
      <c r="P301">
        <v>19.225000000000001</v>
      </c>
      <c r="Q301">
        <v>3.8450000000000002</v>
      </c>
      <c r="R301">
        <v>24.78</v>
      </c>
      <c r="S301">
        <v>1124.269</v>
      </c>
      <c r="T301">
        <v>-1124.269</v>
      </c>
      <c r="U301">
        <v>-1147.3389999999999</v>
      </c>
      <c r="V301">
        <v>-71.98</v>
      </c>
      <c r="W301">
        <v>0</v>
      </c>
      <c r="X301">
        <v>61</v>
      </c>
      <c r="Y301">
        <v>0</v>
      </c>
      <c r="Z301">
        <v>10.98</v>
      </c>
      <c r="AA301">
        <v>1</v>
      </c>
      <c r="AB301" t="s">
        <v>110</v>
      </c>
      <c r="AC301">
        <v>4743</v>
      </c>
      <c r="AD301">
        <v>3317.681</v>
      </c>
      <c r="AE301">
        <v>3317.681</v>
      </c>
      <c r="AF301">
        <v>0</v>
      </c>
      <c r="AG301">
        <v>0</v>
      </c>
      <c r="AI301">
        <v>0</v>
      </c>
      <c r="AJ301">
        <v>-1147.3389999999999</v>
      </c>
      <c r="AK301">
        <v>-71.98</v>
      </c>
      <c r="AL301">
        <v>4537</v>
      </c>
      <c r="AM301" s="1"/>
      <c r="AN301" s="1"/>
      <c r="AO301" s="1"/>
      <c r="AP301">
        <v>0</v>
      </c>
      <c r="AQ301">
        <v>3844.92</v>
      </c>
      <c r="AR301">
        <v>18</v>
      </c>
      <c r="AS301">
        <v>0</v>
      </c>
      <c r="AT301">
        <v>0</v>
      </c>
      <c r="AU301">
        <v>0.5</v>
      </c>
      <c r="AV301">
        <v>0</v>
      </c>
      <c r="AW301">
        <v>0</v>
      </c>
      <c r="AX301">
        <v>0.1</v>
      </c>
      <c r="AY301" t="s">
        <v>112</v>
      </c>
      <c r="AZ301" t="s">
        <v>124</v>
      </c>
      <c r="BC301">
        <v>0</v>
      </c>
      <c r="BD301">
        <v>0</v>
      </c>
      <c r="BE301">
        <v>0</v>
      </c>
      <c r="BF301">
        <v>0</v>
      </c>
      <c r="BG301">
        <v>0</v>
      </c>
      <c r="BJ301">
        <v>24.78</v>
      </c>
      <c r="BK301">
        <v>0</v>
      </c>
      <c r="BL301">
        <v>1124.269</v>
      </c>
      <c r="BM301">
        <v>-1124.269</v>
      </c>
      <c r="BN301">
        <v>0</v>
      </c>
      <c r="BO301">
        <v>0</v>
      </c>
      <c r="BP301">
        <v>0</v>
      </c>
      <c r="BQ301">
        <v>507</v>
      </c>
      <c r="BR301">
        <v>3.8449200000000001</v>
      </c>
      <c r="BS301" t="s">
        <v>667</v>
      </c>
      <c r="BT301">
        <v>0</v>
      </c>
      <c r="BU301">
        <v>19.225000000000001</v>
      </c>
      <c r="BV301">
        <v>0</v>
      </c>
      <c r="BW301">
        <v>3.8450000000000002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3317.681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f t="shared" si="20"/>
        <v>4537</v>
      </c>
      <c r="DD301">
        <f t="shared" si="21"/>
        <v>1124.269</v>
      </c>
      <c r="DE301">
        <f t="shared" si="22"/>
        <v>23.07</v>
      </c>
      <c r="DF301">
        <f t="shared" si="23"/>
        <v>71.98</v>
      </c>
      <c r="DG301">
        <f t="shared" si="24"/>
        <v>711.31500000000005</v>
      </c>
      <c r="DH301">
        <v>3317.6809999999996</v>
      </c>
    </row>
    <row r="302" spans="1:112" x14ac:dyDescent="0.3">
      <c r="A302">
        <v>8681357466</v>
      </c>
      <c r="B302">
        <v>10681283443</v>
      </c>
      <c r="C302" s="1">
        <v>45919.434027777781</v>
      </c>
      <c r="D302" s="1">
        <v>45923.479166666664</v>
      </c>
      <c r="E302" t="s">
        <v>668</v>
      </c>
      <c r="F302">
        <v>2944</v>
      </c>
      <c r="G302">
        <v>2944</v>
      </c>
      <c r="H302">
        <v>0</v>
      </c>
      <c r="I302">
        <v>4500</v>
      </c>
      <c r="J302">
        <v>1350</v>
      </c>
      <c r="K302" t="s">
        <v>109</v>
      </c>
      <c r="L302">
        <v>12</v>
      </c>
      <c r="M302">
        <v>315.43</v>
      </c>
      <c r="N302">
        <v>0</v>
      </c>
      <c r="O302">
        <v>0</v>
      </c>
      <c r="P302">
        <v>13.143000000000001</v>
      </c>
      <c r="Q302">
        <v>2.629</v>
      </c>
      <c r="R302">
        <v>24.78</v>
      </c>
      <c r="S302">
        <v>729.52300000000002</v>
      </c>
      <c r="T302">
        <v>-729.52300000000002</v>
      </c>
      <c r="U302">
        <v>-745.29499999999996</v>
      </c>
      <c r="V302">
        <v>-71.98</v>
      </c>
      <c r="W302">
        <v>0</v>
      </c>
      <c r="X302">
        <v>61</v>
      </c>
      <c r="Y302">
        <v>0</v>
      </c>
      <c r="Z302">
        <v>10.98</v>
      </c>
      <c r="AA302">
        <v>1</v>
      </c>
      <c r="AB302" t="s">
        <v>116</v>
      </c>
      <c r="AC302">
        <v>3150</v>
      </c>
      <c r="AD302">
        <v>2126.7249999999999</v>
      </c>
      <c r="AE302">
        <v>2126.7249999999999</v>
      </c>
      <c r="AF302">
        <v>0</v>
      </c>
      <c r="AG302">
        <v>0</v>
      </c>
      <c r="AI302">
        <v>0</v>
      </c>
      <c r="AJ302">
        <v>-745.29499999999996</v>
      </c>
      <c r="AK302">
        <v>-71.98</v>
      </c>
      <c r="AL302">
        <v>2944</v>
      </c>
      <c r="AM302" s="1"/>
      <c r="AN302" s="1"/>
      <c r="AO302" s="1"/>
      <c r="AP302">
        <v>0</v>
      </c>
      <c r="AQ302">
        <v>2628.57</v>
      </c>
      <c r="AR302">
        <v>12</v>
      </c>
      <c r="AS302">
        <v>0</v>
      </c>
      <c r="AT302">
        <v>0</v>
      </c>
      <c r="AU302">
        <v>0.5</v>
      </c>
      <c r="AV302">
        <v>0</v>
      </c>
      <c r="AW302">
        <v>0</v>
      </c>
      <c r="AX302">
        <v>0.1</v>
      </c>
      <c r="AY302" t="s">
        <v>112</v>
      </c>
      <c r="AZ302" t="s">
        <v>124</v>
      </c>
      <c r="BC302">
        <v>0</v>
      </c>
      <c r="BD302">
        <v>0</v>
      </c>
      <c r="BE302">
        <v>0</v>
      </c>
      <c r="BF302">
        <v>0</v>
      </c>
      <c r="BG302">
        <v>0</v>
      </c>
      <c r="BJ302">
        <v>24.78</v>
      </c>
      <c r="BK302">
        <v>0</v>
      </c>
      <c r="BL302">
        <v>729.52300000000002</v>
      </c>
      <c r="BM302">
        <v>-729.52300000000002</v>
      </c>
      <c r="BN302">
        <v>0</v>
      </c>
      <c r="BO302">
        <v>0</v>
      </c>
      <c r="BP302">
        <v>0</v>
      </c>
      <c r="BQ302">
        <v>1350</v>
      </c>
      <c r="BR302">
        <v>2.6285699999999999</v>
      </c>
      <c r="BS302" t="s">
        <v>669</v>
      </c>
      <c r="BT302">
        <v>0</v>
      </c>
      <c r="BU302">
        <v>13.143000000000001</v>
      </c>
      <c r="BV302">
        <v>0</v>
      </c>
      <c r="BW302">
        <v>2.629</v>
      </c>
      <c r="BX302">
        <v>0</v>
      </c>
      <c r="BY302">
        <v>0</v>
      </c>
      <c r="BZ302">
        <v>2126.7249999999999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f t="shared" si="20"/>
        <v>2944</v>
      </c>
      <c r="DD302">
        <f t="shared" si="21"/>
        <v>729.52300000000002</v>
      </c>
      <c r="DE302">
        <f t="shared" si="22"/>
        <v>15.772</v>
      </c>
      <c r="DF302">
        <f t="shared" si="23"/>
        <v>71.98</v>
      </c>
      <c r="DG302">
        <f t="shared" si="24"/>
        <v>328.57299999999998</v>
      </c>
      <c r="DH302">
        <v>2126.7249999999999</v>
      </c>
    </row>
    <row r="303" spans="1:112" x14ac:dyDescent="0.3">
      <c r="A303">
        <v>8672051089</v>
      </c>
      <c r="B303">
        <v>10671975413</v>
      </c>
      <c r="C303" s="1">
        <v>45915.55</v>
      </c>
      <c r="D303" s="1">
        <v>45919.462500000001</v>
      </c>
      <c r="E303" t="s">
        <v>670</v>
      </c>
      <c r="F303">
        <v>1794</v>
      </c>
      <c r="G303">
        <v>0</v>
      </c>
      <c r="H303">
        <v>1794</v>
      </c>
      <c r="I303">
        <v>2500</v>
      </c>
      <c r="J303">
        <v>500</v>
      </c>
      <c r="K303" t="s">
        <v>109</v>
      </c>
      <c r="L303">
        <v>12</v>
      </c>
      <c r="M303">
        <v>192.21</v>
      </c>
      <c r="N303">
        <v>0</v>
      </c>
      <c r="O303">
        <v>0</v>
      </c>
      <c r="P303">
        <v>8.0090000000000003</v>
      </c>
      <c r="Q303">
        <v>1.6020000000000001</v>
      </c>
      <c r="R303">
        <v>27.14</v>
      </c>
      <c r="S303">
        <v>486.892</v>
      </c>
      <c r="T303">
        <v>-486.892</v>
      </c>
      <c r="U303">
        <v>-496.50299999999999</v>
      </c>
      <c r="V303">
        <v>-53.1</v>
      </c>
      <c r="W303">
        <v>0</v>
      </c>
      <c r="X303">
        <v>45</v>
      </c>
      <c r="Y303">
        <v>0</v>
      </c>
      <c r="Z303">
        <v>8.1</v>
      </c>
      <c r="AA303">
        <v>1</v>
      </c>
      <c r="AB303" t="s">
        <v>116</v>
      </c>
      <c r="AC303">
        <v>2000</v>
      </c>
      <c r="AD303">
        <v>1244.3969999999999</v>
      </c>
      <c r="AE303">
        <v>1244.3969999999999</v>
      </c>
      <c r="AF303">
        <v>0</v>
      </c>
      <c r="AG303">
        <v>-496.50299999999999</v>
      </c>
      <c r="AH303">
        <v>-53.1</v>
      </c>
      <c r="AI303">
        <v>1794</v>
      </c>
      <c r="AJ303">
        <v>0</v>
      </c>
      <c r="AL303">
        <v>0</v>
      </c>
      <c r="AM303" s="1">
        <v>45933</v>
      </c>
      <c r="AN303" s="1">
        <v>45933</v>
      </c>
      <c r="AO303" s="1">
        <v>45933</v>
      </c>
      <c r="AP303">
        <v>0</v>
      </c>
      <c r="AQ303">
        <v>1601.79</v>
      </c>
      <c r="AR303">
        <v>12</v>
      </c>
      <c r="AS303">
        <v>0</v>
      </c>
      <c r="AT303">
        <v>0</v>
      </c>
      <c r="AU303">
        <v>0.5</v>
      </c>
      <c r="AV303">
        <v>0</v>
      </c>
      <c r="AW303">
        <v>0</v>
      </c>
      <c r="AX303">
        <v>0.1</v>
      </c>
      <c r="AY303" t="s">
        <v>121</v>
      </c>
      <c r="AZ303" t="s">
        <v>128</v>
      </c>
      <c r="BA303">
        <v>27.14</v>
      </c>
      <c r="BB303">
        <v>0</v>
      </c>
      <c r="BC303">
        <v>486.892</v>
      </c>
      <c r="BD303">
        <v>-486.892</v>
      </c>
      <c r="BE303">
        <v>0</v>
      </c>
      <c r="BF303">
        <v>0</v>
      </c>
      <c r="BG303">
        <v>0</v>
      </c>
      <c r="BH303">
        <v>500</v>
      </c>
      <c r="BI303">
        <v>1.60179</v>
      </c>
      <c r="BL303">
        <v>0</v>
      </c>
      <c r="BM303">
        <v>0</v>
      </c>
      <c r="BN303">
        <v>0</v>
      </c>
      <c r="BO303">
        <v>0</v>
      </c>
      <c r="BP303">
        <v>0</v>
      </c>
      <c r="BS303" t="s">
        <v>671</v>
      </c>
      <c r="BT303">
        <v>8.0090000000000003</v>
      </c>
      <c r="BU303">
        <v>0</v>
      </c>
      <c r="BV303">
        <v>1.6020000000000001</v>
      </c>
      <c r="BW303">
        <v>0</v>
      </c>
      <c r="BX303">
        <v>1244.3969999999999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f t="shared" si="20"/>
        <v>1794</v>
      </c>
      <c r="DD303">
        <f t="shared" si="21"/>
        <v>486.892</v>
      </c>
      <c r="DE303">
        <f t="shared" si="22"/>
        <v>9.6110000000000007</v>
      </c>
      <c r="DF303">
        <f t="shared" si="23"/>
        <v>53.1</v>
      </c>
      <c r="DG303">
        <f t="shared" si="24"/>
        <v>200.21899999999999</v>
      </c>
      <c r="DH303">
        <v>1244.3969999999999</v>
      </c>
    </row>
    <row r="304" spans="1:112" x14ac:dyDescent="0.3">
      <c r="A304">
        <v>8727228464</v>
      </c>
      <c r="B304">
        <v>10727182435</v>
      </c>
      <c r="C304" s="1">
        <v>45933.480555555558</v>
      </c>
      <c r="D304" s="1">
        <v>45936.693749999999</v>
      </c>
      <c r="E304" t="s">
        <v>188</v>
      </c>
      <c r="F304">
        <v>3104</v>
      </c>
      <c r="G304">
        <v>0</v>
      </c>
      <c r="H304">
        <v>3103.99</v>
      </c>
      <c r="I304">
        <v>3500</v>
      </c>
      <c r="J304">
        <v>190</v>
      </c>
      <c r="K304" t="s">
        <v>109</v>
      </c>
      <c r="L304">
        <v>18</v>
      </c>
      <c r="M304">
        <v>473.49</v>
      </c>
      <c r="N304">
        <v>0</v>
      </c>
      <c r="O304">
        <v>0</v>
      </c>
      <c r="P304">
        <v>13.153</v>
      </c>
      <c r="Q304">
        <v>2.6309999999999998</v>
      </c>
      <c r="R304">
        <v>24.78</v>
      </c>
      <c r="S304">
        <v>769.16899999999998</v>
      </c>
      <c r="T304">
        <v>-769.16899999999998</v>
      </c>
      <c r="U304">
        <v>-784.95299999999997</v>
      </c>
      <c r="V304">
        <v>-71.98</v>
      </c>
      <c r="W304">
        <v>0</v>
      </c>
      <c r="X304">
        <v>61</v>
      </c>
      <c r="Y304">
        <v>0</v>
      </c>
      <c r="Z304">
        <v>10.98</v>
      </c>
      <c r="AA304">
        <v>1</v>
      </c>
      <c r="AB304" t="s">
        <v>110</v>
      </c>
      <c r="AC304">
        <v>3310</v>
      </c>
      <c r="AD304">
        <v>2247.0569999999998</v>
      </c>
      <c r="AE304">
        <v>2247.0569999999998</v>
      </c>
      <c r="AF304">
        <v>0</v>
      </c>
      <c r="AG304">
        <v>-784.95299999999997</v>
      </c>
      <c r="AH304">
        <v>-71.98</v>
      </c>
      <c r="AI304">
        <v>3103.99</v>
      </c>
      <c r="AJ304">
        <v>0</v>
      </c>
      <c r="AL304">
        <v>0</v>
      </c>
      <c r="AM304" s="1">
        <v>45953</v>
      </c>
      <c r="AN304" s="1">
        <v>45953</v>
      </c>
      <c r="AO304" s="1">
        <v>45953</v>
      </c>
      <c r="AP304">
        <v>0</v>
      </c>
      <c r="AQ304">
        <v>2630.51</v>
      </c>
      <c r="AR304">
        <v>18</v>
      </c>
      <c r="AS304">
        <v>0</v>
      </c>
      <c r="AT304">
        <v>0</v>
      </c>
      <c r="AU304">
        <v>0.5</v>
      </c>
      <c r="AV304">
        <v>0</v>
      </c>
      <c r="AW304">
        <v>0</v>
      </c>
      <c r="AX304">
        <v>0.1</v>
      </c>
      <c r="AY304" t="s">
        <v>112</v>
      </c>
      <c r="AZ304" t="s">
        <v>113</v>
      </c>
      <c r="BA304">
        <v>24.78</v>
      </c>
      <c r="BB304">
        <v>0</v>
      </c>
      <c r="BC304">
        <v>769.16899999999998</v>
      </c>
      <c r="BD304">
        <v>-769.16899999999998</v>
      </c>
      <c r="BE304">
        <v>0</v>
      </c>
      <c r="BF304">
        <v>0</v>
      </c>
      <c r="BG304">
        <v>0</v>
      </c>
      <c r="BH304">
        <v>190</v>
      </c>
      <c r="BI304">
        <v>2.6305100000000001</v>
      </c>
      <c r="BL304">
        <v>0</v>
      </c>
      <c r="BM304">
        <v>0</v>
      </c>
      <c r="BN304">
        <v>0</v>
      </c>
      <c r="BO304">
        <v>0</v>
      </c>
      <c r="BP304">
        <v>0</v>
      </c>
      <c r="BS304" t="s">
        <v>672</v>
      </c>
      <c r="BT304">
        <v>13.153</v>
      </c>
      <c r="BU304">
        <v>0</v>
      </c>
      <c r="BV304">
        <v>2.6309999999999998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2247.0569999999998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f t="shared" si="20"/>
        <v>3103.99</v>
      </c>
      <c r="DD304">
        <f t="shared" si="21"/>
        <v>769.16899999999998</v>
      </c>
      <c r="DE304">
        <f t="shared" si="22"/>
        <v>15.784000000000001</v>
      </c>
      <c r="DF304">
        <f t="shared" si="23"/>
        <v>71.98</v>
      </c>
      <c r="DG304">
        <f t="shared" si="24"/>
        <v>486.64300000000003</v>
      </c>
      <c r="DH304">
        <v>2247.0569999999998</v>
      </c>
    </row>
    <row r="305" spans="1:112" x14ac:dyDescent="0.3">
      <c r="A305">
        <v>8731798224</v>
      </c>
      <c r="B305">
        <v>10731760186</v>
      </c>
      <c r="C305" s="1">
        <v>45934.436805555553</v>
      </c>
      <c r="D305" s="1">
        <v>45939.957638888889</v>
      </c>
      <c r="E305" t="s">
        <v>673</v>
      </c>
      <c r="F305">
        <v>3169</v>
      </c>
      <c r="G305">
        <v>3169</v>
      </c>
      <c r="H305">
        <v>0</v>
      </c>
      <c r="I305">
        <v>3750</v>
      </c>
      <c r="J305">
        <v>375</v>
      </c>
      <c r="K305" t="s">
        <v>109</v>
      </c>
      <c r="L305">
        <v>18</v>
      </c>
      <c r="M305">
        <v>483.41</v>
      </c>
      <c r="N305">
        <v>0</v>
      </c>
      <c r="O305">
        <v>0</v>
      </c>
      <c r="P305">
        <v>13.428000000000001</v>
      </c>
      <c r="Q305">
        <v>2.6859999999999999</v>
      </c>
      <c r="R305">
        <v>24.78</v>
      </c>
      <c r="S305">
        <v>785.27800000000002</v>
      </c>
      <c r="T305">
        <v>-785.27800000000002</v>
      </c>
      <c r="U305">
        <v>-801.39200000000005</v>
      </c>
      <c r="V305">
        <v>-71.98</v>
      </c>
      <c r="W305">
        <v>0</v>
      </c>
      <c r="X305">
        <v>61</v>
      </c>
      <c r="Y305">
        <v>0</v>
      </c>
      <c r="Z305">
        <v>10.98</v>
      </c>
      <c r="AA305">
        <v>1</v>
      </c>
      <c r="AB305" t="s">
        <v>116</v>
      </c>
      <c r="AC305">
        <v>3375</v>
      </c>
      <c r="AD305">
        <v>2295.6280000000002</v>
      </c>
      <c r="AE305">
        <v>2295.6280000000002</v>
      </c>
      <c r="AF305">
        <v>0</v>
      </c>
      <c r="AG305">
        <v>0</v>
      </c>
      <c r="AI305">
        <v>0</v>
      </c>
      <c r="AJ305">
        <v>-801.39200000000005</v>
      </c>
      <c r="AK305">
        <v>-71.98</v>
      </c>
      <c r="AL305">
        <v>3169</v>
      </c>
      <c r="AM305" s="1"/>
      <c r="AN305" s="1"/>
      <c r="AO305" s="1"/>
      <c r="AP305">
        <v>0</v>
      </c>
      <c r="AQ305">
        <v>2685.59</v>
      </c>
      <c r="AR305">
        <v>18</v>
      </c>
      <c r="AS305">
        <v>0</v>
      </c>
      <c r="AT305">
        <v>0</v>
      </c>
      <c r="AU305">
        <v>0.5</v>
      </c>
      <c r="AV305">
        <v>0</v>
      </c>
      <c r="AW305">
        <v>0</v>
      </c>
      <c r="AX305">
        <v>0.1</v>
      </c>
      <c r="AY305" t="s">
        <v>112</v>
      </c>
      <c r="AZ305" t="s">
        <v>124</v>
      </c>
      <c r="BC305">
        <v>0</v>
      </c>
      <c r="BD305">
        <v>0</v>
      </c>
      <c r="BE305">
        <v>0</v>
      </c>
      <c r="BF305">
        <v>0</v>
      </c>
      <c r="BG305">
        <v>0</v>
      </c>
      <c r="BJ305">
        <v>24.78</v>
      </c>
      <c r="BK305">
        <v>0</v>
      </c>
      <c r="BL305">
        <v>785.27800000000002</v>
      </c>
      <c r="BM305">
        <v>-785.27800000000002</v>
      </c>
      <c r="BN305">
        <v>0</v>
      </c>
      <c r="BO305">
        <v>0</v>
      </c>
      <c r="BP305">
        <v>0</v>
      </c>
      <c r="BQ305">
        <v>375</v>
      </c>
      <c r="BR305">
        <v>2.6855899999999999</v>
      </c>
      <c r="BS305" t="s">
        <v>674</v>
      </c>
      <c r="BT305">
        <v>0</v>
      </c>
      <c r="BU305">
        <v>13.428000000000001</v>
      </c>
      <c r="BV305">
        <v>0</v>
      </c>
      <c r="BW305">
        <v>2.6859999999999999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2295.6280000000002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f t="shared" si="20"/>
        <v>3169</v>
      </c>
      <c r="DD305">
        <f t="shared" si="21"/>
        <v>785.27800000000002</v>
      </c>
      <c r="DE305">
        <f t="shared" si="22"/>
        <v>16.114000000000001</v>
      </c>
      <c r="DF305">
        <f t="shared" si="23"/>
        <v>71.98</v>
      </c>
      <c r="DG305">
        <f t="shared" si="24"/>
        <v>496.83800000000002</v>
      </c>
      <c r="DH305">
        <v>2295.6279999999997</v>
      </c>
    </row>
    <row r="306" spans="1:112" x14ac:dyDescent="0.3">
      <c r="A306">
        <v>8745223552</v>
      </c>
      <c r="B306">
        <v>10745236052</v>
      </c>
      <c r="C306" s="1">
        <v>45940.445138888892</v>
      </c>
      <c r="D306" s="1">
        <v>45945.728472222225</v>
      </c>
      <c r="E306" t="s">
        <v>675</v>
      </c>
      <c r="F306">
        <v>5398</v>
      </c>
      <c r="G306">
        <v>0</v>
      </c>
      <c r="H306">
        <v>5398.01</v>
      </c>
      <c r="I306">
        <v>6000</v>
      </c>
      <c r="J306">
        <v>396</v>
      </c>
      <c r="K306" t="s">
        <v>109</v>
      </c>
      <c r="L306">
        <v>18</v>
      </c>
      <c r="M306">
        <v>823.42</v>
      </c>
      <c r="N306">
        <v>0</v>
      </c>
      <c r="O306">
        <v>0</v>
      </c>
      <c r="P306">
        <v>22.873000000000001</v>
      </c>
      <c r="Q306">
        <v>4.5750000000000002</v>
      </c>
      <c r="R306">
        <v>28.32</v>
      </c>
      <c r="S306">
        <v>1528.7159999999999</v>
      </c>
      <c r="T306">
        <v>-1528.7159999999999</v>
      </c>
      <c r="U306">
        <v>-1556.164</v>
      </c>
      <c r="V306">
        <v>-71.98</v>
      </c>
      <c r="W306">
        <v>0</v>
      </c>
      <c r="X306">
        <v>61</v>
      </c>
      <c r="Y306">
        <v>0</v>
      </c>
      <c r="Z306">
        <v>10.98</v>
      </c>
      <c r="AA306">
        <v>1</v>
      </c>
      <c r="AB306" t="s">
        <v>116</v>
      </c>
      <c r="AC306">
        <v>5604</v>
      </c>
      <c r="AD306">
        <v>3769.866</v>
      </c>
      <c r="AE306">
        <v>3769.866</v>
      </c>
      <c r="AF306">
        <v>0</v>
      </c>
      <c r="AG306">
        <v>-1556.164</v>
      </c>
      <c r="AH306">
        <v>-71.98</v>
      </c>
      <c r="AI306">
        <v>5398.01</v>
      </c>
      <c r="AJ306">
        <v>0</v>
      </c>
      <c r="AL306">
        <v>0</v>
      </c>
      <c r="AM306" s="1">
        <v>45959</v>
      </c>
      <c r="AN306" s="1">
        <v>45959</v>
      </c>
      <c r="AO306" s="1">
        <v>45959</v>
      </c>
      <c r="AP306">
        <v>0</v>
      </c>
      <c r="AQ306">
        <v>4574.58</v>
      </c>
      <c r="AR306">
        <v>18</v>
      </c>
      <c r="AS306">
        <v>0</v>
      </c>
      <c r="AT306">
        <v>0</v>
      </c>
      <c r="AU306">
        <v>0.5</v>
      </c>
      <c r="AV306">
        <v>0</v>
      </c>
      <c r="AW306">
        <v>0</v>
      </c>
      <c r="AX306">
        <v>0.1</v>
      </c>
      <c r="AY306" t="s">
        <v>127</v>
      </c>
      <c r="AZ306" t="s">
        <v>191</v>
      </c>
      <c r="BA306">
        <v>28.32</v>
      </c>
      <c r="BB306">
        <v>0</v>
      </c>
      <c r="BC306">
        <v>1528.7159999999999</v>
      </c>
      <c r="BD306">
        <v>-1528.7159999999999</v>
      </c>
      <c r="BE306">
        <v>0</v>
      </c>
      <c r="BF306">
        <v>0</v>
      </c>
      <c r="BG306">
        <v>0</v>
      </c>
      <c r="BH306">
        <v>396</v>
      </c>
      <c r="BI306">
        <v>4.5745800000000001</v>
      </c>
      <c r="BL306">
        <v>0</v>
      </c>
      <c r="BM306">
        <v>0</v>
      </c>
      <c r="BN306">
        <v>0</v>
      </c>
      <c r="BO306">
        <v>0</v>
      </c>
      <c r="BP306">
        <v>0</v>
      </c>
      <c r="BS306" t="s">
        <v>676</v>
      </c>
      <c r="BT306">
        <v>22.873000000000001</v>
      </c>
      <c r="BU306">
        <v>0</v>
      </c>
      <c r="BV306">
        <v>4.5750000000000002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3769.866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f t="shared" si="20"/>
        <v>5398.01</v>
      </c>
      <c r="DD306">
        <f t="shared" si="21"/>
        <v>1528.7159999999999</v>
      </c>
      <c r="DE306">
        <f t="shared" si="22"/>
        <v>27.448</v>
      </c>
      <c r="DF306">
        <f t="shared" si="23"/>
        <v>71.98</v>
      </c>
      <c r="DG306">
        <f t="shared" si="24"/>
        <v>846.29300000000001</v>
      </c>
      <c r="DH306">
        <v>3769.8660000000004</v>
      </c>
    </row>
    <row r="307" spans="1:112" x14ac:dyDescent="0.3">
      <c r="A307">
        <v>8691678984</v>
      </c>
      <c r="B307">
        <v>10691607235</v>
      </c>
      <c r="C307" s="1">
        <v>45922.443055555559</v>
      </c>
      <c r="D307" s="1">
        <v>45925.527777777781</v>
      </c>
      <c r="E307" t="s">
        <v>677</v>
      </c>
      <c r="F307">
        <v>3564</v>
      </c>
      <c r="G307">
        <v>2182.8919999999998</v>
      </c>
      <c r="H307">
        <v>1381.1079999999999</v>
      </c>
      <c r="I307">
        <v>4000</v>
      </c>
      <c r="J307">
        <v>230</v>
      </c>
      <c r="K307" t="s">
        <v>120</v>
      </c>
      <c r="L307">
        <v>18</v>
      </c>
      <c r="M307">
        <v>0</v>
      </c>
      <c r="N307">
        <v>271.83</v>
      </c>
      <c r="O307">
        <v>271.83</v>
      </c>
      <c r="P307">
        <v>15.102</v>
      </c>
      <c r="Q307">
        <v>3.02</v>
      </c>
      <c r="R307">
        <v>24.78</v>
      </c>
      <c r="S307">
        <v>883.16</v>
      </c>
      <c r="T307">
        <v>-883.16</v>
      </c>
      <c r="U307">
        <v>-901.28200000000004</v>
      </c>
      <c r="V307">
        <v>-71.98</v>
      </c>
      <c r="W307">
        <v>0</v>
      </c>
      <c r="X307">
        <v>61</v>
      </c>
      <c r="Y307">
        <v>0</v>
      </c>
      <c r="Z307">
        <v>10.98</v>
      </c>
      <c r="AA307">
        <v>1</v>
      </c>
      <c r="AB307" t="s">
        <v>116</v>
      </c>
      <c r="AC307">
        <v>3770</v>
      </c>
      <c r="AD307">
        <v>2590.7379999999998</v>
      </c>
      <c r="AE307">
        <v>2590.7379999999998</v>
      </c>
      <c r="AF307">
        <v>0</v>
      </c>
      <c r="AG307">
        <v>-349.26100000000002</v>
      </c>
      <c r="AH307">
        <v>-27.89284</v>
      </c>
      <c r="AI307">
        <v>1381.1079999999999</v>
      </c>
      <c r="AJ307">
        <v>-552.02099999999996</v>
      </c>
      <c r="AK307">
        <v>-44.087159999999997</v>
      </c>
      <c r="AL307">
        <v>2182.8919999999998</v>
      </c>
      <c r="AM307" s="1">
        <v>45939</v>
      </c>
      <c r="AN307" s="1">
        <v>45939</v>
      </c>
      <c r="AO307" s="1">
        <v>45939</v>
      </c>
      <c r="AP307">
        <v>0</v>
      </c>
      <c r="AQ307">
        <v>3020.34</v>
      </c>
      <c r="AR307">
        <v>0</v>
      </c>
      <c r="AS307">
        <v>9</v>
      </c>
      <c r="AT307">
        <v>9</v>
      </c>
      <c r="AU307">
        <v>0</v>
      </c>
      <c r="AV307">
        <v>0.25</v>
      </c>
      <c r="AW307">
        <v>0.25</v>
      </c>
      <c r="AX307">
        <v>0.1</v>
      </c>
      <c r="AY307" t="s">
        <v>112</v>
      </c>
      <c r="AZ307" t="s">
        <v>124</v>
      </c>
      <c r="BA307">
        <v>24.78</v>
      </c>
      <c r="BB307">
        <v>0</v>
      </c>
      <c r="BC307">
        <v>342.23899999999998</v>
      </c>
      <c r="BD307">
        <v>-342.23899999999998</v>
      </c>
      <c r="BE307">
        <v>0</v>
      </c>
      <c r="BF307">
        <v>0</v>
      </c>
      <c r="BG307">
        <v>0</v>
      </c>
      <c r="BH307">
        <v>230</v>
      </c>
      <c r="BI307">
        <v>3.02034</v>
      </c>
      <c r="BJ307">
        <v>24.78</v>
      </c>
      <c r="BK307">
        <v>0</v>
      </c>
      <c r="BL307">
        <v>540.92100000000005</v>
      </c>
      <c r="BM307">
        <v>-540.92100000000005</v>
      </c>
      <c r="BN307">
        <v>0</v>
      </c>
      <c r="BO307">
        <v>0</v>
      </c>
      <c r="BP307">
        <v>0</v>
      </c>
      <c r="BQ307">
        <v>230</v>
      </c>
      <c r="BR307">
        <v>3.02034</v>
      </c>
      <c r="BS307" t="s">
        <v>678</v>
      </c>
      <c r="BT307">
        <v>5.8520000000000003</v>
      </c>
      <c r="BU307">
        <v>9.25</v>
      </c>
      <c r="BV307">
        <v>1.17</v>
      </c>
      <c r="BW307">
        <v>1.85</v>
      </c>
      <c r="BX307">
        <v>0</v>
      </c>
      <c r="BY307">
        <v>0</v>
      </c>
      <c r="BZ307">
        <v>0</v>
      </c>
      <c r="CA307">
        <v>2590.7379999999998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f t="shared" si="20"/>
        <v>3564</v>
      </c>
      <c r="DD307">
        <f t="shared" si="21"/>
        <v>883.16</v>
      </c>
      <c r="DE307">
        <f t="shared" si="22"/>
        <v>18.122</v>
      </c>
      <c r="DF307">
        <f t="shared" si="23"/>
        <v>71.97999999999999</v>
      </c>
      <c r="DG307">
        <f t="shared" si="24"/>
        <v>558.76199999999994</v>
      </c>
      <c r="DH307">
        <v>2590.7380000000003</v>
      </c>
    </row>
    <row r="308" spans="1:112" x14ac:dyDescent="0.3">
      <c r="A308">
        <v>8669740522</v>
      </c>
      <c r="B308">
        <v>10669664674</v>
      </c>
      <c r="C308" s="1">
        <v>45915.47152777778</v>
      </c>
      <c r="D308" s="1">
        <v>45919.652083333334</v>
      </c>
      <c r="E308" t="s">
        <v>202</v>
      </c>
      <c r="F308">
        <v>2216</v>
      </c>
      <c r="G308">
        <v>2040.23</v>
      </c>
      <c r="H308">
        <v>175.77</v>
      </c>
      <c r="I308">
        <v>3000</v>
      </c>
      <c r="J308">
        <v>450</v>
      </c>
      <c r="K308" t="s">
        <v>109</v>
      </c>
      <c r="L308">
        <v>12</v>
      </c>
      <c r="M308">
        <v>237.43</v>
      </c>
      <c r="N308">
        <v>0</v>
      </c>
      <c r="O308">
        <v>0</v>
      </c>
      <c r="P308">
        <v>9.8930000000000007</v>
      </c>
      <c r="Q308">
        <v>1.9790000000000001</v>
      </c>
      <c r="R308">
        <v>25.96</v>
      </c>
      <c r="S308">
        <v>575.274</v>
      </c>
      <c r="T308">
        <v>-575.274</v>
      </c>
      <c r="U308">
        <v>-587.14599999999996</v>
      </c>
      <c r="V308">
        <v>-71.98</v>
      </c>
      <c r="W308">
        <v>0</v>
      </c>
      <c r="X308">
        <v>61</v>
      </c>
      <c r="Y308">
        <v>0</v>
      </c>
      <c r="Z308">
        <v>10.98</v>
      </c>
      <c r="AA308">
        <v>1</v>
      </c>
      <c r="AB308" t="s">
        <v>116</v>
      </c>
      <c r="AC308">
        <v>2422</v>
      </c>
      <c r="AD308">
        <v>1556.874</v>
      </c>
      <c r="AE308">
        <v>1556.874</v>
      </c>
      <c r="AF308">
        <v>0</v>
      </c>
      <c r="AG308">
        <v>-46.572000000000003</v>
      </c>
      <c r="AH308">
        <v>-5.7088400000000004</v>
      </c>
      <c r="AI308">
        <v>175.77</v>
      </c>
      <c r="AJ308">
        <v>-540.57399999999996</v>
      </c>
      <c r="AK308">
        <v>-66.271159999999995</v>
      </c>
      <c r="AL308">
        <v>2040.23</v>
      </c>
      <c r="AM308" s="1">
        <v>45933</v>
      </c>
      <c r="AN308" s="1">
        <v>45933</v>
      </c>
      <c r="AO308" s="1">
        <v>45933</v>
      </c>
      <c r="AP308">
        <v>0</v>
      </c>
      <c r="AQ308">
        <v>1978.57</v>
      </c>
      <c r="AR308">
        <v>12</v>
      </c>
      <c r="AS308">
        <v>0</v>
      </c>
      <c r="AT308">
        <v>0</v>
      </c>
      <c r="AU308">
        <v>0.5</v>
      </c>
      <c r="AV308">
        <v>0</v>
      </c>
      <c r="AW308">
        <v>0</v>
      </c>
      <c r="AX308">
        <v>0.1</v>
      </c>
      <c r="AY308" t="s">
        <v>121</v>
      </c>
      <c r="AZ308" t="s">
        <v>113</v>
      </c>
      <c r="BA308">
        <v>25.96</v>
      </c>
      <c r="BB308">
        <v>0</v>
      </c>
      <c r="BC308">
        <v>45.63</v>
      </c>
      <c r="BD308">
        <v>-45.63</v>
      </c>
      <c r="BE308">
        <v>0</v>
      </c>
      <c r="BF308">
        <v>0</v>
      </c>
      <c r="BG308">
        <v>0</v>
      </c>
      <c r="BH308">
        <v>450</v>
      </c>
      <c r="BI308">
        <v>1.9785699999999999</v>
      </c>
      <c r="BJ308">
        <v>25.96</v>
      </c>
      <c r="BK308">
        <v>0</v>
      </c>
      <c r="BL308">
        <v>529.64400000000001</v>
      </c>
      <c r="BM308">
        <v>-529.64400000000001</v>
      </c>
      <c r="BN308">
        <v>0</v>
      </c>
      <c r="BO308">
        <v>0</v>
      </c>
      <c r="BP308">
        <v>0</v>
      </c>
      <c r="BQ308">
        <v>450</v>
      </c>
      <c r="BR308">
        <v>1.9785699999999999</v>
      </c>
      <c r="BS308" t="s">
        <v>679</v>
      </c>
      <c r="BT308">
        <v>0.78500000000000003</v>
      </c>
      <c r="BU308">
        <v>9.1080000000000005</v>
      </c>
      <c r="BV308">
        <v>0.157</v>
      </c>
      <c r="BW308">
        <v>1.8220000000000001</v>
      </c>
      <c r="BX308">
        <v>1556.874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f t="shared" si="20"/>
        <v>2216</v>
      </c>
      <c r="DD308">
        <f t="shared" si="21"/>
        <v>575.274</v>
      </c>
      <c r="DE308">
        <f t="shared" si="22"/>
        <v>11.872</v>
      </c>
      <c r="DF308">
        <f t="shared" si="23"/>
        <v>71.97999999999999</v>
      </c>
      <c r="DG308">
        <f t="shared" si="24"/>
        <v>247.32300000000001</v>
      </c>
      <c r="DH308">
        <v>1556.874</v>
      </c>
    </row>
    <row r="309" spans="1:112" x14ac:dyDescent="0.3">
      <c r="A309">
        <v>8735827161</v>
      </c>
      <c r="B309">
        <v>10735800183</v>
      </c>
      <c r="C309" s="1">
        <v>45935.731249999997</v>
      </c>
      <c r="D309" s="1">
        <v>45940.836111111108</v>
      </c>
      <c r="E309" t="s">
        <v>680</v>
      </c>
      <c r="F309">
        <v>2396</v>
      </c>
      <c r="G309">
        <v>0</v>
      </c>
      <c r="H309">
        <v>2396</v>
      </c>
      <c r="I309">
        <v>3250</v>
      </c>
      <c r="J309">
        <v>648</v>
      </c>
      <c r="K309" t="s">
        <v>109</v>
      </c>
      <c r="L309">
        <v>5</v>
      </c>
      <c r="M309">
        <v>114.1</v>
      </c>
      <c r="N309">
        <v>0</v>
      </c>
      <c r="O309">
        <v>0</v>
      </c>
      <c r="P309">
        <v>11.41</v>
      </c>
      <c r="Q309">
        <v>2.282</v>
      </c>
      <c r="R309">
        <v>24.78</v>
      </c>
      <c r="S309">
        <v>593.72900000000004</v>
      </c>
      <c r="T309">
        <v>-593.72900000000004</v>
      </c>
      <c r="U309">
        <v>-607.42100000000005</v>
      </c>
      <c r="V309">
        <v>-71.98</v>
      </c>
      <c r="W309">
        <v>0</v>
      </c>
      <c r="X309">
        <v>61</v>
      </c>
      <c r="Y309">
        <v>0</v>
      </c>
      <c r="Z309">
        <v>10.98</v>
      </c>
      <c r="AA309">
        <v>1</v>
      </c>
      <c r="AB309" t="s">
        <v>116</v>
      </c>
      <c r="AC309">
        <v>2602</v>
      </c>
      <c r="AD309">
        <v>1716.5989999999999</v>
      </c>
      <c r="AE309">
        <v>1716.5989999999999</v>
      </c>
      <c r="AF309">
        <v>0</v>
      </c>
      <c r="AG309">
        <v>-607.42100000000005</v>
      </c>
      <c r="AH309">
        <v>-71.98</v>
      </c>
      <c r="AI309">
        <v>2396</v>
      </c>
      <c r="AJ309">
        <v>0</v>
      </c>
      <c r="AL309">
        <v>0</v>
      </c>
      <c r="AM309" s="1">
        <v>45954</v>
      </c>
      <c r="AN309" s="1">
        <v>45954</v>
      </c>
      <c r="AO309" s="1">
        <v>45954</v>
      </c>
      <c r="AP309">
        <v>0</v>
      </c>
      <c r="AQ309">
        <v>2281.9</v>
      </c>
      <c r="AR309">
        <v>5</v>
      </c>
      <c r="AS309">
        <v>0</v>
      </c>
      <c r="AT309">
        <v>0</v>
      </c>
      <c r="AU309">
        <v>0.5</v>
      </c>
      <c r="AV309">
        <v>0</v>
      </c>
      <c r="AW309">
        <v>0</v>
      </c>
      <c r="AX309">
        <v>0.1</v>
      </c>
      <c r="AY309" t="s">
        <v>112</v>
      </c>
      <c r="AZ309" t="s">
        <v>113</v>
      </c>
      <c r="BA309">
        <v>24.78</v>
      </c>
      <c r="BB309">
        <v>0</v>
      </c>
      <c r="BC309">
        <v>593.72900000000004</v>
      </c>
      <c r="BD309">
        <v>-593.72900000000004</v>
      </c>
      <c r="BE309">
        <v>0</v>
      </c>
      <c r="BF309">
        <v>0</v>
      </c>
      <c r="BG309">
        <v>0</v>
      </c>
      <c r="BH309">
        <v>648</v>
      </c>
      <c r="BI309">
        <v>2.2818999999999998</v>
      </c>
      <c r="BL309">
        <v>0</v>
      </c>
      <c r="BM309">
        <v>0</v>
      </c>
      <c r="BN309">
        <v>0</v>
      </c>
      <c r="BO309">
        <v>0</v>
      </c>
      <c r="BP309">
        <v>0</v>
      </c>
      <c r="BS309" t="s">
        <v>641</v>
      </c>
      <c r="BT309">
        <v>11.41</v>
      </c>
      <c r="BU309">
        <v>0</v>
      </c>
      <c r="BV309">
        <v>2.282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1716.5989999999999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f t="shared" si="20"/>
        <v>2396</v>
      </c>
      <c r="DD309">
        <f t="shared" si="21"/>
        <v>593.72900000000004</v>
      </c>
      <c r="DE309">
        <f t="shared" si="22"/>
        <v>13.692</v>
      </c>
      <c r="DF309">
        <f t="shared" si="23"/>
        <v>71.98</v>
      </c>
      <c r="DG309">
        <f t="shared" si="24"/>
        <v>125.50999999999999</v>
      </c>
      <c r="DH309">
        <v>1716.5989999999999</v>
      </c>
    </row>
    <row r="310" spans="1:112" x14ac:dyDescent="0.3">
      <c r="A310">
        <v>8735266474</v>
      </c>
      <c r="B310">
        <v>10735239038</v>
      </c>
      <c r="C310" s="1">
        <v>45935.559027777781</v>
      </c>
      <c r="D310" s="1">
        <v>45939.554861111108</v>
      </c>
      <c r="E310" t="s">
        <v>681</v>
      </c>
      <c r="F310">
        <v>2526</v>
      </c>
      <c r="G310">
        <v>0</v>
      </c>
      <c r="H310">
        <v>2525.9899999999998</v>
      </c>
      <c r="I310">
        <v>3500</v>
      </c>
      <c r="J310">
        <v>768</v>
      </c>
      <c r="K310" t="s">
        <v>109</v>
      </c>
      <c r="L310">
        <v>5</v>
      </c>
      <c r="M310">
        <v>120.29</v>
      </c>
      <c r="N310">
        <v>0</v>
      </c>
      <c r="O310">
        <v>0</v>
      </c>
      <c r="P310">
        <v>12.029</v>
      </c>
      <c r="Q310">
        <v>2.4060000000000001</v>
      </c>
      <c r="R310">
        <v>21.24</v>
      </c>
      <c r="S310">
        <v>536.52</v>
      </c>
      <c r="T310">
        <v>-536.52</v>
      </c>
      <c r="U310">
        <v>-550.95500000000004</v>
      </c>
      <c r="V310">
        <v>-71.98</v>
      </c>
      <c r="W310">
        <v>0</v>
      </c>
      <c r="X310">
        <v>61</v>
      </c>
      <c r="Y310">
        <v>0</v>
      </c>
      <c r="Z310">
        <v>10.98</v>
      </c>
      <c r="AA310">
        <v>1</v>
      </c>
      <c r="AB310" t="s">
        <v>110</v>
      </c>
      <c r="AC310">
        <v>2732</v>
      </c>
      <c r="AD310">
        <v>1903.0550000000001</v>
      </c>
      <c r="AE310">
        <v>1903.0550000000001</v>
      </c>
      <c r="AF310">
        <v>0</v>
      </c>
      <c r="AG310">
        <v>-550.95500000000004</v>
      </c>
      <c r="AH310">
        <v>-71.98</v>
      </c>
      <c r="AI310">
        <v>2525.9899999999998</v>
      </c>
      <c r="AJ310">
        <v>0</v>
      </c>
      <c r="AL310">
        <v>0</v>
      </c>
      <c r="AM310" s="1">
        <v>45953</v>
      </c>
      <c r="AN310" s="1">
        <v>45953</v>
      </c>
      <c r="AO310" s="1">
        <v>45953</v>
      </c>
      <c r="AP310">
        <v>0</v>
      </c>
      <c r="AQ310">
        <v>2405.71</v>
      </c>
      <c r="AR310">
        <v>5</v>
      </c>
      <c r="AS310">
        <v>0</v>
      </c>
      <c r="AT310">
        <v>0</v>
      </c>
      <c r="AU310">
        <v>0.5</v>
      </c>
      <c r="AV310">
        <v>0</v>
      </c>
      <c r="AW310">
        <v>0</v>
      </c>
      <c r="AX310">
        <v>0.1</v>
      </c>
      <c r="AY310" t="s">
        <v>112</v>
      </c>
      <c r="AZ310" t="s">
        <v>128</v>
      </c>
      <c r="BA310">
        <v>21.24</v>
      </c>
      <c r="BB310">
        <v>0</v>
      </c>
      <c r="BC310">
        <v>536.52</v>
      </c>
      <c r="BD310">
        <v>-536.52</v>
      </c>
      <c r="BE310">
        <v>0</v>
      </c>
      <c r="BF310">
        <v>0</v>
      </c>
      <c r="BG310">
        <v>0</v>
      </c>
      <c r="BH310">
        <v>768</v>
      </c>
      <c r="BI310">
        <v>2.40571</v>
      </c>
      <c r="BL310">
        <v>0</v>
      </c>
      <c r="BM310">
        <v>0</v>
      </c>
      <c r="BN310">
        <v>0</v>
      </c>
      <c r="BO310">
        <v>0</v>
      </c>
      <c r="BP310">
        <v>0</v>
      </c>
      <c r="BS310" t="s">
        <v>682</v>
      </c>
      <c r="BT310">
        <v>12.029</v>
      </c>
      <c r="BU310">
        <v>0</v>
      </c>
      <c r="BV310">
        <v>2.4060000000000001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1903.0550000000001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f t="shared" si="20"/>
        <v>2525.9899999999998</v>
      </c>
      <c r="DD310">
        <f t="shared" si="21"/>
        <v>536.52</v>
      </c>
      <c r="DE310">
        <f t="shared" si="22"/>
        <v>14.435</v>
      </c>
      <c r="DF310">
        <f t="shared" si="23"/>
        <v>71.98</v>
      </c>
      <c r="DG310">
        <f t="shared" si="24"/>
        <v>132.31900000000002</v>
      </c>
      <c r="DH310">
        <v>1903.0549999999998</v>
      </c>
    </row>
    <row r="311" spans="1:112" x14ac:dyDescent="0.3">
      <c r="A311">
        <v>8728899450</v>
      </c>
      <c r="B311">
        <v>10728855660</v>
      </c>
      <c r="C311" s="1">
        <v>45933.480555555558</v>
      </c>
      <c r="D311" s="1">
        <v>45937.765972222223</v>
      </c>
      <c r="E311" t="s">
        <v>213</v>
      </c>
      <c r="F311">
        <v>3734</v>
      </c>
      <c r="G311">
        <v>0</v>
      </c>
      <c r="H311">
        <v>3734</v>
      </c>
      <c r="I311">
        <v>5000</v>
      </c>
      <c r="J311">
        <v>1060</v>
      </c>
      <c r="K311" t="s">
        <v>109</v>
      </c>
      <c r="L311">
        <v>18</v>
      </c>
      <c r="M311">
        <v>569.59</v>
      </c>
      <c r="N311">
        <v>0</v>
      </c>
      <c r="O311">
        <v>0</v>
      </c>
      <c r="P311">
        <v>15.821999999999999</v>
      </c>
      <c r="Q311">
        <v>3.1640000000000001</v>
      </c>
      <c r="R311">
        <v>25.96</v>
      </c>
      <c r="S311">
        <v>969.346</v>
      </c>
      <c r="T311">
        <v>-969.346</v>
      </c>
      <c r="U311">
        <v>-988.33199999999999</v>
      </c>
      <c r="V311">
        <v>-71.98</v>
      </c>
      <c r="W311">
        <v>0</v>
      </c>
      <c r="X311">
        <v>61</v>
      </c>
      <c r="Y311">
        <v>0</v>
      </c>
      <c r="Z311">
        <v>10.98</v>
      </c>
      <c r="AA311">
        <v>1</v>
      </c>
      <c r="AB311" t="s">
        <v>116</v>
      </c>
      <c r="AC311">
        <v>3940</v>
      </c>
      <c r="AD311">
        <v>2673.6880000000001</v>
      </c>
      <c r="AE311">
        <v>2673.6880000000001</v>
      </c>
      <c r="AF311">
        <v>0</v>
      </c>
      <c r="AG311">
        <v>-988.33199999999999</v>
      </c>
      <c r="AH311">
        <v>-71.98</v>
      </c>
      <c r="AI311">
        <v>3734</v>
      </c>
      <c r="AJ311">
        <v>0</v>
      </c>
      <c r="AL311">
        <v>0</v>
      </c>
      <c r="AM311" s="1">
        <v>45953</v>
      </c>
      <c r="AN311" s="1">
        <v>45953</v>
      </c>
      <c r="AO311" s="1">
        <v>45953</v>
      </c>
      <c r="AP311">
        <v>0</v>
      </c>
      <c r="AQ311">
        <v>3164.41</v>
      </c>
      <c r="AR311">
        <v>18</v>
      </c>
      <c r="AS311">
        <v>0</v>
      </c>
      <c r="AT311">
        <v>0</v>
      </c>
      <c r="AU311">
        <v>0.5</v>
      </c>
      <c r="AV311">
        <v>0</v>
      </c>
      <c r="AW311">
        <v>0</v>
      </c>
      <c r="AX311">
        <v>0.1</v>
      </c>
      <c r="AY311" t="s">
        <v>112</v>
      </c>
      <c r="AZ311" t="s">
        <v>160</v>
      </c>
      <c r="BA311">
        <v>25.96</v>
      </c>
      <c r="BB311">
        <v>0</v>
      </c>
      <c r="BC311">
        <v>969.346</v>
      </c>
      <c r="BD311">
        <v>-969.346</v>
      </c>
      <c r="BE311">
        <v>0</v>
      </c>
      <c r="BF311">
        <v>0</v>
      </c>
      <c r="BG311">
        <v>0</v>
      </c>
      <c r="BH311">
        <v>1060</v>
      </c>
      <c r="BI311">
        <v>3.1644100000000002</v>
      </c>
      <c r="BL311">
        <v>0</v>
      </c>
      <c r="BM311">
        <v>0</v>
      </c>
      <c r="BN311">
        <v>0</v>
      </c>
      <c r="BO311">
        <v>0</v>
      </c>
      <c r="BP311">
        <v>0</v>
      </c>
      <c r="BS311" t="s">
        <v>429</v>
      </c>
      <c r="BT311">
        <v>15.821999999999999</v>
      </c>
      <c r="BU311">
        <v>0</v>
      </c>
      <c r="BV311">
        <v>3.1640000000000001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2673.6880000000001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f t="shared" si="20"/>
        <v>3734</v>
      </c>
      <c r="DD311">
        <f t="shared" si="21"/>
        <v>969.346</v>
      </c>
      <c r="DE311">
        <f t="shared" si="22"/>
        <v>18.986000000000001</v>
      </c>
      <c r="DF311">
        <f t="shared" si="23"/>
        <v>71.98</v>
      </c>
      <c r="DG311">
        <f t="shared" si="24"/>
        <v>585.41200000000003</v>
      </c>
      <c r="DH311">
        <v>2673.6880000000001</v>
      </c>
    </row>
    <row r="312" spans="1:112" x14ac:dyDescent="0.3">
      <c r="A312">
        <v>8700661740</v>
      </c>
      <c r="B312">
        <v>10700592132</v>
      </c>
      <c r="C312" s="1">
        <v>45923.547222222223</v>
      </c>
      <c r="D312" s="1">
        <v>45929.704861111109</v>
      </c>
      <c r="E312" t="s">
        <v>683</v>
      </c>
      <c r="F312">
        <v>1940</v>
      </c>
      <c r="G312">
        <v>1940</v>
      </c>
      <c r="H312">
        <v>0</v>
      </c>
      <c r="I312">
        <v>3500</v>
      </c>
      <c r="J312">
        <v>1354</v>
      </c>
      <c r="K312" t="s">
        <v>109</v>
      </c>
      <c r="L312">
        <v>5</v>
      </c>
      <c r="M312">
        <v>92.38</v>
      </c>
      <c r="N312">
        <v>0</v>
      </c>
      <c r="O312">
        <v>0</v>
      </c>
      <c r="P312">
        <v>9.2379999999999995</v>
      </c>
      <c r="Q312">
        <v>1.8480000000000001</v>
      </c>
      <c r="R312">
        <v>22.42</v>
      </c>
      <c r="S312">
        <v>434.94799999999998</v>
      </c>
      <c r="T312">
        <v>-434.94799999999998</v>
      </c>
      <c r="U312">
        <v>-446.03399999999999</v>
      </c>
      <c r="V312">
        <v>-53.1</v>
      </c>
      <c r="W312">
        <v>0</v>
      </c>
      <c r="X312">
        <v>45</v>
      </c>
      <c r="Y312">
        <v>0</v>
      </c>
      <c r="Z312">
        <v>8.1</v>
      </c>
      <c r="AA312">
        <v>1</v>
      </c>
      <c r="AB312" t="s">
        <v>116</v>
      </c>
      <c r="AC312">
        <v>2146</v>
      </c>
      <c r="AD312">
        <v>1440.866</v>
      </c>
      <c r="AE312">
        <v>1440.866</v>
      </c>
      <c r="AF312">
        <v>0</v>
      </c>
      <c r="AG312">
        <v>0</v>
      </c>
      <c r="AI312">
        <v>0</v>
      </c>
      <c r="AJ312">
        <v>-446.03399999999999</v>
      </c>
      <c r="AK312">
        <v>-53.1</v>
      </c>
      <c r="AL312">
        <v>1940</v>
      </c>
      <c r="AM312" s="1"/>
      <c r="AN312" s="1"/>
      <c r="AO312" s="1"/>
      <c r="AP312">
        <v>0</v>
      </c>
      <c r="AQ312">
        <v>1847.62</v>
      </c>
      <c r="AR312">
        <v>5</v>
      </c>
      <c r="AS312">
        <v>0</v>
      </c>
      <c r="AT312">
        <v>0</v>
      </c>
      <c r="AU312">
        <v>0.5</v>
      </c>
      <c r="AV312">
        <v>0</v>
      </c>
      <c r="AW312">
        <v>0</v>
      </c>
      <c r="AX312">
        <v>0.1</v>
      </c>
      <c r="AY312" t="s">
        <v>112</v>
      </c>
      <c r="AZ312" t="s">
        <v>128</v>
      </c>
      <c r="BC312">
        <v>0</v>
      </c>
      <c r="BD312">
        <v>0</v>
      </c>
      <c r="BE312">
        <v>0</v>
      </c>
      <c r="BF312">
        <v>0</v>
      </c>
      <c r="BG312">
        <v>0</v>
      </c>
      <c r="BJ312">
        <v>22.42</v>
      </c>
      <c r="BK312">
        <v>0</v>
      </c>
      <c r="BL312">
        <v>434.94799999999998</v>
      </c>
      <c r="BM312">
        <v>-434.94799999999998</v>
      </c>
      <c r="BN312">
        <v>0</v>
      </c>
      <c r="BO312">
        <v>0</v>
      </c>
      <c r="BP312">
        <v>0</v>
      </c>
      <c r="BQ312">
        <v>1354</v>
      </c>
      <c r="BR312">
        <v>1.84762</v>
      </c>
      <c r="BS312" t="s">
        <v>684</v>
      </c>
      <c r="BT312">
        <v>0</v>
      </c>
      <c r="BU312">
        <v>9.2379999999999995</v>
      </c>
      <c r="BV312">
        <v>0</v>
      </c>
      <c r="BW312">
        <v>1.8480000000000001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1440.866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f t="shared" si="20"/>
        <v>1940</v>
      </c>
      <c r="DD312">
        <f t="shared" si="21"/>
        <v>434.94799999999998</v>
      </c>
      <c r="DE312">
        <f t="shared" si="22"/>
        <v>11.086</v>
      </c>
      <c r="DF312">
        <f t="shared" si="23"/>
        <v>53.1</v>
      </c>
      <c r="DG312">
        <f t="shared" si="24"/>
        <v>101.61799999999999</v>
      </c>
      <c r="DH312">
        <v>1440.8660000000002</v>
      </c>
    </row>
    <row r="313" spans="1:112" x14ac:dyDescent="0.3">
      <c r="A313">
        <v>8695880488</v>
      </c>
      <c r="B313">
        <v>10695809138</v>
      </c>
      <c r="C313" s="1">
        <v>45922.443055555559</v>
      </c>
      <c r="D313" s="1">
        <v>45927.35</v>
      </c>
      <c r="E313" t="s">
        <v>685</v>
      </c>
      <c r="F313">
        <v>4219</v>
      </c>
      <c r="G313">
        <v>0</v>
      </c>
      <c r="H313">
        <v>4219</v>
      </c>
      <c r="I313">
        <v>4750</v>
      </c>
      <c r="J313">
        <v>325</v>
      </c>
      <c r="K313" t="s">
        <v>109</v>
      </c>
      <c r="L313">
        <v>18</v>
      </c>
      <c r="M313">
        <v>643.58000000000004</v>
      </c>
      <c r="N313">
        <v>0</v>
      </c>
      <c r="O313">
        <v>0</v>
      </c>
      <c r="P313">
        <v>17.876999999999999</v>
      </c>
      <c r="Q313">
        <v>3.5750000000000002</v>
      </c>
      <c r="R313">
        <v>24.78</v>
      </c>
      <c r="S313">
        <v>1045.4680000000001</v>
      </c>
      <c r="T313">
        <v>-1045.4680000000001</v>
      </c>
      <c r="U313">
        <v>-1066.92</v>
      </c>
      <c r="V313">
        <v>-71.98</v>
      </c>
      <c r="W313">
        <v>0</v>
      </c>
      <c r="X313">
        <v>61</v>
      </c>
      <c r="Y313">
        <v>0</v>
      </c>
      <c r="Z313">
        <v>10.98</v>
      </c>
      <c r="AA313">
        <v>1</v>
      </c>
      <c r="AB313" t="s">
        <v>116</v>
      </c>
      <c r="AC313">
        <v>4425</v>
      </c>
      <c r="AD313">
        <v>3080.1</v>
      </c>
      <c r="AE313">
        <v>3080.1</v>
      </c>
      <c r="AF313">
        <v>0</v>
      </c>
      <c r="AG313">
        <v>-1066.92</v>
      </c>
      <c r="AH313">
        <v>-71.98</v>
      </c>
      <c r="AI313">
        <v>4219</v>
      </c>
      <c r="AJ313">
        <v>0</v>
      </c>
      <c r="AL313">
        <v>0</v>
      </c>
      <c r="AM313" s="1">
        <v>45943</v>
      </c>
      <c r="AN313" s="1">
        <v>45943</v>
      </c>
      <c r="AO313" s="1">
        <v>45943</v>
      </c>
      <c r="AP313">
        <v>0</v>
      </c>
      <c r="AQ313">
        <v>3575.42</v>
      </c>
      <c r="AR313">
        <v>18</v>
      </c>
      <c r="AS313">
        <v>0</v>
      </c>
      <c r="AT313">
        <v>0</v>
      </c>
      <c r="AU313">
        <v>0.5</v>
      </c>
      <c r="AV313">
        <v>0</v>
      </c>
      <c r="AW313">
        <v>0</v>
      </c>
      <c r="AX313">
        <v>0.1</v>
      </c>
      <c r="AY313" t="s">
        <v>112</v>
      </c>
      <c r="AZ313" t="s">
        <v>124</v>
      </c>
      <c r="BA313">
        <v>24.78</v>
      </c>
      <c r="BB313">
        <v>0</v>
      </c>
      <c r="BC313">
        <v>1045.4680000000001</v>
      </c>
      <c r="BD313">
        <v>-1045.4680000000001</v>
      </c>
      <c r="BE313">
        <v>0</v>
      </c>
      <c r="BF313">
        <v>0</v>
      </c>
      <c r="BG313">
        <v>0</v>
      </c>
      <c r="BH313">
        <v>325</v>
      </c>
      <c r="BI313">
        <v>3.5754199999999998</v>
      </c>
      <c r="BL313">
        <v>0</v>
      </c>
      <c r="BM313">
        <v>0</v>
      </c>
      <c r="BN313">
        <v>0</v>
      </c>
      <c r="BO313">
        <v>0</v>
      </c>
      <c r="BP313">
        <v>0</v>
      </c>
      <c r="BS313" t="s">
        <v>686</v>
      </c>
      <c r="BT313">
        <v>17.876999999999999</v>
      </c>
      <c r="BU313">
        <v>0</v>
      </c>
      <c r="BV313">
        <v>3.5750000000000002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3080.1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f t="shared" si="20"/>
        <v>4219</v>
      </c>
      <c r="DD313">
        <f t="shared" si="21"/>
        <v>1045.4680000000001</v>
      </c>
      <c r="DE313">
        <f t="shared" si="22"/>
        <v>21.451999999999998</v>
      </c>
      <c r="DF313">
        <f t="shared" si="23"/>
        <v>71.98</v>
      </c>
      <c r="DG313">
        <f t="shared" si="24"/>
        <v>661.45699999999999</v>
      </c>
      <c r="DH313">
        <v>3080.1</v>
      </c>
    </row>
    <row r="314" spans="1:112" x14ac:dyDescent="0.3">
      <c r="A314">
        <v>8696609594</v>
      </c>
      <c r="B314">
        <v>10696538397</v>
      </c>
      <c r="C314" s="1">
        <v>45922.532638888886</v>
      </c>
      <c r="D314" s="1">
        <v>45926.338194444441</v>
      </c>
      <c r="E314" t="s">
        <v>687</v>
      </c>
      <c r="F314">
        <v>3044</v>
      </c>
      <c r="G314">
        <v>2653.1819999999998</v>
      </c>
      <c r="H314">
        <v>390.81799999999998</v>
      </c>
      <c r="I314">
        <v>3500</v>
      </c>
      <c r="J314">
        <v>250</v>
      </c>
      <c r="K314" t="s">
        <v>109</v>
      </c>
      <c r="L314">
        <v>18</v>
      </c>
      <c r="M314">
        <v>464.34</v>
      </c>
      <c r="N314">
        <v>0</v>
      </c>
      <c r="O314">
        <v>0</v>
      </c>
      <c r="P314">
        <v>12.898</v>
      </c>
      <c r="Q314">
        <v>2.5790000000000002</v>
      </c>
      <c r="R314">
        <v>21.24</v>
      </c>
      <c r="S314">
        <v>646.54600000000005</v>
      </c>
      <c r="T314">
        <v>-646.54600000000005</v>
      </c>
      <c r="U314">
        <v>-662.02300000000002</v>
      </c>
      <c r="V314">
        <v>-71.98</v>
      </c>
      <c r="W314">
        <v>0</v>
      </c>
      <c r="X314">
        <v>61</v>
      </c>
      <c r="Y314">
        <v>0</v>
      </c>
      <c r="Z314">
        <v>10.98</v>
      </c>
      <c r="AA314">
        <v>1</v>
      </c>
      <c r="AB314" t="s">
        <v>116</v>
      </c>
      <c r="AC314">
        <v>3250</v>
      </c>
      <c r="AD314">
        <v>2309.9969999999998</v>
      </c>
      <c r="AE314">
        <v>2309.9969999999998</v>
      </c>
      <c r="AF314">
        <v>0</v>
      </c>
      <c r="AG314">
        <v>-84.997</v>
      </c>
      <c r="AH314">
        <v>-9.2417599999999993</v>
      </c>
      <c r="AI314">
        <v>390.81799999999998</v>
      </c>
      <c r="AJ314">
        <v>-577.02599999999995</v>
      </c>
      <c r="AK314">
        <v>-62.738239999999998</v>
      </c>
      <c r="AL314">
        <v>2653.1819999999998</v>
      </c>
      <c r="AM314" s="1">
        <v>45940</v>
      </c>
      <c r="AN314" s="1">
        <v>45940</v>
      </c>
      <c r="AO314" s="1">
        <v>45940</v>
      </c>
      <c r="AP314">
        <v>0</v>
      </c>
      <c r="AQ314">
        <v>2579.66</v>
      </c>
      <c r="AR314">
        <v>18</v>
      </c>
      <c r="AS314">
        <v>0</v>
      </c>
      <c r="AT314">
        <v>0</v>
      </c>
      <c r="AU314">
        <v>0.5</v>
      </c>
      <c r="AV314">
        <v>0</v>
      </c>
      <c r="AW314">
        <v>0</v>
      </c>
      <c r="AX314">
        <v>0.1</v>
      </c>
      <c r="AY314" t="s">
        <v>112</v>
      </c>
      <c r="AZ314" t="s">
        <v>128</v>
      </c>
      <c r="BA314">
        <v>21.24</v>
      </c>
      <c r="BB314">
        <v>0</v>
      </c>
      <c r="BC314">
        <v>83.01</v>
      </c>
      <c r="BD314">
        <v>-83.01</v>
      </c>
      <c r="BE314">
        <v>0</v>
      </c>
      <c r="BF314">
        <v>0</v>
      </c>
      <c r="BG314">
        <v>0</v>
      </c>
      <c r="BH314">
        <v>250</v>
      </c>
      <c r="BI314">
        <v>2.5796600000000001</v>
      </c>
      <c r="BJ314">
        <v>21.24</v>
      </c>
      <c r="BK314">
        <v>0</v>
      </c>
      <c r="BL314">
        <v>563.53599999999994</v>
      </c>
      <c r="BM314">
        <v>-563.53599999999994</v>
      </c>
      <c r="BN314">
        <v>0</v>
      </c>
      <c r="BO314">
        <v>0</v>
      </c>
      <c r="BP314">
        <v>0</v>
      </c>
      <c r="BQ314">
        <v>250</v>
      </c>
      <c r="BR314">
        <v>2.5796600000000001</v>
      </c>
      <c r="BS314" t="s">
        <v>688</v>
      </c>
      <c r="BT314">
        <v>1.6559999999999999</v>
      </c>
      <c r="BU314">
        <v>11.242000000000001</v>
      </c>
      <c r="BV314">
        <v>0.33100000000000002</v>
      </c>
      <c r="BW314">
        <v>2.2480000000000002</v>
      </c>
      <c r="BX314">
        <v>0</v>
      </c>
      <c r="BY314">
        <v>0</v>
      </c>
      <c r="BZ314">
        <v>0</v>
      </c>
      <c r="CA314">
        <v>0</v>
      </c>
      <c r="CB314">
        <v>2309.9969999999998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f t="shared" si="20"/>
        <v>3044</v>
      </c>
      <c r="DD314">
        <f t="shared" si="21"/>
        <v>646.54600000000005</v>
      </c>
      <c r="DE314">
        <f t="shared" si="22"/>
        <v>15.477</v>
      </c>
      <c r="DF314">
        <f t="shared" si="23"/>
        <v>71.97999999999999</v>
      </c>
      <c r="DG314">
        <f t="shared" si="24"/>
        <v>477.238</v>
      </c>
      <c r="DH314">
        <v>2309.9969999999998</v>
      </c>
    </row>
    <row r="315" spans="1:112" x14ac:dyDescent="0.3">
      <c r="A315">
        <v>8694116902</v>
      </c>
      <c r="B315">
        <v>10694045273</v>
      </c>
      <c r="C315" s="1">
        <v>45922.443055555559</v>
      </c>
      <c r="D315" s="1">
        <v>45926.563888888886</v>
      </c>
      <c r="E315" t="s">
        <v>689</v>
      </c>
      <c r="F315">
        <v>1204</v>
      </c>
      <c r="G315">
        <v>1204</v>
      </c>
      <c r="H315">
        <v>0</v>
      </c>
      <c r="I315">
        <v>2750</v>
      </c>
      <c r="J315">
        <v>1375</v>
      </c>
      <c r="K315" t="s">
        <v>109</v>
      </c>
      <c r="L315">
        <v>5</v>
      </c>
      <c r="M315">
        <v>57.33</v>
      </c>
      <c r="N315">
        <v>0</v>
      </c>
      <c r="O315">
        <v>0</v>
      </c>
      <c r="P315">
        <v>5.7329999999999997</v>
      </c>
      <c r="Q315">
        <v>1.147</v>
      </c>
      <c r="R315">
        <v>27.14</v>
      </c>
      <c r="S315">
        <v>326.76600000000002</v>
      </c>
      <c r="T315">
        <v>-326.76600000000002</v>
      </c>
      <c r="U315">
        <v>-333.64600000000002</v>
      </c>
      <c r="V315">
        <v>-53.1</v>
      </c>
      <c r="W315">
        <v>0</v>
      </c>
      <c r="X315">
        <v>45</v>
      </c>
      <c r="Y315">
        <v>0</v>
      </c>
      <c r="Z315">
        <v>8.1</v>
      </c>
      <c r="AA315">
        <v>1</v>
      </c>
      <c r="AB315" t="s">
        <v>116</v>
      </c>
      <c r="AC315">
        <v>1375</v>
      </c>
      <c r="AD315">
        <v>817.25400000000002</v>
      </c>
      <c r="AE315">
        <v>817.25400000000002</v>
      </c>
      <c r="AF315">
        <v>0</v>
      </c>
      <c r="AG315">
        <v>0</v>
      </c>
      <c r="AI315">
        <v>0</v>
      </c>
      <c r="AJ315">
        <v>-333.64600000000002</v>
      </c>
      <c r="AK315">
        <v>-53.1</v>
      </c>
      <c r="AL315">
        <v>1204</v>
      </c>
      <c r="AM315" s="1"/>
      <c r="AN315" s="1"/>
      <c r="AO315" s="1"/>
      <c r="AP315">
        <v>235</v>
      </c>
      <c r="AQ315">
        <v>1146.67</v>
      </c>
      <c r="AR315">
        <v>5</v>
      </c>
      <c r="AS315">
        <v>0</v>
      </c>
      <c r="AT315">
        <v>0</v>
      </c>
      <c r="AU315">
        <v>0.5</v>
      </c>
      <c r="AV315">
        <v>0</v>
      </c>
      <c r="AW315">
        <v>0</v>
      </c>
      <c r="AX315">
        <v>0.1</v>
      </c>
      <c r="AY315" t="s">
        <v>121</v>
      </c>
      <c r="AZ315" t="s">
        <v>113</v>
      </c>
      <c r="BC315">
        <v>0</v>
      </c>
      <c r="BD315">
        <v>0</v>
      </c>
      <c r="BE315">
        <v>0</v>
      </c>
      <c r="BF315">
        <v>0</v>
      </c>
      <c r="BG315">
        <v>0</v>
      </c>
      <c r="BJ315">
        <v>27.14</v>
      </c>
      <c r="BK315">
        <v>0</v>
      </c>
      <c r="BL315">
        <v>326.76600000000002</v>
      </c>
      <c r="BM315">
        <v>-326.76600000000002</v>
      </c>
      <c r="BN315">
        <v>0</v>
      </c>
      <c r="BO315">
        <v>0</v>
      </c>
      <c r="BP315">
        <v>0</v>
      </c>
      <c r="BQ315">
        <v>1375</v>
      </c>
      <c r="BR315">
        <v>1.1466700000000001</v>
      </c>
      <c r="BS315" t="s">
        <v>690</v>
      </c>
      <c r="BT315">
        <v>0</v>
      </c>
      <c r="BU315">
        <v>5.7329999999999997</v>
      </c>
      <c r="BV315">
        <v>0</v>
      </c>
      <c r="BW315">
        <v>1.147</v>
      </c>
      <c r="BX315">
        <v>0</v>
      </c>
      <c r="BY315">
        <v>0</v>
      </c>
      <c r="BZ315">
        <v>0</v>
      </c>
      <c r="CA315">
        <v>0</v>
      </c>
      <c r="CB315">
        <v>817.25400000000002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f t="shared" si="20"/>
        <v>1204</v>
      </c>
      <c r="DD315">
        <f t="shared" si="21"/>
        <v>326.76600000000002</v>
      </c>
      <c r="DE315">
        <f t="shared" si="22"/>
        <v>6.88</v>
      </c>
      <c r="DF315">
        <f t="shared" si="23"/>
        <v>53.1</v>
      </c>
      <c r="DG315">
        <f t="shared" si="24"/>
        <v>63.062999999999995</v>
      </c>
      <c r="DH315">
        <v>817.25399999999991</v>
      </c>
    </row>
    <row r="316" spans="1:112" x14ac:dyDescent="0.3">
      <c r="A316">
        <v>8676684709</v>
      </c>
      <c r="B316">
        <v>10676609742</v>
      </c>
      <c r="C316" s="1">
        <v>45917.434027777781</v>
      </c>
      <c r="D316" s="1">
        <v>45921.740277777775</v>
      </c>
      <c r="E316" t="s">
        <v>691</v>
      </c>
      <c r="F316">
        <v>2994</v>
      </c>
      <c r="G316">
        <v>0</v>
      </c>
      <c r="H316">
        <v>2994</v>
      </c>
      <c r="I316">
        <v>4000</v>
      </c>
      <c r="J316">
        <v>800</v>
      </c>
      <c r="K316" t="s">
        <v>109</v>
      </c>
      <c r="L316">
        <v>12</v>
      </c>
      <c r="M316">
        <v>320.79000000000002</v>
      </c>
      <c r="N316">
        <v>0</v>
      </c>
      <c r="O316">
        <v>0</v>
      </c>
      <c r="P316">
        <v>13.366</v>
      </c>
      <c r="Q316">
        <v>2.673</v>
      </c>
      <c r="R316">
        <v>24.78</v>
      </c>
      <c r="S316">
        <v>741.91300000000001</v>
      </c>
      <c r="T316">
        <v>-741.91300000000001</v>
      </c>
      <c r="U316">
        <v>-757.952</v>
      </c>
      <c r="V316">
        <v>-71.98</v>
      </c>
      <c r="W316">
        <v>0</v>
      </c>
      <c r="X316">
        <v>61</v>
      </c>
      <c r="Y316">
        <v>0</v>
      </c>
      <c r="Z316">
        <v>10.98</v>
      </c>
      <c r="AA316">
        <v>1</v>
      </c>
      <c r="AB316" t="s">
        <v>116</v>
      </c>
      <c r="AC316">
        <v>3200</v>
      </c>
      <c r="AD316">
        <v>2164.0680000000002</v>
      </c>
      <c r="AE316">
        <v>2164.0680000000002</v>
      </c>
      <c r="AF316">
        <v>0</v>
      </c>
      <c r="AG316">
        <v>-757.952</v>
      </c>
      <c r="AH316">
        <v>-71.98</v>
      </c>
      <c r="AI316">
        <v>2994</v>
      </c>
      <c r="AJ316">
        <v>0</v>
      </c>
      <c r="AL316">
        <v>0</v>
      </c>
      <c r="AM316" s="1">
        <v>45936</v>
      </c>
      <c r="AN316" s="1">
        <v>45936</v>
      </c>
      <c r="AO316" s="1">
        <v>45936</v>
      </c>
      <c r="AP316">
        <v>0</v>
      </c>
      <c r="AQ316">
        <v>2673.21</v>
      </c>
      <c r="AR316">
        <v>12</v>
      </c>
      <c r="AS316">
        <v>0</v>
      </c>
      <c r="AT316">
        <v>0</v>
      </c>
      <c r="AU316">
        <v>0.5</v>
      </c>
      <c r="AV316">
        <v>0</v>
      </c>
      <c r="AW316">
        <v>0</v>
      </c>
      <c r="AX316">
        <v>0.1</v>
      </c>
      <c r="AY316" t="s">
        <v>112</v>
      </c>
      <c r="AZ316" t="s">
        <v>113</v>
      </c>
      <c r="BA316">
        <v>24.78</v>
      </c>
      <c r="BB316">
        <v>0</v>
      </c>
      <c r="BC316">
        <v>741.91300000000001</v>
      </c>
      <c r="BD316">
        <v>-741.91300000000001</v>
      </c>
      <c r="BE316">
        <v>0</v>
      </c>
      <c r="BF316">
        <v>0</v>
      </c>
      <c r="BG316">
        <v>0</v>
      </c>
      <c r="BH316">
        <v>800</v>
      </c>
      <c r="BI316">
        <v>2.6732100000000001</v>
      </c>
      <c r="BL316">
        <v>0</v>
      </c>
      <c r="BM316">
        <v>0</v>
      </c>
      <c r="BN316">
        <v>0</v>
      </c>
      <c r="BO316">
        <v>0</v>
      </c>
      <c r="BP316">
        <v>0</v>
      </c>
      <c r="BS316" t="s">
        <v>692</v>
      </c>
      <c r="BT316">
        <v>13.366</v>
      </c>
      <c r="BU316">
        <v>0</v>
      </c>
      <c r="BV316">
        <v>2.673</v>
      </c>
      <c r="BW316">
        <v>0</v>
      </c>
      <c r="BX316">
        <v>0</v>
      </c>
      <c r="BY316">
        <v>2164.0680000000002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f t="shared" si="20"/>
        <v>2994</v>
      </c>
      <c r="DD316">
        <f t="shared" si="21"/>
        <v>741.91300000000001</v>
      </c>
      <c r="DE316">
        <f t="shared" si="22"/>
        <v>16.039000000000001</v>
      </c>
      <c r="DF316">
        <f t="shared" si="23"/>
        <v>71.98</v>
      </c>
      <c r="DG316">
        <f t="shared" si="24"/>
        <v>334.15600000000001</v>
      </c>
      <c r="DH316">
        <v>2164.0679999999998</v>
      </c>
    </row>
    <row r="317" spans="1:112" x14ac:dyDescent="0.3">
      <c r="A317">
        <v>8752910348</v>
      </c>
      <c r="B317">
        <v>10752954314</v>
      </c>
      <c r="C317" s="1">
        <v>45943.55972222222</v>
      </c>
      <c r="D317" s="1">
        <v>45945.631944444445</v>
      </c>
      <c r="E317" t="s">
        <v>693</v>
      </c>
      <c r="F317">
        <v>3394.02</v>
      </c>
      <c r="G317">
        <v>3394</v>
      </c>
      <c r="H317">
        <v>0</v>
      </c>
      <c r="I317">
        <v>4000</v>
      </c>
      <c r="J317">
        <v>400</v>
      </c>
      <c r="K317" t="s">
        <v>120</v>
      </c>
      <c r="L317">
        <v>18</v>
      </c>
      <c r="M317">
        <v>0</v>
      </c>
      <c r="N317">
        <v>258.87</v>
      </c>
      <c r="O317">
        <v>258.87</v>
      </c>
      <c r="P317">
        <v>14.381</v>
      </c>
      <c r="Q317">
        <v>2.8759999999999999</v>
      </c>
      <c r="R317">
        <v>24.78</v>
      </c>
      <c r="S317">
        <v>841.03300000000002</v>
      </c>
      <c r="T317">
        <v>-841.03300000000002</v>
      </c>
      <c r="U317">
        <v>-858.29</v>
      </c>
      <c r="V317">
        <v>-71.98</v>
      </c>
      <c r="W317">
        <v>0</v>
      </c>
      <c r="X317">
        <v>61</v>
      </c>
      <c r="Y317">
        <v>0</v>
      </c>
      <c r="Z317">
        <v>10.98</v>
      </c>
      <c r="AA317">
        <v>1</v>
      </c>
      <c r="AB317" t="s">
        <v>131</v>
      </c>
      <c r="AC317">
        <v>3600</v>
      </c>
      <c r="AD317">
        <v>2463.73</v>
      </c>
      <c r="AE317">
        <v>2463.73</v>
      </c>
      <c r="AF317">
        <v>0</v>
      </c>
      <c r="AG317">
        <v>0</v>
      </c>
      <c r="AI317">
        <v>0</v>
      </c>
      <c r="AJ317">
        <v>-858.29</v>
      </c>
      <c r="AK317">
        <v>-71.98</v>
      </c>
      <c r="AL317">
        <v>3394</v>
      </c>
      <c r="AM317" s="1"/>
      <c r="AN317" s="1"/>
      <c r="AO317" s="1"/>
      <c r="AP317">
        <v>0</v>
      </c>
      <c r="AQ317">
        <v>2876.28</v>
      </c>
      <c r="AR317">
        <v>0</v>
      </c>
      <c r="AS317">
        <v>9</v>
      </c>
      <c r="AT317">
        <v>9</v>
      </c>
      <c r="AU317">
        <v>0</v>
      </c>
      <c r="AV317">
        <v>0.25</v>
      </c>
      <c r="AW317">
        <v>0.25</v>
      </c>
      <c r="AX317">
        <v>0.1</v>
      </c>
      <c r="AY317" t="s">
        <v>112</v>
      </c>
      <c r="AZ317" t="s">
        <v>113</v>
      </c>
      <c r="BC317">
        <v>0</v>
      </c>
      <c r="BD317">
        <v>0</v>
      </c>
      <c r="BE317">
        <v>0</v>
      </c>
      <c r="BF317">
        <v>0</v>
      </c>
      <c r="BG317">
        <v>0</v>
      </c>
      <c r="BJ317">
        <v>24.78</v>
      </c>
      <c r="BK317">
        <v>0</v>
      </c>
      <c r="BL317">
        <v>841.03300000000002</v>
      </c>
      <c r="BM317">
        <v>-841.03300000000002</v>
      </c>
      <c r="BN317">
        <v>0</v>
      </c>
      <c r="BO317">
        <v>0</v>
      </c>
      <c r="BP317">
        <v>0</v>
      </c>
      <c r="BQ317">
        <v>400</v>
      </c>
      <c r="BR317">
        <v>2.8762799999999999</v>
      </c>
      <c r="BS317" t="s">
        <v>694</v>
      </c>
      <c r="BT317">
        <v>0</v>
      </c>
      <c r="BU317">
        <v>14.381</v>
      </c>
      <c r="BV317">
        <v>0</v>
      </c>
      <c r="BW317">
        <v>2.8759999999999999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2463.73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f t="shared" si="20"/>
        <v>3394</v>
      </c>
      <c r="DD317">
        <f t="shared" si="21"/>
        <v>841.03300000000002</v>
      </c>
      <c r="DE317">
        <f t="shared" si="22"/>
        <v>17.257000000000001</v>
      </c>
      <c r="DF317">
        <f t="shared" si="23"/>
        <v>71.98</v>
      </c>
      <c r="DG317">
        <f t="shared" si="24"/>
        <v>532.12099999999998</v>
      </c>
      <c r="DH317">
        <v>2463.73</v>
      </c>
    </row>
    <row r="318" spans="1:112" x14ac:dyDescent="0.3">
      <c r="A318">
        <v>8728329706</v>
      </c>
      <c r="B318">
        <v>10728285904</v>
      </c>
      <c r="C318" s="1">
        <v>45933.480555555558</v>
      </c>
      <c r="D318" s="1">
        <v>45937.61041666667</v>
      </c>
      <c r="E318" t="s">
        <v>176</v>
      </c>
      <c r="F318">
        <v>3169</v>
      </c>
      <c r="G318">
        <v>0</v>
      </c>
      <c r="H318">
        <v>3169</v>
      </c>
      <c r="I318">
        <v>3750</v>
      </c>
      <c r="J318">
        <v>375</v>
      </c>
      <c r="K318" t="s">
        <v>109</v>
      </c>
      <c r="L318">
        <v>18</v>
      </c>
      <c r="M318">
        <v>483.41</v>
      </c>
      <c r="N318">
        <v>0</v>
      </c>
      <c r="O318">
        <v>0</v>
      </c>
      <c r="P318">
        <v>13.428000000000001</v>
      </c>
      <c r="Q318">
        <v>2.6859999999999999</v>
      </c>
      <c r="R318">
        <v>24.78</v>
      </c>
      <c r="S318">
        <v>785.27800000000002</v>
      </c>
      <c r="T318">
        <v>-785.27800000000002</v>
      </c>
      <c r="U318">
        <v>-801.39200000000005</v>
      </c>
      <c r="V318">
        <v>-71.98</v>
      </c>
      <c r="W318">
        <v>0</v>
      </c>
      <c r="X318">
        <v>61</v>
      </c>
      <c r="Y318">
        <v>0</v>
      </c>
      <c r="Z318">
        <v>10.98</v>
      </c>
      <c r="AA318">
        <v>1</v>
      </c>
      <c r="AB318" t="s">
        <v>110</v>
      </c>
      <c r="AC318">
        <v>3375</v>
      </c>
      <c r="AD318">
        <v>2295.6280000000002</v>
      </c>
      <c r="AE318">
        <v>2295.6280000000002</v>
      </c>
      <c r="AF318">
        <v>0</v>
      </c>
      <c r="AG318">
        <v>-801.39200000000005</v>
      </c>
      <c r="AH318">
        <v>-71.98</v>
      </c>
      <c r="AI318">
        <v>3169</v>
      </c>
      <c r="AJ318">
        <v>0</v>
      </c>
      <c r="AL318">
        <v>0</v>
      </c>
      <c r="AM318" s="1">
        <v>45953</v>
      </c>
      <c r="AN318" s="1">
        <v>45953</v>
      </c>
      <c r="AO318" s="1">
        <v>45953</v>
      </c>
      <c r="AP318">
        <v>0</v>
      </c>
      <c r="AQ318">
        <v>2685.59</v>
      </c>
      <c r="AR318">
        <v>18</v>
      </c>
      <c r="AS318">
        <v>0</v>
      </c>
      <c r="AT318">
        <v>0</v>
      </c>
      <c r="AU318">
        <v>0.5</v>
      </c>
      <c r="AV318">
        <v>0</v>
      </c>
      <c r="AW318">
        <v>0</v>
      </c>
      <c r="AX318">
        <v>0.1</v>
      </c>
      <c r="AY318" t="s">
        <v>112</v>
      </c>
      <c r="AZ318" t="s">
        <v>124</v>
      </c>
      <c r="BA318">
        <v>24.78</v>
      </c>
      <c r="BB318">
        <v>0</v>
      </c>
      <c r="BC318">
        <v>785.27800000000002</v>
      </c>
      <c r="BD318">
        <v>-785.27800000000002</v>
      </c>
      <c r="BE318">
        <v>0</v>
      </c>
      <c r="BF318">
        <v>0</v>
      </c>
      <c r="BG318">
        <v>0</v>
      </c>
      <c r="BH318">
        <v>375</v>
      </c>
      <c r="BI318">
        <v>2.6855899999999999</v>
      </c>
      <c r="BL318">
        <v>0</v>
      </c>
      <c r="BM318">
        <v>0</v>
      </c>
      <c r="BN318">
        <v>0</v>
      </c>
      <c r="BO318">
        <v>0</v>
      </c>
      <c r="BP318">
        <v>0</v>
      </c>
      <c r="BS318" t="s">
        <v>695</v>
      </c>
      <c r="BT318">
        <v>13.428000000000001</v>
      </c>
      <c r="BU318">
        <v>0</v>
      </c>
      <c r="BV318">
        <v>2.6859999999999999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2295.6280000000002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f t="shared" si="20"/>
        <v>3169</v>
      </c>
      <c r="DD318">
        <f t="shared" si="21"/>
        <v>785.27800000000002</v>
      </c>
      <c r="DE318">
        <f t="shared" si="22"/>
        <v>16.114000000000001</v>
      </c>
      <c r="DF318">
        <f t="shared" si="23"/>
        <v>71.98</v>
      </c>
      <c r="DG318">
        <f t="shared" si="24"/>
        <v>496.83800000000002</v>
      </c>
      <c r="DH318">
        <v>2295.6279999999997</v>
      </c>
    </row>
    <row r="319" spans="1:112" x14ac:dyDescent="0.3">
      <c r="A319">
        <v>8725127674</v>
      </c>
      <c r="B319">
        <v>10725077851</v>
      </c>
      <c r="C319" s="1">
        <v>45931.568749999999</v>
      </c>
      <c r="D319" s="1">
        <v>45935.51458333333</v>
      </c>
      <c r="E319" t="s">
        <v>696</v>
      </c>
      <c r="F319">
        <v>3629</v>
      </c>
      <c r="G319">
        <v>0</v>
      </c>
      <c r="H319">
        <v>3628.99</v>
      </c>
      <c r="I319">
        <v>5000</v>
      </c>
      <c r="J319">
        <v>1165</v>
      </c>
      <c r="K319" t="s">
        <v>109</v>
      </c>
      <c r="L319">
        <v>18</v>
      </c>
      <c r="M319">
        <v>553.58000000000004</v>
      </c>
      <c r="N319">
        <v>0</v>
      </c>
      <c r="O319">
        <v>0</v>
      </c>
      <c r="P319">
        <v>15.377000000000001</v>
      </c>
      <c r="Q319">
        <v>3.0750000000000002</v>
      </c>
      <c r="R319">
        <v>31.86</v>
      </c>
      <c r="S319">
        <v>1156.1959999999999</v>
      </c>
      <c r="T319">
        <v>-1156.1959999999999</v>
      </c>
      <c r="U319">
        <v>-1174.6479999999999</v>
      </c>
      <c r="V319">
        <v>-71.98</v>
      </c>
      <c r="W319">
        <v>0</v>
      </c>
      <c r="X319">
        <v>61</v>
      </c>
      <c r="Y319">
        <v>0</v>
      </c>
      <c r="Z319">
        <v>10.98</v>
      </c>
      <c r="AA319">
        <v>1</v>
      </c>
      <c r="AB319" t="s">
        <v>116</v>
      </c>
      <c r="AC319">
        <v>3835</v>
      </c>
      <c r="AD319">
        <v>2382.3620000000001</v>
      </c>
      <c r="AE319">
        <v>2382.3620000000001</v>
      </c>
      <c r="AF319">
        <v>0</v>
      </c>
      <c r="AG319">
        <v>-1174.6479999999999</v>
      </c>
      <c r="AH319">
        <v>-71.98</v>
      </c>
      <c r="AI319">
        <v>3628.99</v>
      </c>
      <c r="AJ319">
        <v>0</v>
      </c>
      <c r="AL319">
        <v>0</v>
      </c>
      <c r="AM319" s="1">
        <v>45953</v>
      </c>
      <c r="AN319" s="1">
        <v>45953</v>
      </c>
      <c r="AO319" s="1">
        <v>45953</v>
      </c>
      <c r="AP319">
        <v>0</v>
      </c>
      <c r="AQ319">
        <v>3075.42</v>
      </c>
      <c r="AR319">
        <v>18</v>
      </c>
      <c r="AS319">
        <v>0</v>
      </c>
      <c r="AT319">
        <v>0</v>
      </c>
      <c r="AU319">
        <v>0.5</v>
      </c>
      <c r="AV319">
        <v>0</v>
      </c>
      <c r="AW319">
        <v>0</v>
      </c>
      <c r="AX319">
        <v>0.1</v>
      </c>
      <c r="AY319" t="s">
        <v>127</v>
      </c>
      <c r="AZ319" t="s">
        <v>128</v>
      </c>
      <c r="BA319">
        <v>31.86</v>
      </c>
      <c r="BB319">
        <v>0</v>
      </c>
      <c r="BC319">
        <v>1156.1959999999999</v>
      </c>
      <c r="BD319">
        <v>-1156.1959999999999</v>
      </c>
      <c r="BE319">
        <v>0</v>
      </c>
      <c r="BF319">
        <v>0</v>
      </c>
      <c r="BG319">
        <v>0</v>
      </c>
      <c r="BH319">
        <v>1165</v>
      </c>
      <c r="BI319">
        <v>3.0754199999999998</v>
      </c>
      <c r="BL319">
        <v>0</v>
      </c>
      <c r="BM319">
        <v>0</v>
      </c>
      <c r="BN319">
        <v>0</v>
      </c>
      <c r="BO319">
        <v>0</v>
      </c>
      <c r="BP319">
        <v>0</v>
      </c>
      <c r="BS319" t="s">
        <v>697</v>
      </c>
      <c r="BT319">
        <v>15.377000000000001</v>
      </c>
      <c r="BU319">
        <v>0</v>
      </c>
      <c r="BV319">
        <v>3.0750000000000002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2382.3620000000001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f t="shared" si="20"/>
        <v>3628.99</v>
      </c>
      <c r="DD319">
        <f t="shared" si="21"/>
        <v>1156.1959999999999</v>
      </c>
      <c r="DE319">
        <f t="shared" si="22"/>
        <v>18.452000000000002</v>
      </c>
      <c r="DF319">
        <f t="shared" si="23"/>
        <v>71.98</v>
      </c>
      <c r="DG319">
        <f t="shared" si="24"/>
        <v>568.95699999999999</v>
      </c>
      <c r="DH319">
        <v>2382.3619999999996</v>
      </c>
    </row>
    <row r="320" spans="1:112" x14ac:dyDescent="0.3">
      <c r="A320">
        <v>8724398193</v>
      </c>
      <c r="B320">
        <v>10724346669</v>
      </c>
      <c r="C320" s="1">
        <v>45931.463194444441</v>
      </c>
      <c r="D320" s="1">
        <v>45935.67083333333</v>
      </c>
      <c r="E320" t="s">
        <v>698</v>
      </c>
      <c r="F320">
        <v>4751</v>
      </c>
      <c r="G320">
        <v>0</v>
      </c>
      <c r="H320">
        <v>4751</v>
      </c>
      <c r="I320">
        <v>6000</v>
      </c>
      <c r="J320">
        <v>1043</v>
      </c>
      <c r="K320" t="s">
        <v>109</v>
      </c>
      <c r="L320">
        <v>18</v>
      </c>
      <c r="M320">
        <v>724.73</v>
      </c>
      <c r="N320">
        <v>0</v>
      </c>
      <c r="O320">
        <v>0</v>
      </c>
      <c r="P320">
        <v>20.131</v>
      </c>
      <c r="Q320">
        <v>4.0259999999999998</v>
      </c>
      <c r="R320">
        <v>31.86</v>
      </c>
      <c r="S320">
        <v>1513.6690000000001</v>
      </c>
      <c r="T320">
        <v>-1513.6690000000001</v>
      </c>
      <c r="U320">
        <v>-1537.826</v>
      </c>
      <c r="V320">
        <v>-71.98</v>
      </c>
      <c r="W320">
        <v>0</v>
      </c>
      <c r="X320">
        <v>61</v>
      </c>
      <c r="Y320">
        <v>0</v>
      </c>
      <c r="Z320">
        <v>10.98</v>
      </c>
      <c r="AA320">
        <v>1</v>
      </c>
      <c r="AB320" t="s">
        <v>116</v>
      </c>
      <c r="AC320">
        <v>4957</v>
      </c>
      <c r="AD320">
        <v>3141.194</v>
      </c>
      <c r="AE320">
        <v>3141.194</v>
      </c>
      <c r="AF320">
        <v>0</v>
      </c>
      <c r="AG320">
        <v>-1537.826</v>
      </c>
      <c r="AH320">
        <v>-71.98</v>
      </c>
      <c r="AI320">
        <v>4751</v>
      </c>
      <c r="AJ320">
        <v>0</v>
      </c>
      <c r="AL320">
        <v>0</v>
      </c>
      <c r="AM320" s="1">
        <v>45953</v>
      </c>
      <c r="AN320" s="1">
        <v>45953</v>
      </c>
      <c r="AO320" s="1">
        <v>45953</v>
      </c>
      <c r="AP320">
        <v>0</v>
      </c>
      <c r="AQ320">
        <v>4026.27</v>
      </c>
      <c r="AR320">
        <v>18</v>
      </c>
      <c r="AS320">
        <v>0</v>
      </c>
      <c r="AT320">
        <v>0</v>
      </c>
      <c r="AU320">
        <v>0.5</v>
      </c>
      <c r="AV320">
        <v>0</v>
      </c>
      <c r="AW320">
        <v>0</v>
      </c>
      <c r="AX320">
        <v>0.1</v>
      </c>
      <c r="AY320" t="s">
        <v>127</v>
      </c>
      <c r="AZ320" t="s">
        <v>128</v>
      </c>
      <c r="BA320">
        <v>31.86</v>
      </c>
      <c r="BB320">
        <v>0</v>
      </c>
      <c r="BC320">
        <v>1513.6690000000001</v>
      </c>
      <c r="BD320">
        <v>-1513.6690000000001</v>
      </c>
      <c r="BE320">
        <v>0</v>
      </c>
      <c r="BF320">
        <v>0</v>
      </c>
      <c r="BG320">
        <v>0</v>
      </c>
      <c r="BH320">
        <v>1043</v>
      </c>
      <c r="BI320">
        <v>4.0262700000000002</v>
      </c>
      <c r="BL320">
        <v>0</v>
      </c>
      <c r="BM320">
        <v>0</v>
      </c>
      <c r="BN320">
        <v>0</v>
      </c>
      <c r="BO320">
        <v>0</v>
      </c>
      <c r="BP320">
        <v>0</v>
      </c>
      <c r="BS320" t="s">
        <v>699</v>
      </c>
      <c r="BT320">
        <v>20.131</v>
      </c>
      <c r="BU320">
        <v>0</v>
      </c>
      <c r="BV320">
        <v>4.0259999999999998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3141.194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f t="shared" si="20"/>
        <v>4751</v>
      </c>
      <c r="DD320">
        <f t="shared" si="21"/>
        <v>1513.6690000000001</v>
      </c>
      <c r="DE320">
        <f t="shared" si="22"/>
        <v>24.157</v>
      </c>
      <c r="DF320">
        <f t="shared" si="23"/>
        <v>71.98</v>
      </c>
      <c r="DG320">
        <f t="shared" si="24"/>
        <v>744.86099999999999</v>
      </c>
      <c r="DH320">
        <v>3141.194</v>
      </c>
    </row>
    <row r="321" spans="1:112" x14ac:dyDescent="0.3">
      <c r="A321">
        <v>8744253242</v>
      </c>
      <c r="B321">
        <v>10744261680</v>
      </c>
      <c r="C321" s="1">
        <v>45939.576388888891</v>
      </c>
      <c r="D321" s="1">
        <v>45944.461111111108</v>
      </c>
      <c r="E321" t="s">
        <v>700</v>
      </c>
      <c r="F321">
        <v>2146</v>
      </c>
      <c r="G321">
        <v>0</v>
      </c>
      <c r="H321">
        <v>2146</v>
      </c>
      <c r="I321">
        <v>3000</v>
      </c>
      <c r="J321">
        <v>648</v>
      </c>
      <c r="K321" t="s">
        <v>109</v>
      </c>
      <c r="L321">
        <v>5</v>
      </c>
      <c r="M321">
        <v>102.19</v>
      </c>
      <c r="N321">
        <v>0</v>
      </c>
      <c r="O321">
        <v>0</v>
      </c>
      <c r="P321">
        <v>10.218999999999999</v>
      </c>
      <c r="Q321">
        <v>2.044</v>
      </c>
      <c r="R321">
        <v>21.24</v>
      </c>
      <c r="S321">
        <v>455.81</v>
      </c>
      <c r="T321">
        <v>-455.81</v>
      </c>
      <c r="U321">
        <v>-468.07299999999998</v>
      </c>
      <c r="V321">
        <v>-71.98</v>
      </c>
      <c r="W321">
        <v>0</v>
      </c>
      <c r="X321">
        <v>61</v>
      </c>
      <c r="Y321">
        <v>0</v>
      </c>
      <c r="Z321">
        <v>10.98</v>
      </c>
      <c r="AA321">
        <v>1</v>
      </c>
      <c r="AB321" t="s">
        <v>116</v>
      </c>
      <c r="AC321">
        <v>2352</v>
      </c>
      <c r="AD321">
        <v>1605.9469999999999</v>
      </c>
      <c r="AE321">
        <v>1605.9469999999999</v>
      </c>
      <c r="AF321">
        <v>0</v>
      </c>
      <c r="AG321">
        <v>-468.07299999999998</v>
      </c>
      <c r="AH321">
        <v>-71.98</v>
      </c>
      <c r="AI321">
        <v>2146</v>
      </c>
      <c r="AJ321">
        <v>0</v>
      </c>
      <c r="AL321">
        <v>0</v>
      </c>
      <c r="AM321" s="1">
        <v>45958</v>
      </c>
      <c r="AN321" s="1">
        <v>45958</v>
      </c>
      <c r="AO321" s="1">
        <v>45958</v>
      </c>
      <c r="AP321">
        <v>0</v>
      </c>
      <c r="AQ321">
        <v>2043.81</v>
      </c>
      <c r="AR321">
        <v>5</v>
      </c>
      <c r="AS321">
        <v>0</v>
      </c>
      <c r="AT321">
        <v>0</v>
      </c>
      <c r="AU321">
        <v>0.5</v>
      </c>
      <c r="AV321">
        <v>0</v>
      </c>
      <c r="AW321">
        <v>0</v>
      </c>
      <c r="AX321">
        <v>0.1</v>
      </c>
      <c r="AY321" t="s">
        <v>112</v>
      </c>
      <c r="AZ321" t="s">
        <v>128</v>
      </c>
      <c r="BA321">
        <v>21.24</v>
      </c>
      <c r="BB321">
        <v>0</v>
      </c>
      <c r="BC321">
        <v>455.81</v>
      </c>
      <c r="BD321">
        <v>-455.81</v>
      </c>
      <c r="BE321">
        <v>0</v>
      </c>
      <c r="BF321">
        <v>0</v>
      </c>
      <c r="BG321">
        <v>0</v>
      </c>
      <c r="BH321">
        <v>648</v>
      </c>
      <c r="BI321">
        <v>2.0438100000000001</v>
      </c>
      <c r="BL321">
        <v>0</v>
      </c>
      <c r="BM321">
        <v>0</v>
      </c>
      <c r="BN321">
        <v>0</v>
      </c>
      <c r="BO321">
        <v>0</v>
      </c>
      <c r="BP321">
        <v>0</v>
      </c>
      <c r="BS321" t="s">
        <v>701</v>
      </c>
      <c r="BT321">
        <v>10.218999999999999</v>
      </c>
      <c r="BU321">
        <v>0</v>
      </c>
      <c r="BV321">
        <v>2.044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1605.9469999999999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f t="shared" si="20"/>
        <v>2146</v>
      </c>
      <c r="DD321">
        <f t="shared" si="21"/>
        <v>455.81</v>
      </c>
      <c r="DE321">
        <f t="shared" si="22"/>
        <v>12.263</v>
      </c>
      <c r="DF321">
        <f t="shared" si="23"/>
        <v>71.98</v>
      </c>
      <c r="DG321">
        <f t="shared" si="24"/>
        <v>112.40899999999999</v>
      </c>
      <c r="DH321">
        <v>1605.9470000000001</v>
      </c>
    </row>
    <row r="322" spans="1:112" x14ac:dyDescent="0.3">
      <c r="A322">
        <v>8738362887</v>
      </c>
      <c r="B322">
        <v>10738344072</v>
      </c>
      <c r="C322" s="1">
        <v>45936.454861111109</v>
      </c>
      <c r="D322" s="1">
        <v>45942.694444444445</v>
      </c>
      <c r="E322" t="s">
        <v>702</v>
      </c>
      <c r="F322">
        <v>2244</v>
      </c>
      <c r="G322">
        <v>0</v>
      </c>
      <c r="H322">
        <v>2244</v>
      </c>
      <c r="I322">
        <v>3250</v>
      </c>
      <c r="J322">
        <v>800</v>
      </c>
      <c r="K322" t="s">
        <v>109</v>
      </c>
      <c r="L322">
        <v>5</v>
      </c>
      <c r="M322">
        <v>106.86</v>
      </c>
      <c r="N322">
        <v>0</v>
      </c>
      <c r="O322">
        <v>0</v>
      </c>
      <c r="P322">
        <v>10.686</v>
      </c>
      <c r="Q322">
        <v>2.137</v>
      </c>
      <c r="R322">
        <v>25.96</v>
      </c>
      <c r="S322">
        <v>582.54200000000003</v>
      </c>
      <c r="T322">
        <v>-582.54200000000003</v>
      </c>
      <c r="U322">
        <v>-595.36500000000001</v>
      </c>
      <c r="V322">
        <v>-71.98</v>
      </c>
      <c r="W322">
        <v>0</v>
      </c>
      <c r="X322">
        <v>61</v>
      </c>
      <c r="Y322">
        <v>0</v>
      </c>
      <c r="Z322">
        <v>10.98</v>
      </c>
      <c r="AA322">
        <v>1</v>
      </c>
      <c r="AB322" t="s">
        <v>116</v>
      </c>
      <c r="AC322">
        <v>2450</v>
      </c>
      <c r="AD322">
        <v>1576.655</v>
      </c>
      <c r="AE322">
        <v>1576.655</v>
      </c>
      <c r="AF322">
        <v>0</v>
      </c>
      <c r="AG322">
        <v>-595.36500000000001</v>
      </c>
      <c r="AH322">
        <v>-71.98</v>
      </c>
      <c r="AI322">
        <v>2244</v>
      </c>
      <c r="AJ322">
        <v>0</v>
      </c>
      <c r="AL322">
        <v>0</v>
      </c>
      <c r="AM322" s="1">
        <v>45957</v>
      </c>
      <c r="AN322" s="1">
        <v>45957</v>
      </c>
      <c r="AO322" s="1">
        <v>45957</v>
      </c>
      <c r="AP322">
        <v>0</v>
      </c>
      <c r="AQ322">
        <v>2137.14</v>
      </c>
      <c r="AR322">
        <v>5</v>
      </c>
      <c r="AS322">
        <v>0</v>
      </c>
      <c r="AT322">
        <v>0</v>
      </c>
      <c r="AU322">
        <v>0.5</v>
      </c>
      <c r="AV322">
        <v>0</v>
      </c>
      <c r="AW322">
        <v>0</v>
      </c>
      <c r="AX322">
        <v>0.1</v>
      </c>
      <c r="AY322" t="s">
        <v>121</v>
      </c>
      <c r="AZ322" t="s">
        <v>113</v>
      </c>
      <c r="BA322">
        <v>25.96</v>
      </c>
      <c r="BB322">
        <v>0</v>
      </c>
      <c r="BC322">
        <v>582.54200000000003</v>
      </c>
      <c r="BD322">
        <v>-582.54200000000003</v>
      </c>
      <c r="BE322">
        <v>0</v>
      </c>
      <c r="BF322">
        <v>0</v>
      </c>
      <c r="BG322">
        <v>0</v>
      </c>
      <c r="BH322">
        <v>800</v>
      </c>
      <c r="BI322">
        <v>2.13714</v>
      </c>
      <c r="BL322">
        <v>0</v>
      </c>
      <c r="BM322">
        <v>0</v>
      </c>
      <c r="BN322">
        <v>0</v>
      </c>
      <c r="BO322">
        <v>0</v>
      </c>
      <c r="BP322">
        <v>0</v>
      </c>
      <c r="BS322" t="s">
        <v>703</v>
      </c>
      <c r="BT322">
        <v>10.686</v>
      </c>
      <c r="BU322">
        <v>0</v>
      </c>
      <c r="BV322">
        <v>2.137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1576.655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f t="shared" ref="DC322:DC385" si="25">IFERROR(G322,0)+IFERROR(H322,0)</f>
        <v>2244</v>
      </c>
      <c r="DD322">
        <f t="shared" ref="DD322:DD385" si="26">ABS(IFERROR(T322,0))</f>
        <v>582.54200000000003</v>
      </c>
      <c r="DE322">
        <f t="shared" ref="DE322:DE385" si="27">ABS(IFERROR(P322,0)+IFERROR(Q322,0))</f>
        <v>12.823</v>
      </c>
      <c r="DF322">
        <f t="shared" ref="DF322:DF385" si="28">ABS(IFERROR(AH322,0))+ABS(IFERROR(AK322,0))+IFERROR(W322,0)</f>
        <v>71.98</v>
      </c>
      <c r="DG322">
        <f t="shared" ref="DG322:DG385" si="29">IFERROR(M322,0)+IFERROR(N322,0)+IFERROR(O322,0)+IFERROR(P322,0)</f>
        <v>117.54599999999999</v>
      </c>
      <c r="DH322">
        <v>1576.655</v>
      </c>
    </row>
    <row r="323" spans="1:112" x14ac:dyDescent="0.3">
      <c r="A323">
        <v>8737652531</v>
      </c>
      <c r="B323">
        <v>10737629629</v>
      </c>
      <c r="C323" s="1">
        <v>45936.454861111109</v>
      </c>
      <c r="D323" s="1">
        <v>45939.866666666669</v>
      </c>
      <c r="E323" t="s">
        <v>704</v>
      </c>
      <c r="F323">
        <v>2759</v>
      </c>
      <c r="G323">
        <v>0</v>
      </c>
      <c r="H323">
        <v>2758.99</v>
      </c>
      <c r="I323">
        <v>3500</v>
      </c>
      <c r="J323">
        <v>535</v>
      </c>
      <c r="K323" t="s">
        <v>120</v>
      </c>
      <c r="L323">
        <v>18</v>
      </c>
      <c r="M323">
        <v>0</v>
      </c>
      <c r="N323">
        <v>210.43</v>
      </c>
      <c r="O323">
        <v>210.43</v>
      </c>
      <c r="P323">
        <v>11.691000000000001</v>
      </c>
      <c r="Q323">
        <v>2.3380000000000001</v>
      </c>
      <c r="R323">
        <v>21.24</v>
      </c>
      <c r="S323">
        <v>586.00900000000001</v>
      </c>
      <c r="T323">
        <v>-586.00900000000001</v>
      </c>
      <c r="U323">
        <v>-600.03800000000001</v>
      </c>
      <c r="V323">
        <v>-71.98</v>
      </c>
      <c r="W323">
        <v>0</v>
      </c>
      <c r="X323">
        <v>61</v>
      </c>
      <c r="Y323">
        <v>0</v>
      </c>
      <c r="Z323">
        <v>10.98</v>
      </c>
      <c r="AA323">
        <v>1</v>
      </c>
      <c r="AB323" t="s">
        <v>131</v>
      </c>
      <c r="AC323">
        <v>2965</v>
      </c>
      <c r="AD323">
        <v>2086.9720000000002</v>
      </c>
      <c r="AE323">
        <v>2086.9720000000002</v>
      </c>
      <c r="AF323">
        <v>0</v>
      </c>
      <c r="AG323">
        <v>-600.03800000000001</v>
      </c>
      <c r="AH323">
        <v>-71.98</v>
      </c>
      <c r="AI323">
        <v>2758.99</v>
      </c>
      <c r="AJ323">
        <v>0</v>
      </c>
      <c r="AL323">
        <v>0</v>
      </c>
      <c r="AM323" s="1">
        <v>45953</v>
      </c>
      <c r="AN323" s="1">
        <v>45953</v>
      </c>
      <c r="AO323" s="1">
        <v>45953</v>
      </c>
      <c r="AP323">
        <v>0</v>
      </c>
      <c r="AQ323">
        <v>2338.14</v>
      </c>
      <c r="AR323">
        <v>0</v>
      </c>
      <c r="AS323">
        <v>9</v>
      </c>
      <c r="AT323">
        <v>9</v>
      </c>
      <c r="AU323">
        <v>0</v>
      </c>
      <c r="AV323">
        <v>0.25</v>
      </c>
      <c r="AW323">
        <v>0.25</v>
      </c>
      <c r="AX323">
        <v>0.1</v>
      </c>
      <c r="AY323" t="s">
        <v>112</v>
      </c>
      <c r="AZ323" t="s">
        <v>128</v>
      </c>
      <c r="BA323">
        <v>21.24</v>
      </c>
      <c r="BB323">
        <v>0</v>
      </c>
      <c r="BC323">
        <v>586.00900000000001</v>
      </c>
      <c r="BD323">
        <v>-586.00900000000001</v>
      </c>
      <c r="BE323">
        <v>0</v>
      </c>
      <c r="BF323">
        <v>0</v>
      </c>
      <c r="BG323">
        <v>0</v>
      </c>
      <c r="BH323">
        <v>535</v>
      </c>
      <c r="BI323">
        <v>2.3381400000000001</v>
      </c>
      <c r="BL323">
        <v>0</v>
      </c>
      <c r="BM323">
        <v>0</v>
      </c>
      <c r="BN323">
        <v>0</v>
      </c>
      <c r="BO323">
        <v>0</v>
      </c>
      <c r="BP323">
        <v>0</v>
      </c>
      <c r="BS323" t="s">
        <v>492</v>
      </c>
      <c r="BT323">
        <v>11.691000000000001</v>
      </c>
      <c r="BU323">
        <v>0</v>
      </c>
      <c r="BV323">
        <v>2.3380000000000001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2086.9720000000002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f t="shared" si="25"/>
        <v>2758.99</v>
      </c>
      <c r="DD323">
        <f t="shared" si="26"/>
        <v>586.00900000000001</v>
      </c>
      <c r="DE323">
        <f t="shared" si="27"/>
        <v>14.029</v>
      </c>
      <c r="DF323">
        <f t="shared" si="28"/>
        <v>71.98</v>
      </c>
      <c r="DG323">
        <f t="shared" si="29"/>
        <v>432.55099999999999</v>
      </c>
      <c r="DH323">
        <v>2086.9719999999998</v>
      </c>
    </row>
    <row r="324" spans="1:112" x14ac:dyDescent="0.3">
      <c r="A324">
        <v>8746828489</v>
      </c>
      <c r="B324">
        <v>10746849477</v>
      </c>
      <c r="C324" s="1">
        <v>45940.80972222222</v>
      </c>
      <c r="D324" s="1">
        <v>45945.472222222219</v>
      </c>
      <c r="E324" t="s">
        <v>705</v>
      </c>
      <c r="F324">
        <v>1204</v>
      </c>
      <c r="G324">
        <v>1204</v>
      </c>
      <c r="H324">
        <v>0</v>
      </c>
      <c r="I324">
        <v>2750</v>
      </c>
      <c r="J324">
        <v>1375</v>
      </c>
      <c r="K324" t="s">
        <v>109</v>
      </c>
      <c r="L324">
        <v>5</v>
      </c>
      <c r="M324">
        <v>57.33</v>
      </c>
      <c r="N324">
        <v>0</v>
      </c>
      <c r="O324">
        <v>0</v>
      </c>
      <c r="P324">
        <v>5.7329999999999997</v>
      </c>
      <c r="Q324">
        <v>1.147</v>
      </c>
      <c r="R324">
        <v>25.96</v>
      </c>
      <c r="S324">
        <v>312.55799999999999</v>
      </c>
      <c r="T324">
        <v>-312.55799999999999</v>
      </c>
      <c r="U324">
        <v>-319.43799999999999</v>
      </c>
      <c r="V324">
        <v>-53.1</v>
      </c>
      <c r="W324">
        <v>0</v>
      </c>
      <c r="X324">
        <v>45</v>
      </c>
      <c r="Y324">
        <v>0</v>
      </c>
      <c r="Z324">
        <v>8.1</v>
      </c>
      <c r="AA324">
        <v>1</v>
      </c>
      <c r="AB324" t="s">
        <v>116</v>
      </c>
      <c r="AC324">
        <v>1375</v>
      </c>
      <c r="AD324">
        <v>831.46199999999999</v>
      </c>
      <c r="AE324">
        <v>831.46199999999999</v>
      </c>
      <c r="AF324">
        <v>0</v>
      </c>
      <c r="AG324">
        <v>0</v>
      </c>
      <c r="AI324">
        <v>0</v>
      </c>
      <c r="AJ324">
        <v>-319.43799999999999</v>
      </c>
      <c r="AK324">
        <v>-53.1</v>
      </c>
      <c r="AL324">
        <v>1204</v>
      </c>
      <c r="AM324" s="1"/>
      <c r="AN324" s="1"/>
      <c r="AO324" s="1"/>
      <c r="AP324">
        <v>169</v>
      </c>
      <c r="AQ324">
        <v>1146.67</v>
      </c>
      <c r="AR324">
        <v>5</v>
      </c>
      <c r="AS324">
        <v>0</v>
      </c>
      <c r="AT324">
        <v>0</v>
      </c>
      <c r="AU324">
        <v>0.5</v>
      </c>
      <c r="AV324">
        <v>0</v>
      </c>
      <c r="AW324">
        <v>0</v>
      </c>
      <c r="AX324">
        <v>0.1</v>
      </c>
      <c r="AY324" t="s">
        <v>112</v>
      </c>
      <c r="AZ324" t="s">
        <v>113</v>
      </c>
      <c r="BC324">
        <v>0</v>
      </c>
      <c r="BD324">
        <v>0</v>
      </c>
      <c r="BE324">
        <v>0</v>
      </c>
      <c r="BF324">
        <v>0</v>
      </c>
      <c r="BG324">
        <v>0</v>
      </c>
      <c r="BJ324">
        <v>25.96</v>
      </c>
      <c r="BK324">
        <v>0</v>
      </c>
      <c r="BL324">
        <v>312.55799999999999</v>
      </c>
      <c r="BM324">
        <v>-312.55799999999999</v>
      </c>
      <c r="BN324">
        <v>0</v>
      </c>
      <c r="BO324">
        <v>0</v>
      </c>
      <c r="BP324">
        <v>0</v>
      </c>
      <c r="BQ324">
        <v>1375</v>
      </c>
      <c r="BR324">
        <v>1.1466700000000001</v>
      </c>
      <c r="BS324" t="s">
        <v>706</v>
      </c>
      <c r="BT324">
        <v>0</v>
      </c>
      <c r="BU324">
        <v>5.7329999999999997</v>
      </c>
      <c r="BV324">
        <v>0</v>
      </c>
      <c r="BW324">
        <v>1.147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831.46199999999999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f t="shared" si="25"/>
        <v>1204</v>
      </c>
      <c r="DD324">
        <f t="shared" si="26"/>
        <v>312.55799999999999</v>
      </c>
      <c r="DE324">
        <f t="shared" si="27"/>
        <v>6.88</v>
      </c>
      <c r="DF324">
        <f t="shared" si="28"/>
        <v>53.1</v>
      </c>
      <c r="DG324">
        <f t="shared" si="29"/>
        <v>63.062999999999995</v>
      </c>
      <c r="DH324">
        <v>831.46199999999999</v>
      </c>
    </row>
    <row r="325" spans="1:112" x14ac:dyDescent="0.3">
      <c r="A325">
        <v>8672455122</v>
      </c>
      <c r="B325">
        <v>10672379467</v>
      </c>
      <c r="C325" s="1">
        <v>45915.789583333331</v>
      </c>
      <c r="D325" s="1">
        <v>45920.711805555555</v>
      </c>
      <c r="E325" t="s">
        <v>707</v>
      </c>
      <c r="F325">
        <v>2834</v>
      </c>
      <c r="G325">
        <v>2834</v>
      </c>
      <c r="H325">
        <v>0</v>
      </c>
      <c r="I325">
        <v>4000</v>
      </c>
      <c r="J325">
        <v>800</v>
      </c>
      <c r="K325" t="s">
        <v>109</v>
      </c>
      <c r="L325">
        <v>12</v>
      </c>
      <c r="M325">
        <v>303.64</v>
      </c>
      <c r="N325">
        <v>0</v>
      </c>
      <c r="O325">
        <v>0</v>
      </c>
      <c r="P325">
        <v>12.651999999999999</v>
      </c>
      <c r="Q325">
        <v>2.5299999999999998</v>
      </c>
      <c r="R325">
        <v>24.78</v>
      </c>
      <c r="S325">
        <v>702.26499999999999</v>
      </c>
      <c r="T325">
        <v>-702.26499999999999</v>
      </c>
      <c r="U325">
        <v>-717.447</v>
      </c>
      <c r="V325">
        <v>-71.98</v>
      </c>
      <c r="W325">
        <v>0</v>
      </c>
      <c r="X325">
        <v>61</v>
      </c>
      <c r="Y325">
        <v>0</v>
      </c>
      <c r="Z325">
        <v>10.98</v>
      </c>
      <c r="AA325">
        <v>1</v>
      </c>
      <c r="AB325" t="s">
        <v>116</v>
      </c>
      <c r="AC325">
        <v>3040</v>
      </c>
      <c r="AD325">
        <v>2044.5730000000001</v>
      </c>
      <c r="AE325">
        <v>2044.5730000000001</v>
      </c>
      <c r="AF325">
        <v>0</v>
      </c>
      <c r="AG325">
        <v>0</v>
      </c>
      <c r="AI325">
        <v>0</v>
      </c>
      <c r="AJ325">
        <v>-717.447</v>
      </c>
      <c r="AK325">
        <v>-71.98</v>
      </c>
      <c r="AL325">
        <v>2834</v>
      </c>
      <c r="AM325" s="1"/>
      <c r="AN325" s="1"/>
      <c r="AO325" s="1"/>
      <c r="AP325">
        <v>0</v>
      </c>
      <c r="AQ325">
        <v>2530.36</v>
      </c>
      <c r="AR325">
        <v>12</v>
      </c>
      <c r="AS325">
        <v>0</v>
      </c>
      <c r="AT325">
        <v>0</v>
      </c>
      <c r="AU325">
        <v>0.5</v>
      </c>
      <c r="AV325">
        <v>0</v>
      </c>
      <c r="AW325">
        <v>0</v>
      </c>
      <c r="AX325">
        <v>0.1</v>
      </c>
      <c r="AY325" t="s">
        <v>112</v>
      </c>
      <c r="AZ325" t="s">
        <v>113</v>
      </c>
      <c r="BC325">
        <v>0</v>
      </c>
      <c r="BD325">
        <v>0</v>
      </c>
      <c r="BE325">
        <v>0</v>
      </c>
      <c r="BF325">
        <v>0</v>
      </c>
      <c r="BG325">
        <v>0</v>
      </c>
      <c r="BJ325">
        <v>24.78</v>
      </c>
      <c r="BK325">
        <v>0</v>
      </c>
      <c r="BL325">
        <v>702.26499999999999</v>
      </c>
      <c r="BM325">
        <v>-702.26499999999999</v>
      </c>
      <c r="BN325">
        <v>0</v>
      </c>
      <c r="BO325">
        <v>0</v>
      </c>
      <c r="BP325">
        <v>0</v>
      </c>
      <c r="BQ325">
        <v>800</v>
      </c>
      <c r="BR325">
        <v>2.5303599999999999</v>
      </c>
      <c r="BS325" t="s">
        <v>708</v>
      </c>
      <c r="BT325">
        <v>0</v>
      </c>
      <c r="BU325">
        <v>12.651999999999999</v>
      </c>
      <c r="BV325">
        <v>0</v>
      </c>
      <c r="BW325">
        <v>2.5299999999999998</v>
      </c>
      <c r="BX325">
        <v>0</v>
      </c>
      <c r="BY325">
        <v>2044.5730000000001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f t="shared" si="25"/>
        <v>2834</v>
      </c>
      <c r="DD325">
        <f t="shared" si="26"/>
        <v>702.26499999999999</v>
      </c>
      <c r="DE325">
        <f t="shared" si="27"/>
        <v>15.181999999999999</v>
      </c>
      <c r="DF325">
        <f t="shared" si="28"/>
        <v>71.98</v>
      </c>
      <c r="DG325">
        <f t="shared" si="29"/>
        <v>316.29199999999997</v>
      </c>
      <c r="DH325">
        <v>2044.5730000000003</v>
      </c>
    </row>
    <row r="326" spans="1:112" x14ac:dyDescent="0.3">
      <c r="A326">
        <v>8672963529</v>
      </c>
      <c r="B326">
        <v>10672887953</v>
      </c>
      <c r="C326" s="1">
        <v>45916.459722222222</v>
      </c>
      <c r="D326" s="1">
        <v>45919.53125</v>
      </c>
      <c r="E326" t="s">
        <v>709</v>
      </c>
      <c r="F326">
        <v>2874</v>
      </c>
      <c r="G326">
        <v>321.50299999999999</v>
      </c>
      <c r="H326">
        <v>2552.4969999999998</v>
      </c>
      <c r="I326">
        <v>3850</v>
      </c>
      <c r="J326">
        <v>770</v>
      </c>
      <c r="K326" t="s">
        <v>109</v>
      </c>
      <c r="L326">
        <v>12</v>
      </c>
      <c r="M326">
        <v>307.93</v>
      </c>
      <c r="N326">
        <v>0</v>
      </c>
      <c r="O326">
        <v>0</v>
      </c>
      <c r="P326">
        <v>12.83</v>
      </c>
      <c r="Q326">
        <v>2.5659999999999998</v>
      </c>
      <c r="R326">
        <v>21.24</v>
      </c>
      <c r="S326">
        <v>610.43700000000001</v>
      </c>
      <c r="T326">
        <v>-610.43700000000001</v>
      </c>
      <c r="U326">
        <v>-625.83299999999997</v>
      </c>
      <c r="V326">
        <v>-71.98</v>
      </c>
      <c r="W326">
        <v>0</v>
      </c>
      <c r="X326">
        <v>61</v>
      </c>
      <c r="Y326">
        <v>0</v>
      </c>
      <c r="Z326">
        <v>10.98</v>
      </c>
      <c r="AA326">
        <v>1</v>
      </c>
      <c r="AB326" t="s">
        <v>110</v>
      </c>
      <c r="AC326">
        <v>3080</v>
      </c>
      <c r="AD326">
        <v>2176.1869999999999</v>
      </c>
      <c r="AE326">
        <v>2176.1869999999999</v>
      </c>
      <c r="AF326">
        <v>0</v>
      </c>
      <c r="AG326">
        <v>-555.82399999999996</v>
      </c>
      <c r="AH326">
        <v>-63.927680000000002</v>
      </c>
      <c r="AI326">
        <v>2552.4969999999998</v>
      </c>
      <c r="AJ326">
        <v>-70.009</v>
      </c>
      <c r="AK326">
        <v>-8.0523199999999999</v>
      </c>
      <c r="AL326">
        <v>321.50299999999999</v>
      </c>
      <c r="AM326" s="1">
        <v>45933</v>
      </c>
      <c r="AN326" s="1">
        <v>45933</v>
      </c>
      <c r="AO326" s="1">
        <v>45933</v>
      </c>
      <c r="AP326">
        <v>300</v>
      </c>
      <c r="AQ326">
        <v>2566.0700000000002</v>
      </c>
      <c r="AR326">
        <v>12</v>
      </c>
      <c r="AS326">
        <v>0</v>
      </c>
      <c r="AT326">
        <v>0</v>
      </c>
      <c r="AU326">
        <v>0.5</v>
      </c>
      <c r="AV326">
        <v>0</v>
      </c>
      <c r="AW326">
        <v>0</v>
      </c>
      <c r="AX326">
        <v>0.1</v>
      </c>
      <c r="AY326" t="s">
        <v>112</v>
      </c>
      <c r="AZ326" t="s">
        <v>128</v>
      </c>
      <c r="BA326">
        <v>21.24</v>
      </c>
      <c r="BB326">
        <v>0</v>
      </c>
      <c r="BC326">
        <v>542.15</v>
      </c>
      <c r="BD326">
        <v>-542.15</v>
      </c>
      <c r="BE326">
        <v>0</v>
      </c>
      <c r="BF326">
        <v>0</v>
      </c>
      <c r="BG326">
        <v>0</v>
      </c>
      <c r="BH326">
        <v>770</v>
      </c>
      <c r="BI326">
        <v>2.5660699999999999</v>
      </c>
      <c r="BJ326">
        <v>21.24</v>
      </c>
      <c r="BK326">
        <v>0</v>
      </c>
      <c r="BL326">
        <v>68.287000000000006</v>
      </c>
      <c r="BM326">
        <v>-68.287000000000006</v>
      </c>
      <c r="BN326">
        <v>0</v>
      </c>
      <c r="BO326">
        <v>0</v>
      </c>
      <c r="BP326">
        <v>0</v>
      </c>
      <c r="BQ326">
        <v>770</v>
      </c>
      <c r="BR326">
        <v>2.5660699999999999</v>
      </c>
      <c r="BS326" t="s">
        <v>710</v>
      </c>
      <c r="BT326">
        <v>11.395</v>
      </c>
      <c r="BU326">
        <v>1.4350000000000001</v>
      </c>
      <c r="BV326">
        <v>2.2789999999999999</v>
      </c>
      <c r="BW326">
        <v>0.28699999999999998</v>
      </c>
      <c r="BX326">
        <v>2176.1869999999999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f t="shared" si="25"/>
        <v>2874</v>
      </c>
      <c r="DD326">
        <f t="shared" si="26"/>
        <v>610.43700000000001</v>
      </c>
      <c r="DE326">
        <f t="shared" si="27"/>
        <v>15.396000000000001</v>
      </c>
      <c r="DF326">
        <f t="shared" si="28"/>
        <v>71.98</v>
      </c>
      <c r="DG326">
        <f t="shared" si="29"/>
        <v>320.76</v>
      </c>
      <c r="DH326">
        <v>2176.1869999999999</v>
      </c>
    </row>
    <row r="327" spans="1:112" x14ac:dyDescent="0.3">
      <c r="A327">
        <v>8741417841</v>
      </c>
      <c r="B327">
        <v>10741412906</v>
      </c>
      <c r="C327" s="1">
        <v>45938.42291666667</v>
      </c>
      <c r="D327" s="1">
        <v>45941.711805555555</v>
      </c>
      <c r="E327" t="s">
        <v>711</v>
      </c>
      <c r="F327">
        <v>2198</v>
      </c>
      <c r="G327">
        <v>2198</v>
      </c>
      <c r="H327">
        <v>0</v>
      </c>
      <c r="I327">
        <v>3000</v>
      </c>
      <c r="J327">
        <v>596</v>
      </c>
      <c r="K327" t="s">
        <v>109</v>
      </c>
      <c r="L327">
        <v>5</v>
      </c>
      <c r="M327">
        <v>104.67</v>
      </c>
      <c r="N327">
        <v>0</v>
      </c>
      <c r="O327">
        <v>0</v>
      </c>
      <c r="P327">
        <v>10.467000000000001</v>
      </c>
      <c r="Q327">
        <v>2.093</v>
      </c>
      <c r="R327">
        <v>25.96</v>
      </c>
      <c r="S327">
        <v>570.601</v>
      </c>
      <c r="T327">
        <v>-570.601</v>
      </c>
      <c r="U327">
        <v>-583.16099999999994</v>
      </c>
      <c r="V327">
        <v>-71.98</v>
      </c>
      <c r="W327">
        <v>0</v>
      </c>
      <c r="X327">
        <v>61</v>
      </c>
      <c r="Y327">
        <v>0</v>
      </c>
      <c r="Z327">
        <v>10.98</v>
      </c>
      <c r="AA327">
        <v>1</v>
      </c>
      <c r="AB327" t="s">
        <v>116</v>
      </c>
      <c r="AC327">
        <v>2404</v>
      </c>
      <c r="AD327">
        <v>1542.8589999999999</v>
      </c>
      <c r="AE327">
        <v>1542.8589999999999</v>
      </c>
      <c r="AF327">
        <v>0</v>
      </c>
      <c r="AG327">
        <v>0</v>
      </c>
      <c r="AI327">
        <v>0</v>
      </c>
      <c r="AJ327">
        <v>-583.16099999999994</v>
      </c>
      <c r="AK327">
        <v>-71.98</v>
      </c>
      <c r="AL327">
        <v>2198</v>
      </c>
      <c r="AM327" s="1"/>
      <c r="AN327" s="1"/>
      <c r="AO327" s="1"/>
      <c r="AP327">
        <v>0</v>
      </c>
      <c r="AQ327">
        <v>2093.33</v>
      </c>
      <c r="AR327">
        <v>5</v>
      </c>
      <c r="AS327">
        <v>0</v>
      </c>
      <c r="AT327">
        <v>0</v>
      </c>
      <c r="AU327">
        <v>0.5</v>
      </c>
      <c r="AV327">
        <v>0</v>
      </c>
      <c r="AW327">
        <v>0</v>
      </c>
      <c r="AX327">
        <v>0.1</v>
      </c>
      <c r="AY327" t="s">
        <v>121</v>
      </c>
      <c r="AZ327" t="s">
        <v>128</v>
      </c>
      <c r="BC327">
        <v>0</v>
      </c>
      <c r="BD327">
        <v>0</v>
      </c>
      <c r="BE327">
        <v>0</v>
      </c>
      <c r="BF327">
        <v>0</v>
      </c>
      <c r="BG327">
        <v>0</v>
      </c>
      <c r="BJ327">
        <v>25.96</v>
      </c>
      <c r="BK327">
        <v>0</v>
      </c>
      <c r="BL327">
        <v>570.601</v>
      </c>
      <c r="BM327">
        <v>-570.601</v>
      </c>
      <c r="BN327">
        <v>0</v>
      </c>
      <c r="BO327">
        <v>0</v>
      </c>
      <c r="BP327">
        <v>0</v>
      </c>
      <c r="BQ327">
        <v>596</v>
      </c>
      <c r="BR327">
        <v>2.0933299999999999</v>
      </c>
      <c r="BS327" t="s">
        <v>712</v>
      </c>
      <c r="BT327">
        <v>0</v>
      </c>
      <c r="BU327">
        <v>10.467000000000001</v>
      </c>
      <c r="BV327">
        <v>0</v>
      </c>
      <c r="BW327">
        <v>2.093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1542.8589999999999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f t="shared" si="25"/>
        <v>2198</v>
      </c>
      <c r="DD327">
        <f t="shared" si="26"/>
        <v>570.601</v>
      </c>
      <c r="DE327">
        <f t="shared" si="27"/>
        <v>12.56</v>
      </c>
      <c r="DF327">
        <f t="shared" si="28"/>
        <v>71.98</v>
      </c>
      <c r="DG327">
        <f t="shared" si="29"/>
        <v>115.137</v>
      </c>
      <c r="DH327">
        <v>1542.8589999999999</v>
      </c>
    </row>
    <row r="328" spans="1:112" x14ac:dyDescent="0.3">
      <c r="A328">
        <v>8695543632</v>
      </c>
      <c r="B328">
        <v>10695472164</v>
      </c>
      <c r="C328" s="1">
        <v>45922.443055555559</v>
      </c>
      <c r="D328" s="1">
        <v>45926.625694444447</v>
      </c>
      <c r="E328" t="s">
        <v>550</v>
      </c>
      <c r="F328">
        <v>3143</v>
      </c>
      <c r="G328">
        <v>3143</v>
      </c>
      <c r="H328">
        <v>0</v>
      </c>
      <c r="I328">
        <v>4000</v>
      </c>
      <c r="J328">
        <v>651</v>
      </c>
      <c r="K328" t="s">
        <v>109</v>
      </c>
      <c r="L328">
        <v>18</v>
      </c>
      <c r="M328">
        <v>479.44</v>
      </c>
      <c r="N328">
        <v>0</v>
      </c>
      <c r="O328">
        <v>0</v>
      </c>
      <c r="P328">
        <v>13.318</v>
      </c>
      <c r="Q328">
        <v>2.6640000000000001</v>
      </c>
      <c r="R328">
        <v>21.24</v>
      </c>
      <c r="S328">
        <v>667.57299999999998</v>
      </c>
      <c r="T328">
        <v>-667.57299999999998</v>
      </c>
      <c r="U328">
        <v>-683.55499999999995</v>
      </c>
      <c r="V328">
        <v>-71.98</v>
      </c>
      <c r="W328">
        <v>0</v>
      </c>
      <c r="X328">
        <v>61</v>
      </c>
      <c r="Y328">
        <v>0</v>
      </c>
      <c r="Z328">
        <v>10.98</v>
      </c>
      <c r="AA328">
        <v>1</v>
      </c>
      <c r="AB328" t="s">
        <v>116</v>
      </c>
      <c r="AC328">
        <v>3349</v>
      </c>
      <c r="AD328">
        <v>2387.4650000000001</v>
      </c>
      <c r="AE328">
        <v>2387.4650000000001</v>
      </c>
      <c r="AF328">
        <v>0</v>
      </c>
      <c r="AG328">
        <v>0</v>
      </c>
      <c r="AI328">
        <v>0</v>
      </c>
      <c r="AJ328">
        <v>-683.55499999999995</v>
      </c>
      <c r="AK328">
        <v>-71.98</v>
      </c>
      <c r="AL328">
        <v>3143</v>
      </c>
      <c r="AM328" s="1"/>
      <c r="AN328" s="1"/>
      <c r="AO328" s="1"/>
      <c r="AP328">
        <v>0</v>
      </c>
      <c r="AQ328">
        <v>2663.56</v>
      </c>
      <c r="AR328">
        <v>18</v>
      </c>
      <c r="AS328">
        <v>0</v>
      </c>
      <c r="AT328">
        <v>0</v>
      </c>
      <c r="AU328">
        <v>0.5</v>
      </c>
      <c r="AV328">
        <v>0</v>
      </c>
      <c r="AW328">
        <v>0</v>
      </c>
      <c r="AX328">
        <v>0.1</v>
      </c>
      <c r="AY328" t="s">
        <v>112</v>
      </c>
      <c r="AZ328" t="s">
        <v>128</v>
      </c>
      <c r="BC328">
        <v>0</v>
      </c>
      <c r="BD328">
        <v>0</v>
      </c>
      <c r="BE328">
        <v>0</v>
      </c>
      <c r="BF328">
        <v>0</v>
      </c>
      <c r="BG328">
        <v>0</v>
      </c>
      <c r="BJ328">
        <v>21.24</v>
      </c>
      <c r="BK328">
        <v>0</v>
      </c>
      <c r="BL328">
        <v>667.57299999999998</v>
      </c>
      <c r="BM328">
        <v>-667.57299999999998</v>
      </c>
      <c r="BN328">
        <v>0</v>
      </c>
      <c r="BO328">
        <v>0</v>
      </c>
      <c r="BP328">
        <v>0</v>
      </c>
      <c r="BQ328">
        <v>651</v>
      </c>
      <c r="BR328">
        <v>2.6635599999999999</v>
      </c>
      <c r="BS328" t="s">
        <v>713</v>
      </c>
      <c r="BT328">
        <v>0</v>
      </c>
      <c r="BU328">
        <v>13.318</v>
      </c>
      <c r="BV328">
        <v>0</v>
      </c>
      <c r="BW328">
        <v>2.6640000000000001</v>
      </c>
      <c r="BX328">
        <v>0</v>
      </c>
      <c r="BY328">
        <v>0</v>
      </c>
      <c r="BZ328">
        <v>0</v>
      </c>
      <c r="CA328">
        <v>0</v>
      </c>
      <c r="CB328">
        <v>2387.4650000000001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f t="shared" si="25"/>
        <v>3143</v>
      </c>
      <c r="DD328">
        <f t="shared" si="26"/>
        <v>667.57299999999998</v>
      </c>
      <c r="DE328">
        <f t="shared" si="27"/>
        <v>15.981999999999999</v>
      </c>
      <c r="DF328">
        <f t="shared" si="28"/>
        <v>71.98</v>
      </c>
      <c r="DG328">
        <f t="shared" si="29"/>
        <v>492.75799999999998</v>
      </c>
      <c r="DH328">
        <v>2387.4650000000001</v>
      </c>
    </row>
    <row r="329" spans="1:112" x14ac:dyDescent="0.3">
      <c r="A329">
        <v>8716885519</v>
      </c>
      <c r="B329">
        <v>10716826577</v>
      </c>
      <c r="C329" s="1">
        <v>45930.615277777775</v>
      </c>
      <c r="D329" s="1">
        <v>45941.884722222225</v>
      </c>
      <c r="E329" t="s">
        <v>714</v>
      </c>
      <c r="F329">
        <v>3992</v>
      </c>
      <c r="G329">
        <v>0</v>
      </c>
      <c r="H329">
        <v>3992</v>
      </c>
      <c r="I329">
        <v>4500</v>
      </c>
      <c r="J329">
        <v>302</v>
      </c>
      <c r="K329" t="s">
        <v>109</v>
      </c>
      <c r="L329">
        <v>18</v>
      </c>
      <c r="M329">
        <v>608.95000000000005</v>
      </c>
      <c r="N329">
        <v>0</v>
      </c>
      <c r="O329">
        <v>0</v>
      </c>
      <c r="P329">
        <v>16.914999999999999</v>
      </c>
      <c r="Q329">
        <v>3.383</v>
      </c>
      <c r="R329">
        <v>24.78</v>
      </c>
      <c r="S329">
        <v>989.21799999999996</v>
      </c>
      <c r="T329">
        <v>-989.21799999999996</v>
      </c>
      <c r="U329">
        <v>-1009.516</v>
      </c>
      <c r="V329">
        <v>-71.98</v>
      </c>
      <c r="W329">
        <v>0</v>
      </c>
      <c r="X329">
        <v>61</v>
      </c>
      <c r="Y329">
        <v>0</v>
      </c>
      <c r="Z329">
        <v>10.98</v>
      </c>
      <c r="AA329">
        <v>1</v>
      </c>
      <c r="AB329" t="s">
        <v>116</v>
      </c>
      <c r="AC329">
        <v>4198</v>
      </c>
      <c r="AD329">
        <v>2910.5039999999999</v>
      </c>
      <c r="AE329">
        <v>2910.5039999999999</v>
      </c>
      <c r="AF329">
        <v>0</v>
      </c>
      <c r="AG329">
        <v>-1009.516</v>
      </c>
      <c r="AH329">
        <v>-71.98</v>
      </c>
      <c r="AI329">
        <v>3992</v>
      </c>
      <c r="AJ329">
        <v>0</v>
      </c>
      <c r="AL329">
        <v>0</v>
      </c>
      <c r="AM329" s="1">
        <v>45957</v>
      </c>
      <c r="AN329" s="1">
        <v>45957</v>
      </c>
      <c r="AO329" s="1">
        <v>45957</v>
      </c>
      <c r="AP329">
        <v>0</v>
      </c>
      <c r="AQ329">
        <v>3383.05</v>
      </c>
      <c r="AR329">
        <v>18</v>
      </c>
      <c r="AS329">
        <v>0</v>
      </c>
      <c r="AT329">
        <v>0</v>
      </c>
      <c r="AU329">
        <v>0.5</v>
      </c>
      <c r="AV329">
        <v>0</v>
      </c>
      <c r="AW329">
        <v>0</v>
      </c>
      <c r="AX329">
        <v>0.1</v>
      </c>
      <c r="AY329" t="s">
        <v>112</v>
      </c>
      <c r="AZ329" t="s">
        <v>113</v>
      </c>
      <c r="BA329">
        <v>24.78</v>
      </c>
      <c r="BB329">
        <v>0</v>
      </c>
      <c r="BC329">
        <v>989.21799999999996</v>
      </c>
      <c r="BD329">
        <v>-989.21799999999996</v>
      </c>
      <c r="BE329">
        <v>0</v>
      </c>
      <c r="BF329">
        <v>0</v>
      </c>
      <c r="BG329">
        <v>0</v>
      </c>
      <c r="BH329">
        <v>302</v>
      </c>
      <c r="BI329">
        <v>3.3830499999999999</v>
      </c>
      <c r="BL329">
        <v>0</v>
      </c>
      <c r="BM329">
        <v>0</v>
      </c>
      <c r="BN329">
        <v>0</v>
      </c>
      <c r="BO329">
        <v>0</v>
      </c>
      <c r="BP329">
        <v>0</v>
      </c>
      <c r="BS329" t="s">
        <v>715</v>
      </c>
      <c r="BT329">
        <v>16.914999999999999</v>
      </c>
      <c r="BU329">
        <v>0</v>
      </c>
      <c r="BV329">
        <v>3.383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2910.5039999999999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f t="shared" si="25"/>
        <v>3992</v>
      </c>
      <c r="DD329">
        <f t="shared" si="26"/>
        <v>989.21799999999996</v>
      </c>
      <c r="DE329">
        <f t="shared" si="27"/>
        <v>20.297999999999998</v>
      </c>
      <c r="DF329">
        <f t="shared" si="28"/>
        <v>71.98</v>
      </c>
      <c r="DG329">
        <f t="shared" si="29"/>
        <v>625.86500000000001</v>
      </c>
      <c r="DH329">
        <v>2910.5040000000004</v>
      </c>
    </row>
    <row r="330" spans="1:112" x14ac:dyDescent="0.3">
      <c r="A330">
        <v>8690835100</v>
      </c>
      <c r="B330">
        <v>10690763238</v>
      </c>
      <c r="C330" s="1">
        <v>45922.443055555559</v>
      </c>
      <c r="D330" s="1">
        <v>45926.401388888888</v>
      </c>
      <c r="E330" t="s">
        <v>716</v>
      </c>
      <c r="F330">
        <v>2293</v>
      </c>
      <c r="G330">
        <v>2293</v>
      </c>
      <c r="H330">
        <v>0</v>
      </c>
      <c r="I330">
        <v>5000</v>
      </c>
      <c r="J330">
        <v>2501</v>
      </c>
      <c r="K330" t="s">
        <v>109</v>
      </c>
      <c r="L330">
        <v>5</v>
      </c>
      <c r="M330">
        <v>109.19</v>
      </c>
      <c r="N330">
        <v>0</v>
      </c>
      <c r="O330">
        <v>0</v>
      </c>
      <c r="P330">
        <v>10.919</v>
      </c>
      <c r="Q330">
        <v>2.1840000000000002</v>
      </c>
      <c r="R330">
        <v>31.86</v>
      </c>
      <c r="S330">
        <v>730.55</v>
      </c>
      <c r="T330">
        <v>-730.55</v>
      </c>
      <c r="U330">
        <v>-743.65300000000002</v>
      </c>
      <c r="V330">
        <v>-71.98</v>
      </c>
      <c r="W330">
        <v>0</v>
      </c>
      <c r="X330">
        <v>61</v>
      </c>
      <c r="Y330">
        <v>0</v>
      </c>
      <c r="Z330">
        <v>10.98</v>
      </c>
      <c r="AA330">
        <v>1</v>
      </c>
      <c r="AB330" t="s">
        <v>116</v>
      </c>
      <c r="AC330">
        <v>2499</v>
      </c>
      <c r="AD330">
        <v>1477.367</v>
      </c>
      <c r="AE330">
        <v>1477.367</v>
      </c>
      <c r="AF330">
        <v>0</v>
      </c>
      <c r="AG330">
        <v>0</v>
      </c>
      <c r="AI330">
        <v>0</v>
      </c>
      <c r="AJ330">
        <v>-743.65300000000002</v>
      </c>
      <c r="AK330">
        <v>-71.98</v>
      </c>
      <c r="AL330">
        <v>2293</v>
      </c>
      <c r="AM330" s="1"/>
      <c r="AN330" s="1"/>
      <c r="AO330" s="1"/>
      <c r="AP330">
        <v>175</v>
      </c>
      <c r="AQ330">
        <v>2183.81</v>
      </c>
      <c r="AR330">
        <v>5</v>
      </c>
      <c r="AS330">
        <v>0</v>
      </c>
      <c r="AT330">
        <v>0</v>
      </c>
      <c r="AU330">
        <v>0.5</v>
      </c>
      <c r="AV330">
        <v>0</v>
      </c>
      <c r="AW330">
        <v>0</v>
      </c>
      <c r="AX330">
        <v>0.1</v>
      </c>
      <c r="AY330" t="s">
        <v>127</v>
      </c>
      <c r="AZ330" t="s">
        <v>128</v>
      </c>
      <c r="BC330">
        <v>0</v>
      </c>
      <c r="BD330">
        <v>0</v>
      </c>
      <c r="BE330">
        <v>0</v>
      </c>
      <c r="BF330">
        <v>0</v>
      </c>
      <c r="BG330">
        <v>0</v>
      </c>
      <c r="BJ330">
        <v>31.86</v>
      </c>
      <c r="BK330">
        <v>0</v>
      </c>
      <c r="BL330">
        <v>730.55</v>
      </c>
      <c r="BM330">
        <v>-730.55</v>
      </c>
      <c r="BN330">
        <v>0</v>
      </c>
      <c r="BO330">
        <v>0</v>
      </c>
      <c r="BP330">
        <v>0</v>
      </c>
      <c r="BQ330">
        <v>2501</v>
      </c>
      <c r="BR330">
        <v>2.1838099999999998</v>
      </c>
      <c r="BS330" t="s">
        <v>717</v>
      </c>
      <c r="BT330">
        <v>0</v>
      </c>
      <c r="BU330">
        <v>10.919</v>
      </c>
      <c r="BV330">
        <v>0</v>
      </c>
      <c r="BW330">
        <v>2.1840000000000002</v>
      </c>
      <c r="BX330">
        <v>0</v>
      </c>
      <c r="BY330">
        <v>0</v>
      </c>
      <c r="BZ330">
        <v>0</v>
      </c>
      <c r="CA330">
        <v>0</v>
      </c>
      <c r="CB330">
        <v>1477.367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f t="shared" si="25"/>
        <v>2293</v>
      </c>
      <c r="DD330">
        <f t="shared" si="26"/>
        <v>730.55</v>
      </c>
      <c r="DE330">
        <f t="shared" si="27"/>
        <v>13.103000000000002</v>
      </c>
      <c r="DF330">
        <f t="shared" si="28"/>
        <v>71.98</v>
      </c>
      <c r="DG330">
        <f t="shared" si="29"/>
        <v>120.10899999999999</v>
      </c>
      <c r="DH330">
        <v>1477.367</v>
      </c>
    </row>
    <row r="331" spans="1:112" x14ac:dyDescent="0.3">
      <c r="A331">
        <v>8683928962</v>
      </c>
      <c r="B331">
        <v>10683855970</v>
      </c>
      <c r="C331" s="1">
        <v>45920.473611111112</v>
      </c>
      <c r="D331" s="1">
        <v>45924.672222222223</v>
      </c>
      <c r="E331" t="s">
        <v>718</v>
      </c>
      <c r="F331">
        <v>954</v>
      </c>
      <c r="G331">
        <v>873.99300000000005</v>
      </c>
      <c r="H331">
        <v>79.997</v>
      </c>
      <c r="I331">
        <v>2250</v>
      </c>
      <c r="J331">
        <v>1125</v>
      </c>
      <c r="K331" t="s">
        <v>109</v>
      </c>
      <c r="L331">
        <v>5</v>
      </c>
      <c r="M331">
        <v>45.43</v>
      </c>
      <c r="N331">
        <v>0</v>
      </c>
      <c r="O331">
        <v>0</v>
      </c>
      <c r="P331">
        <v>4.5430000000000001</v>
      </c>
      <c r="Q331">
        <v>0.90800000000000003</v>
      </c>
      <c r="R331">
        <v>27.14</v>
      </c>
      <c r="S331">
        <v>258.91300000000001</v>
      </c>
      <c r="T331">
        <v>-258.91300000000001</v>
      </c>
      <c r="U331">
        <v>-264.36399999999998</v>
      </c>
      <c r="V331">
        <v>-31.86</v>
      </c>
      <c r="W331">
        <v>0</v>
      </c>
      <c r="X331">
        <v>27</v>
      </c>
      <c r="Y331">
        <v>0</v>
      </c>
      <c r="Z331">
        <v>4.8600000000000003</v>
      </c>
      <c r="AA331">
        <v>1</v>
      </c>
      <c r="AB331" t="s">
        <v>116</v>
      </c>
      <c r="AC331">
        <v>1125</v>
      </c>
      <c r="AD331">
        <v>657.76599999999996</v>
      </c>
      <c r="AE331">
        <v>657.76599999999996</v>
      </c>
      <c r="AF331">
        <v>0</v>
      </c>
      <c r="AG331">
        <v>-22.167999999999999</v>
      </c>
      <c r="AH331">
        <v>-2.6715200000000001</v>
      </c>
      <c r="AI331">
        <v>79.997</v>
      </c>
      <c r="AJ331">
        <v>-242.196</v>
      </c>
      <c r="AK331">
        <v>-29.188479999999998</v>
      </c>
      <c r="AL331">
        <v>873.99300000000005</v>
      </c>
      <c r="AM331" s="1">
        <v>45938</v>
      </c>
      <c r="AN331" s="1">
        <v>45938</v>
      </c>
      <c r="AO331" s="1">
        <v>45938</v>
      </c>
      <c r="AP331">
        <v>79</v>
      </c>
      <c r="AQ331">
        <v>908.57</v>
      </c>
      <c r="AR331">
        <v>5</v>
      </c>
      <c r="AS331">
        <v>0</v>
      </c>
      <c r="AT331">
        <v>0</v>
      </c>
      <c r="AU331">
        <v>0.5</v>
      </c>
      <c r="AV331">
        <v>0</v>
      </c>
      <c r="AW331">
        <v>0</v>
      </c>
      <c r="AX331">
        <v>0.1</v>
      </c>
      <c r="AY331" t="s">
        <v>112</v>
      </c>
      <c r="AZ331" t="s">
        <v>160</v>
      </c>
      <c r="BA331">
        <v>27.14</v>
      </c>
      <c r="BB331">
        <v>0</v>
      </c>
      <c r="BC331">
        <v>21.710999999999999</v>
      </c>
      <c r="BD331">
        <v>-21.710999999999999</v>
      </c>
      <c r="BE331">
        <v>0</v>
      </c>
      <c r="BF331">
        <v>0</v>
      </c>
      <c r="BG331">
        <v>0</v>
      </c>
      <c r="BH331">
        <v>1125</v>
      </c>
      <c r="BI331">
        <v>0.90856999999999999</v>
      </c>
      <c r="BJ331">
        <v>27.14</v>
      </c>
      <c r="BK331">
        <v>0</v>
      </c>
      <c r="BL331">
        <v>237.202</v>
      </c>
      <c r="BM331">
        <v>-237.202</v>
      </c>
      <c r="BN331">
        <v>0</v>
      </c>
      <c r="BO331">
        <v>0</v>
      </c>
      <c r="BP331">
        <v>0</v>
      </c>
      <c r="BQ331">
        <v>1125</v>
      </c>
      <c r="BR331">
        <v>0.90856999999999999</v>
      </c>
      <c r="BS331" t="s">
        <v>719</v>
      </c>
      <c r="BT331">
        <v>0.38100000000000001</v>
      </c>
      <c r="BU331">
        <v>4.1619999999999999</v>
      </c>
      <c r="BV331">
        <v>7.5999999999999998E-2</v>
      </c>
      <c r="BW331">
        <v>0.83199999999999996</v>
      </c>
      <c r="BX331">
        <v>0</v>
      </c>
      <c r="BY331">
        <v>0</v>
      </c>
      <c r="BZ331">
        <v>657.76599999999996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f t="shared" si="25"/>
        <v>953.99</v>
      </c>
      <c r="DD331">
        <f t="shared" si="26"/>
        <v>258.91300000000001</v>
      </c>
      <c r="DE331">
        <f t="shared" si="27"/>
        <v>5.4510000000000005</v>
      </c>
      <c r="DF331">
        <f t="shared" si="28"/>
        <v>31.86</v>
      </c>
      <c r="DG331">
        <f t="shared" si="29"/>
        <v>49.972999999999999</v>
      </c>
      <c r="DH331">
        <v>657.76599999999996</v>
      </c>
    </row>
    <row r="332" spans="1:112" x14ac:dyDescent="0.3">
      <c r="A332">
        <v>8671977338</v>
      </c>
      <c r="B332">
        <v>10671901653</v>
      </c>
      <c r="C332" s="1">
        <v>45915.55</v>
      </c>
      <c r="D332" s="1">
        <v>45918.786111111112</v>
      </c>
      <c r="E332" t="s">
        <v>720</v>
      </c>
      <c r="F332">
        <v>2994</v>
      </c>
      <c r="G332">
        <v>0</v>
      </c>
      <c r="H332">
        <v>2994</v>
      </c>
      <c r="I332">
        <v>4000</v>
      </c>
      <c r="J332">
        <v>800</v>
      </c>
      <c r="K332" t="s">
        <v>109</v>
      </c>
      <c r="L332">
        <v>12</v>
      </c>
      <c r="M332">
        <v>320.79000000000002</v>
      </c>
      <c r="N332">
        <v>0</v>
      </c>
      <c r="O332">
        <v>0</v>
      </c>
      <c r="P332">
        <v>13.366</v>
      </c>
      <c r="Q332">
        <v>2.673</v>
      </c>
      <c r="R332">
        <v>24.78</v>
      </c>
      <c r="S332">
        <v>741.91300000000001</v>
      </c>
      <c r="T332">
        <v>-741.91300000000001</v>
      </c>
      <c r="U332">
        <v>-757.952</v>
      </c>
      <c r="V332">
        <v>-71.98</v>
      </c>
      <c r="W332">
        <v>0</v>
      </c>
      <c r="X332">
        <v>61</v>
      </c>
      <c r="Y332">
        <v>0</v>
      </c>
      <c r="Z332">
        <v>10.98</v>
      </c>
      <c r="AA332">
        <v>1</v>
      </c>
      <c r="AB332" t="s">
        <v>110</v>
      </c>
      <c r="AC332">
        <v>3200</v>
      </c>
      <c r="AD332">
        <v>2164.0680000000002</v>
      </c>
      <c r="AE332">
        <v>2164.0680000000002</v>
      </c>
      <c r="AF332">
        <v>0</v>
      </c>
      <c r="AG332">
        <v>-757.952</v>
      </c>
      <c r="AH332">
        <v>-71.98</v>
      </c>
      <c r="AI332">
        <v>2994</v>
      </c>
      <c r="AJ332">
        <v>0</v>
      </c>
      <c r="AL332">
        <v>0</v>
      </c>
      <c r="AM332" s="1">
        <v>45933</v>
      </c>
      <c r="AN332" s="1">
        <v>45933</v>
      </c>
      <c r="AO332" s="1">
        <v>45933</v>
      </c>
      <c r="AP332">
        <v>0</v>
      </c>
      <c r="AQ332">
        <v>2673.21</v>
      </c>
      <c r="AR332">
        <v>12</v>
      </c>
      <c r="AS332">
        <v>0</v>
      </c>
      <c r="AT332">
        <v>0</v>
      </c>
      <c r="AU332">
        <v>0.5</v>
      </c>
      <c r="AV332">
        <v>0</v>
      </c>
      <c r="AW332">
        <v>0</v>
      </c>
      <c r="AX332">
        <v>0.1</v>
      </c>
      <c r="AY332" t="s">
        <v>112</v>
      </c>
      <c r="AZ332" t="s">
        <v>124</v>
      </c>
      <c r="BA332">
        <v>24.78</v>
      </c>
      <c r="BB332">
        <v>0</v>
      </c>
      <c r="BC332">
        <v>741.91300000000001</v>
      </c>
      <c r="BD332">
        <v>-741.91300000000001</v>
      </c>
      <c r="BE332">
        <v>0</v>
      </c>
      <c r="BF332">
        <v>0</v>
      </c>
      <c r="BG332">
        <v>0</v>
      </c>
      <c r="BH332">
        <v>800</v>
      </c>
      <c r="BI332">
        <v>2.6732100000000001</v>
      </c>
      <c r="BL332">
        <v>0</v>
      </c>
      <c r="BM332">
        <v>0</v>
      </c>
      <c r="BN332">
        <v>0</v>
      </c>
      <c r="BO332">
        <v>0</v>
      </c>
      <c r="BP332">
        <v>0</v>
      </c>
      <c r="BS332" t="s">
        <v>721</v>
      </c>
      <c r="BT332">
        <v>13.366</v>
      </c>
      <c r="BU332">
        <v>0</v>
      </c>
      <c r="BV332">
        <v>2.673</v>
      </c>
      <c r="BW332">
        <v>0</v>
      </c>
      <c r="BX332">
        <v>2164.0680000000002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f t="shared" si="25"/>
        <v>2994</v>
      </c>
      <c r="DD332">
        <f t="shared" si="26"/>
        <v>741.91300000000001</v>
      </c>
      <c r="DE332">
        <f t="shared" si="27"/>
        <v>16.039000000000001</v>
      </c>
      <c r="DF332">
        <f t="shared" si="28"/>
        <v>71.98</v>
      </c>
      <c r="DG332">
        <f t="shared" si="29"/>
        <v>334.15600000000001</v>
      </c>
      <c r="DH332">
        <v>2164.0679999999998</v>
      </c>
    </row>
    <row r="333" spans="1:112" x14ac:dyDescent="0.3">
      <c r="A333">
        <v>8746296125</v>
      </c>
      <c r="B333">
        <v>10746312767</v>
      </c>
      <c r="C333" s="1">
        <v>45940.808333333334</v>
      </c>
      <c r="D333" s="1">
        <v>45945.708333333336</v>
      </c>
      <c r="E333" t="s">
        <v>722</v>
      </c>
      <c r="F333">
        <v>2549</v>
      </c>
      <c r="G333">
        <v>0</v>
      </c>
      <c r="H333">
        <v>2549</v>
      </c>
      <c r="I333">
        <v>3250</v>
      </c>
      <c r="J333">
        <v>495</v>
      </c>
      <c r="K333" t="s">
        <v>109</v>
      </c>
      <c r="L333">
        <v>5</v>
      </c>
      <c r="M333">
        <v>121.38</v>
      </c>
      <c r="N333">
        <v>0</v>
      </c>
      <c r="O333">
        <v>0</v>
      </c>
      <c r="P333">
        <v>12.138</v>
      </c>
      <c r="Q333">
        <v>2.4279999999999999</v>
      </c>
      <c r="R333">
        <v>25.96</v>
      </c>
      <c r="S333">
        <v>661.72</v>
      </c>
      <c r="T333">
        <v>-661.72</v>
      </c>
      <c r="U333">
        <v>-676.28599999999994</v>
      </c>
      <c r="V333">
        <v>-71.98</v>
      </c>
      <c r="W333">
        <v>0</v>
      </c>
      <c r="X333">
        <v>61</v>
      </c>
      <c r="Y333">
        <v>0</v>
      </c>
      <c r="Z333">
        <v>10.98</v>
      </c>
      <c r="AA333">
        <v>1</v>
      </c>
      <c r="AB333" t="s">
        <v>116</v>
      </c>
      <c r="AC333">
        <v>2755</v>
      </c>
      <c r="AD333">
        <v>1800.7339999999999</v>
      </c>
      <c r="AE333">
        <v>1800.7339999999999</v>
      </c>
      <c r="AF333">
        <v>0</v>
      </c>
      <c r="AG333">
        <v>-676.28599999999994</v>
      </c>
      <c r="AH333">
        <v>-71.98</v>
      </c>
      <c r="AI333">
        <v>2549</v>
      </c>
      <c r="AJ333">
        <v>0</v>
      </c>
      <c r="AL333">
        <v>0</v>
      </c>
      <c r="AM333" s="1">
        <v>45959</v>
      </c>
      <c r="AN333" s="1">
        <v>45959</v>
      </c>
      <c r="AO333" s="1">
        <v>45959</v>
      </c>
      <c r="AP333">
        <v>0</v>
      </c>
      <c r="AQ333">
        <v>2427.62</v>
      </c>
      <c r="AR333">
        <v>5</v>
      </c>
      <c r="AS333">
        <v>0</v>
      </c>
      <c r="AT333">
        <v>0</v>
      </c>
      <c r="AU333">
        <v>0.5</v>
      </c>
      <c r="AV333">
        <v>0</v>
      </c>
      <c r="AW333">
        <v>0</v>
      </c>
      <c r="AX333">
        <v>0.1</v>
      </c>
      <c r="AY333" t="s">
        <v>121</v>
      </c>
      <c r="AZ333" t="s">
        <v>128</v>
      </c>
      <c r="BA333">
        <v>25.96</v>
      </c>
      <c r="BB333">
        <v>0</v>
      </c>
      <c r="BC333">
        <v>661.72</v>
      </c>
      <c r="BD333">
        <v>-661.72</v>
      </c>
      <c r="BE333">
        <v>0</v>
      </c>
      <c r="BF333">
        <v>0</v>
      </c>
      <c r="BG333">
        <v>0</v>
      </c>
      <c r="BH333">
        <v>495</v>
      </c>
      <c r="BI333">
        <v>2.4276200000000001</v>
      </c>
      <c r="BL333">
        <v>0</v>
      </c>
      <c r="BM333">
        <v>0</v>
      </c>
      <c r="BN333">
        <v>0</v>
      </c>
      <c r="BO333">
        <v>0</v>
      </c>
      <c r="BP333">
        <v>0</v>
      </c>
      <c r="BS333" t="s">
        <v>723</v>
      </c>
      <c r="BT333">
        <v>12.138</v>
      </c>
      <c r="BU333">
        <v>0</v>
      </c>
      <c r="BV333">
        <v>2.4279999999999999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1800.7339999999999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f t="shared" si="25"/>
        <v>2549</v>
      </c>
      <c r="DD333">
        <f t="shared" si="26"/>
        <v>661.72</v>
      </c>
      <c r="DE333">
        <f t="shared" si="27"/>
        <v>14.565999999999999</v>
      </c>
      <c r="DF333">
        <f t="shared" si="28"/>
        <v>71.98</v>
      </c>
      <c r="DG333">
        <f t="shared" si="29"/>
        <v>133.518</v>
      </c>
      <c r="DH333">
        <v>1800.7339999999999</v>
      </c>
    </row>
    <row r="334" spans="1:112" x14ac:dyDescent="0.3">
      <c r="A334">
        <v>8725984086</v>
      </c>
      <c r="B334">
        <v>10725936119</v>
      </c>
      <c r="C334" s="1">
        <v>45933.480555555558</v>
      </c>
      <c r="D334" s="1">
        <v>45939.613194444442</v>
      </c>
      <c r="E334" t="s">
        <v>724</v>
      </c>
      <c r="F334">
        <v>3594</v>
      </c>
      <c r="G334">
        <v>0</v>
      </c>
      <c r="H334">
        <v>3594</v>
      </c>
      <c r="I334">
        <v>4000</v>
      </c>
      <c r="J334">
        <v>200</v>
      </c>
      <c r="K334" t="s">
        <v>109</v>
      </c>
      <c r="L334">
        <v>18</v>
      </c>
      <c r="M334">
        <v>548.24</v>
      </c>
      <c r="N334">
        <v>0</v>
      </c>
      <c r="O334">
        <v>0</v>
      </c>
      <c r="P334">
        <v>15.228999999999999</v>
      </c>
      <c r="Q334">
        <v>3.0459999999999998</v>
      </c>
      <c r="R334">
        <v>25.96</v>
      </c>
      <c r="S334">
        <v>933.00199999999995</v>
      </c>
      <c r="T334">
        <v>-933.00199999999995</v>
      </c>
      <c r="U334">
        <v>-951.27700000000004</v>
      </c>
      <c r="V334">
        <v>-71.98</v>
      </c>
      <c r="W334">
        <v>0</v>
      </c>
      <c r="X334">
        <v>61</v>
      </c>
      <c r="Y334">
        <v>0</v>
      </c>
      <c r="Z334">
        <v>10.98</v>
      </c>
      <c r="AA334">
        <v>1</v>
      </c>
      <c r="AB334" t="s">
        <v>116</v>
      </c>
      <c r="AC334">
        <v>3800</v>
      </c>
      <c r="AD334">
        <v>2570.7429999999999</v>
      </c>
      <c r="AE334">
        <v>2570.7429999999999</v>
      </c>
      <c r="AF334">
        <v>0</v>
      </c>
      <c r="AG334">
        <v>-951.27700000000004</v>
      </c>
      <c r="AH334">
        <v>-71.98</v>
      </c>
      <c r="AI334">
        <v>3594</v>
      </c>
      <c r="AJ334">
        <v>0</v>
      </c>
      <c r="AL334">
        <v>0</v>
      </c>
      <c r="AM334" s="1">
        <v>45953</v>
      </c>
      <c r="AN334" s="1">
        <v>45953</v>
      </c>
      <c r="AO334" s="1">
        <v>45953</v>
      </c>
      <c r="AP334">
        <v>0</v>
      </c>
      <c r="AQ334">
        <v>3045.76</v>
      </c>
      <c r="AR334">
        <v>18</v>
      </c>
      <c r="AS334">
        <v>0</v>
      </c>
      <c r="AT334">
        <v>0</v>
      </c>
      <c r="AU334">
        <v>0.5</v>
      </c>
      <c r="AV334">
        <v>0</v>
      </c>
      <c r="AW334">
        <v>0</v>
      </c>
      <c r="AX334">
        <v>0.1</v>
      </c>
      <c r="AY334" t="s">
        <v>112</v>
      </c>
      <c r="AZ334" t="s">
        <v>160</v>
      </c>
      <c r="BA334">
        <v>25.96</v>
      </c>
      <c r="BB334">
        <v>0</v>
      </c>
      <c r="BC334">
        <v>933.00199999999995</v>
      </c>
      <c r="BD334">
        <v>-933.00199999999995</v>
      </c>
      <c r="BE334">
        <v>0</v>
      </c>
      <c r="BF334">
        <v>0</v>
      </c>
      <c r="BG334">
        <v>0</v>
      </c>
      <c r="BH334">
        <v>200</v>
      </c>
      <c r="BI334">
        <v>3.04576</v>
      </c>
      <c r="BL334">
        <v>0</v>
      </c>
      <c r="BM334">
        <v>0</v>
      </c>
      <c r="BN334">
        <v>0</v>
      </c>
      <c r="BO334">
        <v>0</v>
      </c>
      <c r="BP334">
        <v>0</v>
      </c>
      <c r="BS334" t="s">
        <v>725</v>
      </c>
      <c r="BT334">
        <v>15.228999999999999</v>
      </c>
      <c r="BU334">
        <v>0</v>
      </c>
      <c r="BV334">
        <v>3.0459999999999998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2570.7429999999999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f t="shared" si="25"/>
        <v>3594</v>
      </c>
      <c r="DD334">
        <f t="shared" si="26"/>
        <v>933.00199999999995</v>
      </c>
      <c r="DE334">
        <f t="shared" si="27"/>
        <v>18.274999999999999</v>
      </c>
      <c r="DF334">
        <f t="shared" si="28"/>
        <v>71.98</v>
      </c>
      <c r="DG334">
        <f t="shared" si="29"/>
        <v>563.46900000000005</v>
      </c>
      <c r="DH334">
        <v>2570.7429999999999</v>
      </c>
    </row>
    <row r="335" spans="1:112" x14ac:dyDescent="0.3">
      <c r="A335">
        <v>8666527701</v>
      </c>
      <c r="B335">
        <v>10666451766</v>
      </c>
      <c r="C335" s="1">
        <v>45913.572222222225</v>
      </c>
      <c r="D335" s="1">
        <v>45917.731944444444</v>
      </c>
      <c r="E335" t="s">
        <v>726</v>
      </c>
      <c r="F335">
        <v>2994</v>
      </c>
      <c r="G335">
        <v>2994</v>
      </c>
      <c r="H335">
        <v>0</v>
      </c>
      <c r="I335">
        <v>4000</v>
      </c>
      <c r="J335">
        <v>800</v>
      </c>
      <c r="K335" t="s">
        <v>109</v>
      </c>
      <c r="L335">
        <v>12</v>
      </c>
      <c r="M335">
        <v>320.79000000000002</v>
      </c>
      <c r="N335">
        <v>0</v>
      </c>
      <c r="O335">
        <v>0</v>
      </c>
      <c r="P335">
        <v>13.366</v>
      </c>
      <c r="Q335">
        <v>2.673</v>
      </c>
      <c r="R335">
        <v>21.24</v>
      </c>
      <c r="S335">
        <v>635.92600000000004</v>
      </c>
      <c r="T335">
        <v>-635.92600000000004</v>
      </c>
      <c r="U335">
        <v>-651.96500000000003</v>
      </c>
      <c r="V335">
        <v>-71.98</v>
      </c>
      <c r="W335">
        <v>0</v>
      </c>
      <c r="X335">
        <v>61</v>
      </c>
      <c r="Y335">
        <v>0</v>
      </c>
      <c r="Z335">
        <v>10.98</v>
      </c>
      <c r="AA335">
        <v>1</v>
      </c>
      <c r="AB335" t="s">
        <v>116</v>
      </c>
      <c r="AC335">
        <v>3200</v>
      </c>
      <c r="AD335">
        <v>2270.0549999999998</v>
      </c>
      <c r="AE335">
        <v>2270.0549999999998</v>
      </c>
      <c r="AF335">
        <v>0</v>
      </c>
      <c r="AG335">
        <v>0</v>
      </c>
      <c r="AI335">
        <v>0</v>
      </c>
      <c r="AJ335">
        <v>-651.96500000000003</v>
      </c>
      <c r="AK335">
        <v>-71.98</v>
      </c>
      <c r="AL335">
        <v>2994</v>
      </c>
      <c r="AM335" s="1"/>
      <c r="AN335" s="1"/>
      <c r="AO335" s="1"/>
      <c r="AP335">
        <v>0</v>
      </c>
      <c r="AQ335">
        <v>2673.21</v>
      </c>
      <c r="AR335">
        <v>12</v>
      </c>
      <c r="AS335">
        <v>0</v>
      </c>
      <c r="AT335">
        <v>0</v>
      </c>
      <c r="AU335">
        <v>0.5</v>
      </c>
      <c r="AV335">
        <v>0</v>
      </c>
      <c r="AW335">
        <v>0</v>
      </c>
      <c r="AX335">
        <v>0.1</v>
      </c>
      <c r="AY335" t="s">
        <v>112</v>
      </c>
      <c r="AZ335" t="s">
        <v>128</v>
      </c>
      <c r="BC335">
        <v>0</v>
      </c>
      <c r="BD335">
        <v>0</v>
      </c>
      <c r="BE335">
        <v>0</v>
      </c>
      <c r="BF335">
        <v>0</v>
      </c>
      <c r="BG335">
        <v>0</v>
      </c>
      <c r="BJ335">
        <v>21.24</v>
      </c>
      <c r="BK335">
        <v>0</v>
      </c>
      <c r="BL335">
        <v>635.92600000000004</v>
      </c>
      <c r="BM335">
        <v>-635.92600000000004</v>
      </c>
      <c r="BN335">
        <v>0</v>
      </c>
      <c r="BO335">
        <v>0</v>
      </c>
      <c r="BP335">
        <v>0</v>
      </c>
      <c r="BQ335">
        <v>800</v>
      </c>
      <c r="BR335">
        <v>2.6732100000000001</v>
      </c>
      <c r="BS335" t="s">
        <v>727</v>
      </c>
      <c r="BT335">
        <v>0</v>
      </c>
      <c r="BU335">
        <v>13.366</v>
      </c>
      <c r="BV335">
        <v>0</v>
      </c>
      <c r="BW335">
        <v>2.673</v>
      </c>
      <c r="BX335">
        <v>2270.0549999999998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f t="shared" si="25"/>
        <v>2994</v>
      </c>
      <c r="DD335">
        <f t="shared" si="26"/>
        <v>635.92600000000004</v>
      </c>
      <c r="DE335">
        <f t="shared" si="27"/>
        <v>16.039000000000001</v>
      </c>
      <c r="DF335">
        <f t="shared" si="28"/>
        <v>71.98</v>
      </c>
      <c r="DG335">
        <f t="shared" si="29"/>
        <v>334.15600000000001</v>
      </c>
      <c r="DH335">
        <v>2270.0549999999998</v>
      </c>
    </row>
    <row r="336" spans="1:112" x14ac:dyDescent="0.3">
      <c r="A336">
        <v>8741862359</v>
      </c>
      <c r="B336">
        <v>10741857437</v>
      </c>
      <c r="C336" s="1">
        <v>45938.423611111109</v>
      </c>
      <c r="D336" s="1">
        <v>45942.496527777781</v>
      </c>
      <c r="E336" t="s">
        <v>728</v>
      </c>
      <c r="F336">
        <v>3143</v>
      </c>
      <c r="G336">
        <v>0</v>
      </c>
      <c r="H336">
        <v>3142.99</v>
      </c>
      <c r="I336">
        <v>4000</v>
      </c>
      <c r="J336">
        <v>651</v>
      </c>
      <c r="K336" t="s">
        <v>109</v>
      </c>
      <c r="L336">
        <v>18</v>
      </c>
      <c r="M336">
        <v>479.44</v>
      </c>
      <c r="N336">
        <v>0</v>
      </c>
      <c r="O336">
        <v>0</v>
      </c>
      <c r="P336">
        <v>13.318</v>
      </c>
      <c r="Q336">
        <v>2.6640000000000001</v>
      </c>
      <c r="R336">
        <v>21.24</v>
      </c>
      <c r="S336">
        <v>667.57100000000003</v>
      </c>
      <c r="T336">
        <v>-667.57100000000003</v>
      </c>
      <c r="U336">
        <v>-683.553</v>
      </c>
      <c r="V336">
        <v>-71.98</v>
      </c>
      <c r="W336">
        <v>0</v>
      </c>
      <c r="X336">
        <v>61</v>
      </c>
      <c r="Y336">
        <v>0</v>
      </c>
      <c r="Z336">
        <v>10.98</v>
      </c>
      <c r="AA336">
        <v>1</v>
      </c>
      <c r="AB336" t="s">
        <v>116</v>
      </c>
      <c r="AC336">
        <v>3349</v>
      </c>
      <c r="AD336">
        <v>2387.4569999999999</v>
      </c>
      <c r="AE336">
        <v>2387.4569999999999</v>
      </c>
      <c r="AF336">
        <v>0</v>
      </c>
      <c r="AG336">
        <v>-683.553</v>
      </c>
      <c r="AH336">
        <v>-71.98</v>
      </c>
      <c r="AI336">
        <v>3142.99</v>
      </c>
      <c r="AJ336">
        <v>0</v>
      </c>
      <c r="AL336">
        <v>0</v>
      </c>
      <c r="AM336" s="1">
        <v>45957</v>
      </c>
      <c r="AN336" s="1">
        <v>45957</v>
      </c>
      <c r="AO336" s="1">
        <v>45957</v>
      </c>
      <c r="AP336">
        <v>0</v>
      </c>
      <c r="AQ336">
        <v>2663.56</v>
      </c>
      <c r="AR336">
        <v>18</v>
      </c>
      <c r="AS336">
        <v>0</v>
      </c>
      <c r="AT336">
        <v>0</v>
      </c>
      <c r="AU336">
        <v>0.5</v>
      </c>
      <c r="AV336">
        <v>0</v>
      </c>
      <c r="AW336">
        <v>0</v>
      </c>
      <c r="AX336">
        <v>0.1</v>
      </c>
      <c r="AY336" t="s">
        <v>112</v>
      </c>
      <c r="AZ336" t="s">
        <v>128</v>
      </c>
      <c r="BA336">
        <v>21.24</v>
      </c>
      <c r="BB336">
        <v>0</v>
      </c>
      <c r="BC336">
        <v>667.57100000000003</v>
      </c>
      <c r="BD336">
        <v>-667.57100000000003</v>
      </c>
      <c r="BE336">
        <v>0</v>
      </c>
      <c r="BF336">
        <v>0</v>
      </c>
      <c r="BG336">
        <v>0</v>
      </c>
      <c r="BH336">
        <v>651</v>
      </c>
      <c r="BI336">
        <v>2.6635599999999999</v>
      </c>
      <c r="BL336">
        <v>0</v>
      </c>
      <c r="BM336">
        <v>0</v>
      </c>
      <c r="BN336">
        <v>0</v>
      </c>
      <c r="BO336">
        <v>0</v>
      </c>
      <c r="BP336">
        <v>0</v>
      </c>
      <c r="BS336" t="s">
        <v>729</v>
      </c>
      <c r="BT336">
        <v>13.318</v>
      </c>
      <c r="BU336">
        <v>0</v>
      </c>
      <c r="BV336">
        <v>2.6640000000000001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2387.4569999999999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f t="shared" si="25"/>
        <v>3142.99</v>
      </c>
      <c r="DD336">
        <f t="shared" si="26"/>
        <v>667.57100000000003</v>
      </c>
      <c r="DE336">
        <f t="shared" si="27"/>
        <v>15.981999999999999</v>
      </c>
      <c r="DF336">
        <f t="shared" si="28"/>
        <v>71.98</v>
      </c>
      <c r="DG336">
        <f t="shared" si="29"/>
        <v>492.75799999999998</v>
      </c>
      <c r="DH336">
        <v>2387.4569999999999</v>
      </c>
    </row>
    <row r="337" spans="1:112" x14ac:dyDescent="0.3">
      <c r="A337">
        <v>8745391666</v>
      </c>
      <c r="B337">
        <v>10745404166</v>
      </c>
      <c r="C337" s="1">
        <v>45940.445138888892</v>
      </c>
      <c r="D337" s="1">
        <v>45944.754861111112</v>
      </c>
      <c r="E337" t="s">
        <v>730</v>
      </c>
      <c r="F337">
        <v>3854.98</v>
      </c>
      <c r="G337">
        <v>3855</v>
      </c>
      <c r="H337">
        <v>0</v>
      </c>
      <c r="I337">
        <v>4500</v>
      </c>
      <c r="J337">
        <v>225</v>
      </c>
      <c r="K337" t="s">
        <v>120</v>
      </c>
      <c r="L337">
        <v>18</v>
      </c>
      <c r="M337">
        <v>0</v>
      </c>
      <c r="N337">
        <v>294.02</v>
      </c>
      <c r="O337">
        <v>294.02</v>
      </c>
      <c r="P337">
        <v>16.335000000000001</v>
      </c>
      <c r="Q337">
        <v>3.2669999999999999</v>
      </c>
      <c r="R337">
        <v>24.78</v>
      </c>
      <c r="S337">
        <v>955.26900000000001</v>
      </c>
      <c r="T337">
        <v>-955.26900000000001</v>
      </c>
      <c r="U337">
        <v>-974.87099999999998</v>
      </c>
      <c r="V337">
        <v>-71.98</v>
      </c>
      <c r="W337">
        <v>0</v>
      </c>
      <c r="X337">
        <v>61</v>
      </c>
      <c r="Y337">
        <v>0</v>
      </c>
      <c r="Z337">
        <v>10.98</v>
      </c>
      <c r="AA337">
        <v>1</v>
      </c>
      <c r="AB337" t="s">
        <v>131</v>
      </c>
      <c r="AC337">
        <v>4061</v>
      </c>
      <c r="AD337">
        <v>2808.1489999999999</v>
      </c>
      <c r="AE337">
        <v>2808.1489999999999</v>
      </c>
      <c r="AF337">
        <v>0</v>
      </c>
      <c r="AG337">
        <v>-974.87099999999998</v>
      </c>
      <c r="AH337">
        <v>-71.98</v>
      </c>
      <c r="AI337">
        <v>3855</v>
      </c>
      <c r="AJ337">
        <v>0</v>
      </c>
      <c r="AL337">
        <v>0</v>
      </c>
      <c r="AM337" s="1">
        <v>45958</v>
      </c>
      <c r="AN337" s="1">
        <v>45958</v>
      </c>
      <c r="AO337" s="1">
        <v>45958</v>
      </c>
      <c r="AP337">
        <v>0</v>
      </c>
      <c r="AQ337">
        <v>3266.94</v>
      </c>
      <c r="AR337">
        <v>0</v>
      </c>
      <c r="AS337">
        <v>9</v>
      </c>
      <c r="AT337">
        <v>9</v>
      </c>
      <c r="AU337">
        <v>0</v>
      </c>
      <c r="AV337">
        <v>0.25</v>
      </c>
      <c r="AW337">
        <v>0.25</v>
      </c>
      <c r="AX337">
        <v>0.1</v>
      </c>
      <c r="AY337" t="s">
        <v>112</v>
      </c>
      <c r="AZ337" t="s">
        <v>124</v>
      </c>
      <c r="BC337">
        <v>0</v>
      </c>
      <c r="BD337">
        <v>0</v>
      </c>
      <c r="BE337">
        <v>0</v>
      </c>
      <c r="BF337">
        <v>0</v>
      </c>
      <c r="BG337">
        <v>0</v>
      </c>
      <c r="BJ337">
        <v>24.78</v>
      </c>
      <c r="BK337">
        <v>0</v>
      </c>
      <c r="BL337">
        <v>955.26900000000001</v>
      </c>
      <c r="BM337">
        <v>-955.26900000000001</v>
      </c>
      <c r="BN337">
        <v>0</v>
      </c>
      <c r="BO337">
        <v>0</v>
      </c>
      <c r="BP337">
        <v>0</v>
      </c>
      <c r="BQ337">
        <v>225</v>
      </c>
      <c r="BR337">
        <v>3.26694</v>
      </c>
      <c r="BS337" t="s">
        <v>731</v>
      </c>
      <c r="BT337">
        <v>16.335000000000001</v>
      </c>
      <c r="BU337">
        <v>0</v>
      </c>
      <c r="BV337">
        <v>3.2669999999999999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2808.1489999999999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f t="shared" si="25"/>
        <v>3855</v>
      </c>
      <c r="DD337">
        <f t="shared" si="26"/>
        <v>955.26900000000001</v>
      </c>
      <c r="DE337">
        <f t="shared" si="27"/>
        <v>19.602</v>
      </c>
      <c r="DF337">
        <f t="shared" si="28"/>
        <v>71.98</v>
      </c>
      <c r="DG337">
        <f t="shared" si="29"/>
        <v>604.375</v>
      </c>
      <c r="DH337">
        <v>2808.1489999999999</v>
      </c>
    </row>
    <row r="338" spans="1:112" x14ac:dyDescent="0.3">
      <c r="A338">
        <v>8746398997</v>
      </c>
      <c r="B338">
        <v>10746415639</v>
      </c>
      <c r="C338" s="1">
        <v>45940.808333333334</v>
      </c>
      <c r="D338" s="1">
        <v>45944.479861111111</v>
      </c>
      <c r="E338" t="s">
        <v>732</v>
      </c>
      <c r="F338">
        <v>391</v>
      </c>
      <c r="G338">
        <v>0</v>
      </c>
      <c r="H338">
        <v>391</v>
      </c>
      <c r="I338">
        <v>1200</v>
      </c>
      <c r="J338">
        <v>750</v>
      </c>
      <c r="K338" t="s">
        <v>109</v>
      </c>
      <c r="L338">
        <v>5</v>
      </c>
      <c r="M338">
        <v>18.62</v>
      </c>
      <c r="N338">
        <v>0</v>
      </c>
      <c r="O338">
        <v>0</v>
      </c>
      <c r="P338">
        <v>1.8620000000000001</v>
      </c>
      <c r="Q338">
        <v>0.372</v>
      </c>
      <c r="R338">
        <v>9.44</v>
      </c>
      <c r="S338">
        <v>36.909999999999997</v>
      </c>
      <c r="T338">
        <v>-36.909999999999997</v>
      </c>
      <c r="U338">
        <v>-39.143999999999998</v>
      </c>
      <c r="V338">
        <v>-31.86</v>
      </c>
      <c r="W338">
        <v>0</v>
      </c>
      <c r="X338">
        <v>27</v>
      </c>
      <c r="Y338">
        <v>0</v>
      </c>
      <c r="Z338">
        <v>4.8600000000000003</v>
      </c>
      <c r="AA338">
        <v>1</v>
      </c>
      <c r="AB338" t="s">
        <v>110</v>
      </c>
      <c r="AC338">
        <v>450</v>
      </c>
      <c r="AD338">
        <v>319.99599999999998</v>
      </c>
      <c r="AE338">
        <v>319.99599999999998</v>
      </c>
      <c r="AF338">
        <v>0</v>
      </c>
      <c r="AG338">
        <v>-39.143999999999998</v>
      </c>
      <c r="AH338">
        <v>-31.86</v>
      </c>
      <c r="AI338">
        <v>391</v>
      </c>
      <c r="AJ338">
        <v>0</v>
      </c>
      <c r="AL338">
        <v>0</v>
      </c>
      <c r="AM338" s="1">
        <v>45958</v>
      </c>
      <c r="AN338" s="1">
        <v>45958</v>
      </c>
      <c r="AO338" s="1">
        <v>45958</v>
      </c>
      <c r="AP338">
        <v>0</v>
      </c>
      <c r="AQ338">
        <v>372.38</v>
      </c>
      <c r="AR338">
        <v>5</v>
      </c>
      <c r="AS338">
        <v>0</v>
      </c>
      <c r="AT338">
        <v>0</v>
      </c>
      <c r="AU338">
        <v>0.5</v>
      </c>
      <c r="AV338">
        <v>0</v>
      </c>
      <c r="AW338">
        <v>0</v>
      </c>
      <c r="AX338">
        <v>0.1</v>
      </c>
      <c r="AY338" t="s">
        <v>112</v>
      </c>
      <c r="AZ338" t="s">
        <v>247</v>
      </c>
      <c r="BA338">
        <v>9.44</v>
      </c>
      <c r="BB338">
        <v>0</v>
      </c>
      <c r="BC338">
        <v>36.909999999999997</v>
      </c>
      <c r="BD338">
        <v>-36.909999999999997</v>
      </c>
      <c r="BE338">
        <v>0</v>
      </c>
      <c r="BF338">
        <v>0</v>
      </c>
      <c r="BG338">
        <v>0</v>
      </c>
      <c r="BH338">
        <v>750</v>
      </c>
      <c r="BI338">
        <v>0.37237999999999999</v>
      </c>
      <c r="BL338">
        <v>0</v>
      </c>
      <c r="BM338">
        <v>0</v>
      </c>
      <c r="BN338">
        <v>0</v>
      </c>
      <c r="BO338">
        <v>0</v>
      </c>
      <c r="BP338">
        <v>0</v>
      </c>
      <c r="BS338" t="s">
        <v>489</v>
      </c>
      <c r="BT338">
        <v>1.8620000000000001</v>
      </c>
      <c r="BU338">
        <v>0</v>
      </c>
      <c r="BV338">
        <v>0.372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319.99599999999998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f t="shared" si="25"/>
        <v>391</v>
      </c>
      <c r="DD338">
        <f t="shared" si="26"/>
        <v>36.909999999999997</v>
      </c>
      <c r="DE338">
        <f t="shared" si="27"/>
        <v>2.234</v>
      </c>
      <c r="DF338">
        <f t="shared" si="28"/>
        <v>31.86</v>
      </c>
      <c r="DG338">
        <f t="shared" si="29"/>
        <v>20.481999999999999</v>
      </c>
      <c r="DH338">
        <v>319.99600000000004</v>
      </c>
    </row>
    <row r="339" spans="1:112" x14ac:dyDescent="0.3">
      <c r="A339">
        <v>8690920832</v>
      </c>
      <c r="B339">
        <v>10690848980</v>
      </c>
      <c r="C339" s="1">
        <v>45922.443055555559</v>
      </c>
      <c r="D339" s="1">
        <v>45926.740972222222</v>
      </c>
      <c r="E339" t="s">
        <v>491</v>
      </c>
      <c r="F339">
        <v>3789</v>
      </c>
      <c r="G339">
        <v>3789</v>
      </c>
      <c r="H339">
        <v>0</v>
      </c>
      <c r="I339">
        <v>4500</v>
      </c>
      <c r="J339">
        <v>505</v>
      </c>
      <c r="K339" t="s">
        <v>109</v>
      </c>
      <c r="L339">
        <v>18</v>
      </c>
      <c r="M339">
        <v>577.98</v>
      </c>
      <c r="N339">
        <v>0</v>
      </c>
      <c r="O339">
        <v>0</v>
      </c>
      <c r="P339">
        <v>16.055</v>
      </c>
      <c r="Q339">
        <v>3.2109999999999999</v>
      </c>
      <c r="R339">
        <v>24.78</v>
      </c>
      <c r="S339">
        <v>938.91399999999999</v>
      </c>
      <c r="T339">
        <v>-938.91399999999999</v>
      </c>
      <c r="U339">
        <v>-958.18</v>
      </c>
      <c r="V339">
        <v>-71.98</v>
      </c>
      <c r="W339">
        <v>0</v>
      </c>
      <c r="X339">
        <v>61</v>
      </c>
      <c r="Y339">
        <v>0</v>
      </c>
      <c r="Z339">
        <v>10.98</v>
      </c>
      <c r="AA339">
        <v>1</v>
      </c>
      <c r="AB339" t="s">
        <v>116</v>
      </c>
      <c r="AC339">
        <v>3995</v>
      </c>
      <c r="AD339">
        <v>2758.84</v>
      </c>
      <c r="AE339">
        <v>2758.84</v>
      </c>
      <c r="AF339">
        <v>0</v>
      </c>
      <c r="AG339">
        <v>0</v>
      </c>
      <c r="AI339">
        <v>0</v>
      </c>
      <c r="AJ339">
        <v>-958.18</v>
      </c>
      <c r="AK339">
        <v>-71.98</v>
      </c>
      <c r="AL339">
        <v>3789</v>
      </c>
      <c r="AM339" s="1"/>
      <c r="AN339" s="1"/>
      <c r="AO339" s="1"/>
      <c r="AP339">
        <v>0</v>
      </c>
      <c r="AQ339">
        <v>3211.02</v>
      </c>
      <c r="AR339">
        <v>18</v>
      </c>
      <c r="AS339">
        <v>0</v>
      </c>
      <c r="AT339">
        <v>0</v>
      </c>
      <c r="AU339">
        <v>0.5</v>
      </c>
      <c r="AV339">
        <v>0</v>
      </c>
      <c r="AW339">
        <v>0</v>
      </c>
      <c r="AX339">
        <v>0.1</v>
      </c>
      <c r="AY339" t="s">
        <v>112</v>
      </c>
      <c r="AZ339" t="s">
        <v>113</v>
      </c>
      <c r="BC339">
        <v>0</v>
      </c>
      <c r="BD339">
        <v>0</v>
      </c>
      <c r="BE339">
        <v>0</v>
      </c>
      <c r="BF339">
        <v>0</v>
      </c>
      <c r="BG339">
        <v>0</v>
      </c>
      <c r="BJ339">
        <v>24.78</v>
      </c>
      <c r="BK339">
        <v>0</v>
      </c>
      <c r="BL339">
        <v>938.91399999999999</v>
      </c>
      <c r="BM339">
        <v>-938.91399999999999</v>
      </c>
      <c r="BN339">
        <v>0</v>
      </c>
      <c r="BO339">
        <v>0</v>
      </c>
      <c r="BP339">
        <v>0</v>
      </c>
      <c r="BQ339">
        <v>505</v>
      </c>
      <c r="BR339">
        <v>3.21102</v>
      </c>
      <c r="BS339" t="s">
        <v>733</v>
      </c>
      <c r="BT339">
        <v>0</v>
      </c>
      <c r="BU339">
        <v>16.055</v>
      </c>
      <c r="BV339">
        <v>0</v>
      </c>
      <c r="BW339">
        <v>3.2109999999999999</v>
      </c>
      <c r="BX339">
        <v>0</v>
      </c>
      <c r="BY339">
        <v>0</v>
      </c>
      <c r="BZ339">
        <v>0</v>
      </c>
      <c r="CA339">
        <v>0</v>
      </c>
      <c r="CB339">
        <v>2758.84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f t="shared" si="25"/>
        <v>3789</v>
      </c>
      <c r="DD339">
        <f t="shared" si="26"/>
        <v>938.91399999999999</v>
      </c>
      <c r="DE339">
        <f t="shared" si="27"/>
        <v>19.265999999999998</v>
      </c>
      <c r="DF339">
        <f t="shared" si="28"/>
        <v>71.98</v>
      </c>
      <c r="DG339">
        <f t="shared" si="29"/>
        <v>594.03499999999997</v>
      </c>
      <c r="DH339">
        <v>2758.84</v>
      </c>
    </row>
    <row r="340" spans="1:112" x14ac:dyDescent="0.3">
      <c r="A340">
        <v>8730564840</v>
      </c>
      <c r="B340">
        <v>10730526769</v>
      </c>
      <c r="C340" s="1">
        <v>45933.806250000001</v>
      </c>
      <c r="D340" s="1">
        <v>45938.669444444444</v>
      </c>
      <c r="E340" t="s">
        <v>668</v>
      </c>
      <c r="F340">
        <v>2936.01</v>
      </c>
      <c r="G340">
        <v>0</v>
      </c>
      <c r="H340">
        <v>2936</v>
      </c>
      <c r="I340">
        <v>4500</v>
      </c>
      <c r="J340">
        <v>1192</v>
      </c>
      <c r="K340" t="s">
        <v>109</v>
      </c>
      <c r="L340">
        <v>18</v>
      </c>
      <c r="M340">
        <v>447.87</v>
      </c>
      <c r="N340">
        <v>0</v>
      </c>
      <c r="O340">
        <v>0</v>
      </c>
      <c r="P340">
        <v>12.441000000000001</v>
      </c>
      <c r="Q340">
        <v>2.488</v>
      </c>
      <c r="R340">
        <v>24.78</v>
      </c>
      <c r="S340">
        <v>727.54100000000005</v>
      </c>
      <c r="T340">
        <v>-727.54100000000005</v>
      </c>
      <c r="U340">
        <v>-742.47</v>
      </c>
      <c r="V340">
        <v>-71.98</v>
      </c>
      <c r="W340">
        <v>0</v>
      </c>
      <c r="X340">
        <v>61</v>
      </c>
      <c r="Y340">
        <v>0</v>
      </c>
      <c r="Z340">
        <v>10.98</v>
      </c>
      <c r="AA340">
        <v>1</v>
      </c>
      <c r="AB340" t="s">
        <v>116</v>
      </c>
      <c r="AC340">
        <v>3142</v>
      </c>
      <c r="AD340">
        <v>2121.5500000000002</v>
      </c>
      <c r="AE340">
        <v>2121.5500000000002</v>
      </c>
      <c r="AF340">
        <v>0</v>
      </c>
      <c r="AG340">
        <v>-742.47</v>
      </c>
      <c r="AH340">
        <v>-71.98</v>
      </c>
      <c r="AI340">
        <v>2936</v>
      </c>
      <c r="AJ340">
        <v>0</v>
      </c>
      <c r="AL340">
        <v>0</v>
      </c>
      <c r="AM340" s="1">
        <v>45953</v>
      </c>
      <c r="AN340" s="1">
        <v>45953</v>
      </c>
      <c r="AO340" s="1">
        <v>45953</v>
      </c>
      <c r="AP340">
        <v>0</v>
      </c>
      <c r="AQ340">
        <v>2488.14</v>
      </c>
      <c r="AR340">
        <v>18</v>
      </c>
      <c r="AS340">
        <v>0</v>
      </c>
      <c r="AT340">
        <v>0</v>
      </c>
      <c r="AU340">
        <v>0.5</v>
      </c>
      <c r="AV340">
        <v>0</v>
      </c>
      <c r="AW340">
        <v>0</v>
      </c>
      <c r="AX340">
        <v>0.1</v>
      </c>
      <c r="AY340" t="s">
        <v>112</v>
      </c>
      <c r="AZ340" t="s">
        <v>124</v>
      </c>
      <c r="BA340">
        <v>24.78</v>
      </c>
      <c r="BB340">
        <v>0</v>
      </c>
      <c r="BC340">
        <v>727.54100000000005</v>
      </c>
      <c r="BD340">
        <v>-727.54100000000005</v>
      </c>
      <c r="BE340">
        <v>0</v>
      </c>
      <c r="BF340">
        <v>0</v>
      </c>
      <c r="BG340">
        <v>0</v>
      </c>
      <c r="BH340">
        <v>1192</v>
      </c>
      <c r="BI340">
        <v>2.48814</v>
      </c>
      <c r="BL340">
        <v>0</v>
      </c>
      <c r="BM340">
        <v>0</v>
      </c>
      <c r="BN340">
        <v>0</v>
      </c>
      <c r="BO340">
        <v>0</v>
      </c>
      <c r="BP340">
        <v>0</v>
      </c>
      <c r="BS340" t="s">
        <v>734</v>
      </c>
      <c r="BT340">
        <v>12.441000000000001</v>
      </c>
      <c r="BU340">
        <v>0</v>
      </c>
      <c r="BV340">
        <v>2.488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2121.5500000000002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f t="shared" si="25"/>
        <v>2936</v>
      </c>
      <c r="DD340">
        <f t="shared" si="26"/>
        <v>727.54100000000005</v>
      </c>
      <c r="DE340">
        <f t="shared" si="27"/>
        <v>14.929</v>
      </c>
      <c r="DF340">
        <f t="shared" si="28"/>
        <v>71.98</v>
      </c>
      <c r="DG340">
        <f t="shared" si="29"/>
        <v>460.31099999999998</v>
      </c>
      <c r="DH340">
        <v>2121.5499999999997</v>
      </c>
    </row>
    <row r="341" spans="1:112" x14ac:dyDescent="0.3">
      <c r="A341">
        <v>8685565962</v>
      </c>
      <c r="B341">
        <v>10685493046</v>
      </c>
      <c r="C341" s="1">
        <v>45920.473611111112</v>
      </c>
      <c r="D341" s="1">
        <v>45923.429861111108</v>
      </c>
      <c r="E341" t="s">
        <v>735</v>
      </c>
      <c r="F341">
        <v>2556</v>
      </c>
      <c r="G341">
        <v>0</v>
      </c>
      <c r="H341">
        <v>2556</v>
      </c>
      <c r="I341">
        <v>4250</v>
      </c>
      <c r="J341">
        <v>1488</v>
      </c>
      <c r="K341" t="s">
        <v>120</v>
      </c>
      <c r="L341">
        <v>12</v>
      </c>
      <c r="M341">
        <v>0</v>
      </c>
      <c r="N341">
        <v>136.93</v>
      </c>
      <c r="O341">
        <v>136.93</v>
      </c>
      <c r="P341">
        <v>11.411</v>
      </c>
      <c r="Q341">
        <v>2.282</v>
      </c>
      <c r="R341">
        <v>24.78</v>
      </c>
      <c r="S341">
        <v>633.37699999999995</v>
      </c>
      <c r="T341">
        <v>-633.37699999999995</v>
      </c>
      <c r="U341">
        <v>-647.07000000000005</v>
      </c>
      <c r="V341">
        <v>-71.98</v>
      </c>
      <c r="W341">
        <v>0</v>
      </c>
      <c r="X341">
        <v>61</v>
      </c>
      <c r="Y341">
        <v>0</v>
      </c>
      <c r="Z341">
        <v>10.98</v>
      </c>
      <c r="AA341">
        <v>1</v>
      </c>
      <c r="AB341" t="s">
        <v>110</v>
      </c>
      <c r="AC341">
        <v>2762</v>
      </c>
      <c r="AD341">
        <v>1836.95</v>
      </c>
      <c r="AE341">
        <v>1836.95</v>
      </c>
      <c r="AF341">
        <v>0</v>
      </c>
      <c r="AG341">
        <v>-647.07000000000005</v>
      </c>
      <c r="AH341">
        <v>-71.98</v>
      </c>
      <c r="AI341">
        <v>2556</v>
      </c>
      <c r="AJ341">
        <v>0</v>
      </c>
      <c r="AL341">
        <v>0</v>
      </c>
      <c r="AM341" s="1">
        <v>45938</v>
      </c>
      <c r="AN341" s="1">
        <v>45938</v>
      </c>
      <c r="AO341" s="1">
        <v>45938</v>
      </c>
      <c r="AP341">
        <v>0</v>
      </c>
      <c r="AQ341">
        <v>2282.14</v>
      </c>
      <c r="AR341">
        <v>0</v>
      </c>
      <c r="AS341">
        <v>6</v>
      </c>
      <c r="AT341">
        <v>6</v>
      </c>
      <c r="AU341">
        <v>0</v>
      </c>
      <c r="AV341">
        <v>0.25</v>
      </c>
      <c r="AW341">
        <v>0.25</v>
      </c>
      <c r="AX341">
        <v>0.1</v>
      </c>
      <c r="AY341" t="s">
        <v>112</v>
      </c>
      <c r="AZ341" t="s">
        <v>113</v>
      </c>
      <c r="BA341">
        <v>24.78</v>
      </c>
      <c r="BB341">
        <v>0</v>
      </c>
      <c r="BC341">
        <v>633.37699999999995</v>
      </c>
      <c r="BD341">
        <v>-633.37699999999995</v>
      </c>
      <c r="BE341">
        <v>0</v>
      </c>
      <c r="BF341">
        <v>0</v>
      </c>
      <c r="BG341">
        <v>0</v>
      </c>
      <c r="BH341">
        <v>1488</v>
      </c>
      <c r="BI341">
        <v>2.2821400000000001</v>
      </c>
      <c r="BL341">
        <v>0</v>
      </c>
      <c r="BM341">
        <v>0</v>
      </c>
      <c r="BN341">
        <v>0</v>
      </c>
      <c r="BO341">
        <v>0</v>
      </c>
      <c r="BP341">
        <v>0</v>
      </c>
      <c r="BS341" t="s">
        <v>736</v>
      </c>
      <c r="BT341">
        <v>11.411</v>
      </c>
      <c r="BU341">
        <v>0</v>
      </c>
      <c r="BV341">
        <v>2.282</v>
      </c>
      <c r="BW341">
        <v>0</v>
      </c>
      <c r="BX341">
        <v>0</v>
      </c>
      <c r="BY341">
        <v>0</v>
      </c>
      <c r="BZ341">
        <v>1836.95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f t="shared" si="25"/>
        <v>2556</v>
      </c>
      <c r="DD341">
        <f t="shared" si="26"/>
        <v>633.37699999999995</v>
      </c>
      <c r="DE341">
        <f t="shared" si="27"/>
        <v>13.693</v>
      </c>
      <c r="DF341">
        <f t="shared" si="28"/>
        <v>71.98</v>
      </c>
      <c r="DG341">
        <f t="shared" si="29"/>
        <v>285.27100000000002</v>
      </c>
      <c r="DH341">
        <v>1836.95</v>
      </c>
    </row>
    <row r="342" spans="1:112" x14ac:dyDescent="0.3">
      <c r="A342">
        <v>8741138401</v>
      </c>
      <c r="B342">
        <v>10741133465</v>
      </c>
      <c r="C342" s="1">
        <v>45938.423611111109</v>
      </c>
      <c r="D342" s="1">
        <v>45940.599305555559</v>
      </c>
      <c r="E342" t="s">
        <v>737</v>
      </c>
      <c r="F342">
        <v>3949.02</v>
      </c>
      <c r="G342">
        <v>0</v>
      </c>
      <c r="H342">
        <v>3949</v>
      </c>
      <c r="I342">
        <v>5000</v>
      </c>
      <c r="J342">
        <v>845</v>
      </c>
      <c r="K342" t="s">
        <v>120</v>
      </c>
      <c r="L342">
        <v>18</v>
      </c>
      <c r="M342">
        <v>0</v>
      </c>
      <c r="N342">
        <v>301.2</v>
      </c>
      <c r="O342">
        <v>301.2</v>
      </c>
      <c r="P342">
        <v>16.733000000000001</v>
      </c>
      <c r="Q342">
        <v>3.347</v>
      </c>
      <c r="R342">
        <v>25.96</v>
      </c>
      <c r="S342">
        <v>1025.1600000000001</v>
      </c>
      <c r="T342">
        <v>-1025.1600000000001</v>
      </c>
      <c r="U342">
        <v>-1045.24</v>
      </c>
      <c r="V342">
        <v>-71.98</v>
      </c>
      <c r="W342">
        <v>0</v>
      </c>
      <c r="X342">
        <v>61</v>
      </c>
      <c r="Y342">
        <v>0</v>
      </c>
      <c r="Z342">
        <v>10.98</v>
      </c>
      <c r="AA342">
        <v>1</v>
      </c>
      <c r="AB342" t="s">
        <v>131</v>
      </c>
      <c r="AC342">
        <v>4155</v>
      </c>
      <c r="AD342">
        <v>2831.78</v>
      </c>
      <c r="AE342">
        <v>2831.78</v>
      </c>
      <c r="AF342">
        <v>0</v>
      </c>
      <c r="AG342">
        <v>-1045.24</v>
      </c>
      <c r="AH342">
        <v>-71.98</v>
      </c>
      <c r="AI342">
        <v>3949</v>
      </c>
      <c r="AJ342">
        <v>0</v>
      </c>
      <c r="AL342">
        <v>0</v>
      </c>
      <c r="AM342" s="1">
        <v>45954</v>
      </c>
      <c r="AN342" s="1">
        <v>45954</v>
      </c>
      <c r="AO342" s="1">
        <v>45954</v>
      </c>
      <c r="AP342">
        <v>0</v>
      </c>
      <c r="AQ342">
        <v>3346.62</v>
      </c>
      <c r="AR342">
        <v>0</v>
      </c>
      <c r="AS342">
        <v>9</v>
      </c>
      <c r="AT342">
        <v>9</v>
      </c>
      <c r="AU342">
        <v>0</v>
      </c>
      <c r="AV342">
        <v>0.25</v>
      </c>
      <c r="AW342">
        <v>0.25</v>
      </c>
      <c r="AX342">
        <v>0.1</v>
      </c>
      <c r="AY342" t="s">
        <v>112</v>
      </c>
      <c r="AZ342" t="s">
        <v>160</v>
      </c>
      <c r="BA342">
        <v>25.96</v>
      </c>
      <c r="BB342">
        <v>0</v>
      </c>
      <c r="BC342">
        <v>1025.1600000000001</v>
      </c>
      <c r="BD342">
        <v>-1025.1600000000001</v>
      </c>
      <c r="BE342">
        <v>0</v>
      </c>
      <c r="BF342">
        <v>0</v>
      </c>
      <c r="BG342">
        <v>0</v>
      </c>
      <c r="BH342">
        <v>845</v>
      </c>
      <c r="BI342">
        <v>3.3466200000000002</v>
      </c>
      <c r="BL342">
        <v>0</v>
      </c>
      <c r="BM342">
        <v>0</v>
      </c>
      <c r="BN342">
        <v>0</v>
      </c>
      <c r="BO342">
        <v>0</v>
      </c>
      <c r="BP342">
        <v>0</v>
      </c>
      <c r="BS342" t="s">
        <v>738</v>
      </c>
      <c r="BT342">
        <v>16.733000000000001</v>
      </c>
      <c r="BU342">
        <v>0</v>
      </c>
      <c r="BV342">
        <v>3.347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2831.78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f t="shared" si="25"/>
        <v>3949</v>
      </c>
      <c r="DD342">
        <f t="shared" si="26"/>
        <v>1025.1600000000001</v>
      </c>
      <c r="DE342">
        <f t="shared" si="27"/>
        <v>20.080000000000002</v>
      </c>
      <c r="DF342">
        <f t="shared" si="28"/>
        <v>71.98</v>
      </c>
      <c r="DG342">
        <f t="shared" si="29"/>
        <v>619.13299999999992</v>
      </c>
      <c r="DH342">
        <v>2831.78</v>
      </c>
    </row>
    <row r="343" spans="1:112" x14ac:dyDescent="0.3">
      <c r="A343">
        <v>8720854996</v>
      </c>
      <c r="B343">
        <v>10720799914</v>
      </c>
      <c r="C343" s="1">
        <v>45930.615277777775</v>
      </c>
      <c r="D343" s="1">
        <v>45938.529166666667</v>
      </c>
      <c r="E343" t="s">
        <v>739</v>
      </c>
      <c r="F343">
        <v>1794</v>
      </c>
      <c r="G343">
        <v>1794</v>
      </c>
      <c r="H343">
        <v>0</v>
      </c>
      <c r="I343">
        <v>4000</v>
      </c>
      <c r="J343">
        <v>2000</v>
      </c>
      <c r="K343" t="s">
        <v>109</v>
      </c>
      <c r="L343">
        <v>5</v>
      </c>
      <c r="M343">
        <v>85.43</v>
      </c>
      <c r="N343">
        <v>0</v>
      </c>
      <c r="O343">
        <v>0</v>
      </c>
      <c r="P343">
        <v>8.5429999999999993</v>
      </c>
      <c r="Q343">
        <v>1.7090000000000001</v>
      </c>
      <c r="R343">
        <v>24.78</v>
      </c>
      <c r="S343">
        <v>444.553</v>
      </c>
      <c r="T343">
        <v>-444.553</v>
      </c>
      <c r="U343">
        <v>-454.80500000000001</v>
      </c>
      <c r="V343">
        <v>-53.1</v>
      </c>
      <c r="W343">
        <v>0</v>
      </c>
      <c r="X343">
        <v>45</v>
      </c>
      <c r="Y343">
        <v>0</v>
      </c>
      <c r="Z343">
        <v>8.1</v>
      </c>
      <c r="AA343">
        <v>1</v>
      </c>
      <c r="AB343" t="s">
        <v>116</v>
      </c>
      <c r="AC343">
        <v>2000</v>
      </c>
      <c r="AD343">
        <v>1286.095</v>
      </c>
      <c r="AE343">
        <v>1286.095</v>
      </c>
      <c r="AF343">
        <v>0</v>
      </c>
      <c r="AG343">
        <v>0</v>
      </c>
      <c r="AI343">
        <v>0</v>
      </c>
      <c r="AJ343">
        <v>-454.80500000000001</v>
      </c>
      <c r="AK343">
        <v>-53.1</v>
      </c>
      <c r="AL343">
        <v>1794</v>
      </c>
      <c r="AM343" s="1"/>
      <c r="AN343" s="1"/>
      <c r="AO343" s="1"/>
      <c r="AP343">
        <v>0</v>
      </c>
      <c r="AQ343">
        <v>1708.57</v>
      </c>
      <c r="AR343">
        <v>5</v>
      </c>
      <c r="AS343">
        <v>0</v>
      </c>
      <c r="AT343">
        <v>0</v>
      </c>
      <c r="AU343">
        <v>0.5</v>
      </c>
      <c r="AV343">
        <v>0</v>
      </c>
      <c r="AW343">
        <v>0</v>
      </c>
      <c r="AX343">
        <v>0.1</v>
      </c>
      <c r="AY343" t="s">
        <v>112</v>
      </c>
      <c r="AZ343" t="s">
        <v>124</v>
      </c>
      <c r="BC343">
        <v>0</v>
      </c>
      <c r="BD343">
        <v>0</v>
      </c>
      <c r="BE343">
        <v>0</v>
      </c>
      <c r="BF343">
        <v>0</v>
      </c>
      <c r="BG343">
        <v>0</v>
      </c>
      <c r="BJ343">
        <v>24.78</v>
      </c>
      <c r="BK343">
        <v>0</v>
      </c>
      <c r="BL343">
        <v>444.553</v>
      </c>
      <c r="BM343">
        <v>-444.553</v>
      </c>
      <c r="BN343">
        <v>0</v>
      </c>
      <c r="BO343">
        <v>0</v>
      </c>
      <c r="BP343">
        <v>0</v>
      </c>
      <c r="BQ343">
        <v>2000</v>
      </c>
      <c r="BR343">
        <v>1.7085699999999999</v>
      </c>
      <c r="BS343" t="s">
        <v>740</v>
      </c>
      <c r="BT343">
        <v>0</v>
      </c>
      <c r="BU343">
        <v>8.5429999999999993</v>
      </c>
      <c r="BV343">
        <v>0</v>
      </c>
      <c r="BW343">
        <v>1.7090000000000001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1286.095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f t="shared" si="25"/>
        <v>1794</v>
      </c>
      <c r="DD343">
        <f t="shared" si="26"/>
        <v>444.553</v>
      </c>
      <c r="DE343">
        <f t="shared" si="27"/>
        <v>10.251999999999999</v>
      </c>
      <c r="DF343">
        <f t="shared" si="28"/>
        <v>53.1</v>
      </c>
      <c r="DG343">
        <f t="shared" si="29"/>
        <v>93.973000000000013</v>
      </c>
      <c r="DH343">
        <v>1286.0950000000003</v>
      </c>
    </row>
    <row r="344" spans="1:112" x14ac:dyDescent="0.3">
      <c r="A344">
        <v>8704473352</v>
      </c>
      <c r="B344">
        <v>10704405378</v>
      </c>
      <c r="C344" s="1">
        <v>45924.55</v>
      </c>
      <c r="D344" s="1">
        <v>45929.745138888888</v>
      </c>
      <c r="E344" t="s">
        <v>174</v>
      </c>
      <c r="F344">
        <v>3169</v>
      </c>
      <c r="G344">
        <v>0</v>
      </c>
      <c r="H344">
        <v>3169</v>
      </c>
      <c r="I344">
        <v>3750</v>
      </c>
      <c r="J344">
        <v>375</v>
      </c>
      <c r="K344" t="s">
        <v>109</v>
      </c>
      <c r="L344">
        <v>18</v>
      </c>
      <c r="M344">
        <v>483.41</v>
      </c>
      <c r="N344">
        <v>0</v>
      </c>
      <c r="O344">
        <v>0</v>
      </c>
      <c r="P344">
        <v>13.428000000000001</v>
      </c>
      <c r="Q344">
        <v>2.6859999999999999</v>
      </c>
      <c r="R344">
        <v>24.78</v>
      </c>
      <c r="S344">
        <v>785.27800000000002</v>
      </c>
      <c r="T344">
        <v>-785.27800000000002</v>
      </c>
      <c r="U344">
        <v>-801.39200000000005</v>
      </c>
      <c r="V344">
        <v>-71.98</v>
      </c>
      <c r="W344">
        <v>0</v>
      </c>
      <c r="X344">
        <v>61</v>
      </c>
      <c r="Y344">
        <v>0</v>
      </c>
      <c r="Z344">
        <v>10.98</v>
      </c>
      <c r="AA344">
        <v>1</v>
      </c>
      <c r="AB344" t="s">
        <v>116</v>
      </c>
      <c r="AC344">
        <v>3375</v>
      </c>
      <c r="AD344">
        <v>2295.6280000000002</v>
      </c>
      <c r="AE344">
        <v>2295.6280000000002</v>
      </c>
      <c r="AF344">
        <v>0</v>
      </c>
      <c r="AG344">
        <v>-801.39200000000005</v>
      </c>
      <c r="AH344">
        <v>-71.98</v>
      </c>
      <c r="AI344">
        <v>3169</v>
      </c>
      <c r="AJ344">
        <v>0</v>
      </c>
      <c r="AL344">
        <v>0</v>
      </c>
      <c r="AM344" s="1">
        <v>45943</v>
      </c>
      <c r="AN344" s="1">
        <v>45943</v>
      </c>
      <c r="AO344" s="1">
        <v>45943</v>
      </c>
      <c r="AP344">
        <v>0</v>
      </c>
      <c r="AQ344">
        <v>2685.59</v>
      </c>
      <c r="AR344">
        <v>18</v>
      </c>
      <c r="AS344">
        <v>0</v>
      </c>
      <c r="AT344">
        <v>0</v>
      </c>
      <c r="AU344">
        <v>0.5</v>
      </c>
      <c r="AV344">
        <v>0</v>
      </c>
      <c r="AW344">
        <v>0</v>
      </c>
      <c r="AX344">
        <v>0.1</v>
      </c>
      <c r="AY344" t="s">
        <v>112</v>
      </c>
      <c r="AZ344" t="s">
        <v>124</v>
      </c>
      <c r="BA344">
        <v>24.78</v>
      </c>
      <c r="BB344">
        <v>0</v>
      </c>
      <c r="BC344">
        <v>785.27800000000002</v>
      </c>
      <c r="BD344">
        <v>-785.27800000000002</v>
      </c>
      <c r="BE344">
        <v>0</v>
      </c>
      <c r="BF344">
        <v>0</v>
      </c>
      <c r="BG344">
        <v>0</v>
      </c>
      <c r="BH344">
        <v>375</v>
      </c>
      <c r="BI344">
        <v>2.6855899999999999</v>
      </c>
      <c r="BL344">
        <v>0</v>
      </c>
      <c r="BM344">
        <v>0</v>
      </c>
      <c r="BN344">
        <v>0</v>
      </c>
      <c r="BO344">
        <v>0</v>
      </c>
      <c r="BP344">
        <v>0</v>
      </c>
      <c r="BS344" t="s">
        <v>741</v>
      </c>
      <c r="BT344">
        <v>13.428000000000001</v>
      </c>
      <c r="BU344">
        <v>0</v>
      </c>
      <c r="BV344">
        <v>2.6859999999999999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2295.6280000000002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f t="shared" si="25"/>
        <v>3169</v>
      </c>
      <c r="DD344">
        <f t="shared" si="26"/>
        <v>785.27800000000002</v>
      </c>
      <c r="DE344">
        <f t="shared" si="27"/>
        <v>16.114000000000001</v>
      </c>
      <c r="DF344">
        <f t="shared" si="28"/>
        <v>71.98</v>
      </c>
      <c r="DG344">
        <f t="shared" si="29"/>
        <v>496.83800000000002</v>
      </c>
      <c r="DH344">
        <v>2295.6279999999997</v>
      </c>
    </row>
    <row r="345" spans="1:112" x14ac:dyDescent="0.3">
      <c r="A345">
        <v>8737155278</v>
      </c>
      <c r="B345">
        <v>10737132384</v>
      </c>
      <c r="C345" s="1">
        <v>45936.454861111109</v>
      </c>
      <c r="D345" s="1">
        <v>45940.568055555559</v>
      </c>
      <c r="E345" t="s">
        <v>364</v>
      </c>
      <c r="F345">
        <v>3260</v>
      </c>
      <c r="G345">
        <v>3260</v>
      </c>
      <c r="H345">
        <v>0</v>
      </c>
      <c r="I345">
        <v>4500</v>
      </c>
      <c r="J345">
        <v>1034</v>
      </c>
      <c r="K345" t="s">
        <v>109</v>
      </c>
      <c r="L345">
        <v>18</v>
      </c>
      <c r="M345">
        <v>497.29</v>
      </c>
      <c r="N345">
        <v>0</v>
      </c>
      <c r="O345">
        <v>0</v>
      </c>
      <c r="P345">
        <v>13.814</v>
      </c>
      <c r="Q345">
        <v>2.7629999999999999</v>
      </c>
      <c r="R345">
        <v>25.96</v>
      </c>
      <c r="S345">
        <v>846.29600000000005</v>
      </c>
      <c r="T345">
        <v>-846.29600000000005</v>
      </c>
      <c r="U345">
        <v>-862.87300000000005</v>
      </c>
      <c r="V345">
        <v>-71.98</v>
      </c>
      <c r="W345">
        <v>0</v>
      </c>
      <c r="X345">
        <v>61</v>
      </c>
      <c r="Y345">
        <v>0</v>
      </c>
      <c r="Z345">
        <v>10.98</v>
      </c>
      <c r="AA345">
        <v>1</v>
      </c>
      <c r="AB345" t="s">
        <v>116</v>
      </c>
      <c r="AC345">
        <v>3466</v>
      </c>
      <c r="AD345">
        <v>2325.1469999999999</v>
      </c>
      <c r="AE345">
        <v>2325.1469999999999</v>
      </c>
      <c r="AF345">
        <v>0</v>
      </c>
      <c r="AG345">
        <v>0</v>
      </c>
      <c r="AI345">
        <v>0</v>
      </c>
      <c r="AJ345">
        <v>-862.87300000000005</v>
      </c>
      <c r="AK345">
        <v>-71.98</v>
      </c>
      <c r="AL345">
        <v>3260</v>
      </c>
      <c r="AM345" s="1"/>
      <c r="AN345" s="1"/>
      <c r="AO345" s="1"/>
      <c r="AP345">
        <v>0</v>
      </c>
      <c r="AQ345">
        <v>2762.71</v>
      </c>
      <c r="AR345">
        <v>18</v>
      </c>
      <c r="AS345">
        <v>0</v>
      </c>
      <c r="AT345">
        <v>0</v>
      </c>
      <c r="AU345">
        <v>0.5</v>
      </c>
      <c r="AV345">
        <v>0</v>
      </c>
      <c r="AW345">
        <v>0</v>
      </c>
      <c r="AX345">
        <v>0.1</v>
      </c>
      <c r="AY345" t="s">
        <v>112</v>
      </c>
      <c r="AZ345" t="s">
        <v>160</v>
      </c>
      <c r="BC345">
        <v>0</v>
      </c>
      <c r="BD345">
        <v>0</v>
      </c>
      <c r="BE345">
        <v>0</v>
      </c>
      <c r="BF345">
        <v>0</v>
      </c>
      <c r="BG345">
        <v>0</v>
      </c>
      <c r="BJ345">
        <v>25.96</v>
      </c>
      <c r="BK345">
        <v>0</v>
      </c>
      <c r="BL345">
        <v>846.29600000000005</v>
      </c>
      <c r="BM345">
        <v>-846.29600000000005</v>
      </c>
      <c r="BN345">
        <v>0</v>
      </c>
      <c r="BO345">
        <v>0</v>
      </c>
      <c r="BP345">
        <v>0</v>
      </c>
      <c r="BQ345">
        <v>1034</v>
      </c>
      <c r="BR345">
        <v>2.7627100000000002</v>
      </c>
      <c r="BS345" t="s">
        <v>742</v>
      </c>
      <c r="BT345">
        <v>0</v>
      </c>
      <c r="BU345">
        <v>13.814</v>
      </c>
      <c r="BV345">
        <v>0</v>
      </c>
      <c r="BW345">
        <v>2.7629999999999999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2325.1469999999999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f t="shared" si="25"/>
        <v>3260</v>
      </c>
      <c r="DD345">
        <f t="shared" si="26"/>
        <v>846.29600000000005</v>
      </c>
      <c r="DE345">
        <f t="shared" si="27"/>
        <v>16.576999999999998</v>
      </c>
      <c r="DF345">
        <f t="shared" si="28"/>
        <v>71.98</v>
      </c>
      <c r="DG345">
        <f t="shared" si="29"/>
        <v>511.10400000000004</v>
      </c>
      <c r="DH345">
        <v>2325.1469999999995</v>
      </c>
    </row>
    <row r="346" spans="1:112" x14ac:dyDescent="0.3">
      <c r="A346">
        <v>8693762991</v>
      </c>
      <c r="B346">
        <v>10693691364</v>
      </c>
      <c r="C346" s="1">
        <v>45922.443055555559</v>
      </c>
      <c r="D346" s="1">
        <v>45927.676388888889</v>
      </c>
      <c r="E346" t="s">
        <v>743</v>
      </c>
      <c r="F346">
        <v>4219</v>
      </c>
      <c r="G346">
        <v>0</v>
      </c>
      <c r="H346">
        <v>4219</v>
      </c>
      <c r="I346">
        <v>4750</v>
      </c>
      <c r="J346">
        <v>325</v>
      </c>
      <c r="K346" t="s">
        <v>109</v>
      </c>
      <c r="L346">
        <v>18</v>
      </c>
      <c r="M346">
        <v>643.58000000000004</v>
      </c>
      <c r="N346">
        <v>0</v>
      </c>
      <c r="O346">
        <v>0</v>
      </c>
      <c r="P346">
        <v>17.876999999999999</v>
      </c>
      <c r="Q346">
        <v>3.5750000000000002</v>
      </c>
      <c r="R346">
        <v>24.78</v>
      </c>
      <c r="S346">
        <v>1045.4680000000001</v>
      </c>
      <c r="T346">
        <v>-1045.4680000000001</v>
      </c>
      <c r="U346">
        <v>-1066.92</v>
      </c>
      <c r="V346">
        <v>-71.98</v>
      </c>
      <c r="W346">
        <v>0</v>
      </c>
      <c r="X346">
        <v>61</v>
      </c>
      <c r="Y346">
        <v>0</v>
      </c>
      <c r="Z346">
        <v>10.98</v>
      </c>
      <c r="AA346">
        <v>1</v>
      </c>
      <c r="AB346" t="s">
        <v>116</v>
      </c>
      <c r="AC346">
        <v>4425</v>
      </c>
      <c r="AD346">
        <v>3080.1</v>
      </c>
      <c r="AE346">
        <v>3080.1</v>
      </c>
      <c r="AF346">
        <v>0</v>
      </c>
      <c r="AG346">
        <v>-1066.92</v>
      </c>
      <c r="AH346">
        <v>-71.98</v>
      </c>
      <c r="AI346">
        <v>4219</v>
      </c>
      <c r="AJ346">
        <v>0</v>
      </c>
      <c r="AL346">
        <v>0</v>
      </c>
      <c r="AM346" s="1">
        <v>45943</v>
      </c>
      <c r="AN346" s="1">
        <v>45943</v>
      </c>
      <c r="AO346" s="1">
        <v>45943</v>
      </c>
      <c r="AP346">
        <v>0</v>
      </c>
      <c r="AQ346">
        <v>3575.42</v>
      </c>
      <c r="AR346">
        <v>18</v>
      </c>
      <c r="AS346">
        <v>0</v>
      </c>
      <c r="AT346">
        <v>0</v>
      </c>
      <c r="AU346">
        <v>0.5</v>
      </c>
      <c r="AV346">
        <v>0</v>
      </c>
      <c r="AW346">
        <v>0</v>
      </c>
      <c r="AX346">
        <v>0.1</v>
      </c>
      <c r="AY346" t="s">
        <v>112</v>
      </c>
      <c r="AZ346" t="s">
        <v>124</v>
      </c>
      <c r="BA346">
        <v>24.78</v>
      </c>
      <c r="BB346">
        <v>0</v>
      </c>
      <c r="BC346">
        <v>1045.4680000000001</v>
      </c>
      <c r="BD346">
        <v>-1045.4680000000001</v>
      </c>
      <c r="BE346">
        <v>0</v>
      </c>
      <c r="BF346">
        <v>0</v>
      </c>
      <c r="BG346">
        <v>0</v>
      </c>
      <c r="BH346">
        <v>325</v>
      </c>
      <c r="BI346">
        <v>3.5754199999999998</v>
      </c>
      <c r="BL346">
        <v>0</v>
      </c>
      <c r="BM346">
        <v>0</v>
      </c>
      <c r="BN346">
        <v>0</v>
      </c>
      <c r="BO346">
        <v>0</v>
      </c>
      <c r="BP346">
        <v>0</v>
      </c>
      <c r="BS346" t="s">
        <v>744</v>
      </c>
      <c r="BT346">
        <v>17.876999999999999</v>
      </c>
      <c r="BU346">
        <v>0</v>
      </c>
      <c r="BV346">
        <v>3.5750000000000002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3080.1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f t="shared" si="25"/>
        <v>4219</v>
      </c>
      <c r="DD346">
        <f t="shared" si="26"/>
        <v>1045.4680000000001</v>
      </c>
      <c r="DE346">
        <f t="shared" si="27"/>
        <v>21.451999999999998</v>
      </c>
      <c r="DF346">
        <f t="shared" si="28"/>
        <v>71.98</v>
      </c>
      <c r="DG346">
        <f t="shared" si="29"/>
        <v>661.45699999999999</v>
      </c>
      <c r="DH346">
        <v>3080.1</v>
      </c>
    </row>
    <row r="347" spans="1:112" x14ac:dyDescent="0.3">
      <c r="A347">
        <v>8715269143</v>
      </c>
      <c r="B347">
        <v>10715208916</v>
      </c>
      <c r="C347" s="1">
        <v>45929.449305555558</v>
      </c>
      <c r="D347" s="1">
        <v>45933.715277777781</v>
      </c>
      <c r="E347" t="s">
        <v>745</v>
      </c>
      <c r="F347">
        <v>2079</v>
      </c>
      <c r="G347">
        <v>0</v>
      </c>
      <c r="H347">
        <v>2079</v>
      </c>
      <c r="I347">
        <v>5000</v>
      </c>
      <c r="J347">
        <v>2715</v>
      </c>
      <c r="K347" t="s">
        <v>109</v>
      </c>
      <c r="L347">
        <v>5</v>
      </c>
      <c r="M347">
        <v>99</v>
      </c>
      <c r="N347">
        <v>0</v>
      </c>
      <c r="O347">
        <v>0</v>
      </c>
      <c r="P347">
        <v>9.9</v>
      </c>
      <c r="Q347">
        <v>1.98</v>
      </c>
      <c r="R347">
        <v>28.32</v>
      </c>
      <c r="S347">
        <v>588.77300000000002</v>
      </c>
      <c r="T347">
        <v>-588.77300000000002</v>
      </c>
      <c r="U347">
        <v>-600.65300000000002</v>
      </c>
      <c r="V347">
        <v>-71.98</v>
      </c>
      <c r="W347">
        <v>0</v>
      </c>
      <c r="X347">
        <v>61</v>
      </c>
      <c r="Y347">
        <v>0</v>
      </c>
      <c r="Z347">
        <v>10.98</v>
      </c>
      <c r="AA347">
        <v>1</v>
      </c>
      <c r="AB347" t="s">
        <v>116</v>
      </c>
      <c r="AC347">
        <v>2285</v>
      </c>
      <c r="AD347">
        <v>1406.367</v>
      </c>
      <c r="AE347">
        <v>1406.367</v>
      </c>
      <c r="AF347">
        <v>0</v>
      </c>
      <c r="AG347">
        <v>-600.65300000000002</v>
      </c>
      <c r="AH347">
        <v>-71.98</v>
      </c>
      <c r="AI347">
        <v>2079</v>
      </c>
      <c r="AJ347">
        <v>0</v>
      </c>
      <c r="AL347">
        <v>0</v>
      </c>
      <c r="AM347" s="1">
        <v>45947</v>
      </c>
      <c r="AN347" s="1">
        <v>45947</v>
      </c>
      <c r="AO347" s="1">
        <v>45947</v>
      </c>
      <c r="AP347">
        <v>0</v>
      </c>
      <c r="AQ347">
        <v>1980</v>
      </c>
      <c r="AR347">
        <v>5</v>
      </c>
      <c r="AS347">
        <v>0</v>
      </c>
      <c r="AT347">
        <v>0</v>
      </c>
      <c r="AU347">
        <v>0.5</v>
      </c>
      <c r="AV347">
        <v>0</v>
      </c>
      <c r="AW347">
        <v>0</v>
      </c>
      <c r="AX347">
        <v>0.1</v>
      </c>
      <c r="AY347" t="s">
        <v>127</v>
      </c>
      <c r="AZ347" t="s">
        <v>191</v>
      </c>
      <c r="BA347">
        <v>28.32</v>
      </c>
      <c r="BB347">
        <v>0</v>
      </c>
      <c r="BC347">
        <v>588.77300000000002</v>
      </c>
      <c r="BD347">
        <v>-588.77300000000002</v>
      </c>
      <c r="BE347">
        <v>0</v>
      </c>
      <c r="BF347">
        <v>0</v>
      </c>
      <c r="BG347">
        <v>0</v>
      </c>
      <c r="BH347">
        <v>2715</v>
      </c>
      <c r="BI347">
        <v>1.98</v>
      </c>
      <c r="BL347">
        <v>0</v>
      </c>
      <c r="BM347">
        <v>0</v>
      </c>
      <c r="BN347">
        <v>0</v>
      </c>
      <c r="BO347">
        <v>0</v>
      </c>
      <c r="BP347">
        <v>0</v>
      </c>
      <c r="BS347" t="s">
        <v>746</v>
      </c>
      <c r="BT347">
        <v>9.9</v>
      </c>
      <c r="BU347">
        <v>0</v>
      </c>
      <c r="BV347">
        <v>1.98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1406.367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f t="shared" si="25"/>
        <v>2079</v>
      </c>
      <c r="DD347">
        <f t="shared" si="26"/>
        <v>588.77300000000002</v>
      </c>
      <c r="DE347">
        <f t="shared" si="27"/>
        <v>11.88</v>
      </c>
      <c r="DF347">
        <f t="shared" si="28"/>
        <v>71.98</v>
      </c>
      <c r="DG347">
        <f t="shared" si="29"/>
        <v>108.9</v>
      </c>
      <c r="DH347">
        <v>1406.3669999999997</v>
      </c>
    </row>
    <row r="348" spans="1:112" x14ac:dyDescent="0.3">
      <c r="A348">
        <v>8709545750</v>
      </c>
      <c r="B348">
        <v>10709480826</v>
      </c>
      <c r="C348" s="1">
        <v>45926.445138888892</v>
      </c>
      <c r="D348" s="1">
        <v>45933.75</v>
      </c>
      <c r="E348" t="s">
        <v>747</v>
      </c>
      <c r="F348">
        <v>3329</v>
      </c>
      <c r="G348">
        <v>0</v>
      </c>
      <c r="H348">
        <v>3329</v>
      </c>
      <c r="I348">
        <v>3750</v>
      </c>
      <c r="J348">
        <v>215</v>
      </c>
      <c r="K348" t="s">
        <v>109</v>
      </c>
      <c r="L348">
        <v>18</v>
      </c>
      <c r="M348">
        <v>507.81</v>
      </c>
      <c r="N348">
        <v>0</v>
      </c>
      <c r="O348">
        <v>0</v>
      </c>
      <c r="P348">
        <v>14.106</v>
      </c>
      <c r="Q348">
        <v>2.8210000000000002</v>
      </c>
      <c r="R348">
        <v>21.24</v>
      </c>
      <c r="S348">
        <v>707.08</v>
      </c>
      <c r="T348">
        <v>-707.08</v>
      </c>
      <c r="U348">
        <v>-724.00699999999995</v>
      </c>
      <c r="V348">
        <v>-71.98</v>
      </c>
      <c r="W348">
        <v>0</v>
      </c>
      <c r="X348">
        <v>61</v>
      </c>
      <c r="Y348">
        <v>0</v>
      </c>
      <c r="Z348">
        <v>10.98</v>
      </c>
      <c r="AA348">
        <v>1</v>
      </c>
      <c r="AB348" t="s">
        <v>116</v>
      </c>
      <c r="AC348">
        <v>3535</v>
      </c>
      <c r="AD348">
        <v>2533.0129999999999</v>
      </c>
      <c r="AE348">
        <v>2533.0129999999999</v>
      </c>
      <c r="AF348">
        <v>0</v>
      </c>
      <c r="AG348">
        <v>-724.00699999999995</v>
      </c>
      <c r="AH348">
        <v>-71.98</v>
      </c>
      <c r="AI348">
        <v>3329</v>
      </c>
      <c r="AJ348">
        <v>0</v>
      </c>
      <c r="AL348">
        <v>0</v>
      </c>
      <c r="AM348" s="1">
        <v>45947</v>
      </c>
      <c r="AN348" s="1">
        <v>45947</v>
      </c>
      <c r="AO348" s="1">
        <v>45947</v>
      </c>
      <c r="AP348">
        <v>0</v>
      </c>
      <c r="AQ348">
        <v>2821.19</v>
      </c>
      <c r="AR348">
        <v>18</v>
      </c>
      <c r="AS348">
        <v>0</v>
      </c>
      <c r="AT348">
        <v>0</v>
      </c>
      <c r="AU348">
        <v>0.5</v>
      </c>
      <c r="AV348">
        <v>0</v>
      </c>
      <c r="AW348">
        <v>0</v>
      </c>
      <c r="AX348">
        <v>0.1</v>
      </c>
      <c r="AY348" t="s">
        <v>112</v>
      </c>
      <c r="AZ348" t="s">
        <v>128</v>
      </c>
      <c r="BA348">
        <v>21.24</v>
      </c>
      <c r="BB348">
        <v>0</v>
      </c>
      <c r="BC348">
        <v>707.08</v>
      </c>
      <c r="BD348">
        <v>-707.08</v>
      </c>
      <c r="BE348">
        <v>0</v>
      </c>
      <c r="BF348">
        <v>0</v>
      </c>
      <c r="BG348">
        <v>0</v>
      </c>
      <c r="BH348">
        <v>215</v>
      </c>
      <c r="BI348">
        <v>2.8211900000000001</v>
      </c>
      <c r="BL348">
        <v>0</v>
      </c>
      <c r="BM348">
        <v>0</v>
      </c>
      <c r="BN348">
        <v>0</v>
      </c>
      <c r="BO348">
        <v>0</v>
      </c>
      <c r="BP348">
        <v>0</v>
      </c>
      <c r="BS348" t="s">
        <v>748</v>
      </c>
      <c r="BT348">
        <v>14.106</v>
      </c>
      <c r="BU348">
        <v>0</v>
      </c>
      <c r="BV348">
        <v>2.8210000000000002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2533.0129999999999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f t="shared" si="25"/>
        <v>3329</v>
      </c>
      <c r="DD348">
        <f t="shared" si="26"/>
        <v>707.08</v>
      </c>
      <c r="DE348">
        <f t="shared" si="27"/>
        <v>16.927</v>
      </c>
      <c r="DF348">
        <f t="shared" si="28"/>
        <v>71.98</v>
      </c>
      <c r="DG348">
        <f t="shared" si="29"/>
        <v>521.91600000000005</v>
      </c>
      <c r="DH348">
        <v>2533.0129999999999</v>
      </c>
    </row>
    <row r="349" spans="1:112" x14ac:dyDescent="0.3">
      <c r="A349">
        <v>8680652612</v>
      </c>
      <c r="B349">
        <v>10680578353</v>
      </c>
      <c r="C349" s="1">
        <v>45918.800694444442</v>
      </c>
      <c r="D349" s="1">
        <v>45922.529861111114</v>
      </c>
      <c r="E349" t="s">
        <v>274</v>
      </c>
      <c r="F349">
        <v>2454</v>
      </c>
      <c r="G349">
        <v>0</v>
      </c>
      <c r="H349">
        <v>2454</v>
      </c>
      <c r="I349">
        <v>3500</v>
      </c>
      <c r="J349">
        <v>700</v>
      </c>
      <c r="K349" t="s">
        <v>120</v>
      </c>
      <c r="L349">
        <v>12</v>
      </c>
      <c r="M349">
        <v>0</v>
      </c>
      <c r="N349">
        <v>131.46</v>
      </c>
      <c r="O349">
        <v>131.46</v>
      </c>
      <c r="P349">
        <v>10.955</v>
      </c>
      <c r="Q349">
        <v>2.1909999999999998</v>
      </c>
      <c r="R349">
        <v>24.78</v>
      </c>
      <c r="S349">
        <v>608.101</v>
      </c>
      <c r="T349">
        <v>-608.101</v>
      </c>
      <c r="U349">
        <v>-621.24699999999996</v>
      </c>
      <c r="V349">
        <v>-71.98</v>
      </c>
      <c r="W349">
        <v>0</v>
      </c>
      <c r="X349">
        <v>61</v>
      </c>
      <c r="Y349">
        <v>0</v>
      </c>
      <c r="Z349">
        <v>10.98</v>
      </c>
      <c r="AA349">
        <v>1</v>
      </c>
      <c r="AB349" t="s">
        <v>110</v>
      </c>
      <c r="AC349">
        <v>2660</v>
      </c>
      <c r="AD349">
        <v>1760.7729999999999</v>
      </c>
      <c r="AE349">
        <v>1760.7729999999999</v>
      </c>
      <c r="AF349">
        <v>0</v>
      </c>
      <c r="AG349">
        <v>-621.24699999999996</v>
      </c>
      <c r="AH349">
        <v>-71.98</v>
      </c>
      <c r="AI349">
        <v>2454</v>
      </c>
      <c r="AJ349">
        <v>0</v>
      </c>
      <c r="AL349">
        <v>0</v>
      </c>
      <c r="AM349" s="1">
        <v>45936</v>
      </c>
      <c r="AN349" s="1">
        <v>45936</v>
      </c>
      <c r="AO349" s="1">
        <v>45936</v>
      </c>
      <c r="AP349">
        <v>0</v>
      </c>
      <c r="AQ349">
        <v>2191.08</v>
      </c>
      <c r="AR349">
        <v>0</v>
      </c>
      <c r="AS349">
        <v>6</v>
      </c>
      <c r="AT349">
        <v>6</v>
      </c>
      <c r="AU349">
        <v>0</v>
      </c>
      <c r="AV349">
        <v>0.25</v>
      </c>
      <c r="AW349">
        <v>0.25</v>
      </c>
      <c r="AX349">
        <v>0.1</v>
      </c>
      <c r="AY349" t="s">
        <v>112</v>
      </c>
      <c r="AZ349" t="s">
        <v>113</v>
      </c>
      <c r="BA349">
        <v>24.78</v>
      </c>
      <c r="BB349">
        <v>0</v>
      </c>
      <c r="BC349">
        <v>608.101</v>
      </c>
      <c r="BD349">
        <v>-608.101</v>
      </c>
      <c r="BE349">
        <v>0</v>
      </c>
      <c r="BF349">
        <v>0</v>
      </c>
      <c r="BG349">
        <v>0</v>
      </c>
      <c r="BH349">
        <v>700</v>
      </c>
      <c r="BI349">
        <v>2.1910799999999999</v>
      </c>
      <c r="BL349">
        <v>0</v>
      </c>
      <c r="BM349">
        <v>0</v>
      </c>
      <c r="BN349">
        <v>0</v>
      </c>
      <c r="BO349">
        <v>0</v>
      </c>
      <c r="BP349">
        <v>0</v>
      </c>
      <c r="BS349" t="s">
        <v>749</v>
      </c>
      <c r="BT349">
        <v>10.955</v>
      </c>
      <c r="BU349">
        <v>0</v>
      </c>
      <c r="BV349">
        <v>2.1909999999999998</v>
      </c>
      <c r="BW349">
        <v>0</v>
      </c>
      <c r="BX349">
        <v>0</v>
      </c>
      <c r="BY349">
        <v>1760.7729999999999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f t="shared" si="25"/>
        <v>2454</v>
      </c>
      <c r="DD349">
        <f t="shared" si="26"/>
        <v>608.101</v>
      </c>
      <c r="DE349">
        <f t="shared" si="27"/>
        <v>13.146000000000001</v>
      </c>
      <c r="DF349">
        <f t="shared" si="28"/>
        <v>71.98</v>
      </c>
      <c r="DG349">
        <f t="shared" si="29"/>
        <v>273.875</v>
      </c>
      <c r="DH349">
        <v>1760.7729999999999</v>
      </c>
    </row>
    <row r="350" spans="1:112" x14ac:dyDescent="0.3">
      <c r="A350">
        <v>8751415145</v>
      </c>
      <c r="B350">
        <v>10751454306</v>
      </c>
      <c r="C350" s="1">
        <v>45943.449305555558</v>
      </c>
      <c r="D350" s="1">
        <v>45945.605555555558</v>
      </c>
      <c r="E350" t="s">
        <v>750</v>
      </c>
      <c r="F350">
        <v>2194</v>
      </c>
      <c r="G350">
        <v>328.16800000000001</v>
      </c>
      <c r="H350">
        <v>1865.8320000000001</v>
      </c>
      <c r="I350">
        <v>3000</v>
      </c>
      <c r="J350">
        <v>600</v>
      </c>
      <c r="K350" t="s">
        <v>120</v>
      </c>
      <c r="L350">
        <v>5</v>
      </c>
      <c r="M350">
        <v>0</v>
      </c>
      <c r="N350">
        <v>52.24</v>
      </c>
      <c r="O350">
        <v>52.24</v>
      </c>
      <c r="P350">
        <v>10.448</v>
      </c>
      <c r="Q350">
        <v>2.09</v>
      </c>
      <c r="R350">
        <v>25.96</v>
      </c>
      <c r="S350">
        <v>569.56200000000001</v>
      </c>
      <c r="T350">
        <v>-569.56200000000001</v>
      </c>
      <c r="U350">
        <v>-582.1</v>
      </c>
      <c r="V350">
        <v>-71.98</v>
      </c>
      <c r="W350">
        <v>0</v>
      </c>
      <c r="X350">
        <v>61</v>
      </c>
      <c r="Y350">
        <v>0</v>
      </c>
      <c r="Z350">
        <v>10.98</v>
      </c>
      <c r="AA350">
        <v>1</v>
      </c>
      <c r="AB350" t="s">
        <v>110</v>
      </c>
      <c r="AC350">
        <v>2400</v>
      </c>
      <c r="AD350">
        <v>1539.92</v>
      </c>
      <c r="AE350">
        <v>1539.92</v>
      </c>
      <c r="AF350">
        <v>0</v>
      </c>
      <c r="AG350">
        <v>-495.03199999999998</v>
      </c>
      <c r="AH350">
        <v>-61.213679999999997</v>
      </c>
      <c r="AI350">
        <v>1865.8320000000001</v>
      </c>
      <c r="AJ350">
        <v>-87.067999999999998</v>
      </c>
      <c r="AK350">
        <v>-10.76632</v>
      </c>
      <c r="AL350">
        <v>328.16800000000001</v>
      </c>
      <c r="AM350" s="1">
        <v>45959</v>
      </c>
      <c r="AN350" s="1">
        <v>45959</v>
      </c>
      <c r="AO350" s="1">
        <v>45959</v>
      </c>
      <c r="AP350">
        <v>300</v>
      </c>
      <c r="AQ350">
        <v>2089.52</v>
      </c>
      <c r="AR350">
        <v>0</v>
      </c>
      <c r="AS350">
        <v>2.5</v>
      </c>
      <c r="AT350">
        <v>2.5</v>
      </c>
      <c r="AU350">
        <v>0</v>
      </c>
      <c r="AV350">
        <v>0.25</v>
      </c>
      <c r="AW350">
        <v>0.25</v>
      </c>
      <c r="AX350">
        <v>0.1</v>
      </c>
      <c r="AY350" t="s">
        <v>121</v>
      </c>
      <c r="AZ350" t="s">
        <v>113</v>
      </c>
      <c r="BA350">
        <v>25.96</v>
      </c>
      <c r="BB350">
        <v>0</v>
      </c>
      <c r="BC350">
        <v>484.37</v>
      </c>
      <c r="BD350">
        <v>-484.37</v>
      </c>
      <c r="BE350">
        <v>0</v>
      </c>
      <c r="BF350">
        <v>0</v>
      </c>
      <c r="BG350">
        <v>0</v>
      </c>
      <c r="BH350">
        <v>600</v>
      </c>
      <c r="BI350">
        <v>2.0895199999999998</v>
      </c>
      <c r="BJ350">
        <v>25.96</v>
      </c>
      <c r="BK350">
        <v>0</v>
      </c>
      <c r="BL350">
        <v>85.191999999999993</v>
      </c>
      <c r="BM350">
        <v>-85.191999999999993</v>
      </c>
      <c r="BN350">
        <v>0</v>
      </c>
      <c r="BO350">
        <v>0</v>
      </c>
      <c r="BP350">
        <v>0</v>
      </c>
      <c r="BQ350">
        <v>600</v>
      </c>
      <c r="BR350">
        <v>2.0895199999999998</v>
      </c>
      <c r="BS350" t="s">
        <v>751</v>
      </c>
      <c r="BT350">
        <v>8.8849999999999998</v>
      </c>
      <c r="BU350">
        <v>1.5629999999999999</v>
      </c>
      <c r="BV350">
        <v>1.7769999999999999</v>
      </c>
      <c r="BW350">
        <v>0.313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1539.92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f t="shared" si="25"/>
        <v>2194</v>
      </c>
      <c r="DD350">
        <f t="shared" si="26"/>
        <v>569.56200000000001</v>
      </c>
      <c r="DE350">
        <f t="shared" si="27"/>
        <v>12.538</v>
      </c>
      <c r="DF350">
        <f t="shared" si="28"/>
        <v>71.97999999999999</v>
      </c>
      <c r="DG350">
        <f t="shared" si="29"/>
        <v>114.928</v>
      </c>
      <c r="DH350">
        <v>1539.92</v>
      </c>
    </row>
    <row r="351" spans="1:112" x14ac:dyDescent="0.3">
      <c r="A351">
        <v>8700359014</v>
      </c>
      <c r="B351">
        <v>10700289313</v>
      </c>
      <c r="C351" s="1">
        <v>45923.446527777778</v>
      </c>
      <c r="D351" s="1">
        <v>45926.433333333334</v>
      </c>
      <c r="E351" t="s">
        <v>680</v>
      </c>
      <c r="F351">
        <v>2396</v>
      </c>
      <c r="G351">
        <v>2396</v>
      </c>
      <c r="H351">
        <v>0</v>
      </c>
      <c r="I351">
        <v>3250</v>
      </c>
      <c r="J351">
        <v>648</v>
      </c>
      <c r="K351" t="s">
        <v>120</v>
      </c>
      <c r="L351">
        <v>5</v>
      </c>
      <c r="M351">
        <v>0</v>
      </c>
      <c r="N351">
        <v>57.05</v>
      </c>
      <c r="O351">
        <v>57.05</v>
      </c>
      <c r="P351">
        <v>11.41</v>
      </c>
      <c r="Q351">
        <v>2.282</v>
      </c>
      <c r="R351">
        <v>24.78</v>
      </c>
      <c r="S351">
        <v>593.72900000000004</v>
      </c>
      <c r="T351">
        <v>-593.72900000000004</v>
      </c>
      <c r="U351">
        <v>-607.42100000000005</v>
      </c>
      <c r="V351">
        <v>-71.98</v>
      </c>
      <c r="W351">
        <v>0</v>
      </c>
      <c r="X351">
        <v>61</v>
      </c>
      <c r="Y351">
        <v>0</v>
      </c>
      <c r="Z351">
        <v>10.98</v>
      </c>
      <c r="AA351">
        <v>1</v>
      </c>
      <c r="AB351" t="s">
        <v>110</v>
      </c>
      <c r="AC351">
        <v>2602</v>
      </c>
      <c r="AD351">
        <v>1716.5989999999999</v>
      </c>
      <c r="AE351">
        <v>1716.5989999999999</v>
      </c>
      <c r="AF351">
        <v>0</v>
      </c>
      <c r="AG351">
        <v>0</v>
      </c>
      <c r="AI351">
        <v>0</v>
      </c>
      <c r="AJ351">
        <v>-607.42100000000005</v>
      </c>
      <c r="AK351">
        <v>-71.98</v>
      </c>
      <c r="AL351">
        <v>2396</v>
      </c>
      <c r="AM351" s="1"/>
      <c r="AN351" s="1"/>
      <c r="AO351" s="1"/>
      <c r="AP351">
        <v>0</v>
      </c>
      <c r="AQ351">
        <v>2281.9</v>
      </c>
      <c r="AR351">
        <v>0</v>
      </c>
      <c r="AS351">
        <v>2.5</v>
      </c>
      <c r="AT351">
        <v>2.5</v>
      </c>
      <c r="AU351">
        <v>0</v>
      </c>
      <c r="AV351">
        <v>0.25</v>
      </c>
      <c r="AW351">
        <v>0.25</v>
      </c>
      <c r="AX351">
        <v>0.1</v>
      </c>
      <c r="AY351" t="s">
        <v>112</v>
      </c>
      <c r="AZ351" t="s">
        <v>113</v>
      </c>
      <c r="BC351">
        <v>0</v>
      </c>
      <c r="BD351">
        <v>0</v>
      </c>
      <c r="BE351">
        <v>0</v>
      </c>
      <c r="BF351">
        <v>0</v>
      </c>
      <c r="BG351">
        <v>0</v>
      </c>
      <c r="BJ351">
        <v>24.78</v>
      </c>
      <c r="BK351">
        <v>0</v>
      </c>
      <c r="BL351">
        <v>593.72900000000004</v>
      </c>
      <c r="BM351">
        <v>-593.72900000000004</v>
      </c>
      <c r="BN351">
        <v>0</v>
      </c>
      <c r="BO351">
        <v>0</v>
      </c>
      <c r="BP351">
        <v>0</v>
      </c>
      <c r="BQ351">
        <v>648</v>
      </c>
      <c r="BR351">
        <v>2.2818999999999998</v>
      </c>
      <c r="BS351" t="s">
        <v>752</v>
      </c>
      <c r="BT351">
        <v>0</v>
      </c>
      <c r="BU351">
        <v>11.41</v>
      </c>
      <c r="BV351">
        <v>0</v>
      </c>
      <c r="BW351">
        <v>2.282</v>
      </c>
      <c r="BX351">
        <v>0</v>
      </c>
      <c r="BY351">
        <v>0</v>
      </c>
      <c r="BZ351">
        <v>0</v>
      </c>
      <c r="CA351">
        <v>0</v>
      </c>
      <c r="CB351">
        <v>1716.5989999999999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f t="shared" si="25"/>
        <v>2396</v>
      </c>
      <c r="DD351">
        <f t="shared" si="26"/>
        <v>593.72900000000004</v>
      </c>
      <c r="DE351">
        <f t="shared" si="27"/>
        <v>13.692</v>
      </c>
      <c r="DF351">
        <f t="shared" si="28"/>
        <v>71.98</v>
      </c>
      <c r="DG351">
        <f t="shared" si="29"/>
        <v>125.50999999999999</v>
      </c>
      <c r="DH351">
        <v>1716.5989999999999</v>
      </c>
    </row>
    <row r="352" spans="1:112" x14ac:dyDescent="0.3">
      <c r="A352">
        <v>8709033071</v>
      </c>
      <c r="B352">
        <v>10708967883</v>
      </c>
      <c r="C352" s="1">
        <v>45926.445138888892</v>
      </c>
      <c r="D352" s="1">
        <v>45931.699305555558</v>
      </c>
      <c r="E352" t="s">
        <v>753</v>
      </c>
      <c r="F352">
        <v>3143</v>
      </c>
      <c r="G352">
        <v>3143</v>
      </c>
      <c r="H352">
        <v>0</v>
      </c>
      <c r="I352">
        <v>4000</v>
      </c>
      <c r="J352">
        <v>651</v>
      </c>
      <c r="K352" t="s">
        <v>109</v>
      </c>
      <c r="L352">
        <v>18</v>
      </c>
      <c r="M352">
        <v>479.44</v>
      </c>
      <c r="N352">
        <v>0</v>
      </c>
      <c r="O352">
        <v>0</v>
      </c>
      <c r="P352">
        <v>13.318</v>
      </c>
      <c r="Q352">
        <v>2.6640000000000001</v>
      </c>
      <c r="R352">
        <v>21.24</v>
      </c>
      <c r="S352">
        <v>667.57299999999998</v>
      </c>
      <c r="T352">
        <v>-667.57299999999998</v>
      </c>
      <c r="U352">
        <v>-683.55499999999995</v>
      </c>
      <c r="V352">
        <v>-71.98</v>
      </c>
      <c r="W352">
        <v>0</v>
      </c>
      <c r="X352">
        <v>61</v>
      </c>
      <c r="Y352">
        <v>0</v>
      </c>
      <c r="Z352">
        <v>10.98</v>
      </c>
      <c r="AA352">
        <v>1</v>
      </c>
      <c r="AB352" t="s">
        <v>110</v>
      </c>
      <c r="AC352">
        <v>3349</v>
      </c>
      <c r="AD352">
        <v>2387.4650000000001</v>
      </c>
      <c r="AE352">
        <v>2387.4650000000001</v>
      </c>
      <c r="AF352">
        <v>0</v>
      </c>
      <c r="AG352">
        <v>0</v>
      </c>
      <c r="AI352">
        <v>0</v>
      </c>
      <c r="AJ352">
        <v>-683.55499999999995</v>
      </c>
      <c r="AK352">
        <v>-71.98</v>
      </c>
      <c r="AL352">
        <v>3143</v>
      </c>
      <c r="AM352" s="1"/>
      <c r="AN352" s="1"/>
      <c r="AO352" s="1"/>
      <c r="AP352">
        <v>251</v>
      </c>
      <c r="AQ352">
        <v>2663.56</v>
      </c>
      <c r="AR352">
        <v>18</v>
      </c>
      <c r="AS352">
        <v>0</v>
      </c>
      <c r="AT352">
        <v>0</v>
      </c>
      <c r="AU352">
        <v>0.5</v>
      </c>
      <c r="AV352">
        <v>0</v>
      </c>
      <c r="AW352">
        <v>0</v>
      </c>
      <c r="AX352">
        <v>0.1</v>
      </c>
      <c r="AY352" t="s">
        <v>112</v>
      </c>
      <c r="AZ352" t="s">
        <v>128</v>
      </c>
      <c r="BC352">
        <v>0</v>
      </c>
      <c r="BD352">
        <v>0</v>
      </c>
      <c r="BE352">
        <v>0</v>
      </c>
      <c r="BF352">
        <v>0</v>
      </c>
      <c r="BG352">
        <v>0</v>
      </c>
      <c r="BJ352">
        <v>21.24</v>
      </c>
      <c r="BK352">
        <v>0</v>
      </c>
      <c r="BL352">
        <v>667.57299999999998</v>
      </c>
      <c r="BM352">
        <v>-667.57299999999998</v>
      </c>
      <c r="BN352">
        <v>0</v>
      </c>
      <c r="BO352">
        <v>0</v>
      </c>
      <c r="BP352">
        <v>0</v>
      </c>
      <c r="BQ352">
        <v>651</v>
      </c>
      <c r="BR352">
        <v>2.6635599999999999</v>
      </c>
      <c r="BS352" t="s">
        <v>754</v>
      </c>
      <c r="BT352">
        <v>0</v>
      </c>
      <c r="BU352">
        <v>13.318</v>
      </c>
      <c r="BV352">
        <v>0</v>
      </c>
      <c r="BW352">
        <v>2.6640000000000001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2387.4650000000001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f t="shared" si="25"/>
        <v>3143</v>
      </c>
      <c r="DD352">
        <f t="shared" si="26"/>
        <v>667.57299999999998</v>
      </c>
      <c r="DE352">
        <f t="shared" si="27"/>
        <v>15.981999999999999</v>
      </c>
      <c r="DF352">
        <f t="shared" si="28"/>
        <v>71.98</v>
      </c>
      <c r="DG352">
        <f t="shared" si="29"/>
        <v>492.75799999999998</v>
      </c>
      <c r="DH352">
        <v>2387.4650000000001</v>
      </c>
    </row>
    <row r="353" spans="1:112" x14ac:dyDescent="0.3">
      <c r="A353">
        <v>8695472253</v>
      </c>
      <c r="B353">
        <v>10695400767</v>
      </c>
      <c r="C353" s="1">
        <v>45922.443055555559</v>
      </c>
      <c r="D353" s="1">
        <v>45926.625694444447</v>
      </c>
      <c r="E353" t="s">
        <v>755</v>
      </c>
      <c r="F353">
        <v>3329</v>
      </c>
      <c r="G353">
        <v>3329</v>
      </c>
      <c r="H353">
        <v>0</v>
      </c>
      <c r="I353">
        <v>3750</v>
      </c>
      <c r="J353">
        <v>215</v>
      </c>
      <c r="K353" t="s">
        <v>109</v>
      </c>
      <c r="L353">
        <v>18</v>
      </c>
      <c r="M353">
        <v>507.81</v>
      </c>
      <c r="N353">
        <v>0</v>
      </c>
      <c r="O353">
        <v>0</v>
      </c>
      <c r="P353">
        <v>14.106</v>
      </c>
      <c r="Q353">
        <v>2.8210000000000002</v>
      </c>
      <c r="R353">
        <v>21.24</v>
      </c>
      <c r="S353">
        <v>707.08</v>
      </c>
      <c r="T353">
        <v>-707.08</v>
      </c>
      <c r="U353">
        <v>-724.00699999999995</v>
      </c>
      <c r="V353">
        <v>-71.98</v>
      </c>
      <c r="W353">
        <v>0</v>
      </c>
      <c r="X353">
        <v>61</v>
      </c>
      <c r="Y353">
        <v>0</v>
      </c>
      <c r="Z353">
        <v>10.98</v>
      </c>
      <c r="AA353">
        <v>1</v>
      </c>
      <c r="AB353" t="s">
        <v>116</v>
      </c>
      <c r="AC353">
        <v>3535</v>
      </c>
      <c r="AD353">
        <v>2533.0129999999999</v>
      </c>
      <c r="AE353">
        <v>2533.0129999999999</v>
      </c>
      <c r="AF353">
        <v>0</v>
      </c>
      <c r="AG353">
        <v>0</v>
      </c>
      <c r="AI353">
        <v>0</v>
      </c>
      <c r="AJ353">
        <v>-724.00699999999995</v>
      </c>
      <c r="AK353">
        <v>-71.98</v>
      </c>
      <c r="AL353">
        <v>3329</v>
      </c>
      <c r="AM353" s="1"/>
      <c r="AN353" s="1"/>
      <c r="AO353" s="1"/>
      <c r="AP353">
        <v>0</v>
      </c>
      <c r="AQ353">
        <v>2821.19</v>
      </c>
      <c r="AR353">
        <v>18</v>
      </c>
      <c r="AS353">
        <v>0</v>
      </c>
      <c r="AT353">
        <v>0</v>
      </c>
      <c r="AU353">
        <v>0.5</v>
      </c>
      <c r="AV353">
        <v>0</v>
      </c>
      <c r="AW353">
        <v>0</v>
      </c>
      <c r="AX353">
        <v>0.1</v>
      </c>
      <c r="AY353" t="s">
        <v>112</v>
      </c>
      <c r="AZ353" t="s">
        <v>128</v>
      </c>
      <c r="BC353">
        <v>0</v>
      </c>
      <c r="BD353">
        <v>0</v>
      </c>
      <c r="BE353">
        <v>0</v>
      </c>
      <c r="BF353">
        <v>0</v>
      </c>
      <c r="BG353">
        <v>0</v>
      </c>
      <c r="BJ353">
        <v>21.24</v>
      </c>
      <c r="BK353">
        <v>0</v>
      </c>
      <c r="BL353">
        <v>707.08</v>
      </c>
      <c r="BM353">
        <v>-707.08</v>
      </c>
      <c r="BN353">
        <v>0</v>
      </c>
      <c r="BO353">
        <v>0</v>
      </c>
      <c r="BP353">
        <v>0</v>
      </c>
      <c r="BQ353">
        <v>215</v>
      </c>
      <c r="BR353">
        <v>2.8211900000000001</v>
      </c>
      <c r="BS353" t="s">
        <v>756</v>
      </c>
      <c r="BT353">
        <v>0</v>
      </c>
      <c r="BU353">
        <v>14.106</v>
      </c>
      <c r="BV353">
        <v>0</v>
      </c>
      <c r="BW353">
        <v>2.8210000000000002</v>
      </c>
      <c r="BX353">
        <v>0</v>
      </c>
      <c r="BY353">
        <v>0</v>
      </c>
      <c r="BZ353">
        <v>0</v>
      </c>
      <c r="CA353">
        <v>0</v>
      </c>
      <c r="CB353">
        <v>2533.0129999999999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f t="shared" si="25"/>
        <v>3329</v>
      </c>
      <c r="DD353">
        <f t="shared" si="26"/>
        <v>707.08</v>
      </c>
      <c r="DE353">
        <f t="shared" si="27"/>
        <v>16.927</v>
      </c>
      <c r="DF353">
        <f t="shared" si="28"/>
        <v>71.98</v>
      </c>
      <c r="DG353">
        <f t="shared" si="29"/>
        <v>521.91600000000005</v>
      </c>
      <c r="DH353">
        <v>2533.0129999999999</v>
      </c>
    </row>
    <row r="354" spans="1:112" x14ac:dyDescent="0.3">
      <c r="A354">
        <v>8675330506</v>
      </c>
      <c r="B354">
        <v>10675255157</v>
      </c>
      <c r="C354" s="1">
        <v>45916.560416666667</v>
      </c>
      <c r="D354" s="1">
        <v>45927.456944444442</v>
      </c>
      <c r="E354" t="s">
        <v>757</v>
      </c>
      <c r="F354">
        <v>1579</v>
      </c>
      <c r="G354">
        <v>1579</v>
      </c>
      <c r="H354">
        <v>0</v>
      </c>
      <c r="I354">
        <v>2500</v>
      </c>
      <c r="J354">
        <v>750</v>
      </c>
      <c r="K354" t="s">
        <v>109</v>
      </c>
      <c r="L354">
        <v>12</v>
      </c>
      <c r="M354">
        <v>169.18</v>
      </c>
      <c r="N354">
        <v>0</v>
      </c>
      <c r="O354">
        <v>0</v>
      </c>
      <c r="P354">
        <v>7.0490000000000004</v>
      </c>
      <c r="Q354">
        <v>1.41</v>
      </c>
      <c r="R354">
        <v>27.14</v>
      </c>
      <c r="S354">
        <v>428.541</v>
      </c>
      <c r="T354">
        <v>-428.541</v>
      </c>
      <c r="U354">
        <v>-437</v>
      </c>
      <c r="V354">
        <v>-53.1</v>
      </c>
      <c r="W354">
        <v>0</v>
      </c>
      <c r="X354">
        <v>45</v>
      </c>
      <c r="Y354">
        <v>0</v>
      </c>
      <c r="Z354">
        <v>8.1</v>
      </c>
      <c r="AA354">
        <v>1</v>
      </c>
      <c r="AB354" t="s">
        <v>116</v>
      </c>
      <c r="AC354">
        <v>1750</v>
      </c>
      <c r="AD354">
        <v>1088.9000000000001</v>
      </c>
      <c r="AE354">
        <v>1088.9000000000001</v>
      </c>
      <c r="AF354">
        <v>0</v>
      </c>
      <c r="AG354">
        <v>0</v>
      </c>
      <c r="AI354">
        <v>0</v>
      </c>
      <c r="AJ354">
        <v>-437</v>
      </c>
      <c r="AK354">
        <v>-53.1</v>
      </c>
      <c r="AL354">
        <v>1579</v>
      </c>
      <c r="AM354" s="1"/>
      <c r="AN354" s="1"/>
      <c r="AO354" s="1"/>
      <c r="AP354">
        <v>0</v>
      </c>
      <c r="AQ354">
        <v>1409.82</v>
      </c>
      <c r="AR354">
        <v>12</v>
      </c>
      <c r="AS354">
        <v>0</v>
      </c>
      <c r="AT354">
        <v>0</v>
      </c>
      <c r="AU354">
        <v>0.5</v>
      </c>
      <c r="AV354">
        <v>0</v>
      </c>
      <c r="AW354">
        <v>0</v>
      </c>
      <c r="AX354">
        <v>0.1</v>
      </c>
      <c r="AY354" t="s">
        <v>121</v>
      </c>
      <c r="AZ354" t="s">
        <v>113</v>
      </c>
      <c r="BC354">
        <v>0</v>
      </c>
      <c r="BD354">
        <v>0</v>
      </c>
      <c r="BE354">
        <v>0</v>
      </c>
      <c r="BF354">
        <v>0</v>
      </c>
      <c r="BG354">
        <v>0</v>
      </c>
      <c r="BJ354">
        <v>27.14</v>
      </c>
      <c r="BK354">
        <v>0</v>
      </c>
      <c r="BL354">
        <v>428.541</v>
      </c>
      <c r="BM354">
        <v>-428.541</v>
      </c>
      <c r="BN354">
        <v>0</v>
      </c>
      <c r="BO354">
        <v>0</v>
      </c>
      <c r="BP354">
        <v>0</v>
      </c>
      <c r="BQ354">
        <v>750</v>
      </c>
      <c r="BR354">
        <v>1.4098200000000001</v>
      </c>
      <c r="BS354" t="s">
        <v>758</v>
      </c>
      <c r="BT354">
        <v>0</v>
      </c>
      <c r="BU354">
        <v>7.0490000000000004</v>
      </c>
      <c r="BV354">
        <v>0</v>
      </c>
      <c r="BW354">
        <v>1.41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1088.9000000000001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f t="shared" si="25"/>
        <v>1579</v>
      </c>
      <c r="DD354">
        <f t="shared" si="26"/>
        <v>428.541</v>
      </c>
      <c r="DE354">
        <f t="shared" si="27"/>
        <v>8.4589999999999996</v>
      </c>
      <c r="DF354">
        <f t="shared" si="28"/>
        <v>53.1</v>
      </c>
      <c r="DG354">
        <f t="shared" si="29"/>
        <v>176.22900000000001</v>
      </c>
      <c r="DH354">
        <v>1088.9000000000001</v>
      </c>
    </row>
    <row r="355" spans="1:112" x14ac:dyDescent="0.3">
      <c r="A355">
        <v>8715333631</v>
      </c>
      <c r="B355">
        <v>10715273404</v>
      </c>
      <c r="C355" s="1">
        <v>45929.449305555558</v>
      </c>
      <c r="D355" s="1">
        <v>45933.493055555555</v>
      </c>
      <c r="E355" t="s">
        <v>759</v>
      </c>
      <c r="F355">
        <v>2549</v>
      </c>
      <c r="G355">
        <v>2475.8589999999999</v>
      </c>
      <c r="H355">
        <v>73.131</v>
      </c>
      <c r="I355">
        <v>3250</v>
      </c>
      <c r="J355">
        <v>495</v>
      </c>
      <c r="K355" t="s">
        <v>109</v>
      </c>
      <c r="L355">
        <v>5</v>
      </c>
      <c r="M355">
        <v>121.38</v>
      </c>
      <c r="N355">
        <v>0</v>
      </c>
      <c r="O355">
        <v>0</v>
      </c>
      <c r="P355">
        <v>12.138</v>
      </c>
      <c r="Q355">
        <v>2.4279999999999999</v>
      </c>
      <c r="R355">
        <v>25.96</v>
      </c>
      <c r="S355">
        <v>661.71799999999996</v>
      </c>
      <c r="T355">
        <v>-661.71799999999996</v>
      </c>
      <c r="U355">
        <v>-676.28399999999999</v>
      </c>
      <c r="V355">
        <v>-71.98</v>
      </c>
      <c r="W355">
        <v>0</v>
      </c>
      <c r="X355">
        <v>61</v>
      </c>
      <c r="Y355">
        <v>0</v>
      </c>
      <c r="Z355">
        <v>10.98</v>
      </c>
      <c r="AA355">
        <v>1</v>
      </c>
      <c r="AB355" t="s">
        <v>116</v>
      </c>
      <c r="AC355">
        <v>2755</v>
      </c>
      <c r="AD355">
        <v>1800.7260000000001</v>
      </c>
      <c r="AE355">
        <v>1800.7260000000001</v>
      </c>
      <c r="AF355">
        <v>0</v>
      </c>
      <c r="AG355">
        <v>-19.402999999999999</v>
      </c>
      <c r="AH355">
        <v>-2.0649999999999999</v>
      </c>
      <c r="AI355">
        <v>73.131</v>
      </c>
      <c r="AJ355">
        <v>-656.88099999999997</v>
      </c>
      <c r="AK355">
        <v>-69.915000000000006</v>
      </c>
      <c r="AL355">
        <v>2475.8589999999999</v>
      </c>
      <c r="AM355" s="1">
        <v>45947</v>
      </c>
      <c r="AN355" s="1">
        <v>45947</v>
      </c>
      <c r="AO355" s="1">
        <v>45947</v>
      </c>
      <c r="AP355">
        <v>0</v>
      </c>
      <c r="AQ355">
        <v>2427.62</v>
      </c>
      <c r="AR355">
        <v>5</v>
      </c>
      <c r="AS355">
        <v>0</v>
      </c>
      <c r="AT355">
        <v>0</v>
      </c>
      <c r="AU355">
        <v>0.5</v>
      </c>
      <c r="AV355">
        <v>0</v>
      </c>
      <c r="AW355">
        <v>0</v>
      </c>
      <c r="AX355">
        <v>0.1</v>
      </c>
      <c r="AY355" t="s">
        <v>121</v>
      </c>
      <c r="AZ355" t="s">
        <v>128</v>
      </c>
      <c r="BA355">
        <v>25.96</v>
      </c>
      <c r="BB355">
        <v>0</v>
      </c>
      <c r="BC355">
        <v>18.984999999999999</v>
      </c>
      <c r="BD355">
        <v>-18.984999999999999</v>
      </c>
      <c r="BE355">
        <v>0</v>
      </c>
      <c r="BF355">
        <v>0</v>
      </c>
      <c r="BG355">
        <v>0</v>
      </c>
      <c r="BH355">
        <v>495</v>
      </c>
      <c r="BI355">
        <v>2.4276200000000001</v>
      </c>
      <c r="BJ355">
        <v>25.96</v>
      </c>
      <c r="BK355">
        <v>0</v>
      </c>
      <c r="BL355">
        <v>642.73299999999995</v>
      </c>
      <c r="BM355">
        <v>-642.73299999999995</v>
      </c>
      <c r="BN355">
        <v>0</v>
      </c>
      <c r="BO355">
        <v>0</v>
      </c>
      <c r="BP355">
        <v>0</v>
      </c>
      <c r="BQ355">
        <v>495</v>
      </c>
      <c r="BR355">
        <v>2.4276200000000001</v>
      </c>
      <c r="BS355" t="s">
        <v>760</v>
      </c>
      <c r="BT355">
        <v>0.34799999999999998</v>
      </c>
      <c r="BU355">
        <v>11.79</v>
      </c>
      <c r="BV355">
        <v>7.0000000000000007E-2</v>
      </c>
      <c r="BW355">
        <v>2.3580000000000001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1800.7260000000001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f t="shared" si="25"/>
        <v>2548.9899999999998</v>
      </c>
      <c r="DD355">
        <f t="shared" si="26"/>
        <v>661.71799999999996</v>
      </c>
      <c r="DE355">
        <f t="shared" si="27"/>
        <v>14.565999999999999</v>
      </c>
      <c r="DF355">
        <f t="shared" si="28"/>
        <v>71.98</v>
      </c>
      <c r="DG355">
        <f t="shared" si="29"/>
        <v>133.518</v>
      </c>
      <c r="DH355">
        <v>1800.7259999999999</v>
      </c>
    </row>
    <row r="356" spans="1:112" x14ac:dyDescent="0.3">
      <c r="A356">
        <v>8739278753</v>
      </c>
      <c r="B356">
        <v>10739264481</v>
      </c>
      <c r="C356" s="1">
        <v>45937.468055555553</v>
      </c>
      <c r="D356" s="1">
        <v>45942.540277777778</v>
      </c>
      <c r="E356" t="s">
        <v>761</v>
      </c>
      <c r="F356">
        <v>2396</v>
      </c>
      <c r="G356">
        <v>0</v>
      </c>
      <c r="H356">
        <v>2396</v>
      </c>
      <c r="I356">
        <v>3250</v>
      </c>
      <c r="J356">
        <v>648</v>
      </c>
      <c r="K356" t="s">
        <v>109</v>
      </c>
      <c r="L356">
        <v>5</v>
      </c>
      <c r="M356">
        <v>114.1</v>
      </c>
      <c r="N356">
        <v>0</v>
      </c>
      <c r="O356">
        <v>0</v>
      </c>
      <c r="P356">
        <v>11.41</v>
      </c>
      <c r="Q356">
        <v>2.282</v>
      </c>
      <c r="R356">
        <v>25.96</v>
      </c>
      <c r="S356">
        <v>622.00199999999995</v>
      </c>
      <c r="T356">
        <v>-622.00199999999995</v>
      </c>
      <c r="U356">
        <v>-635.69399999999996</v>
      </c>
      <c r="V356">
        <v>-71.98</v>
      </c>
      <c r="W356">
        <v>0</v>
      </c>
      <c r="X356">
        <v>61</v>
      </c>
      <c r="Y356">
        <v>0</v>
      </c>
      <c r="Z356">
        <v>10.98</v>
      </c>
      <c r="AA356">
        <v>1</v>
      </c>
      <c r="AB356" t="s">
        <v>116</v>
      </c>
      <c r="AC356">
        <v>2602</v>
      </c>
      <c r="AD356">
        <v>1688.326</v>
      </c>
      <c r="AE356">
        <v>1688.326</v>
      </c>
      <c r="AF356">
        <v>0</v>
      </c>
      <c r="AG356">
        <v>-635.69399999999996</v>
      </c>
      <c r="AH356">
        <v>-71.98</v>
      </c>
      <c r="AI356">
        <v>2396</v>
      </c>
      <c r="AJ356">
        <v>0</v>
      </c>
      <c r="AL356">
        <v>0</v>
      </c>
      <c r="AM356" s="1">
        <v>45957</v>
      </c>
      <c r="AN356" s="1">
        <v>45957</v>
      </c>
      <c r="AO356" s="1">
        <v>45957</v>
      </c>
      <c r="AP356">
        <v>0</v>
      </c>
      <c r="AQ356">
        <v>2281.9</v>
      </c>
      <c r="AR356">
        <v>5</v>
      </c>
      <c r="AS356">
        <v>0</v>
      </c>
      <c r="AT356">
        <v>0</v>
      </c>
      <c r="AU356">
        <v>0.5</v>
      </c>
      <c r="AV356">
        <v>0</v>
      </c>
      <c r="AW356">
        <v>0</v>
      </c>
      <c r="AX356">
        <v>0.1</v>
      </c>
      <c r="AY356" t="s">
        <v>121</v>
      </c>
      <c r="AZ356" t="s">
        <v>113</v>
      </c>
      <c r="BA356">
        <v>25.96</v>
      </c>
      <c r="BB356">
        <v>0</v>
      </c>
      <c r="BC356">
        <v>622.00199999999995</v>
      </c>
      <c r="BD356">
        <v>-622.00199999999995</v>
      </c>
      <c r="BE356">
        <v>0</v>
      </c>
      <c r="BF356">
        <v>0</v>
      </c>
      <c r="BG356">
        <v>0</v>
      </c>
      <c r="BH356">
        <v>648</v>
      </c>
      <c r="BI356">
        <v>2.2818999999999998</v>
      </c>
      <c r="BL356">
        <v>0</v>
      </c>
      <c r="BM356">
        <v>0</v>
      </c>
      <c r="BN356">
        <v>0</v>
      </c>
      <c r="BO356">
        <v>0</v>
      </c>
      <c r="BP356">
        <v>0</v>
      </c>
      <c r="BS356" t="s">
        <v>762</v>
      </c>
      <c r="BT356">
        <v>11.41</v>
      </c>
      <c r="BU356">
        <v>0</v>
      </c>
      <c r="BV356">
        <v>2.282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1688.326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f t="shared" si="25"/>
        <v>2396</v>
      </c>
      <c r="DD356">
        <f t="shared" si="26"/>
        <v>622.00199999999995</v>
      </c>
      <c r="DE356">
        <f t="shared" si="27"/>
        <v>13.692</v>
      </c>
      <c r="DF356">
        <f t="shared" si="28"/>
        <v>71.98</v>
      </c>
      <c r="DG356">
        <f t="shared" si="29"/>
        <v>125.50999999999999</v>
      </c>
      <c r="DH356">
        <v>1688.326</v>
      </c>
    </row>
    <row r="357" spans="1:112" x14ac:dyDescent="0.3">
      <c r="A357">
        <v>8740137455</v>
      </c>
      <c r="B357">
        <v>10740127915</v>
      </c>
      <c r="C357" s="1">
        <v>45937.538194444445</v>
      </c>
      <c r="D357" s="1">
        <v>45942.651388888888</v>
      </c>
      <c r="E357" t="s">
        <v>763</v>
      </c>
      <c r="F357">
        <v>3169</v>
      </c>
      <c r="G357">
        <v>0</v>
      </c>
      <c r="H357">
        <v>3168.99</v>
      </c>
      <c r="I357">
        <v>3750</v>
      </c>
      <c r="J357">
        <v>375</v>
      </c>
      <c r="K357" t="s">
        <v>109</v>
      </c>
      <c r="L357">
        <v>18</v>
      </c>
      <c r="M357">
        <v>483.41</v>
      </c>
      <c r="N357">
        <v>0</v>
      </c>
      <c r="O357">
        <v>0</v>
      </c>
      <c r="P357">
        <v>13.428000000000001</v>
      </c>
      <c r="Q357">
        <v>2.6859999999999999</v>
      </c>
      <c r="R357">
        <v>24.78</v>
      </c>
      <c r="S357">
        <v>785.27599999999995</v>
      </c>
      <c r="T357">
        <v>-785.27599999999995</v>
      </c>
      <c r="U357">
        <v>-801.39</v>
      </c>
      <c r="V357">
        <v>-71.98</v>
      </c>
      <c r="W357">
        <v>0</v>
      </c>
      <c r="X357">
        <v>61</v>
      </c>
      <c r="Y357">
        <v>0</v>
      </c>
      <c r="Z357">
        <v>10.98</v>
      </c>
      <c r="AA357">
        <v>1</v>
      </c>
      <c r="AB357" t="s">
        <v>116</v>
      </c>
      <c r="AC357">
        <v>3375</v>
      </c>
      <c r="AD357">
        <v>2295.62</v>
      </c>
      <c r="AE357">
        <v>2295.62</v>
      </c>
      <c r="AF357">
        <v>0</v>
      </c>
      <c r="AG357">
        <v>-801.39</v>
      </c>
      <c r="AH357">
        <v>-71.98</v>
      </c>
      <c r="AI357">
        <v>3168.99</v>
      </c>
      <c r="AJ357">
        <v>0</v>
      </c>
      <c r="AL357">
        <v>0</v>
      </c>
      <c r="AM357" s="1">
        <v>45957</v>
      </c>
      <c r="AN357" s="1">
        <v>45957</v>
      </c>
      <c r="AO357" s="1">
        <v>45957</v>
      </c>
      <c r="AP357">
        <v>0</v>
      </c>
      <c r="AQ357">
        <v>2685.59</v>
      </c>
      <c r="AR357">
        <v>18</v>
      </c>
      <c r="AS357">
        <v>0</v>
      </c>
      <c r="AT357">
        <v>0</v>
      </c>
      <c r="AU357">
        <v>0.5</v>
      </c>
      <c r="AV357">
        <v>0</v>
      </c>
      <c r="AW357">
        <v>0</v>
      </c>
      <c r="AX357">
        <v>0.1</v>
      </c>
      <c r="AY357" t="s">
        <v>112</v>
      </c>
      <c r="AZ357" t="s">
        <v>124</v>
      </c>
      <c r="BA357">
        <v>24.78</v>
      </c>
      <c r="BB357">
        <v>0</v>
      </c>
      <c r="BC357">
        <v>785.27599999999995</v>
      </c>
      <c r="BD357">
        <v>-785.27599999999995</v>
      </c>
      <c r="BE357">
        <v>0</v>
      </c>
      <c r="BF357">
        <v>0</v>
      </c>
      <c r="BG357">
        <v>0</v>
      </c>
      <c r="BH357">
        <v>375</v>
      </c>
      <c r="BI357">
        <v>2.6855899999999999</v>
      </c>
      <c r="BL357">
        <v>0</v>
      </c>
      <c r="BM357">
        <v>0</v>
      </c>
      <c r="BN357">
        <v>0</v>
      </c>
      <c r="BO357">
        <v>0</v>
      </c>
      <c r="BP357">
        <v>0</v>
      </c>
      <c r="BS357" t="s">
        <v>764</v>
      </c>
      <c r="BT357">
        <v>13.428000000000001</v>
      </c>
      <c r="BU357">
        <v>0</v>
      </c>
      <c r="BV357">
        <v>2.6859999999999999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2295.62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f t="shared" si="25"/>
        <v>3168.99</v>
      </c>
      <c r="DD357">
        <f t="shared" si="26"/>
        <v>785.27599999999995</v>
      </c>
      <c r="DE357">
        <f t="shared" si="27"/>
        <v>16.114000000000001</v>
      </c>
      <c r="DF357">
        <f t="shared" si="28"/>
        <v>71.98</v>
      </c>
      <c r="DG357">
        <f t="shared" si="29"/>
        <v>496.83800000000002</v>
      </c>
      <c r="DH357">
        <v>2295.62</v>
      </c>
    </row>
    <row r="358" spans="1:112" x14ac:dyDescent="0.3">
      <c r="A358">
        <v>8668586101</v>
      </c>
      <c r="B358">
        <v>10668510229</v>
      </c>
      <c r="C358" s="1">
        <v>45915.47152777778</v>
      </c>
      <c r="D358" s="1">
        <v>45919.688194444447</v>
      </c>
      <c r="E358" t="s">
        <v>765</v>
      </c>
      <c r="F358">
        <v>3356</v>
      </c>
      <c r="G358">
        <v>3356</v>
      </c>
      <c r="H358">
        <v>0</v>
      </c>
      <c r="I358">
        <v>5000</v>
      </c>
      <c r="J358">
        <v>1250</v>
      </c>
      <c r="K358" t="s">
        <v>109</v>
      </c>
      <c r="L358">
        <v>12</v>
      </c>
      <c r="M358">
        <v>359.57</v>
      </c>
      <c r="N358">
        <v>0</v>
      </c>
      <c r="O358">
        <v>0</v>
      </c>
      <c r="P358">
        <v>14.981999999999999</v>
      </c>
      <c r="Q358">
        <v>2.996</v>
      </c>
      <c r="R358">
        <v>25.96</v>
      </c>
      <c r="S358">
        <v>871.21799999999996</v>
      </c>
      <c r="T358">
        <v>-871.21799999999996</v>
      </c>
      <c r="U358">
        <v>-889.19600000000003</v>
      </c>
      <c r="V358">
        <v>-71.98</v>
      </c>
      <c r="W358">
        <v>0</v>
      </c>
      <c r="X358">
        <v>61</v>
      </c>
      <c r="Y358">
        <v>0</v>
      </c>
      <c r="Z358">
        <v>10.98</v>
      </c>
      <c r="AA358">
        <v>1</v>
      </c>
      <c r="AB358" t="s">
        <v>116</v>
      </c>
      <c r="AC358">
        <v>3562</v>
      </c>
      <c r="AD358">
        <v>2394.8240000000001</v>
      </c>
      <c r="AE358">
        <v>2394.8240000000001</v>
      </c>
      <c r="AF358">
        <v>0</v>
      </c>
      <c r="AG358">
        <v>0</v>
      </c>
      <c r="AI358">
        <v>0</v>
      </c>
      <c r="AJ358">
        <v>-889.19600000000003</v>
      </c>
      <c r="AK358">
        <v>-71.98</v>
      </c>
      <c r="AL358">
        <v>3356</v>
      </c>
      <c r="AM358" s="1"/>
      <c r="AN358" s="1"/>
      <c r="AO358" s="1"/>
      <c r="AP358">
        <v>0</v>
      </c>
      <c r="AQ358">
        <v>2996.43</v>
      </c>
      <c r="AR358">
        <v>12</v>
      </c>
      <c r="AS358">
        <v>0</v>
      </c>
      <c r="AT358">
        <v>0</v>
      </c>
      <c r="AU358">
        <v>0.5</v>
      </c>
      <c r="AV358">
        <v>0</v>
      </c>
      <c r="AW358">
        <v>0</v>
      </c>
      <c r="AX358">
        <v>0.1</v>
      </c>
      <c r="AY358" t="s">
        <v>112</v>
      </c>
      <c r="AZ358" t="s">
        <v>160</v>
      </c>
      <c r="BC358">
        <v>0</v>
      </c>
      <c r="BD358">
        <v>0</v>
      </c>
      <c r="BE358">
        <v>0</v>
      </c>
      <c r="BF358">
        <v>0</v>
      </c>
      <c r="BG358">
        <v>0</v>
      </c>
      <c r="BJ358">
        <v>25.96</v>
      </c>
      <c r="BK358">
        <v>0</v>
      </c>
      <c r="BL358">
        <v>871.21799999999996</v>
      </c>
      <c r="BM358">
        <v>-871.21799999999996</v>
      </c>
      <c r="BN358">
        <v>0</v>
      </c>
      <c r="BO358">
        <v>0</v>
      </c>
      <c r="BP358">
        <v>0</v>
      </c>
      <c r="BQ358">
        <v>1250</v>
      </c>
      <c r="BR358">
        <v>2.9964300000000001</v>
      </c>
      <c r="BS358" t="s">
        <v>766</v>
      </c>
      <c r="BT358">
        <v>0</v>
      </c>
      <c r="BU358">
        <v>14.981999999999999</v>
      </c>
      <c r="BV358">
        <v>0</v>
      </c>
      <c r="BW358">
        <v>2.996</v>
      </c>
      <c r="BX358">
        <v>2394.8240000000001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f t="shared" si="25"/>
        <v>3356</v>
      </c>
      <c r="DD358">
        <f t="shared" si="26"/>
        <v>871.21799999999996</v>
      </c>
      <c r="DE358">
        <f t="shared" si="27"/>
        <v>17.977999999999998</v>
      </c>
      <c r="DF358">
        <f t="shared" si="28"/>
        <v>71.98</v>
      </c>
      <c r="DG358">
        <f t="shared" si="29"/>
        <v>374.55200000000002</v>
      </c>
      <c r="DH358">
        <v>2394.8240000000001</v>
      </c>
    </row>
    <row r="359" spans="1:112" x14ac:dyDescent="0.3">
      <c r="A359">
        <v>8729691199</v>
      </c>
      <c r="B359">
        <v>10729647551</v>
      </c>
      <c r="C359" s="1">
        <v>45933.480555555558</v>
      </c>
      <c r="D359" s="1">
        <v>45936.631944444445</v>
      </c>
      <c r="E359" t="s">
        <v>767</v>
      </c>
      <c r="F359">
        <v>2396</v>
      </c>
      <c r="G359">
        <v>2396</v>
      </c>
      <c r="H359">
        <v>0</v>
      </c>
      <c r="I359">
        <v>3250</v>
      </c>
      <c r="J359">
        <v>648</v>
      </c>
      <c r="K359" t="s">
        <v>109</v>
      </c>
      <c r="L359">
        <v>5</v>
      </c>
      <c r="M359">
        <v>114.1</v>
      </c>
      <c r="N359">
        <v>0</v>
      </c>
      <c r="O359">
        <v>0</v>
      </c>
      <c r="P359">
        <v>11.41</v>
      </c>
      <c r="Q359">
        <v>2.282</v>
      </c>
      <c r="R359">
        <v>24.78</v>
      </c>
      <c r="S359">
        <v>593.72900000000004</v>
      </c>
      <c r="T359">
        <v>-593.72900000000004</v>
      </c>
      <c r="U359">
        <v>-607.42100000000005</v>
      </c>
      <c r="V359">
        <v>-71.98</v>
      </c>
      <c r="W359">
        <v>0</v>
      </c>
      <c r="X359">
        <v>61</v>
      </c>
      <c r="Y359">
        <v>0</v>
      </c>
      <c r="Z359">
        <v>10.98</v>
      </c>
      <c r="AA359">
        <v>1</v>
      </c>
      <c r="AB359" t="s">
        <v>110</v>
      </c>
      <c r="AC359">
        <v>2602</v>
      </c>
      <c r="AD359">
        <v>1716.5989999999999</v>
      </c>
      <c r="AE359">
        <v>1716.5989999999999</v>
      </c>
      <c r="AF359">
        <v>0</v>
      </c>
      <c r="AG359">
        <v>0</v>
      </c>
      <c r="AI359">
        <v>0</v>
      </c>
      <c r="AJ359">
        <v>-607.42100000000005</v>
      </c>
      <c r="AK359">
        <v>-71.98</v>
      </c>
      <c r="AL359">
        <v>2396</v>
      </c>
      <c r="AM359" s="1"/>
      <c r="AN359" s="1"/>
      <c r="AO359" s="1"/>
      <c r="AP359">
        <v>0</v>
      </c>
      <c r="AQ359">
        <v>2281.9</v>
      </c>
      <c r="AR359">
        <v>5</v>
      </c>
      <c r="AS359">
        <v>0</v>
      </c>
      <c r="AT359">
        <v>0</v>
      </c>
      <c r="AU359">
        <v>0.5</v>
      </c>
      <c r="AV359">
        <v>0</v>
      </c>
      <c r="AW359">
        <v>0</v>
      </c>
      <c r="AX359">
        <v>0.1</v>
      </c>
      <c r="AY359" t="s">
        <v>112</v>
      </c>
      <c r="AZ359" t="s">
        <v>113</v>
      </c>
      <c r="BC359">
        <v>0</v>
      </c>
      <c r="BD359">
        <v>0</v>
      </c>
      <c r="BE359">
        <v>0</v>
      </c>
      <c r="BF359">
        <v>0</v>
      </c>
      <c r="BG359">
        <v>0</v>
      </c>
      <c r="BJ359">
        <v>24.78</v>
      </c>
      <c r="BK359">
        <v>0</v>
      </c>
      <c r="BL359">
        <v>593.72900000000004</v>
      </c>
      <c r="BM359">
        <v>-593.72900000000004</v>
      </c>
      <c r="BN359">
        <v>0</v>
      </c>
      <c r="BO359">
        <v>0</v>
      </c>
      <c r="BP359">
        <v>0</v>
      </c>
      <c r="BQ359">
        <v>648</v>
      </c>
      <c r="BR359">
        <v>2.2818999999999998</v>
      </c>
      <c r="BS359" t="s">
        <v>768</v>
      </c>
      <c r="BT359">
        <v>0</v>
      </c>
      <c r="BU359">
        <v>11.41</v>
      </c>
      <c r="BV359">
        <v>0</v>
      </c>
      <c r="BW359">
        <v>2.282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1716.5989999999999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f t="shared" si="25"/>
        <v>2396</v>
      </c>
      <c r="DD359">
        <f t="shared" si="26"/>
        <v>593.72900000000004</v>
      </c>
      <c r="DE359">
        <f t="shared" si="27"/>
        <v>13.692</v>
      </c>
      <c r="DF359">
        <f t="shared" si="28"/>
        <v>71.98</v>
      </c>
      <c r="DG359">
        <f t="shared" si="29"/>
        <v>125.50999999999999</v>
      </c>
      <c r="DH359">
        <v>1716.5989999999999</v>
      </c>
    </row>
    <row r="360" spans="1:112" x14ac:dyDescent="0.3">
      <c r="A360">
        <v>8728192217</v>
      </c>
      <c r="B360">
        <v>10728148419</v>
      </c>
      <c r="C360" s="1">
        <v>45933.480555555558</v>
      </c>
      <c r="D360" s="1">
        <v>45938.622916666667</v>
      </c>
      <c r="E360" t="s">
        <v>765</v>
      </c>
      <c r="F360">
        <v>3734</v>
      </c>
      <c r="G360">
        <v>0</v>
      </c>
      <c r="H360">
        <v>3734</v>
      </c>
      <c r="I360">
        <v>5000</v>
      </c>
      <c r="J360">
        <v>1060</v>
      </c>
      <c r="K360" t="s">
        <v>109</v>
      </c>
      <c r="L360">
        <v>18</v>
      </c>
      <c r="M360">
        <v>569.59</v>
      </c>
      <c r="N360">
        <v>0</v>
      </c>
      <c r="O360">
        <v>0</v>
      </c>
      <c r="P360">
        <v>15.821999999999999</v>
      </c>
      <c r="Q360">
        <v>3.1640000000000001</v>
      </c>
      <c r="R360">
        <v>25.96</v>
      </c>
      <c r="S360">
        <v>969.346</v>
      </c>
      <c r="T360">
        <v>-969.346</v>
      </c>
      <c r="U360">
        <v>-988.33199999999999</v>
      </c>
      <c r="V360">
        <v>-71.98</v>
      </c>
      <c r="W360">
        <v>0</v>
      </c>
      <c r="X360">
        <v>61</v>
      </c>
      <c r="Y360">
        <v>0</v>
      </c>
      <c r="Z360">
        <v>10.98</v>
      </c>
      <c r="AA360">
        <v>1</v>
      </c>
      <c r="AB360" t="s">
        <v>116</v>
      </c>
      <c r="AC360">
        <v>3940</v>
      </c>
      <c r="AD360">
        <v>2673.6880000000001</v>
      </c>
      <c r="AE360">
        <v>2673.6880000000001</v>
      </c>
      <c r="AF360">
        <v>0</v>
      </c>
      <c r="AG360">
        <v>-988.33199999999999</v>
      </c>
      <c r="AH360">
        <v>-71.98</v>
      </c>
      <c r="AI360">
        <v>3734</v>
      </c>
      <c r="AJ360">
        <v>0</v>
      </c>
      <c r="AL360">
        <v>0</v>
      </c>
      <c r="AM360" s="1">
        <v>45953</v>
      </c>
      <c r="AN360" s="1">
        <v>45953</v>
      </c>
      <c r="AO360" s="1">
        <v>45953</v>
      </c>
      <c r="AP360">
        <v>0</v>
      </c>
      <c r="AQ360">
        <v>3164.41</v>
      </c>
      <c r="AR360">
        <v>18</v>
      </c>
      <c r="AS360">
        <v>0</v>
      </c>
      <c r="AT360">
        <v>0</v>
      </c>
      <c r="AU360">
        <v>0.5</v>
      </c>
      <c r="AV360">
        <v>0</v>
      </c>
      <c r="AW360">
        <v>0</v>
      </c>
      <c r="AX360">
        <v>0.1</v>
      </c>
      <c r="AY360" t="s">
        <v>112</v>
      </c>
      <c r="AZ360" t="s">
        <v>160</v>
      </c>
      <c r="BA360">
        <v>25.96</v>
      </c>
      <c r="BB360">
        <v>0</v>
      </c>
      <c r="BC360">
        <v>969.346</v>
      </c>
      <c r="BD360">
        <v>-969.346</v>
      </c>
      <c r="BE360">
        <v>0</v>
      </c>
      <c r="BF360">
        <v>0</v>
      </c>
      <c r="BG360">
        <v>0</v>
      </c>
      <c r="BH360">
        <v>1060</v>
      </c>
      <c r="BI360">
        <v>3.1644100000000002</v>
      </c>
      <c r="BL360">
        <v>0</v>
      </c>
      <c r="BM360">
        <v>0</v>
      </c>
      <c r="BN360">
        <v>0</v>
      </c>
      <c r="BO360">
        <v>0</v>
      </c>
      <c r="BP360">
        <v>0</v>
      </c>
      <c r="BS360" t="s">
        <v>769</v>
      </c>
      <c r="BT360">
        <v>15.821999999999999</v>
      </c>
      <c r="BU360">
        <v>0</v>
      </c>
      <c r="BV360">
        <v>3.1640000000000001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2673.6880000000001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f t="shared" si="25"/>
        <v>3734</v>
      </c>
      <c r="DD360">
        <f t="shared" si="26"/>
        <v>969.346</v>
      </c>
      <c r="DE360">
        <f t="shared" si="27"/>
        <v>18.986000000000001</v>
      </c>
      <c r="DF360">
        <f t="shared" si="28"/>
        <v>71.98</v>
      </c>
      <c r="DG360">
        <f t="shared" si="29"/>
        <v>585.41200000000003</v>
      </c>
      <c r="DH360">
        <v>2673.6880000000001</v>
      </c>
    </row>
    <row r="361" spans="1:112" x14ac:dyDescent="0.3">
      <c r="A361">
        <v>8715164048</v>
      </c>
      <c r="B361">
        <v>10715103811</v>
      </c>
      <c r="C361" s="1">
        <v>45929.449305555558</v>
      </c>
      <c r="D361" s="1">
        <v>45934.583333333336</v>
      </c>
      <c r="E361" t="s">
        <v>770</v>
      </c>
      <c r="F361">
        <v>2619</v>
      </c>
      <c r="G361">
        <v>0</v>
      </c>
      <c r="H361">
        <v>2619</v>
      </c>
      <c r="I361">
        <v>5000</v>
      </c>
      <c r="J361">
        <v>2175</v>
      </c>
      <c r="K361" t="s">
        <v>109</v>
      </c>
      <c r="L361">
        <v>5</v>
      </c>
      <c r="M361">
        <v>124.71</v>
      </c>
      <c r="N361">
        <v>0</v>
      </c>
      <c r="O361">
        <v>0</v>
      </c>
      <c r="P361">
        <v>12.471</v>
      </c>
      <c r="Q361">
        <v>2.4940000000000002</v>
      </c>
      <c r="R361">
        <v>24.78</v>
      </c>
      <c r="S361">
        <v>648.98800000000006</v>
      </c>
      <c r="T361">
        <v>-648.98800000000006</v>
      </c>
      <c r="U361">
        <v>-663.95299999999997</v>
      </c>
      <c r="V361">
        <v>-71.98</v>
      </c>
      <c r="W361">
        <v>0</v>
      </c>
      <c r="X361">
        <v>61</v>
      </c>
      <c r="Y361">
        <v>0</v>
      </c>
      <c r="Z361">
        <v>10.98</v>
      </c>
      <c r="AA361">
        <v>1</v>
      </c>
      <c r="AB361" t="s">
        <v>110</v>
      </c>
      <c r="AC361">
        <v>2825</v>
      </c>
      <c r="AD361">
        <v>1883.067</v>
      </c>
      <c r="AE361">
        <v>1883.067</v>
      </c>
      <c r="AF361">
        <v>0</v>
      </c>
      <c r="AG361">
        <v>-663.95299999999997</v>
      </c>
      <c r="AH361">
        <v>-71.98</v>
      </c>
      <c r="AI361">
        <v>2619</v>
      </c>
      <c r="AJ361">
        <v>0</v>
      </c>
      <c r="AL361">
        <v>0</v>
      </c>
      <c r="AM361" s="1">
        <v>45953</v>
      </c>
      <c r="AN361" s="1">
        <v>45953</v>
      </c>
      <c r="AO361" s="1">
        <v>45953</v>
      </c>
      <c r="AP361">
        <v>0</v>
      </c>
      <c r="AQ361">
        <v>2494.29</v>
      </c>
      <c r="AR361">
        <v>5</v>
      </c>
      <c r="AS361">
        <v>0</v>
      </c>
      <c r="AT361">
        <v>0</v>
      </c>
      <c r="AU361">
        <v>0.5</v>
      </c>
      <c r="AV361">
        <v>0</v>
      </c>
      <c r="AW361">
        <v>0</v>
      </c>
      <c r="AX361">
        <v>0.1</v>
      </c>
      <c r="AY361" t="s">
        <v>112</v>
      </c>
      <c r="AZ361" t="s">
        <v>124</v>
      </c>
      <c r="BA361">
        <v>24.78</v>
      </c>
      <c r="BB361">
        <v>0</v>
      </c>
      <c r="BC361">
        <v>648.98800000000006</v>
      </c>
      <c r="BD361">
        <v>-648.98800000000006</v>
      </c>
      <c r="BE361">
        <v>0</v>
      </c>
      <c r="BF361">
        <v>0</v>
      </c>
      <c r="BG361">
        <v>0</v>
      </c>
      <c r="BH361">
        <v>2175</v>
      </c>
      <c r="BI361">
        <v>2.4942899999999999</v>
      </c>
      <c r="BL361">
        <v>0</v>
      </c>
      <c r="BM361">
        <v>0</v>
      </c>
      <c r="BN361">
        <v>0</v>
      </c>
      <c r="BO361">
        <v>0</v>
      </c>
      <c r="BP361">
        <v>0</v>
      </c>
      <c r="BS361" t="s">
        <v>771</v>
      </c>
      <c r="BT361">
        <v>12.471</v>
      </c>
      <c r="BU361">
        <v>0</v>
      </c>
      <c r="BV361">
        <v>2.4940000000000002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1883.067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f t="shared" si="25"/>
        <v>2619</v>
      </c>
      <c r="DD361">
        <f t="shared" si="26"/>
        <v>648.98800000000006</v>
      </c>
      <c r="DE361">
        <f t="shared" si="27"/>
        <v>14.965</v>
      </c>
      <c r="DF361">
        <f t="shared" si="28"/>
        <v>71.98</v>
      </c>
      <c r="DG361">
        <f t="shared" si="29"/>
        <v>137.18099999999998</v>
      </c>
      <c r="DH361">
        <v>1883.067</v>
      </c>
    </row>
    <row r="362" spans="1:112" x14ac:dyDescent="0.3">
      <c r="A362">
        <v>8718876500</v>
      </c>
      <c r="B362">
        <v>10718818717</v>
      </c>
      <c r="C362" s="1">
        <v>45930.787499999999</v>
      </c>
      <c r="D362" s="1">
        <v>45936.577777777777</v>
      </c>
      <c r="E362" t="s">
        <v>772</v>
      </c>
      <c r="F362">
        <v>3294.01</v>
      </c>
      <c r="G362">
        <v>3242.127</v>
      </c>
      <c r="H362">
        <v>51.863</v>
      </c>
      <c r="I362">
        <v>5000</v>
      </c>
      <c r="J362">
        <v>1500</v>
      </c>
      <c r="K362" t="s">
        <v>109</v>
      </c>
      <c r="L362">
        <v>18</v>
      </c>
      <c r="M362">
        <v>502.48</v>
      </c>
      <c r="N362">
        <v>0</v>
      </c>
      <c r="O362">
        <v>0</v>
      </c>
      <c r="P362">
        <v>13.958</v>
      </c>
      <c r="Q362">
        <v>2.7919999999999998</v>
      </c>
      <c r="R362">
        <v>24.78</v>
      </c>
      <c r="S362">
        <v>816.25099999999998</v>
      </c>
      <c r="T362">
        <v>-816.25099999999998</v>
      </c>
      <c r="U362">
        <v>-833.00099999999998</v>
      </c>
      <c r="V362">
        <v>-71.98</v>
      </c>
      <c r="W362">
        <v>0</v>
      </c>
      <c r="X362">
        <v>61</v>
      </c>
      <c r="Y362">
        <v>0</v>
      </c>
      <c r="Z362">
        <v>10.98</v>
      </c>
      <c r="AA362">
        <v>1</v>
      </c>
      <c r="AB362" t="s">
        <v>116</v>
      </c>
      <c r="AC362">
        <v>3500</v>
      </c>
      <c r="AD362">
        <v>2389.009</v>
      </c>
      <c r="AE362">
        <v>2389.009</v>
      </c>
      <c r="AF362">
        <v>0</v>
      </c>
      <c r="AG362">
        <v>-13.116</v>
      </c>
      <c r="AH362">
        <v>-1.1328</v>
      </c>
      <c r="AI362">
        <v>51.863</v>
      </c>
      <c r="AJ362">
        <v>-819.88499999999999</v>
      </c>
      <c r="AK362">
        <v>-70.847200000000001</v>
      </c>
      <c r="AL362">
        <v>3242.127</v>
      </c>
      <c r="AM362" s="1">
        <v>45953</v>
      </c>
      <c r="AN362" s="1">
        <v>45953</v>
      </c>
      <c r="AO362" s="1">
        <v>45953</v>
      </c>
      <c r="AP362">
        <v>0</v>
      </c>
      <c r="AQ362">
        <v>2791.53</v>
      </c>
      <c r="AR362">
        <v>18</v>
      </c>
      <c r="AS362">
        <v>0</v>
      </c>
      <c r="AT362">
        <v>0</v>
      </c>
      <c r="AU362">
        <v>0.5</v>
      </c>
      <c r="AV362">
        <v>0</v>
      </c>
      <c r="AW362">
        <v>0</v>
      </c>
      <c r="AX362">
        <v>0.1</v>
      </c>
      <c r="AY362" t="s">
        <v>112</v>
      </c>
      <c r="AZ362" t="s">
        <v>124</v>
      </c>
      <c r="BA362">
        <v>24.78</v>
      </c>
      <c r="BB362">
        <v>0</v>
      </c>
      <c r="BC362">
        <v>12.852</v>
      </c>
      <c r="BD362">
        <v>-12.852</v>
      </c>
      <c r="BE362">
        <v>0</v>
      </c>
      <c r="BF362">
        <v>0</v>
      </c>
      <c r="BG362">
        <v>0</v>
      </c>
      <c r="BH362">
        <v>1500</v>
      </c>
      <c r="BI362">
        <v>2.7915299999999998</v>
      </c>
      <c r="BJ362">
        <v>24.78</v>
      </c>
      <c r="BK362">
        <v>0</v>
      </c>
      <c r="BL362">
        <v>803.399</v>
      </c>
      <c r="BM362">
        <v>-803.399</v>
      </c>
      <c r="BN362">
        <v>0</v>
      </c>
      <c r="BO362">
        <v>0</v>
      </c>
      <c r="BP362">
        <v>0</v>
      </c>
      <c r="BQ362">
        <v>1500</v>
      </c>
      <c r="BR362">
        <v>2.7915299999999998</v>
      </c>
      <c r="BS362" t="s">
        <v>773</v>
      </c>
      <c r="BT362">
        <v>0.22</v>
      </c>
      <c r="BU362">
        <v>13.738</v>
      </c>
      <c r="BV362">
        <v>4.3999999999999997E-2</v>
      </c>
      <c r="BW362">
        <v>2.7480000000000002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2389.009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f t="shared" si="25"/>
        <v>3293.99</v>
      </c>
      <c r="DD362">
        <f t="shared" si="26"/>
        <v>816.25099999999998</v>
      </c>
      <c r="DE362">
        <f t="shared" si="27"/>
        <v>16.75</v>
      </c>
      <c r="DF362">
        <f t="shared" si="28"/>
        <v>71.98</v>
      </c>
      <c r="DG362">
        <f t="shared" si="29"/>
        <v>516.43799999999999</v>
      </c>
      <c r="DH362">
        <v>2389.0089999999996</v>
      </c>
    </row>
    <row r="363" spans="1:112" x14ac:dyDescent="0.3">
      <c r="A363">
        <v>8728603956</v>
      </c>
      <c r="B363">
        <v>10728560158</v>
      </c>
      <c r="C363" s="1">
        <v>45933.480555555558</v>
      </c>
      <c r="D363" s="1">
        <v>45937.533333333333</v>
      </c>
      <c r="E363" t="s">
        <v>774</v>
      </c>
      <c r="F363">
        <v>2293</v>
      </c>
      <c r="G363">
        <v>2293</v>
      </c>
      <c r="H363">
        <v>0</v>
      </c>
      <c r="I363">
        <v>5500</v>
      </c>
      <c r="J363">
        <v>3001</v>
      </c>
      <c r="K363" t="s">
        <v>120</v>
      </c>
      <c r="L363">
        <v>5</v>
      </c>
      <c r="M363">
        <v>0</v>
      </c>
      <c r="N363">
        <v>54.6</v>
      </c>
      <c r="O363">
        <v>54.6</v>
      </c>
      <c r="P363">
        <v>10.919</v>
      </c>
      <c r="Q363">
        <v>2.1840000000000002</v>
      </c>
      <c r="R363">
        <v>31.86</v>
      </c>
      <c r="S363">
        <v>730.55</v>
      </c>
      <c r="T363">
        <v>-730.55</v>
      </c>
      <c r="U363">
        <v>-743.65300000000002</v>
      </c>
      <c r="V363">
        <v>-71.98</v>
      </c>
      <c r="W363">
        <v>0</v>
      </c>
      <c r="X363">
        <v>61</v>
      </c>
      <c r="Y363">
        <v>0</v>
      </c>
      <c r="Z363">
        <v>10.98</v>
      </c>
      <c r="AA363">
        <v>1</v>
      </c>
      <c r="AB363" t="s">
        <v>110</v>
      </c>
      <c r="AC363">
        <v>2499</v>
      </c>
      <c r="AD363">
        <v>1477.367</v>
      </c>
      <c r="AE363">
        <v>1477.367</v>
      </c>
      <c r="AF363">
        <v>0</v>
      </c>
      <c r="AG363">
        <v>0</v>
      </c>
      <c r="AI363">
        <v>0</v>
      </c>
      <c r="AJ363">
        <v>-743.65300000000002</v>
      </c>
      <c r="AK363">
        <v>-71.98</v>
      </c>
      <c r="AL363">
        <v>2293</v>
      </c>
      <c r="AM363" s="1"/>
      <c r="AN363" s="1"/>
      <c r="AO363" s="1"/>
      <c r="AP363">
        <v>0</v>
      </c>
      <c r="AQ363">
        <v>2183.8000000000002</v>
      </c>
      <c r="AR363">
        <v>0</v>
      </c>
      <c r="AS363">
        <v>2.5</v>
      </c>
      <c r="AT363">
        <v>2.5</v>
      </c>
      <c r="AU363">
        <v>0</v>
      </c>
      <c r="AV363">
        <v>0.25</v>
      </c>
      <c r="AW363">
        <v>0.25</v>
      </c>
      <c r="AX363">
        <v>0.1</v>
      </c>
      <c r="AY363" t="s">
        <v>127</v>
      </c>
      <c r="AZ363" t="s">
        <v>128</v>
      </c>
      <c r="BC363">
        <v>0</v>
      </c>
      <c r="BD363">
        <v>0</v>
      </c>
      <c r="BE363">
        <v>0</v>
      </c>
      <c r="BF363">
        <v>0</v>
      </c>
      <c r="BG363">
        <v>0</v>
      </c>
      <c r="BJ363">
        <v>31.86</v>
      </c>
      <c r="BK363">
        <v>0</v>
      </c>
      <c r="BL363">
        <v>730.55</v>
      </c>
      <c r="BM363">
        <v>-730.55</v>
      </c>
      <c r="BN363">
        <v>0</v>
      </c>
      <c r="BO363">
        <v>0</v>
      </c>
      <c r="BP363">
        <v>0</v>
      </c>
      <c r="BQ363">
        <v>3001</v>
      </c>
      <c r="BR363">
        <v>2.1838000000000002</v>
      </c>
      <c r="BS363" t="s">
        <v>775</v>
      </c>
      <c r="BT363">
        <v>0</v>
      </c>
      <c r="BU363">
        <v>10.919</v>
      </c>
      <c r="BV363">
        <v>0</v>
      </c>
      <c r="BW363">
        <v>2.1840000000000002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1477.367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f t="shared" si="25"/>
        <v>2293</v>
      </c>
      <c r="DD363">
        <f t="shared" si="26"/>
        <v>730.55</v>
      </c>
      <c r="DE363">
        <f t="shared" si="27"/>
        <v>13.103000000000002</v>
      </c>
      <c r="DF363">
        <f t="shared" si="28"/>
        <v>71.98</v>
      </c>
      <c r="DG363">
        <f t="shared" si="29"/>
        <v>120.119</v>
      </c>
      <c r="DH363">
        <v>1477.367</v>
      </c>
    </row>
    <row r="364" spans="1:112" x14ac:dyDescent="0.3">
      <c r="A364">
        <v>8742861117</v>
      </c>
      <c r="B364">
        <v>10742865673</v>
      </c>
      <c r="C364" s="1">
        <v>45938.796527777777</v>
      </c>
      <c r="D364" s="1">
        <v>45941.53402777778</v>
      </c>
      <c r="E364" t="s">
        <v>776</v>
      </c>
      <c r="F364">
        <v>3294</v>
      </c>
      <c r="G364">
        <v>0</v>
      </c>
      <c r="H364">
        <v>3294</v>
      </c>
      <c r="I364">
        <v>3500</v>
      </c>
      <c r="J364">
        <v>0</v>
      </c>
      <c r="K364" t="s">
        <v>120</v>
      </c>
      <c r="L364">
        <v>18</v>
      </c>
      <c r="M364">
        <v>0</v>
      </c>
      <c r="N364">
        <v>251.24</v>
      </c>
      <c r="O364">
        <v>251.24</v>
      </c>
      <c r="P364">
        <v>13.958</v>
      </c>
      <c r="Q364">
        <v>2.7919999999999998</v>
      </c>
      <c r="R364">
        <v>24.78</v>
      </c>
      <c r="S364">
        <v>816.25300000000004</v>
      </c>
      <c r="T364">
        <v>-816.25300000000004</v>
      </c>
      <c r="U364">
        <v>-833.00300000000004</v>
      </c>
      <c r="V364">
        <v>-71.98</v>
      </c>
      <c r="W364">
        <v>0</v>
      </c>
      <c r="X364">
        <v>61</v>
      </c>
      <c r="Y364">
        <v>0</v>
      </c>
      <c r="Z364">
        <v>10.98</v>
      </c>
      <c r="AA364">
        <v>1</v>
      </c>
      <c r="AB364" t="s">
        <v>131</v>
      </c>
      <c r="AC364">
        <v>3500</v>
      </c>
      <c r="AD364">
        <v>2389.0169999999998</v>
      </c>
      <c r="AE364">
        <v>2389.0169999999998</v>
      </c>
      <c r="AF364">
        <v>0</v>
      </c>
      <c r="AG364">
        <v>-833.00300000000004</v>
      </c>
      <c r="AH364">
        <v>-71.98</v>
      </c>
      <c r="AI364">
        <v>3294</v>
      </c>
      <c r="AJ364">
        <v>0</v>
      </c>
      <c r="AL364">
        <v>0</v>
      </c>
      <c r="AM364" s="1">
        <v>45957</v>
      </c>
      <c r="AN364" s="1">
        <v>45957</v>
      </c>
      <c r="AO364" s="1">
        <v>45957</v>
      </c>
      <c r="AP364">
        <v>0</v>
      </c>
      <c r="AQ364">
        <v>2791.52</v>
      </c>
      <c r="AR364">
        <v>0</v>
      </c>
      <c r="AS364">
        <v>9</v>
      </c>
      <c r="AT364">
        <v>9</v>
      </c>
      <c r="AU364">
        <v>0</v>
      </c>
      <c r="AV364">
        <v>0.25</v>
      </c>
      <c r="AW364">
        <v>0.25</v>
      </c>
      <c r="AX364">
        <v>0.1</v>
      </c>
      <c r="AY364" t="s">
        <v>112</v>
      </c>
      <c r="AZ364" t="s">
        <v>124</v>
      </c>
      <c r="BA364">
        <v>24.78</v>
      </c>
      <c r="BB364">
        <v>0</v>
      </c>
      <c r="BC364">
        <v>816.25300000000004</v>
      </c>
      <c r="BD364">
        <v>-816.25300000000004</v>
      </c>
      <c r="BE364">
        <v>0</v>
      </c>
      <c r="BF364">
        <v>0</v>
      </c>
      <c r="BG364">
        <v>0</v>
      </c>
      <c r="BH364">
        <v>0</v>
      </c>
      <c r="BI364">
        <v>2.7915199999999998</v>
      </c>
      <c r="BL364">
        <v>0</v>
      </c>
      <c r="BM364">
        <v>0</v>
      </c>
      <c r="BN364">
        <v>0</v>
      </c>
      <c r="BO364">
        <v>0</v>
      </c>
      <c r="BP364">
        <v>0</v>
      </c>
      <c r="BS364" t="s">
        <v>777</v>
      </c>
      <c r="BT364">
        <v>13.958</v>
      </c>
      <c r="BU364">
        <v>0</v>
      </c>
      <c r="BV364">
        <v>2.7919999999999998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2389.0169999999998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f t="shared" si="25"/>
        <v>3294</v>
      </c>
      <c r="DD364">
        <f t="shared" si="26"/>
        <v>816.25300000000004</v>
      </c>
      <c r="DE364">
        <f t="shared" si="27"/>
        <v>16.75</v>
      </c>
      <c r="DF364">
        <f t="shared" si="28"/>
        <v>71.98</v>
      </c>
      <c r="DG364">
        <f t="shared" si="29"/>
        <v>516.43799999999999</v>
      </c>
      <c r="DH364">
        <v>2389.0169999999998</v>
      </c>
    </row>
    <row r="365" spans="1:112" x14ac:dyDescent="0.3">
      <c r="A365">
        <v>8729691201</v>
      </c>
      <c r="B365">
        <v>10729647553</v>
      </c>
      <c r="C365" s="1">
        <v>45933.480555555558</v>
      </c>
      <c r="D365" s="1">
        <v>45936.631944444445</v>
      </c>
      <c r="E365" t="s">
        <v>778</v>
      </c>
      <c r="F365">
        <v>2396</v>
      </c>
      <c r="G365">
        <v>2396</v>
      </c>
      <c r="H365">
        <v>0</v>
      </c>
      <c r="I365">
        <v>3250</v>
      </c>
      <c r="J365">
        <v>648</v>
      </c>
      <c r="K365" t="s">
        <v>109</v>
      </c>
      <c r="L365">
        <v>5</v>
      </c>
      <c r="M365">
        <v>114.1</v>
      </c>
      <c r="N365">
        <v>0</v>
      </c>
      <c r="O365">
        <v>0</v>
      </c>
      <c r="P365">
        <v>11.41</v>
      </c>
      <c r="Q365">
        <v>2.282</v>
      </c>
      <c r="R365">
        <v>24.78</v>
      </c>
      <c r="S365">
        <v>593.72900000000004</v>
      </c>
      <c r="T365">
        <v>-593.72900000000004</v>
      </c>
      <c r="U365">
        <v>-607.42100000000005</v>
      </c>
      <c r="V365">
        <v>-71.98</v>
      </c>
      <c r="W365">
        <v>0</v>
      </c>
      <c r="X365">
        <v>61</v>
      </c>
      <c r="Y365">
        <v>0</v>
      </c>
      <c r="Z365">
        <v>10.98</v>
      </c>
      <c r="AA365">
        <v>1</v>
      </c>
      <c r="AB365" t="s">
        <v>110</v>
      </c>
      <c r="AC365">
        <v>2602</v>
      </c>
      <c r="AD365">
        <v>1716.5989999999999</v>
      </c>
      <c r="AE365">
        <v>1716.5989999999999</v>
      </c>
      <c r="AF365">
        <v>0</v>
      </c>
      <c r="AG365">
        <v>0</v>
      </c>
      <c r="AI365">
        <v>0</v>
      </c>
      <c r="AJ365">
        <v>-607.42100000000005</v>
      </c>
      <c r="AK365">
        <v>-71.98</v>
      </c>
      <c r="AL365">
        <v>2396</v>
      </c>
      <c r="AM365" s="1"/>
      <c r="AN365" s="1"/>
      <c r="AO365" s="1"/>
      <c r="AP365">
        <v>0</v>
      </c>
      <c r="AQ365">
        <v>2281.9</v>
      </c>
      <c r="AR365">
        <v>5</v>
      </c>
      <c r="AS365">
        <v>0</v>
      </c>
      <c r="AT365">
        <v>0</v>
      </c>
      <c r="AU365">
        <v>0.5</v>
      </c>
      <c r="AV365">
        <v>0</v>
      </c>
      <c r="AW365">
        <v>0</v>
      </c>
      <c r="AX365">
        <v>0.1</v>
      </c>
      <c r="AY365" t="s">
        <v>112</v>
      </c>
      <c r="AZ365" t="s">
        <v>113</v>
      </c>
      <c r="BC365">
        <v>0</v>
      </c>
      <c r="BD365">
        <v>0</v>
      </c>
      <c r="BE365">
        <v>0</v>
      </c>
      <c r="BF365">
        <v>0</v>
      </c>
      <c r="BG365">
        <v>0</v>
      </c>
      <c r="BJ365">
        <v>24.78</v>
      </c>
      <c r="BK365">
        <v>0</v>
      </c>
      <c r="BL365">
        <v>593.72900000000004</v>
      </c>
      <c r="BM365">
        <v>-593.72900000000004</v>
      </c>
      <c r="BN365">
        <v>0</v>
      </c>
      <c r="BO365">
        <v>0</v>
      </c>
      <c r="BP365">
        <v>0</v>
      </c>
      <c r="BQ365">
        <v>648</v>
      </c>
      <c r="BR365">
        <v>2.2818999999999998</v>
      </c>
      <c r="BS365" t="s">
        <v>768</v>
      </c>
      <c r="BT365">
        <v>0</v>
      </c>
      <c r="BU365">
        <v>11.41</v>
      </c>
      <c r="BV365">
        <v>0</v>
      </c>
      <c r="BW365">
        <v>2.282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1716.5989999999999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f t="shared" si="25"/>
        <v>2396</v>
      </c>
      <c r="DD365">
        <f t="shared" si="26"/>
        <v>593.72900000000004</v>
      </c>
      <c r="DE365">
        <f t="shared" si="27"/>
        <v>13.692</v>
      </c>
      <c r="DF365">
        <f t="shared" si="28"/>
        <v>71.98</v>
      </c>
      <c r="DG365">
        <f t="shared" si="29"/>
        <v>125.50999999999999</v>
      </c>
      <c r="DH365">
        <v>1716.5989999999999</v>
      </c>
    </row>
    <row r="366" spans="1:112" x14ac:dyDescent="0.3">
      <c r="A366">
        <v>8729116431</v>
      </c>
      <c r="B366">
        <v>10729072639</v>
      </c>
      <c r="C366" s="1">
        <v>45933.480555555558</v>
      </c>
      <c r="D366" s="1">
        <v>45935.592361111114</v>
      </c>
      <c r="E366" t="s">
        <v>779</v>
      </c>
      <c r="F366">
        <v>3114</v>
      </c>
      <c r="G366">
        <v>0</v>
      </c>
      <c r="H366">
        <v>3114</v>
      </c>
      <c r="I366">
        <v>3500</v>
      </c>
      <c r="J366">
        <v>180</v>
      </c>
      <c r="K366" t="s">
        <v>120</v>
      </c>
      <c r="L366">
        <v>18</v>
      </c>
      <c r="M366">
        <v>0</v>
      </c>
      <c r="N366">
        <v>237.51</v>
      </c>
      <c r="O366">
        <v>237.51</v>
      </c>
      <c r="P366">
        <v>13.195</v>
      </c>
      <c r="Q366">
        <v>2.6389999999999998</v>
      </c>
      <c r="R366">
        <v>24.78</v>
      </c>
      <c r="S366">
        <v>771.649</v>
      </c>
      <c r="T366">
        <v>-771.649</v>
      </c>
      <c r="U366">
        <v>-787.48299999999995</v>
      </c>
      <c r="V366">
        <v>-71.98</v>
      </c>
      <c r="W366">
        <v>0</v>
      </c>
      <c r="X366">
        <v>61</v>
      </c>
      <c r="Y366">
        <v>0</v>
      </c>
      <c r="Z366">
        <v>10.98</v>
      </c>
      <c r="AA366">
        <v>1</v>
      </c>
      <c r="AB366" t="s">
        <v>131</v>
      </c>
      <c r="AC366">
        <v>3320</v>
      </c>
      <c r="AD366">
        <v>2254.5369999999998</v>
      </c>
      <c r="AE366">
        <v>2254.5369999999998</v>
      </c>
      <c r="AF366">
        <v>0</v>
      </c>
      <c r="AG366">
        <v>-787.48299999999995</v>
      </c>
      <c r="AH366">
        <v>-71.98</v>
      </c>
      <c r="AI366">
        <v>3114</v>
      </c>
      <c r="AJ366">
        <v>0</v>
      </c>
      <c r="AL366">
        <v>0</v>
      </c>
      <c r="AM366" s="1">
        <v>45953</v>
      </c>
      <c r="AN366" s="1">
        <v>45953</v>
      </c>
      <c r="AO366" s="1">
        <v>45953</v>
      </c>
      <c r="AP366">
        <v>0</v>
      </c>
      <c r="AQ366">
        <v>2638.98</v>
      </c>
      <c r="AR366">
        <v>0</v>
      </c>
      <c r="AS366">
        <v>9</v>
      </c>
      <c r="AT366">
        <v>9</v>
      </c>
      <c r="AU366">
        <v>0</v>
      </c>
      <c r="AV366">
        <v>0.25</v>
      </c>
      <c r="AW366">
        <v>0.25</v>
      </c>
      <c r="AX366">
        <v>0.1</v>
      </c>
      <c r="AY366" t="s">
        <v>112</v>
      </c>
      <c r="AZ366" t="s">
        <v>113</v>
      </c>
      <c r="BA366">
        <v>24.78</v>
      </c>
      <c r="BB366">
        <v>0</v>
      </c>
      <c r="BC366">
        <v>771.649</v>
      </c>
      <c r="BD366">
        <v>-771.649</v>
      </c>
      <c r="BE366">
        <v>0</v>
      </c>
      <c r="BF366">
        <v>0</v>
      </c>
      <c r="BG366">
        <v>0</v>
      </c>
      <c r="BH366">
        <v>180</v>
      </c>
      <c r="BI366">
        <v>2.6389800000000001</v>
      </c>
      <c r="BL366">
        <v>0</v>
      </c>
      <c r="BM366">
        <v>0</v>
      </c>
      <c r="BN366">
        <v>0</v>
      </c>
      <c r="BO366">
        <v>0</v>
      </c>
      <c r="BP366">
        <v>0</v>
      </c>
      <c r="BS366" t="s">
        <v>780</v>
      </c>
      <c r="BT366">
        <v>13.195</v>
      </c>
      <c r="BU366">
        <v>0</v>
      </c>
      <c r="BV366">
        <v>2.6389999999999998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2254.5369999999998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f t="shared" si="25"/>
        <v>3114</v>
      </c>
      <c r="DD366">
        <f t="shared" si="26"/>
        <v>771.649</v>
      </c>
      <c r="DE366">
        <f t="shared" si="27"/>
        <v>15.834</v>
      </c>
      <c r="DF366">
        <f t="shared" si="28"/>
        <v>71.98</v>
      </c>
      <c r="DG366">
        <f t="shared" si="29"/>
        <v>488.21499999999997</v>
      </c>
      <c r="DH366">
        <v>2254.5370000000003</v>
      </c>
    </row>
    <row r="367" spans="1:112" x14ac:dyDescent="0.3">
      <c r="A367">
        <v>8705777572</v>
      </c>
      <c r="B367">
        <v>10705710076</v>
      </c>
      <c r="C367" s="1">
        <v>45925.451388888891</v>
      </c>
      <c r="D367" s="1">
        <v>45931.617361111108</v>
      </c>
      <c r="E367" t="s">
        <v>781</v>
      </c>
      <c r="F367">
        <v>4219</v>
      </c>
      <c r="G367">
        <v>0</v>
      </c>
      <c r="H367">
        <v>4219</v>
      </c>
      <c r="I367">
        <v>4750</v>
      </c>
      <c r="J367">
        <v>325</v>
      </c>
      <c r="K367" t="s">
        <v>109</v>
      </c>
      <c r="L367">
        <v>18</v>
      </c>
      <c r="M367">
        <v>643.58000000000004</v>
      </c>
      <c r="N367">
        <v>0</v>
      </c>
      <c r="O367">
        <v>0</v>
      </c>
      <c r="P367">
        <v>17.876999999999999</v>
      </c>
      <c r="Q367">
        <v>3.5750000000000002</v>
      </c>
      <c r="R367">
        <v>24.78</v>
      </c>
      <c r="S367">
        <v>1045.4680000000001</v>
      </c>
      <c r="T367">
        <v>-1045.4680000000001</v>
      </c>
      <c r="U367">
        <v>-1066.92</v>
      </c>
      <c r="V367">
        <v>-71.98</v>
      </c>
      <c r="W367">
        <v>0</v>
      </c>
      <c r="X367">
        <v>61</v>
      </c>
      <c r="Y367">
        <v>0</v>
      </c>
      <c r="Z367">
        <v>10.98</v>
      </c>
      <c r="AA367">
        <v>1</v>
      </c>
      <c r="AB367" t="s">
        <v>116</v>
      </c>
      <c r="AC367">
        <v>4425</v>
      </c>
      <c r="AD367">
        <v>3080.1</v>
      </c>
      <c r="AE367">
        <v>3080.1</v>
      </c>
      <c r="AF367">
        <v>0</v>
      </c>
      <c r="AG367">
        <v>-1066.92</v>
      </c>
      <c r="AH367">
        <v>-71.98</v>
      </c>
      <c r="AI367">
        <v>4219</v>
      </c>
      <c r="AJ367">
        <v>0</v>
      </c>
      <c r="AL367">
        <v>0</v>
      </c>
      <c r="AM367" s="1">
        <v>45945</v>
      </c>
      <c r="AN367" s="1">
        <v>45945</v>
      </c>
      <c r="AO367" s="1">
        <v>45945</v>
      </c>
      <c r="AP367">
        <v>0</v>
      </c>
      <c r="AQ367">
        <v>3575.42</v>
      </c>
      <c r="AR367">
        <v>18</v>
      </c>
      <c r="AS367">
        <v>0</v>
      </c>
      <c r="AT367">
        <v>0</v>
      </c>
      <c r="AU367">
        <v>0.5</v>
      </c>
      <c r="AV367">
        <v>0</v>
      </c>
      <c r="AW367">
        <v>0</v>
      </c>
      <c r="AX367">
        <v>0.1</v>
      </c>
      <c r="AY367" t="s">
        <v>112</v>
      </c>
      <c r="AZ367" t="s">
        <v>124</v>
      </c>
      <c r="BA367">
        <v>24.78</v>
      </c>
      <c r="BB367">
        <v>0</v>
      </c>
      <c r="BC367">
        <v>1045.4680000000001</v>
      </c>
      <c r="BD367">
        <v>-1045.4680000000001</v>
      </c>
      <c r="BE367">
        <v>0</v>
      </c>
      <c r="BF367">
        <v>0</v>
      </c>
      <c r="BG367">
        <v>0</v>
      </c>
      <c r="BH367">
        <v>325</v>
      </c>
      <c r="BI367">
        <v>3.5754199999999998</v>
      </c>
      <c r="BL367">
        <v>0</v>
      </c>
      <c r="BM367">
        <v>0</v>
      </c>
      <c r="BN367">
        <v>0</v>
      </c>
      <c r="BO367">
        <v>0</v>
      </c>
      <c r="BP367">
        <v>0</v>
      </c>
      <c r="BS367" t="s">
        <v>782</v>
      </c>
      <c r="BT367">
        <v>17.876999999999999</v>
      </c>
      <c r="BU367">
        <v>0</v>
      </c>
      <c r="BV367">
        <v>3.5750000000000002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3080.1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f t="shared" si="25"/>
        <v>4219</v>
      </c>
      <c r="DD367">
        <f t="shared" si="26"/>
        <v>1045.4680000000001</v>
      </c>
      <c r="DE367">
        <f t="shared" si="27"/>
        <v>21.451999999999998</v>
      </c>
      <c r="DF367">
        <f t="shared" si="28"/>
        <v>71.98</v>
      </c>
      <c r="DG367">
        <f t="shared" si="29"/>
        <v>661.45699999999999</v>
      </c>
      <c r="DH367">
        <v>3080.1</v>
      </c>
    </row>
    <row r="368" spans="1:112" x14ac:dyDescent="0.3">
      <c r="A368">
        <v>8739940891</v>
      </c>
      <c r="B368">
        <v>10739926892</v>
      </c>
      <c r="C368" s="1">
        <v>45937.468055555553</v>
      </c>
      <c r="D368" s="1">
        <v>45939.843055555553</v>
      </c>
      <c r="E368" t="s">
        <v>783</v>
      </c>
      <c r="F368">
        <v>3012.98</v>
      </c>
      <c r="G368">
        <v>0</v>
      </c>
      <c r="H368">
        <v>3013</v>
      </c>
      <c r="I368">
        <v>3750</v>
      </c>
      <c r="J368">
        <v>531</v>
      </c>
      <c r="K368" t="s">
        <v>120</v>
      </c>
      <c r="L368">
        <v>18</v>
      </c>
      <c r="M368">
        <v>0</v>
      </c>
      <c r="N368">
        <v>229.8</v>
      </c>
      <c r="O368">
        <v>229.8</v>
      </c>
      <c r="P368">
        <v>12.766999999999999</v>
      </c>
      <c r="Q368">
        <v>2.5529999999999999</v>
      </c>
      <c r="R368">
        <v>21.24</v>
      </c>
      <c r="S368">
        <v>639.96100000000001</v>
      </c>
      <c r="T368">
        <v>-639.96100000000001</v>
      </c>
      <c r="U368">
        <v>-655.28099999999995</v>
      </c>
      <c r="V368">
        <v>-71.98</v>
      </c>
      <c r="W368">
        <v>0</v>
      </c>
      <c r="X368">
        <v>61</v>
      </c>
      <c r="Y368">
        <v>0</v>
      </c>
      <c r="Z368">
        <v>10.98</v>
      </c>
      <c r="AA368">
        <v>1</v>
      </c>
      <c r="AB368" t="s">
        <v>131</v>
      </c>
      <c r="AC368">
        <v>3219</v>
      </c>
      <c r="AD368">
        <v>2285.739</v>
      </c>
      <c r="AE368">
        <v>2285.739</v>
      </c>
      <c r="AF368">
        <v>0</v>
      </c>
      <c r="AG368">
        <v>-655.28099999999995</v>
      </c>
      <c r="AH368">
        <v>-71.98</v>
      </c>
      <c r="AI368">
        <v>3013</v>
      </c>
      <c r="AJ368">
        <v>0</v>
      </c>
      <c r="AL368">
        <v>0</v>
      </c>
      <c r="AM368" s="1">
        <v>45953</v>
      </c>
      <c r="AN368" s="1">
        <v>45953</v>
      </c>
      <c r="AO368" s="1">
        <v>45953</v>
      </c>
      <c r="AP368">
        <v>0</v>
      </c>
      <c r="AQ368">
        <v>2553.38</v>
      </c>
      <c r="AR368">
        <v>0</v>
      </c>
      <c r="AS368">
        <v>9</v>
      </c>
      <c r="AT368">
        <v>9</v>
      </c>
      <c r="AU368">
        <v>0</v>
      </c>
      <c r="AV368">
        <v>0.25</v>
      </c>
      <c r="AW368">
        <v>0.25</v>
      </c>
      <c r="AX368">
        <v>0.1</v>
      </c>
      <c r="AY368" t="s">
        <v>112</v>
      </c>
      <c r="AZ368" t="s">
        <v>128</v>
      </c>
      <c r="BA368">
        <v>21.24</v>
      </c>
      <c r="BB368">
        <v>0</v>
      </c>
      <c r="BC368">
        <v>639.96100000000001</v>
      </c>
      <c r="BD368">
        <v>-639.96100000000001</v>
      </c>
      <c r="BE368">
        <v>0</v>
      </c>
      <c r="BF368">
        <v>0</v>
      </c>
      <c r="BG368">
        <v>0</v>
      </c>
      <c r="BH368">
        <v>531</v>
      </c>
      <c r="BI368">
        <v>2.5533800000000002</v>
      </c>
      <c r="BL368">
        <v>0</v>
      </c>
      <c r="BM368">
        <v>0</v>
      </c>
      <c r="BN368">
        <v>0</v>
      </c>
      <c r="BO368">
        <v>0</v>
      </c>
      <c r="BP368">
        <v>0</v>
      </c>
      <c r="BS368" t="s">
        <v>784</v>
      </c>
      <c r="BT368">
        <v>12.766999999999999</v>
      </c>
      <c r="BU368">
        <v>0</v>
      </c>
      <c r="BV368">
        <v>2.5529999999999999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2285.739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f t="shared" si="25"/>
        <v>3013</v>
      </c>
      <c r="DD368">
        <f t="shared" si="26"/>
        <v>639.96100000000001</v>
      </c>
      <c r="DE368">
        <f t="shared" si="27"/>
        <v>15.32</v>
      </c>
      <c r="DF368">
        <f t="shared" si="28"/>
        <v>71.98</v>
      </c>
      <c r="DG368">
        <f t="shared" si="29"/>
        <v>472.36700000000002</v>
      </c>
      <c r="DH368">
        <v>2285.7389999999996</v>
      </c>
    </row>
    <row r="369" spans="1:112" x14ac:dyDescent="0.3">
      <c r="A369">
        <v>8736281735</v>
      </c>
      <c r="B369">
        <v>10736258864</v>
      </c>
      <c r="C369" s="1">
        <v>45935.731944444444</v>
      </c>
      <c r="D369" s="1">
        <v>45940.473611111112</v>
      </c>
      <c r="E369" t="s">
        <v>630</v>
      </c>
      <c r="F369">
        <v>2432</v>
      </c>
      <c r="G369">
        <v>0</v>
      </c>
      <c r="H369">
        <v>2432</v>
      </c>
      <c r="I369">
        <v>3500</v>
      </c>
      <c r="J369">
        <v>862</v>
      </c>
      <c r="K369" t="s">
        <v>109</v>
      </c>
      <c r="L369">
        <v>5</v>
      </c>
      <c r="M369">
        <v>115.81</v>
      </c>
      <c r="N369">
        <v>0</v>
      </c>
      <c r="O369">
        <v>0</v>
      </c>
      <c r="P369">
        <v>11.581</v>
      </c>
      <c r="Q369">
        <v>2.3159999999999998</v>
      </c>
      <c r="R369">
        <v>21.24</v>
      </c>
      <c r="S369">
        <v>516.55700000000002</v>
      </c>
      <c r="T369">
        <v>-516.55700000000002</v>
      </c>
      <c r="U369">
        <v>-530.45399999999995</v>
      </c>
      <c r="V369">
        <v>-71.98</v>
      </c>
      <c r="W369">
        <v>0</v>
      </c>
      <c r="X369">
        <v>61</v>
      </c>
      <c r="Y369">
        <v>0</v>
      </c>
      <c r="Z369">
        <v>10.98</v>
      </c>
      <c r="AA369">
        <v>1</v>
      </c>
      <c r="AB369" t="s">
        <v>116</v>
      </c>
      <c r="AC369">
        <v>2638</v>
      </c>
      <c r="AD369">
        <v>1829.566</v>
      </c>
      <c r="AE369">
        <v>1829.566</v>
      </c>
      <c r="AF369">
        <v>0</v>
      </c>
      <c r="AG369">
        <v>-530.45399999999995</v>
      </c>
      <c r="AH369">
        <v>-71.98</v>
      </c>
      <c r="AI369">
        <v>2432</v>
      </c>
      <c r="AJ369">
        <v>0</v>
      </c>
      <c r="AL369">
        <v>0</v>
      </c>
      <c r="AM369" s="1">
        <v>45954</v>
      </c>
      <c r="AN369" s="1">
        <v>45954</v>
      </c>
      <c r="AO369" s="1">
        <v>45954</v>
      </c>
      <c r="AP369">
        <v>0</v>
      </c>
      <c r="AQ369">
        <v>2316.19</v>
      </c>
      <c r="AR369">
        <v>5</v>
      </c>
      <c r="AS369">
        <v>0</v>
      </c>
      <c r="AT369">
        <v>0</v>
      </c>
      <c r="AU369">
        <v>0.5</v>
      </c>
      <c r="AV369">
        <v>0</v>
      </c>
      <c r="AW369">
        <v>0</v>
      </c>
      <c r="AX369">
        <v>0.1</v>
      </c>
      <c r="AY369" t="s">
        <v>112</v>
      </c>
      <c r="AZ369" t="s">
        <v>128</v>
      </c>
      <c r="BA369">
        <v>21.24</v>
      </c>
      <c r="BB369">
        <v>0</v>
      </c>
      <c r="BC369">
        <v>516.55700000000002</v>
      </c>
      <c r="BD369">
        <v>-516.55700000000002</v>
      </c>
      <c r="BE369">
        <v>0</v>
      </c>
      <c r="BF369">
        <v>0</v>
      </c>
      <c r="BG369">
        <v>0</v>
      </c>
      <c r="BH369">
        <v>862</v>
      </c>
      <c r="BI369">
        <v>2.3161900000000002</v>
      </c>
      <c r="BL369">
        <v>0</v>
      </c>
      <c r="BM369">
        <v>0</v>
      </c>
      <c r="BN369">
        <v>0</v>
      </c>
      <c r="BO369">
        <v>0</v>
      </c>
      <c r="BP369">
        <v>0</v>
      </c>
      <c r="BS369" t="s">
        <v>785</v>
      </c>
      <c r="BT369">
        <v>11.581</v>
      </c>
      <c r="BU369">
        <v>0</v>
      </c>
      <c r="BV369">
        <v>2.3159999999999998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1829.566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f t="shared" si="25"/>
        <v>2432</v>
      </c>
      <c r="DD369">
        <f t="shared" si="26"/>
        <v>516.55700000000002</v>
      </c>
      <c r="DE369">
        <f t="shared" si="27"/>
        <v>13.896999999999998</v>
      </c>
      <c r="DF369">
        <f t="shared" si="28"/>
        <v>71.98</v>
      </c>
      <c r="DG369">
        <f t="shared" si="29"/>
        <v>127.39100000000001</v>
      </c>
      <c r="DH369">
        <v>1829.566</v>
      </c>
    </row>
    <row r="370" spans="1:112" x14ac:dyDescent="0.3">
      <c r="A370">
        <v>8747193634</v>
      </c>
      <c r="B370">
        <v>10747214622</v>
      </c>
      <c r="C370" s="1">
        <v>45941.439583333333</v>
      </c>
      <c r="D370" s="1">
        <v>45945.4375</v>
      </c>
      <c r="E370" t="s">
        <v>786</v>
      </c>
      <c r="F370">
        <v>2385</v>
      </c>
      <c r="G370">
        <v>2385</v>
      </c>
      <c r="H370">
        <v>0</v>
      </c>
      <c r="I370">
        <v>3000</v>
      </c>
      <c r="J370">
        <v>385</v>
      </c>
      <c r="K370" t="s">
        <v>109</v>
      </c>
      <c r="L370">
        <v>5</v>
      </c>
      <c r="M370">
        <v>113.57</v>
      </c>
      <c r="N370">
        <v>0</v>
      </c>
      <c r="O370">
        <v>0</v>
      </c>
      <c r="P370">
        <v>11.356999999999999</v>
      </c>
      <c r="Q370">
        <v>2.2709999999999999</v>
      </c>
      <c r="R370">
        <v>17.7</v>
      </c>
      <c r="S370">
        <v>422.14499999999998</v>
      </c>
      <c r="T370">
        <v>-422.14499999999998</v>
      </c>
      <c r="U370">
        <v>-435.77300000000002</v>
      </c>
      <c r="V370">
        <v>-71.98</v>
      </c>
      <c r="W370">
        <v>0</v>
      </c>
      <c r="X370">
        <v>61</v>
      </c>
      <c r="Y370">
        <v>0</v>
      </c>
      <c r="Z370">
        <v>10.98</v>
      </c>
      <c r="AA370">
        <v>2</v>
      </c>
      <c r="AB370" t="s">
        <v>116</v>
      </c>
      <c r="AC370">
        <v>2615</v>
      </c>
      <c r="AD370">
        <v>1877.2470000000001</v>
      </c>
      <c r="AE370">
        <v>1877.2470000000001</v>
      </c>
      <c r="AF370">
        <v>0</v>
      </c>
      <c r="AG370">
        <v>0</v>
      </c>
      <c r="AI370">
        <v>0</v>
      </c>
      <c r="AJ370">
        <v>-435.77300000000002</v>
      </c>
      <c r="AK370">
        <v>-71.98</v>
      </c>
      <c r="AL370">
        <v>2385</v>
      </c>
      <c r="AM370" s="1"/>
      <c r="AN370" s="1"/>
      <c r="AO370" s="1"/>
      <c r="AP370">
        <v>0</v>
      </c>
      <c r="AQ370">
        <v>2271.4299999999998</v>
      </c>
      <c r="AR370">
        <v>5</v>
      </c>
      <c r="AS370">
        <v>0</v>
      </c>
      <c r="AT370">
        <v>0</v>
      </c>
      <c r="AU370">
        <v>0.5</v>
      </c>
      <c r="AV370">
        <v>0</v>
      </c>
      <c r="AW370">
        <v>0</v>
      </c>
      <c r="AX370">
        <v>0.1</v>
      </c>
      <c r="AY370" t="s">
        <v>112</v>
      </c>
      <c r="AZ370" t="s">
        <v>117</v>
      </c>
      <c r="BC370">
        <v>0</v>
      </c>
      <c r="BD370">
        <v>0</v>
      </c>
      <c r="BE370">
        <v>0</v>
      </c>
      <c r="BF370">
        <v>0</v>
      </c>
      <c r="BG370">
        <v>0</v>
      </c>
      <c r="BJ370">
        <v>17.7</v>
      </c>
      <c r="BK370">
        <v>0</v>
      </c>
      <c r="BL370">
        <v>422.14499999999998</v>
      </c>
      <c r="BM370">
        <v>-422.14499999999998</v>
      </c>
      <c r="BN370">
        <v>0</v>
      </c>
      <c r="BO370">
        <v>0</v>
      </c>
      <c r="BP370">
        <v>0</v>
      </c>
      <c r="BQ370">
        <v>385</v>
      </c>
      <c r="BR370">
        <v>2.2714300000000001</v>
      </c>
      <c r="BS370" t="s">
        <v>787</v>
      </c>
      <c r="BT370">
        <v>0</v>
      </c>
      <c r="BU370">
        <v>11.356999999999999</v>
      </c>
      <c r="BV370">
        <v>0</v>
      </c>
      <c r="BW370">
        <v>2.2709999999999999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1877.2470000000001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f t="shared" si="25"/>
        <v>2385</v>
      </c>
      <c r="DD370">
        <f t="shared" si="26"/>
        <v>422.14499999999998</v>
      </c>
      <c r="DE370">
        <f t="shared" si="27"/>
        <v>13.628</v>
      </c>
      <c r="DF370">
        <f t="shared" si="28"/>
        <v>71.98</v>
      </c>
      <c r="DG370">
        <f t="shared" si="29"/>
        <v>124.92699999999999</v>
      </c>
      <c r="DH370">
        <v>1877.2470000000001</v>
      </c>
    </row>
    <row r="371" spans="1:112" x14ac:dyDescent="0.3">
      <c r="A371">
        <v>8725018942</v>
      </c>
      <c r="B371">
        <v>10724969119</v>
      </c>
      <c r="C371" s="1">
        <v>45931.568749999999</v>
      </c>
      <c r="D371" s="1">
        <v>45935.473611111112</v>
      </c>
      <c r="E371" t="s">
        <v>313</v>
      </c>
      <c r="F371">
        <v>3104</v>
      </c>
      <c r="G371">
        <v>0</v>
      </c>
      <c r="H371">
        <v>3104</v>
      </c>
      <c r="I371">
        <v>3500</v>
      </c>
      <c r="J371">
        <v>190</v>
      </c>
      <c r="K371" t="s">
        <v>109</v>
      </c>
      <c r="L371">
        <v>18</v>
      </c>
      <c r="M371">
        <v>473.49</v>
      </c>
      <c r="N371">
        <v>0</v>
      </c>
      <c r="O371">
        <v>0</v>
      </c>
      <c r="P371">
        <v>13.153</v>
      </c>
      <c r="Q371">
        <v>2.6309999999999998</v>
      </c>
      <c r="R371">
        <v>24.78</v>
      </c>
      <c r="S371">
        <v>769.17100000000005</v>
      </c>
      <c r="T371">
        <v>-769.17100000000005</v>
      </c>
      <c r="U371">
        <v>-784.95500000000004</v>
      </c>
      <c r="V371">
        <v>-71.98</v>
      </c>
      <c r="W371">
        <v>0</v>
      </c>
      <c r="X371">
        <v>61</v>
      </c>
      <c r="Y371">
        <v>0</v>
      </c>
      <c r="Z371">
        <v>10.98</v>
      </c>
      <c r="AA371">
        <v>1</v>
      </c>
      <c r="AB371" t="s">
        <v>110</v>
      </c>
      <c r="AC371">
        <v>3310</v>
      </c>
      <c r="AD371">
        <v>2247.0650000000001</v>
      </c>
      <c r="AE371">
        <v>2247.0650000000001</v>
      </c>
      <c r="AF371">
        <v>0</v>
      </c>
      <c r="AG371">
        <v>-784.95500000000004</v>
      </c>
      <c r="AH371">
        <v>-71.98</v>
      </c>
      <c r="AI371">
        <v>3104</v>
      </c>
      <c r="AJ371">
        <v>0</v>
      </c>
      <c r="AL371">
        <v>0</v>
      </c>
      <c r="AM371" s="1">
        <v>45953</v>
      </c>
      <c r="AN371" s="1">
        <v>45953</v>
      </c>
      <c r="AO371" s="1">
        <v>45953</v>
      </c>
      <c r="AP371">
        <v>0</v>
      </c>
      <c r="AQ371">
        <v>2630.51</v>
      </c>
      <c r="AR371">
        <v>18</v>
      </c>
      <c r="AS371">
        <v>0</v>
      </c>
      <c r="AT371">
        <v>0</v>
      </c>
      <c r="AU371">
        <v>0.5</v>
      </c>
      <c r="AV371">
        <v>0</v>
      </c>
      <c r="AW371">
        <v>0</v>
      </c>
      <c r="AX371">
        <v>0.1</v>
      </c>
      <c r="AY371" t="s">
        <v>112</v>
      </c>
      <c r="AZ371" t="s">
        <v>113</v>
      </c>
      <c r="BA371">
        <v>24.78</v>
      </c>
      <c r="BB371">
        <v>0</v>
      </c>
      <c r="BC371">
        <v>769.17100000000005</v>
      </c>
      <c r="BD371">
        <v>-769.17100000000005</v>
      </c>
      <c r="BE371">
        <v>0</v>
      </c>
      <c r="BF371">
        <v>0</v>
      </c>
      <c r="BG371">
        <v>0</v>
      </c>
      <c r="BH371">
        <v>190</v>
      </c>
      <c r="BI371">
        <v>2.6305100000000001</v>
      </c>
      <c r="BL371">
        <v>0</v>
      </c>
      <c r="BM371">
        <v>0</v>
      </c>
      <c r="BN371">
        <v>0</v>
      </c>
      <c r="BO371">
        <v>0</v>
      </c>
      <c r="BP371">
        <v>0</v>
      </c>
      <c r="BS371" t="s">
        <v>788</v>
      </c>
      <c r="BT371">
        <v>13.153</v>
      </c>
      <c r="BU371">
        <v>0</v>
      </c>
      <c r="BV371">
        <v>2.6309999999999998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2247.0650000000001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f t="shared" si="25"/>
        <v>3104</v>
      </c>
      <c r="DD371">
        <f t="shared" si="26"/>
        <v>769.17100000000005</v>
      </c>
      <c r="DE371">
        <f t="shared" si="27"/>
        <v>15.784000000000001</v>
      </c>
      <c r="DF371">
        <f t="shared" si="28"/>
        <v>71.98</v>
      </c>
      <c r="DG371">
        <f t="shared" si="29"/>
        <v>486.64300000000003</v>
      </c>
      <c r="DH371">
        <v>2247.0649999999996</v>
      </c>
    </row>
    <row r="372" spans="1:112" x14ac:dyDescent="0.3">
      <c r="A372">
        <v>8745831266</v>
      </c>
      <c r="B372">
        <v>10745843766</v>
      </c>
      <c r="C372" s="1">
        <v>45940.445138888892</v>
      </c>
      <c r="D372" s="1">
        <v>45945.537499999999</v>
      </c>
      <c r="E372" t="s">
        <v>789</v>
      </c>
      <c r="F372">
        <v>2150</v>
      </c>
      <c r="G372">
        <v>2150</v>
      </c>
      <c r="H372">
        <v>0</v>
      </c>
      <c r="I372">
        <v>4750</v>
      </c>
      <c r="J372">
        <v>2394</v>
      </c>
      <c r="K372" t="s">
        <v>109</v>
      </c>
      <c r="L372">
        <v>5</v>
      </c>
      <c r="M372">
        <v>102.38</v>
      </c>
      <c r="N372">
        <v>0</v>
      </c>
      <c r="O372">
        <v>0</v>
      </c>
      <c r="P372">
        <v>10.238</v>
      </c>
      <c r="Q372">
        <v>2.048</v>
      </c>
      <c r="R372">
        <v>31.86</v>
      </c>
      <c r="S372">
        <v>684.99</v>
      </c>
      <c r="T372">
        <v>-684.99</v>
      </c>
      <c r="U372">
        <v>-697.27599999999995</v>
      </c>
      <c r="V372">
        <v>-71.98</v>
      </c>
      <c r="W372">
        <v>0</v>
      </c>
      <c r="X372">
        <v>61</v>
      </c>
      <c r="Y372">
        <v>0</v>
      </c>
      <c r="Z372">
        <v>10.98</v>
      </c>
      <c r="AA372">
        <v>1</v>
      </c>
      <c r="AB372" t="s">
        <v>116</v>
      </c>
      <c r="AC372">
        <v>2356</v>
      </c>
      <c r="AD372">
        <v>1380.7439999999999</v>
      </c>
      <c r="AE372">
        <v>1380.7439999999999</v>
      </c>
      <c r="AF372">
        <v>0</v>
      </c>
      <c r="AG372">
        <v>0</v>
      </c>
      <c r="AI372">
        <v>0</v>
      </c>
      <c r="AJ372">
        <v>-697.27599999999995</v>
      </c>
      <c r="AK372">
        <v>-71.98</v>
      </c>
      <c r="AL372">
        <v>2150</v>
      </c>
      <c r="AM372" s="1"/>
      <c r="AN372" s="1"/>
      <c r="AO372" s="1"/>
      <c r="AP372">
        <v>0</v>
      </c>
      <c r="AQ372">
        <v>2047.62</v>
      </c>
      <c r="AR372">
        <v>5</v>
      </c>
      <c r="AS372">
        <v>0</v>
      </c>
      <c r="AT372">
        <v>0</v>
      </c>
      <c r="AU372">
        <v>0.5</v>
      </c>
      <c r="AV372">
        <v>0</v>
      </c>
      <c r="AW372">
        <v>0</v>
      </c>
      <c r="AX372">
        <v>0.1</v>
      </c>
      <c r="AY372" t="s">
        <v>127</v>
      </c>
      <c r="AZ372" t="s">
        <v>128</v>
      </c>
      <c r="BC372">
        <v>0</v>
      </c>
      <c r="BD372">
        <v>0</v>
      </c>
      <c r="BE372">
        <v>0</v>
      </c>
      <c r="BF372">
        <v>0</v>
      </c>
      <c r="BG372">
        <v>0</v>
      </c>
      <c r="BJ372">
        <v>31.86</v>
      </c>
      <c r="BK372">
        <v>0</v>
      </c>
      <c r="BL372">
        <v>684.99</v>
      </c>
      <c r="BM372">
        <v>-684.99</v>
      </c>
      <c r="BN372">
        <v>0</v>
      </c>
      <c r="BO372">
        <v>0</v>
      </c>
      <c r="BP372">
        <v>0</v>
      </c>
      <c r="BQ372">
        <v>2394</v>
      </c>
      <c r="BR372">
        <v>2.0476200000000002</v>
      </c>
      <c r="BS372" t="s">
        <v>790</v>
      </c>
      <c r="BT372">
        <v>0</v>
      </c>
      <c r="BU372">
        <v>10.238</v>
      </c>
      <c r="BV372">
        <v>0</v>
      </c>
      <c r="BW372">
        <v>2.048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1380.7439999999999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f t="shared" si="25"/>
        <v>2150</v>
      </c>
      <c r="DD372">
        <f t="shared" si="26"/>
        <v>684.99</v>
      </c>
      <c r="DE372">
        <f t="shared" si="27"/>
        <v>12.286</v>
      </c>
      <c r="DF372">
        <f t="shared" si="28"/>
        <v>71.98</v>
      </c>
      <c r="DG372">
        <f t="shared" si="29"/>
        <v>112.61799999999999</v>
      </c>
      <c r="DH372">
        <v>1380.7439999999999</v>
      </c>
    </row>
    <row r="373" spans="1:112" x14ac:dyDescent="0.3">
      <c r="A373">
        <v>8378115534</v>
      </c>
      <c r="B373">
        <v>10378087692</v>
      </c>
      <c r="C373" s="1">
        <v>45737.765972222223</v>
      </c>
      <c r="D373" s="1">
        <v>45743.722916666666</v>
      </c>
      <c r="E373" t="s">
        <v>791</v>
      </c>
      <c r="F373">
        <v>3187.0050000000001</v>
      </c>
      <c r="G373">
        <v>0</v>
      </c>
      <c r="H373">
        <v>3187</v>
      </c>
      <c r="I373">
        <v>3750</v>
      </c>
      <c r="J373">
        <v>563</v>
      </c>
      <c r="K373" t="s">
        <v>109</v>
      </c>
      <c r="L373">
        <v>12</v>
      </c>
      <c r="M373">
        <v>341.46499999999997</v>
      </c>
      <c r="N373">
        <v>0</v>
      </c>
      <c r="O373">
        <v>0</v>
      </c>
      <c r="P373">
        <v>14.228</v>
      </c>
      <c r="Q373">
        <v>2.8460000000000001</v>
      </c>
      <c r="R373">
        <v>20.059999999999999</v>
      </c>
      <c r="S373">
        <v>639.31200000000001</v>
      </c>
      <c r="T373">
        <v>-639.31200000000001</v>
      </c>
      <c r="U373">
        <v>-656.38599999999997</v>
      </c>
      <c r="V373">
        <v>-240.41319999999999</v>
      </c>
      <c r="W373">
        <v>79</v>
      </c>
      <c r="X373">
        <v>61</v>
      </c>
      <c r="Y373">
        <v>64</v>
      </c>
      <c r="Z373">
        <v>36.673200000000001</v>
      </c>
      <c r="AA373">
        <v>1</v>
      </c>
      <c r="AB373" t="s">
        <v>116</v>
      </c>
      <c r="AC373">
        <v>3187</v>
      </c>
      <c r="AD373">
        <v>2290.2008000000001</v>
      </c>
      <c r="AE373">
        <v>2290.2008000000001</v>
      </c>
      <c r="AF373">
        <v>0</v>
      </c>
      <c r="AG373">
        <v>-656.38599999999997</v>
      </c>
      <c r="AH373">
        <v>-240.41319999999999</v>
      </c>
      <c r="AI373">
        <v>3187</v>
      </c>
      <c r="AJ373">
        <v>0</v>
      </c>
      <c r="AL373">
        <v>0</v>
      </c>
      <c r="AM373" s="1">
        <v>45938</v>
      </c>
      <c r="AN373" s="1">
        <v>45938</v>
      </c>
      <c r="AO373" s="1">
        <v>45938</v>
      </c>
      <c r="AP373">
        <v>0</v>
      </c>
      <c r="AQ373">
        <v>2845.54</v>
      </c>
      <c r="AR373">
        <v>12</v>
      </c>
      <c r="AS373">
        <v>0</v>
      </c>
      <c r="AT373">
        <v>0</v>
      </c>
      <c r="AU373">
        <v>0.5</v>
      </c>
      <c r="AV373">
        <v>0</v>
      </c>
      <c r="AW373">
        <v>0</v>
      </c>
      <c r="AX373">
        <v>0.1</v>
      </c>
      <c r="AY373" t="s">
        <v>112</v>
      </c>
      <c r="AZ373" t="s">
        <v>128</v>
      </c>
      <c r="BA373">
        <v>20.059999999999999</v>
      </c>
      <c r="BB373">
        <v>0</v>
      </c>
      <c r="BC373">
        <v>639.31200000000001</v>
      </c>
      <c r="BD373">
        <v>-639.31200000000001</v>
      </c>
      <c r="BE373">
        <v>0</v>
      </c>
      <c r="BF373">
        <v>0</v>
      </c>
      <c r="BG373">
        <v>0</v>
      </c>
      <c r="BH373">
        <v>563</v>
      </c>
      <c r="BI373">
        <v>2.8455400000000002</v>
      </c>
      <c r="BL373">
        <v>0</v>
      </c>
      <c r="BM373">
        <v>0</v>
      </c>
      <c r="BN373">
        <v>0</v>
      </c>
      <c r="BO373">
        <v>0</v>
      </c>
      <c r="BP373">
        <v>0</v>
      </c>
      <c r="BS373" t="s">
        <v>792</v>
      </c>
      <c r="BT373">
        <v>14.228</v>
      </c>
      <c r="BU373">
        <v>0</v>
      </c>
      <c r="BV373">
        <v>2.8460000000000001</v>
      </c>
      <c r="BW373">
        <v>0</v>
      </c>
      <c r="BX373">
        <v>0</v>
      </c>
      <c r="BY373">
        <v>0</v>
      </c>
      <c r="BZ373">
        <v>2290.2008000000001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f t="shared" si="25"/>
        <v>3187</v>
      </c>
      <c r="DD373">
        <f t="shared" si="26"/>
        <v>639.31200000000001</v>
      </c>
      <c r="DE373">
        <f t="shared" si="27"/>
        <v>17.073999999999998</v>
      </c>
      <c r="DF373">
        <f t="shared" si="28"/>
        <v>319.41319999999996</v>
      </c>
      <c r="DG373">
        <f t="shared" si="29"/>
        <v>355.69299999999998</v>
      </c>
      <c r="DH373">
        <v>2211.2008000000001</v>
      </c>
    </row>
    <row r="374" spans="1:112" x14ac:dyDescent="0.3">
      <c r="A374">
        <v>8723827291</v>
      </c>
      <c r="B374">
        <v>10723775752</v>
      </c>
      <c r="C374" s="1">
        <v>45931.463194444441</v>
      </c>
      <c r="D374" s="1">
        <v>45935.626388888886</v>
      </c>
      <c r="E374" t="s">
        <v>793</v>
      </c>
      <c r="F374">
        <v>5506</v>
      </c>
      <c r="G374">
        <v>5506</v>
      </c>
      <c r="H374">
        <v>0</v>
      </c>
      <c r="I374">
        <v>6000</v>
      </c>
      <c r="J374">
        <v>288</v>
      </c>
      <c r="K374" t="s">
        <v>109</v>
      </c>
      <c r="L374">
        <v>18</v>
      </c>
      <c r="M374">
        <v>839.9</v>
      </c>
      <c r="N374">
        <v>0</v>
      </c>
      <c r="O374">
        <v>0</v>
      </c>
      <c r="P374">
        <v>23.331</v>
      </c>
      <c r="Q374">
        <v>4.6660000000000004</v>
      </c>
      <c r="R374">
        <v>30.68</v>
      </c>
      <c r="S374">
        <v>1689.241</v>
      </c>
      <c r="T374">
        <v>-1689.241</v>
      </c>
      <c r="U374">
        <v>-1717.2380000000001</v>
      </c>
      <c r="V374">
        <v>-71.98</v>
      </c>
      <c r="W374">
        <v>0</v>
      </c>
      <c r="X374">
        <v>61</v>
      </c>
      <c r="Y374">
        <v>0</v>
      </c>
      <c r="Z374">
        <v>10.98</v>
      </c>
      <c r="AA374">
        <v>1</v>
      </c>
      <c r="AB374" t="s">
        <v>116</v>
      </c>
      <c r="AC374">
        <v>5712</v>
      </c>
      <c r="AD374">
        <v>3716.7820000000002</v>
      </c>
      <c r="AE374">
        <v>3716.7820000000002</v>
      </c>
      <c r="AF374">
        <v>0</v>
      </c>
      <c r="AG374">
        <v>0</v>
      </c>
      <c r="AI374">
        <v>0</v>
      </c>
      <c r="AJ374">
        <v>-1717.2380000000001</v>
      </c>
      <c r="AK374">
        <v>-71.98</v>
      </c>
      <c r="AL374">
        <v>5506</v>
      </c>
      <c r="AM374" s="1"/>
      <c r="AN374" s="1"/>
      <c r="AO374" s="1"/>
      <c r="AP374">
        <v>0</v>
      </c>
      <c r="AQ374">
        <v>4666.1000000000004</v>
      </c>
      <c r="AR374">
        <v>18</v>
      </c>
      <c r="AS374">
        <v>0</v>
      </c>
      <c r="AT374">
        <v>0</v>
      </c>
      <c r="AU374">
        <v>0.5</v>
      </c>
      <c r="AV374">
        <v>0</v>
      </c>
      <c r="AW374">
        <v>0</v>
      </c>
      <c r="AX374">
        <v>0.1</v>
      </c>
      <c r="AY374" t="s">
        <v>127</v>
      </c>
      <c r="AZ374" t="s">
        <v>113</v>
      </c>
      <c r="BC374">
        <v>0</v>
      </c>
      <c r="BD374">
        <v>0</v>
      </c>
      <c r="BE374">
        <v>0</v>
      </c>
      <c r="BF374">
        <v>0</v>
      </c>
      <c r="BG374">
        <v>0</v>
      </c>
      <c r="BJ374">
        <v>30.68</v>
      </c>
      <c r="BK374">
        <v>0</v>
      </c>
      <c r="BL374">
        <v>1689.241</v>
      </c>
      <c r="BM374">
        <v>-1689.241</v>
      </c>
      <c r="BN374">
        <v>0</v>
      </c>
      <c r="BO374">
        <v>0</v>
      </c>
      <c r="BP374">
        <v>0</v>
      </c>
      <c r="BQ374">
        <v>288</v>
      </c>
      <c r="BR374">
        <v>4.6661000000000001</v>
      </c>
      <c r="BS374" t="s">
        <v>794</v>
      </c>
      <c r="BT374">
        <v>0</v>
      </c>
      <c r="BU374">
        <v>23.331</v>
      </c>
      <c r="BV374">
        <v>0</v>
      </c>
      <c r="BW374">
        <v>4.6660000000000004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3716.7820000000002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f t="shared" si="25"/>
        <v>5506</v>
      </c>
      <c r="DD374">
        <f t="shared" si="26"/>
        <v>1689.241</v>
      </c>
      <c r="DE374">
        <f t="shared" si="27"/>
        <v>27.997</v>
      </c>
      <c r="DF374">
        <f t="shared" si="28"/>
        <v>71.98</v>
      </c>
      <c r="DG374">
        <f t="shared" si="29"/>
        <v>863.23099999999999</v>
      </c>
      <c r="DH374">
        <v>3716.7820000000002</v>
      </c>
    </row>
    <row r="375" spans="1:112" x14ac:dyDescent="0.3">
      <c r="A375">
        <v>8696450403</v>
      </c>
      <c r="B375">
        <v>10696379193</v>
      </c>
      <c r="C375" s="1">
        <v>45922.532638888886</v>
      </c>
      <c r="D375" s="1">
        <v>45927.731944444444</v>
      </c>
      <c r="E375" t="s">
        <v>376</v>
      </c>
      <c r="F375">
        <v>3286.01</v>
      </c>
      <c r="G375">
        <v>0</v>
      </c>
      <c r="H375">
        <v>3286</v>
      </c>
      <c r="I375">
        <v>3750</v>
      </c>
      <c r="J375">
        <v>258</v>
      </c>
      <c r="K375" t="s">
        <v>109</v>
      </c>
      <c r="L375">
        <v>18</v>
      </c>
      <c r="M375">
        <v>501.26</v>
      </c>
      <c r="N375">
        <v>0</v>
      </c>
      <c r="O375">
        <v>0</v>
      </c>
      <c r="P375">
        <v>13.923999999999999</v>
      </c>
      <c r="Q375">
        <v>2.7850000000000001</v>
      </c>
      <c r="R375">
        <v>21.24</v>
      </c>
      <c r="S375">
        <v>697.94600000000003</v>
      </c>
      <c r="T375">
        <v>-697.94600000000003</v>
      </c>
      <c r="U375">
        <v>-714.65499999999997</v>
      </c>
      <c r="V375">
        <v>-71.98</v>
      </c>
      <c r="W375">
        <v>0</v>
      </c>
      <c r="X375">
        <v>61</v>
      </c>
      <c r="Y375">
        <v>0</v>
      </c>
      <c r="Z375">
        <v>10.98</v>
      </c>
      <c r="AA375">
        <v>1</v>
      </c>
      <c r="AB375" t="s">
        <v>116</v>
      </c>
      <c r="AC375">
        <v>3492</v>
      </c>
      <c r="AD375">
        <v>2499.3649999999998</v>
      </c>
      <c r="AE375">
        <v>2499.3649999999998</v>
      </c>
      <c r="AF375">
        <v>0</v>
      </c>
      <c r="AG375">
        <v>-714.65499999999997</v>
      </c>
      <c r="AH375">
        <v>-71.98</v>
      </c>
      <c r="AI375">
        <v>3286</v>
      </c>
      <c r="AJ375">
        <v>0</v>
      </c>
      <c r="AL375">
        <v>0</v>
      </c>
      <c r="AM375" s="1">
        <v>45943</v>
      </c>
      <c r="AN375" s="1">
        <v>45943</v>
      </c>
      <c r="AO375" s="1">
        <v>45943</v>
      </c>
      <c r="AP375">
        <v>0</v>
      </c>
      <c r="AQ375">
        <v>2784.75</v>
      </c>
      <c r="AR375">
        <v>18</v>
      </c>
      <c r="AS375">
        <v>0</v>
      </c>
      <c r="AT375">
        <v>0</v>
      </c>
      <c r="AU375">
        <v>0.5</v>
      </c>
      <c r="AV375">
        <v>0</v>
      </c>
      <c r="AW375">
        <v>0</v>
      </c>
      <c r="AX375">
        <v>0.1</v>
      </c>
      <c r="AY375" t="s">
        <v>112</v>
      </c>
      <c r="AZ375" t="s">
        <v>128</v>
      </c>
      <c r="BA375">
        <v>21.24</v>
      </c>
      <c r="BB375">
        <v>0</v>
      </c>
      <c r="BC375">
        <v>697.94600000000003</v>
      </c>
      <c r="BD375">
        <v>-697.94600000000003</v>
      </c>
      <c r="BE375">
        <v>0</v>
      </c>
      <c r="BF375">
        <v>0</v>
      </c>
      <c r="BG375">
        <v>0</v>
      </c>
      <c r="BH375">
        <v>258</v>
      </c>
      <c r="BI375">
        <v>2.7847499999999998</v>
      </c>
      <c r="BL375">
        <v>0</v>
      </c>
      <c r="BM375">
        <v>0</v>
      </c>
      <c r="BN375">
        <v>0</v>
      </c>
      <c r="BO375">
        <v>0</v>
      </c>
      <c r="BP375">
        <v>0</v>
      </c>
      <c r="BS375" t="s">
        <v>795</v>
      </c>
      <c r="BT375">
        <v>13.923999999999999</v>
      </c>
      <c r="BU375">
        <v>0</v>
      </c>
      <c r="BV375">
        <v>2.7850000000000001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2499.3649999999998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f t="shared" si="25"/>
        <v>3286</v>
      </c>
      <c r="DD375">
        <f t="shared" si="26"/>
        <v>697.94600000000003</v>
      </c>
      <c r="DE375">
        <f t="shared" si="27"/>
        <v>16.709</v>
      </c>
      <c r="DF375">
        <f t="shared" si="28"/>
        <v>71.98</v>
      </c>
      <c r="DG375">
        <f t="shared" si="29"/>
        <v>515.18399999999997</v>
      </c>
      <c r="DH375">
        <v>2499.3650000000002</v>
      </c>
    </row>
    <row r="376" spans="1:112" x14ac:dyDescent="0.3">
      <c r="A376">
        <v>8732163101</v>
      </c>
      <c r="B376">
        <v>10732128245</v>
      </c>
      <c r="C376" s="1">
        <v>45934.436805555553</v>
      </c>
      <c r="D376" s="1">
        <v>45939.633333333331</v>
      </c>
      <c r="E376" t="s">
        <v>796</v>
      </c>
      <c r="F376">
        <v>3594</v>
      </c>
      <c r="G376">
        <v>3594</v>
      </c>
      <c r="H376">
        <v>0</v>
      </c>
      <c r="I376">
        <v>4000</v>
      </c>
      <c r="J376">
        <v>200</v>
      </c>
      <c r="K376" t="s">
        <v>109</v>
      </c>
      <c r="L376">
        <v>18</v>
      </c>
      <c r="M376">
        <v>548.24</v>
      </c>
      <c r="N376">
        <v>0</v>
      </c>
      <c r="O376">
        <v>0</v>
      </c>
      <c r="P376">
        <v>15.228999999999999</v>
      </c>
      <c r="Q376">
        <v>3.0459999999999998</v>
      </c>
      <c r="R376">
        <v>25.96</v>
      </c>
      <c r="S376">
        <v>933.00199999999995</v>
      </c>
      <c r="T376">
        <v>-933.00199999999995</v>
      </c>
      <c r="U376">
        <v>-951.27700000000004</v>
      </c>
      <c r="V376">
        <v>-71.98</v>
      </c>
      <c r="W376">
        <v>0</v>
      </c>
      <c r="X376">
        <v>61</v>
      </c>
      <c r="Y376">
        <v>0</v>
      </c>
      <c r="Z376">
        <v>10.98</v>
      </c>
      <c r="AA376">
        <v>1</v>
      </c>
      <c r="AB376" t="s">
        <v>116</v>
      </c>
      <c r="AC376">
        <v>3800</v>
      </c>
      <c r="AD376">
        <v>2570.7429999999999</v>
      </c>
      <c r="AE376">
        <v>2570.7429999999999</v>
      </c>
      <c r="AF376">
        <v>0</v>
      </c>
      <c r="AG376">
        <v>0</v>
      </c>
      <c r="AI376">
        <v>0</v>
      </c>
      <c r="AJ376">
        <v>-951.27700000000004</v>
      </c>
      <c r="AK376">
        <v>-71.98</v>
      </c>
      <c r="AL376">
        <v>3594</v>
      </c>
      <c r="AM376" s="1"/>
      <c r="AN376" s="1"/>
      <c r="AO376" s="1"/>
      <c r="AP376">
        <v>0</v>
      </c>
      <c r="AQ376">
        <v>3045.76</v>
      </c>
      <c r="AR376">
        <v>18</v>
      </c>
      <c r="AS376">
        <v>0</v>
      </c>
      <c r="AT376">
        <v>0</v>
      </c>
      <c r="AU376">
        <v>0.5</v>
      </c>
      <c r="AV376">
        <v>0</v>
      </c>
      <c r="AW376">
        <v>0</v>
      </c>
      <c r="AX376">
        <v>0.1</v>
      </c>
      <c r="AY376" t="s">
        <v>112</v>
      </c>
      <c r="AZ376" t="s">
        <v>160</v>
      </c>
      <c r="BC376">
        <v>0</v>
      </c>
      <c r="BD376">
        <v>0</v>
      </c>
      <c r="BE376">
        <v>0</v>
      </c>
      <c r="BF376">
        <v>0</v>
      </c>
      <c r="BG376">
        <v>0</v>
      </c>
      <c r="BJ376">
        <v>25.96</v>
      </c>
      <c r="BK376">
        <v>0</v>
      </c>
      <c r="BL376">
        <v>933.00199999999995</v>
      </c>
      <c r="BM376">
        <v>-933.00199999999995</v>
      </c>
      <c r="BN376">
        <v>0</v>
      </c>
      <c r="BO376">
        <v>0</v>
      </c>
      <c r="BP376">
        <v>0</v>
      </c>
      <c r="BQ376">
        <v>200</v>
      </c>
      <c r="BR376">
        <v>3.04576</v>
      </c>
      <c r="BS376" t="s">
        <v>363</v>
      </c>
      <c r="BT376">
        <v>0</v>
      </c>
      <c r="BU376">
        <v>15.228999999999999</v>
      </c>
      <c r="BV376">
        <v>0</v>
      </c>
      <c r="BW376">
        <v>3.0459999999999998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2570.7429999999999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f t="shared" si="25"/>
        <v>3594</v>
      </c>
      <c r="DD376">
        <f t="shared" si="26"/>
        <v>933.00199999999995</v>
      </c>
      <c r="DE376">
        <f t="shared" si="27"/>
        <v>18.274999999999999</v>
      </c>
      <c r="DF376">
        <f t="shared" si="28"/>
        <v>71.98</v>
      </c>
      <c r="DG376">
        <f t="shared" si="29"/>
        <v>563.46900000000005</v>
      </c>
      <c r="DH376">
        <v>2570.7429999999999</v>
      </c>
    </row>
    <row r="377" spans="1:112" x14ac:dyDescent="0.3">
      <c r="A377">
        <v>8650709167</v>
      </c>
      <c r="B377">
        <v>10650633426</v>
      </c>
      <c r="C377" s="1">
        <v>45906.475694444445</v>
      </c>
      <c r="D377" s="1">
        <v>45916.557638888888</v>
      </c>
      <c r="E377" t="s">
        <v>346</v>
      </c>
      <c r="F377">
        <v>2594</v>
      </c>
      <c r="G377">
        <v>239.63</v>
      </c>
      <c r="H377">
        <v>2354.37</v>
      </c>
      <c r="I377">
        <v>3500</v>
      </c>
      <c r="J377">
        <v>700</v>
      </c>
      <c r="K377" t="s">
        <v>109</v>
      </c>
      <c r="L377">
        <v>12</v>
      </c>
      <c r="M377">
        <v>277.93</v>
      </c>
      <c r="N377">
        <v>0</v>
      </c>
      <c r="O377">
        <v>0</v>
      </c>
      <c r="P377">
        <v>11.581</v>
      </c>
      <c r="Q377">
        <v>2.3159999999999998</v>
      </c>
      <c r="R377">
        <v>24.78</v>
      </c>
      <c r="S377">
        <v>642.79300000000001</v>
      </c>
      <c r="T377">
        <v>-642.79300000000001</v>
      </c>
      <c r="U377">
        <v>-656.69</v>
      </c>
      <c r="V377">
        <v>-71.98</v>
      </c>
      <c r="W377">
        <v>0</v>
      </c>
      <c r="X377">
        <v>61</v>
      </c>
      <c r="Y377">
        <v>0</v>
      </c>
      <c r="Z377">
        <v>10.98</v>
      </c>
      <c r="AA377">
        <v>1</v>
      </c>
      <c r="AB377" t="s">
        <v>116</v>
      </c>
      <c r="AC377">
        <v>2800</v>
      </c>
      <c r="AD377">
        <v>1865.33</v>
      </c>
      <c r="AE377">
        <v>1865.33</v>
      </c>
      <c r="AF377">
        <v>0</v>
      </c>
      <c r="AG377">
        <v>-596.02599999999995</v>
      </c>
      <c r="AH377">
        <v>-65.330699999999993</v>
      </c>
      <c r="AI377">
        <v>2354.37</v>
      </c>
      <c r="AJ377">
        <v>-60.664000000000001</v>
      </c>
      <c r="AK377">
        <v>-6.6493000000000002</v>
      </c>
      <c r="AL377">
        <v>239.63</v>
      </c>
      <c r="AM377" s="1">
        <v>45933</v>
      </c>
      <c r="AN377" s="1">
        <v>45933</v>
      </c>
      <c r="AO377" s="1">
        <v>45933</v>
      </c>
      <c r="AP377">
        <v>222</v>
      </c>
      <c r="AQ377">
        <v>2316.0700000000002</v>
      </c>
      <c r="AR377">
        <v>12</v>
      </c>
      <c r="AS377">
        <v>0</v>
      </c>
      <c r="AT377">
        <v>0</v>
      </c>
      <c r="AU377">
        <v>0.5</v>
      </c>
      <c r="AV377">
        <v>0</v>
      </c>
      <c r="AW377">
        <v>0</v>
      </c>
      <c r="AX377">
        <v>0.1</v>
      </c>
      <c r="AY377" t="s">
        <v>112</v>
      </c>
      <c r="AZ377" t="s">
        <v>113</v>
      </c>
      <c r="BA377">
        <v>24.78</v>
      </c>
      <c r="BB377">
        <v>0</v>
      </c>
      <c r="BC377">
        <v>583.41300000000001</v>
      </c>
      <c r="BD377">
        <v>-583.41300000000001</v>
      </c>
      <c r="BE377">
        <v>0</v>
      </c>
      <c r="BF377">
        <v>0</v>
      </c>
      <c r="BG377">
        <v>0</v>
      </c>
      <c r="BH377">
        <v>700</v>
      </c>
      <c r="BI377">
        <v>2.3160699999999999</v>
      </c>
      <c r="BJ377">
        <v>24.78</v>
      </c>
      <c r="BK377">
        <v>0</v>
      </c>
      <c r="BL377">
        <v>59.38</v>
      </c>
      <c r="BM377">
        <v>-59.38</v>
      </c>
      <c r="BN377">
        <v>0</v>
      </c>
      <c r="BO377">
        <v>0</v>
      </c>
      <c r="BP377">
        <v>0</v>
      </c>
      <c r="BQ377">
        <v>700</v>
      </c>
      <c r="BR377">
        <v>2.3160699999999999</v>
      </c>
      <c r="BS377" t="s">
        <v>797</v>
      </c>
      <c r="BT377">
        <v>10.510999999999999</v>
      </c>
      <c r="BU377">
        <v>1.07</v>
      </c>
      <c r="BV377">
        <v>2.1019999999999999</v>
      </c>
      <c r="BW377">
        <v>0.214</v>
      </c>
      <c r="BX377">
        <v>1865.33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f t="shared" si="25"/>
        <v>2594</v>
      </c>
      <c r="DD377">
        <f t="shared" si="26"/>
        <v>642.79300000000001</v>
      </c>
      <c r="DE377">
        <f t="shared" si="27"/>
        <v>13.896999999999998</v>
      </c>
      <c r="DF377">
        <f t="shared" si="28"/>
        <v>71.97999999999999</v>
      </c>
      <c r="DG377">
        <f t="shared" si="29"/>
        <v>289.51100000000002</v>
      </c>
      <c r="DH377">
        <v>1865.33</v>
      </c>
    </row>
    <row r="378" spans="1:112" x14ac:dyDescent="0.3">
      <c r="A378">
        <v>8714773453</v>
      </c>
      <c r="B378">
        <v>10714713204</v>
      </c>
      <c r="C378" s="1">
        <v>45929.449305555558</v>
      </c>
      <c r="D378" s="1">
        <v>45938.919444444444</v>
      </c>
      <c r="E378" t="s">
        <v>348</v>
      </c>
      <c r="F378">
        <v>3594</v>
      </c>
      <c r="G378">
        <v>3594</v>
      </c>
      <c r="H378">
        <v>0</v>
      </c>
      <c r="I378">
        <v>4000</v>
      </c>
      <c r="J378">
        <v>200</v>
      </c>
      <c r="K378" t="s">
        <v>109</v>
      </c>
      <c r="L378">
        <v>18</v>
      </c>
      <c r="M378">
        <v>548.24</v>
      </c>
      <c r="N378">
        <v>0</v>
      </c>
      <c r="O378">
        <v>0</v>
      </c>
      <c r="P378">
        <v>15.228999999999999</v>
      </c>
      <c r="Q378">
        <v>3.0459999999999998</v>
      </c>
      <c r="R378">
        <v>25.96</v>
      </c>
      <c r="S378">
        <v>933.00199999999995</v>
      </c>
      <c r="T378">
        <v>-933.00199999999995</v>
      </c>
      <c r="U378">
        <v>-951.27700000000004</v>
      </c>
      <c r="V378">
        <v>-71.98</v>
      </c>
      <c r="W378">
        <v>0</v>
      </c>
      <c r="X378">
        <v>61</v>
      </c>
      <c r="Y378">
        <v>0</v>
      </c>
      <c r="Z378">
        <v>10.98</v>
      </c>
      <c r="AA378">
        <v>1</v>
      </c>
      <c r="AB378" t="s">
        <v>116</v>
      </c>
      <c r="AC378">
        <v>3800</v>
      </c>
      <c r="AD378">
        <v>2570.7429999999999</v>
      </c>
      <c r="AE378">
        <v>2570.7429999999999</v>
      </c>
      <c r="AF378">
        <v>0</v>
      </c>
      <c r="AG378">
        <v>0</v>
      </c>
      <c r="AI378">
        <v>0</v>
      </c>
      <c r="AJ378">
        <v>-951.27700000000004</v>
      </c>
      <c r="AK378">
        <v>-71.98</v>
      </c>
      <c r="AL378">
        <v>3594</v>
      </c>
      <c r="AM378" s="1"/>
      <c r="AN378" s="1"/>
      <c r="AO378" s="1"/>
      <c r="AP378">
        <v>0</v>
      </c>
      <c r="AQ378">
        <v>3045.76</v>
      </c>
      <c r="AR378">
        <v>18</v>
      </c>
      <c r="AS378">
        <v>0</v>
      </c>
      <c r="AT378">
        <v>0</v>
      </c>
      <c r="AU378">
        <v>0.5</v>
      </c>
      <c r="AV378">
        <v>0</v>
      </c>
      <c r="AW378">
        <v>0</v>
      </c>
      <c r="AX378">
        <v>0.1</v>
      </c>
      <c r="AY378" t="s">
        <v>112</v>
      </c>
      <c r="AZ378" t="s">
        <v>160</v>
      </c>
      <c r="BC378">
        <v>0</v>
      </c>
      <c r="BD378">
        <v>0</v>
      </c>
      <c r="BE378">
        <v>0</v>
      </c>
      <c r="BF378">
        <v>0</v>
      </c>
      <c r="BG378">
        <v>0</v>
      </c>
      <c r="BJ378">
        <v>25.96</v>
      </c>
      <c r="BK378">
        <v>0</v>
      </c>
      <c r="BL378">
        <v>933.00199999999995</v>
      </c>
      <c r="BM378">
        <v>-933.00199999999995</v>
      </c>
      <c r="BN378">
        <v>0</v>
      </c>
      <c r="BO378">
        <v>0</v>
      </c>
      <c r="BP378">
        <v>0</v>
      </c>
      <c r="BQ378">
        <v>200</v>
      </c>
      <c r="BR378">
        <v>3.04576</v>
      </c>
      <c r="BS378" t="s">
        <v>798</v>
      </c>
      <c r="BT378">
        <v>0</v>
      </c>
      <c r="BU378">
        <v>15.228999999999999</v>
      </c>
      <c r="BV378">
        <v>0</v>
      </c>
      <c r="BW378">
        <v>3.0459999999999998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2570.7429999999999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f t="shared" si="25"/>
        <v>3594</v>
      </c>
      <c r="DD378">
        <f t="shared" si="26"/>
        <v>933.00199999999995</v>
      </c>
      <c r="DE378">
        <f t="shared" si="27"/>
        <v>18.274999999999999</v>
      </c>
      <c r="DF378">
        <f t="shared" si="28"/>
        <v>71.98</v>
      </c>
      <c r="DG378">
        <f t="shared" si="29"/>
        <v>563.46900000000005</v>
      </c>
      <c r="DH378">
        <v>2570.7429999999999</v>
      </c>
    </row>
    <row r="379" spans="1:112" x14ac:dyDescent="0.3">
      <c r="A379">
        <v>8692542512</v>
      </c>
      <c r="B379">
        <v>10692470820</v>
      </c>
      <c r="C379" s="1">
        <v>45922.443055555559</v>
      </c>
      <c r="D379" s="1">
        <v>45926.489583333336</v>
      </c>
      <c r="E379" t="s">
        <v>799</v>
      </c>
      <c r="F379">
        <v>1819</v>
      </c>
      <c r="G379">
        <v>158.08099999999999</v>
      </c>
      <c r="H379">
        <v>1660.9190000000001</v>
      </c>
      <c r="I379">
        <v>2250</v>
      </c>
      <c r="J379">
        <v>225</v>
      </c>
      <c r="K379" t="s">
        <v>109</v>
      </c>
      <c r="L379">
        <v>5</v>
      </c>
      <c r="M379">
        <v>86.62</v>
      </c>
      <c r="N379">
        <v>0</v>
      </c>
      <c r="O379">
        <v>0</v>
      </c>
      <c r="P379">
        <v>8.6620000000000008</v>
      </c>
      <c r="Q379">
        <v>1.7330000000000001</v>
      </c>
      <c r="R379">
        <v>27.14</v>
      </c>
      <c r="S379">
        <v>493.67599999999999</v>
      </c>
      <c r="T379">
        <v>-493.67599999999999</v>
      </c>
      <c r="U379">
        <v>-504.07100000000003</v>
      </c>
      <c r="V379">
        <v>-53.1</v>
      </c>
      <c r="W379">
        <v>0</v>
      </c>
      <c r="X379">
        <v>45</v>
      </c>
      <c r="Y379">
        <v>0</v>
      </c>
      <c r="Z379">
        <v>8.1</v>
      </c>
      <c r="AA379">
        <v>1</v>
      </c>
      <c r="AB379" t="s">
        <v>116</v>
      </c>
      <c r="AC379">
        <v>2025</v>
      </c>
      <c r="AD379">
        <v>1261.829</v>
      </c>
      <c r="AE379">
        <v>1261.829</v>
      </c>
      <c r="AF379">
        <v>0</v>
      </c>
      <c r="AG379">
        <v>-460.26400000000001</v>
      </c>
      <c r="AH379">
        <v>-48.485019999999999</v>
      </c>
      <c r="AI379">
        <v>1660.9190000000001</v>
      </c>
      <c r="AJ379">
        <v>-43.807000000000002</v>
      </c>
      <c r="AK379">
        <v>-4.6149800000000001</v>
      </c>
      <c r="AL379">
        <v>158.08099999999999</v>
      </c>
      <c r="AM379" s="1">
        <v>45940</v>
      </c>
      <c r="AN379" s="1">
        <v>45940</v>
      </c>
      <c r="AO379" s="1">
        <v>45940</v>
      </c>
      <c r="AP379">
        <v>142</v>
      </c>
      <c r="AQ379">
        <v>1732.38</v>
      </c>
      <c r="AR379">
        <v>5</v>
      </c>
      <c r="AS379">
        <v>0</v>
      </c>
      <c r="AT379">
        <v>0</v>
      </c>
      <c r="AU379">
        <v>0.5</v>
      </c>
      <c r="AV379">
        <v>0</v>
      </c>
      <c r="AW379">
        <v>0</v>
      </c>
      <c r="AX379">
        <v>0.1</v>
      </c>
      <c r="AY379" t="s">
        <v>121</v>
      </c>
      <c r="AZ379" t="s">
        <v>113</v>
      </c>
      <c r="BA379">
        <v>27.14</v>
      </c>
      <c r="BB379">
        <v>0</v>
      </c>
      <c r="BC379">
        <v>450.77300000000002</v>
      </c>
      <c r="BD379">
        <v>-450.77300000000002</v>
      </c>
      <c r="BE379">
        <v>0</v>
      </c>
      <c r="BF379">
        <v>0</v>
      </c>
      <c r="BG379">
        <v>0</v>
      </c>
      <c r="BH379">
        <v>225</v>
      </c>
      <c r="BI379">
        <v>1.73238</v>
      </c>
      <c r="BJ379">
        <v>27.14</v>
      </c>
      <c r="BK379">
        <v>0</v>
      </c>
      <c r="BL379">
        <v>42.902999999999999</v>
      </c>
      <c r="BM379">
        <v>-42.902999999999999</v>
      </c>
      <c r="BN379">
        <v>0</v>
      </c>
      <c r="BO379">
        <v>0</v>
      </c>
      <c r="BP379">
        <v>0</v>
      </c>
      <c r="BQ379">
        <v>225</v>
      </c>
      <c r="BR379">
        <v>1.73238</v>
      </c>
      <c r="BS379" t="s">
        <v>800</v>
      </c>
      <c r="BT379">
        <v>7.9089999999999998</v>
      </c>
      <c r="BU379">
        <v>0.753</v>
      </c>
      <c r="BV379">
        <v>1.5820000000000001</v>
      </c>
      <c r="BW379">
        <v>0.151</v>
      </c>
      <c r="BX379">
        <v>0</v>
      </c>
      <c r="BY379">
        <v>0</v>
      </c>
      <c r="BZ379">
        <v>0</v>
      </c>
      <c r="CA379">
        <v>0</v>
      </c>
      <c r="CB379">
        <v>1261.829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f t="shared" si="25"/>
        <v>1819</v>
      </c>
      <c r="DD379">
        <f t="shared" si="26"/>
        <v>493.67599999999999</v>
      </c>
      <c r="DE379">
        <f t="shared" si="27"/>
        <v>10.395000000000001</v>
      </c>
      <c r="DF379">
        <f t="shared" si="28"/>
        <v>53.1</v>
      </c>
      <c r="DG379">
        <f t="shared" si="29"/>
        <v>95.282000000000011</v>
      </c>
      <c r="DH379">
        <v>1261.8290000000002</v>
      </c>
    </row>
    <row r="380" spans="1:112" x14ac:dyDescent="0.3">
      <c r="A380">
        <v>8685812812</v>
      </c>
      <c r="B380">
        <v>10685739903</v>
      </c>
      <c r="C380" s="1">
        <v>45920.473611111112</v>
      </c>
      <c r="D380" s="1">
        <v>45925.545138888891</v>
      </c>
      <c r="E380" t="s">
        <v>801</v>
      </c>
      <c r="F380">
        <v>3564</v>
      </c>
      <c r="G380">
        <v>3564</v>
      </c>
      <c r="H380">
        <v>0</v>
      </c>
      <c r="I380">
        <v>4000</v>
      </c>
      <c r="J380">
        <v>230</v>
      </c>
      <c r="K380" t="s">
        <v>109</v>
      </c>
      <c r="L380">
        <v>12</v>
      </c>
      <c r="M380">
        <v>381.86</v>
      </c>
      <c r="N380">
        <v>0</v>
      </c>
      <c r="O380">
        <v>0</v>
      </c>
      <c r="P380">
        <v>15.911</v>
      </c>
      <c r="Q380">
        <v>3.1819999999999999</v>
      </c>
      <c r="R380">
        <v>24.78</v>
      </c>
      <c r="S380">
        <v>883.15899999999999</v>
      </c>
      <c r="T380">
        <v>-883.15899999999999</v>
      </c>
      <c r="U380">
        <v>-902.25199999999995</v>
      </c>
      <c r="V380">
        <v>-71.98</v>
      </c>
      <c r="W380">
        <v>0</v>
      </c>
      <c r="X380">
        <v>61</v>
      </c>
      <c r="Y380">
        <v>0</v>
      </c>
      <c r="Z380">
        <v>10.98</v>
      </c>
      <c r="AA380">
        <v>1</v>
      </c>
      <c r="AB380" t="s">
        <v>116</v>
      </c>
      <c r="AC380">
        <v>3770</v>
      </c>
      <c r="AD380">
        <v>2589.768</v>
      </c>
      <c r="AE380">
        <v>2589.768</v>
      </c>
      <c r="AF380">
        <v>0</v>
      </c>
      <c r="AG380">
        <v>0</v>
      </c>
      <c r="AI380">
        <v>0</v>
      </c>
      <c r="AJ380">
        <v>-902.25199999999995</v>
      </c>
      <c r="AK380">
        <v>-71.98</v>
      </c>
      <c r="AL380">
        <v>3564</v>
      </c>
      <c r="AM380" s="1"/>
      <c r="AN380" s="1"/>
      <c r="AO380" s="1"/>
      <c r="AP380">
        <v>0</v>
      </c>
      <c r="AQ380">
        <v>3182.14</v>
      </c>
      <c r="AR380">
        <v>12</v>
      </c>
      <c r="AS380">
        <v>0</v>
      </c>
      <c r="AT380">
        <v>0</v>
      </c>
      <c r="AU380">
        <v>0.5</v>
      </c>
      <c r="AV380">
        <v>0</v>
      </c>
      <c r="AW380">
        <v>0</v>
      </c>
      <c r="AX380">
        <v>0.1</v>
      </c>
      <c r="AY380" t="s">
        <v>112</v>
      </c>
      <c r="AZ380" t="s">
        <v>113</v>
      </c>
      <c r="BC380">
        <v>0</v>
      </c>
      <c r="BD380">
        <v>0</v>
      </c>
      <c r="BE380">
        <v>0</v>
      </c>
      <c r="BF380">
        <v>0</v>
      </c>
      <c r="BG380">
        <v>0</v>
      </c>
      <c r="BJ380">
        <v>24.78</v>
      </c>
      <c r="BK380">
        <v>0</v>
      </c>
      <c r="BL380">
        <v>883.15899999999999</v>
      </c>
      <c r="BM380">
        <v>-883.15899999999999</v>
      </c>
      <c r="BN380">
        <v>0</v>
      </c>
      <c r="BO380">
        <v>0</v>
      </c>
      <c r="BP380">
        <v>0</v>
      </c>
      <c r="BQ380">
        <v>230</v>
      </c>
      <c r="BR380">
        <v>3.18214</v>
      </c>
      <c r="BS380" t="s">
        <v>802</v>
      </c>
      <c r="BT380">
        <v>0</v>
      </c>
      <c r="BU380">
        <v>15.911</v>
      </c>
      <c r="BV380">
        <v>0</v>
      </c>
      <c r="BW380">
        <v>3.1819999999999999</v>
      </c>
      <c r="BX380">
        <v>0</v>
      </c>
      <c r="BY380">
        <v>0</v>
      </c>
      <c r="BZ380">
        <v>0</v>
      </c>
      <c r="CA380">
        <v>2589.768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f t="shared" si="25"/>
        <v>3564</v>
      </c>
      <c r="DD380">
        <f t="shared" si="26"/>
        <v>883.15899999999999</v>
      </c>
      <c r="DE380">
        <f t="shared" si="27"/>
        <v>19.093</v>
      </c>
      <c r="DF380">
        <f t="shared" si="28"/>
        <v>71.98</v>
      </c>
      <c r="DG380">
        <f t="shared" si="29"/>
        <v>397.77100000000002</v>
      </c>
      <c r="DH380">
        <v>2589.768</v>
      </c>
    </row>
    <row r="381" spans="1:112" x14ac:dyDescent="0.3">
      <c r="A381">
        <v>8748998792</v>
      </c>
      <c r="B381">
        <v>10749028668</v>
      </c>
      <c r="C381" s="1">
        <v>45942.466666666667</v>
      </c>
      <c r="D381" s="1">
        <v>45945.570833333331</v>
      </c>
      <c r="E381" t="s">
        <v>803</v>
      </c>
      <c r="F381">
        <v>391</v>
      </c>
      <c r="G381">
        <v>391</v>
      </c>
      <c r="H381">
        <v>0</v>
      </c>
      <c r="I381">
        <v>1150</v>
      </c>
      <c r="J381">
        <v>700</v>
      </c>
      <c r="K381" t="s">
        <v>120</v>
      </c>
      <c r="L381">
        <v>5</v>
      </c>
      <c r="M381">
        <v>0</v>
      </c>
      <c r="N381">
        <v>9.31</v>
      </c>
      <c r="O381">
        <v>9.31</v>
      </c>
      <c r="P381">
        <v>1.8620000000000001</v>
      </c>
      <c r="Q381">
        <v>0.372</v>
      </c>
      <c r="R381">
        <v>9.44</v>
      </c>
      <c r="S381">
        <v>36.909999999999997</v>
      </c>
      <c r="T381">
        <v>-36.909999999999997</v>
      </c>
      <c r="U381">
        <v>-39.143999999999998</v>
      </c>
      <c r="V381">
        <v>-31.86</v>
      </c>
      <c r="W381">
        <v>0</v>
      </c>
      <c r="X381">
        <v>27</v>
      </c>
      <c r="Y381">
        <v>0</v>
      </c>
      <c r="Z381">
        <v>4.8600000000000003</v>
      </c>
      <c r="AA381">
        <v>1</v>
      </c>
      <c r="AB381" t="s">
        <v>131</v>
      </c>
      <c r="AC381">
        <v>450</v>
      </c>
      <c r="AD381">
        <v>319.99599999999998</v>
      </c>
      <c r="AE381">
        <v>319.99599999999998</v>
      </c>
      <c r="AF381">
        <v>0</v>
      </c>
      <c r="AG381">
        <v>0</v>
      </c>
      <c r="AI381">
        <v>0</v>
      </c>
      <c r="AJ381">
        <v>-39.143999999999998</v>
      </c>
      <c r="AK381">
        <v>-31.86</v>
      </c>
      <c r="AL381">
        <v>391</v>
      </c>
      <c r="AM381" s="1"/>
      <c r="AN381" s="1"/>
      <c r="AO381" s="1"/>
      <c r="AP381">
        <v>0</v>
      </c>
      <c r="AQ381">
        <v>372.38</v>
      </c>
      <c r="AR381">
        <v>0</v>
      </c>
      <c r="AS381">
        <v>2.5</v>
      </c>
      <c r="AT381">
        <v>2.5</v>
      </c>
      <c r="AU381">
        <v>0</v>
      </c>
      <c r="AV381">
        <v>0.25</v>
      </c>
      <c r="AW381">
        <v>0.25</v>
      </c>
      <c r="AX381">
        <v>0.1</v>
      </c>
      <c r="AY381" t="s">
        <v>112</v>
      </c>
      <c r="AZ381" t="s">
        <v>247</v>
      </c>
      <c r="BC381">
        <v>0</v>
      </c>
      <c r="BD381">
        <v>0</v>
      </c>
      <c r="BE381">
        <v>0</v>
      </c>
      <c r="BF381">
        <v>0</v>
      </c>
      <c r="BG381">
        <v>0</v>
      </c>
      <c r="BJ381">
        <v>9.44</v>
      </c>
      <c r="BK381">
        <v>0</v>
      </c>
      <c r="BL381">
        <v>36.909999999999997</v>
      </c>
      <c r="BM381">
        <v>-36.909999999999997</v>
      </c>
      <c r="BN381">
        <v>0</v>
      </c>
      <c r="BO381">
        <v>0</v>
      </c>
      <c r="BP381">
        <v>0</v>
      </c>
      <c r="BQ381">
        <v>700</v>
      </c>
      <c r="BR381">
        <v>0.37237999999999999</v>
      </c>
      <c r="BS381" t="s">
        <v>804</v>
      </c>
      <c r="BT381">
        <v>0</v>
      </c>
      <c r="BU381">
        <v>1.8620000000000001</v>
      </c>
      <c r="BV381">
        <v>0</v>
      </c>
      <c r="BW381">
        <v>0.372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319.99599999999998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f t="shared" si="25"/>
        <v>391</v>
      </c>
      <c r="DD381">
        <f t="shared" si="26"/>
        <v>36.909999999999997</v>
      </c>
      <c r="DE381">
        <f t="shared" si="27"/>
        <v>2.234</v>
      </c>
      <c r="DF381">
        <f t="shared" si="28"/>
        <v>31.86</v>
      </c>
      <c r="DG381">
        <f t="shared" si="29"/>
        <v>20.481999999999999</v>
      </c>
      <c r="DH381">
        <v>319.99600000000004</v>
      </c>
    </row>
    <row r="382" spans="1:112" x14ac:dyDescent="0.3">
      <c r="A382">
        <v>8740081575</v>
      </c>
      <c r="B382">
        <v>10740072035</v>
      </c>
      <c r="C382" s="1">
        <v>45937.468055555553</v>
      </c>
      <c r="D382" s="1">
        <v>45943.522916666669</v>
      </c>
      <c r="E382" t="s">
        <v>805</v>
      </c>
      <c r="F382">
        <v>3143</v>
      </c>
      <c r="G382">
        <v>0</v>
      </c>
      <c r="H382">
        <v>3143</v>
      </c>
      <c r="I382">
        <v>4000</v>
      </c>
      <c r="J382">
        <v>651</v>
      </c>
      <c r="K382" t="s">
        <v>109</v>
      </c>
      <c r="L382">
        <v>18</v>
      </c>
      <c r="M382">
        <v>479.44</v>
      </c>
      <c r="N382">
        <v>0</v>
      </c>
      <c r="O382">
        <v>0</v>
      </c>
      <c r="P382">
        <v>13.318</v>
      </c>
      <c r="Q382">
        <v>2.6640000000000001</v>
      </c>
      <c r="R382">
        <v>21.24</v>
      </c>
      <c r="S382">
        <v>667.57299999999998</v>
      </c>
      <c r="T382">
        <v>-667.57299999999998</v>
      </c>
      <c r="U382">
        <v>-683.55499999999995</v>
      </c>
      <c r="V382">
        <v>-71.98</v>
      </c>
      <c r="W382">
        <v>0</v>
      </c>
      <c r="X382">
        <v>61</v>
      </c>
      <c r="Y382">
        <v>0</v>
      </c>
      <c r="Z382">
        <v>10.98</v>
      </c>
      <c r="AA382">
        <v>1</v>
      </c>
      <c r="AB382" t="s">
        <v>116</v>
      </c>
      <c r="AC382">
        <v>3349</v>
      </c>
      <c r="AD382">
        <v>2387.4650000000001</v>
      </c>
      <c r="AE382">
        <v>2387.4650000000001</v>
      </c>
      <c r="AF382">
        <v>0</v>
      </c>
      <c r="AG382">
        <v>-683.55499999999995</v>
      </c>
      <c r="AH382">
        <v>-71.98</v>
      </c>
      <c r="AI382">
        <v>3143</v>
      </c>
      <c r="AJ382">
        <v>0</v>
      </c>
      <c r="AL382">
        <v>0</v>
      </c>
      <c r="AM382" s="1">
        <v>45957</v>
      </c>
      <c r="AN382" s="1">
        <v>45957</v>
      </c>
      <c r="AO382" s="1">
        <v>45957</v>
      </c>
      <c r="AP382">
        <v>0</v>
      </c>
      <c r="AQ382">
        <v>2663.56</v>
      </c>
      <c r="AR382">
        <v>18</v>
      </c>
      <c r="AS382">
        <v>0</v>
      </c>
      <c r="AT382">
        <v>0</v>
      </c>
      <c r="AU382">
        <v>0.5</v>
      </c>
      <c r="AV382">
        <v>0</v>
      </c>
      <c r="AW382">
        <v>0</v>
      </c>
      <c r="AX382">
        <v>0.1</v>
      </c>
      <c r="AY382" t="s">
        <v>112</v>
      </c>
      <c r="AZ382" t="s">
        <v>128</v>
      </c>
      <c r="BA382">
        <v>21.24</v>
      </c>
      <c r="BB382">
        <v>0</v>
      </c>
      <c r="BC382">
        <v>667.57299999999998</v>
      </c>
      <c r="BD382">
        <v>-667.57299999999998</v>
      </c>
      <c r="BE382">
        <v>0</v>
      </c>
      <c r="BF382">
        <v>0</v>
      </c>
      <c r="BG382">
        <v>0</v>
      </c>
      <c r="BH382">
        <v>651</v>
      </c>
      <c r="BI382">
        <v>2.6635599999999999</v>
      </c>
      <c r="BL382">
        <v>0</v>
      </c>
      <c r="BM382">
        <v>0</v>
      </c>
      <c r="BN382">
        <v>0</v>
      </c>
      <c r="BO382">
        <v>0</v>
      </c>
      <c r="BP382">
        <v>0</v>
      </c>
      <c r="BS382" t="s">
        <v>806</v>
      </c>
      <c r="BT382">
        <v>13.318</v>
      </c>
      <c r="BU382">
        <v>0</v>
      </c>
      <c r="BV382">
        <v>2.6640000000000001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2387.4650000000001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f t="shared" si="25"/>
        <v>3143</v>
      </c>
      <c r="DD382">
        <f t="shared" si="26"/>
        <v>667.57299999999998</v>
      </c>
      <c r="DE382">
        <f t="shared" si="27"/>
        <v>15.981999999999999</v>
      </c>
      <c r="DF382">
        <f t="shared" si="28"/>
        <v>71.98</v>
      </c>
      <c r="DG382">
        <f t="shared" si="29"/>
        <v>492.75799999999998</v>
      </c>
      <c r="DH382">
        <v>2387.4650000000001</v>
      </c>
    </row>
    <row r="383" spans="1:112" x14ac:dyDescent="0.3">
      <c r="A383">
        <v>8747201912</v>
      </c>
      <c r="B383">
        <v>10747222900</v>
      </c>
      <c r="C383" s="1">
        <v>45941.439583333333</v>
      </c>
      <c r="D383" s="1">
        <v>45944.699305555558</v>
      </c>
      <c r="E383" t="s">
        <v>807</v>
      </c>
      <c r="F383">
        <v>2851.98</v>
      </c>
      <c r="G383">
        <v>2852</v>
      </c>
      <c r="H383">
        <v>0</v>
      </c>
      <c r="I383">
        <v>3750</v>
      </c>
      <c r="J383">
        <v>531</v>
      </c>
      <c r="K383" t="s">
        <v>120</v>
      </c>
      <c r="L383">
        <v>18</v>
      </c>
      <c r="M383">
        <v>0</v>
      </c>
      <c r="N383">
        <v>217.52</v>
      </c>
      <c r="O383">
        <v>217.52</v>
      </c>
      <c r="P383">
        <v>12.085000000000001</v>
      </c>
      <c r="Q383">
        <v>2.4169999999999998</v>
      </c>
      <c r="R383">
        <v>21.24</v>
      </c>
      <c r="S383">
        <v>605.76499999999999</v>
      </c>
      <c r="T383">
        <v>-605.76499999999999</v>
      </c>
      <c r="U383">
        <v>-620.26700000000005</v>
      </c>
      <c r="V383">
        <v>-71.98</v>
      </c>
      <c r="W383">
        <v>0</v>
      </c>
      <c r="X383">
        <v>61</v>
      </c>
      <c r="Y383">
        <v>0</v>
      </c>
      <c r="Z383">
        <v>10.98</v>
      </c>
      <c r="AA383">
        <v>1</v>
      </c>
      <c r="AB383" t="s">
        <v>110</v>
      </c>
      <c r="AC383">
        <v>3058</v>
      </c>
      <c r="AD383">
        <v>2159.7530000000002</v>
      </c>
      <c r="AE383">
        <v>2159.7530000000002</v>
      </c>
      <c r="AF383">
        <v>0</v>
      </c>
      <c r="AG383">
        <v>0</v>
      </c>
      <c r="AI383">
        <v>0</v>
      </c>
      <c r="AJ383">
        <v>-620.26700000000005</v>
      </c>
      <c r="AK383">
        <v>-71.98</v>
      </c>
      <c r="AL383">
        <v>2852</v>
      </c>
      <c r="AM383" s="1"/>
      <c r="AN383" s="1"/>
      <c r="AO383" s="1"/>
      <c r="AP383">
        <v>0</v>
      </c>
      <c r="AQ383">
        <v>2416.94</v>
      </c>
      <c r="AR383">
        <v>0</v>
      </c>
      <c r="AS383">
        <v>9</v>
      </c>
      <c r="AT383">
        <v>9</v>
      </c>
      <c r="AU383">
        <v>0</v>
      </c>
      <c r="AV383">
        <v>0.25</v>
      </c>
      <c r="AW383">
        <v>0.25</v>
      </c>
      <c r="AX383">
        <v>0.1</v>
      </c>
      <c r="AY383" t="s">
        <v>112</v>
      </c>
      <c r="AZ383" t="s">
        <v>128</v>
      </c>
      <c r="BC383">
        <v>0</v>
      </c>
      <c r="BD383">
        <v>0</v>
      </c>
      <c r="BE383">
        <v>0</v>
      </c>
      <c r="BF383">
        <v>0</v>
      </c>
      <c r="BG383">
        <v>0</v>
      </c>
      <c r="BJ383">
        <v>21.24</v>
      </c>
      <c r="BK383">
        <v>0</v>
      </c>
      <c r="BL383">
        <v>605.76499999999999</v>
      </c>
      <c r="BM383">
        <v>-605.76499999999999</v>
      </c>
      <c r="BN383">
        <v>0</v>
      </c>
      <c r="BO383">
        <v>0</v>
      </c>
      <c r="BP383">
        <v>0</v>
      </c>
      <c r="BQ383">
        <v>531</v>
      </c>
      <c r="BR383">
        <v>2.4169399999999999</v>
      </c>
      <c r="BS383" t="s">
        <v>808</v>
      </c>
      <c r="BT383">
        <v>0</v>
      </c>
      <c r="BU383">
        <v>12.085000000000001</v>
      </c>
      <c r="BV383">
        <v>0</v>
      </c>
      <c r="BW383">
        <v>2.4169999999999998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2159.7530000000002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f t="shared" si="25"/>
        <v>2852</v>
      </c>
      <c r="DD383">
        <f t="shared" si="26"/>
        <v>605.76499999999999</v>
      </c>
      <c r="DE383">
        <f t="shared" si="27"/>
        <v>14.502000000000001</v>
      </c>
      <c r="DF383">
        <f t="shared" si="28"/>
        <v>71.98</v>
      </c>
      <c r="DG383">
        <f t="shared" si="29"/>
        <v>447.125</v>
      </c>
      <c r="DH383">
        <v>2159.7530000000002</v>
      </c>
    </row>
    <row r="384" spans="1:112" x14ac:dyDescent="0.3">
      <c r="A384">
        <v>8689247484</v>
      </c>
      <c r="B384">
        <v>10689175467</v>
      </c>
      <c r="C384" s="1">
        <v>45922.443055555559</v>
      </c>
      <c r="D384" s="1">
        <v>45926.408333333333</v>
      </c>
      <c r="E384" t="s">
        <v>491</v>
      </c>
      <c r="F384">
        <v>3789</v>
      </c>
      <c r="G384">
        <v>0</v>
      </c>
      <c r="H384">
        <v>3789</v>
      </c>
      <c r="I384">
        <v>4500</v>
      </c>
      <c r="J384">
        <v>505</v>
      </c>
      <c r="K384" t="s">
        <v>109</v>
      </c>
      <c r="L384">
        <v>18</v>
      </c>
      <c r="M384">
        <v>577.98</v>
      </c>
      <c r="N384">
        <v>0</v>
      </c>
      <c r="O384">
        <v>0</v>
      </c>
      <c r="P384">
        <v>16.055</v>
      </c>
      <c r="Q384">
        <v>3.2109999999999999</v>
      </c>
      <c r="R384">
        <v>24.78</v>
      </c>
      <c r="S384">
        <v>938.91399999999999</v>
      </c>
      <c r="T384">
        <v>-938.91399999999999</v>
      </c>
      <c r="U384">
        <v>-958.18</v>
      </c>
      <c r="V384">
        <v>-71.98</v>
      </c>
      <c r="W384">
        <v>0</v>
      </c>
      <c r="X384">
        <v>61</v>
      </c>
      <c r="Y384">
        <v>0</v>
      </c>
      <c r="Z384">
        <v>10.98</v>
      </c>
      <c r="AA384">
        <v>1</v>
      </c>
      <c r="AB384" t="s">
        <v>116</v>
      </c>
      <c r="AC384">
        <v>3995</v>
      </c>
      <c r="AD384">
        <v>2758.84</v>
      </c>
      <c r="AE384">
        <v>2758.84</v>
      </c>
      <c r="AF384">
        <v>0</v>
      </c>
      <c r="AG384">
        <v>-958.18</v>
      </c>
      <c r="AH384">
        <v>-71.98</v>
      </c>
      <c r="AI384">
        <v>3789</v>
      </c>
      <c r="AJ384">
        <v>0</v>
      </c>
      <c r="AL384">
        <v>0</v>
      </c>
      <c r="AM384" s="1">
        <v>45940</v>
      </c>
      <c r="AN384" s="1">
        <v>45940</v>
      </c>
      <c r="AO384" s="1">
        <v>45940</v>
      </c>
      <c r="AP384">
        <v>0</v>
      </c>
      <c r="AQ384">
        <v>3211.02</v>
      </c>
      <c r="AR384">
        <v>18</v>
      </c>
      <c r="AS384">
        <v>0</v>
      </c>
      <c r="AT384">
        <v>0</v>
      </c>
      <c r="AU384">
        <v>0.5</v>
      </c>
      <c r="AV384">
        <v>0</v>
      </c>
      <c r="AW384">
        <v>0</v>
      </c>
      <c r="AX384">
        <v>0.1</v>
      </c>
      <c r="AY384" t="s">
        <v>112</v>
      </c>
      <c r="AZ384" t="s">
        <v>113</v>
      </c>
      <c r="BA384">
        <v>24.78</v>
      </c>
      <c r="BB384">
        <v>0</v>
      </c>
      <c r="BC384">
        <v>938.91399999999999</v>
      </c>
      <c r="BD384">
        <v>-938.91399999999999</v>
      </c>
      <c r="BE384">
        <v>0</v>
      </c>
      <c r="BF384">
        <v>0</v>
      </c>
      <c r="BG384">
        <v>0</v>
      </c>
      <c r="BH384">
        <v>505</v>
      </c>
      <c r="BI384">
        <v>3.21102</v>
      </c>
      <c r="BL384">
        <v>0</v>
      </c>
      <c r="BM384">
        <v>0</v>
      </c>
      <c r="BN384">
        <v>0</v>
      </c>
      <c r="BO384">
        <v>0</v>
      </c>
      <c r="BP384">
        <v>0</v>
      </c>
      <c r="BS384" t="s">
        <v>136</v>
      </c>
      <c r="BT384">
        <v>16.055</v>
      </c>
      <c r="BU384">
        <v>0</v>
      </c>
      <c r="BV384">
        <v>3.2109999999999999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2758.84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f t="shared" si="25"/>
        <v>3789</v>
      </c>
      <c r="DD384">
        <f t="shared" si="26"/>
        <v>938.91399999999999</v>
      </c>
      <c r="DE384">
        <f t="shared" si="27"/>
        <v>19.265999999999998</v>
      </c>
      <c r="DF384">
        <f t="shared" si="28"/>
        <v>71.98</v>
      </c>
      <c r="DG384">
        <f t="shared" si="29"/>
        <v>594.03499999999997</v>
      </c>
      <c r="DH384">
        <v>2758.84</v>
      </c>
    </row>
    <row r="385" spans="1:112" x14ac:dyDescent="0.3">
      <c r="A385">
        <v>8707906756</v>
      </c>
      <c r="B385">
        <v>10707840618</v>
      </c>
      <c r="C385" s="1">
        <v>45925.775694444441</v>
      </c>
      <c r="D385" s="1">
        <v>45931.478472222225</v>
      </c>
      <c r="E385" t="s">
        <v>809</v>
      </c>
      <c r="F385">
        <v>2150</v>
      </c>
      <c r="G385">
        <v>0</v>
      </c>
      <c r="H385">
        <v>2150</v>
      </c>
      <c r="I385">
        <v>4500</v>
      </c>
      <c r="J385">
        <v>2144</v>
      </c>
      <c r="K385" t="s">
        <v>109</v>
      </c>
      <c r="L385">
        <v>5</v>
      </c>
      <c r="M385">
        <v>102.38</v>
      </c>
      <c r="N385">
        <v>0</v>
      </c>
      <c r="O385">
        <v>0</v>
      </c>
      <c r="P385">
        <v>10.238</v>
      </c>
      <c r="Q385">
        <v>2.048</v>
      </c>
      <c r="R385">
        <v>31.86</v>
      </c>
      <c r="S385">
        <v>684.99</v>
      </c>
      <c r="T385">
        <v>-684.99</v>
      </c>
      <c r="U385">
        <v>-697.27599999999995</v>
      </c>
      <c r="V385">
        <v>-71.98</v>
      </c>
      <c r="W385">
        <v>0</v>
      </c>
      <c r="X385">
        <v>61</v>
      </c>
      <c r="Y385">
        <v>0</v>
      </c>
      <c r="Z385">
        <v>10.98</v>
      </c>
      <c r="AA385">
        <v>1</v>
      </c>
      <c r="AB385" t="s">
        <v>116</v>
      </c>
      <c r="AC385">
        <v>2356</v>
      </c>
      <c r="AD385">
        <v>1380.7439999999999</v>
      </c>
      <c r="AE385">
        <v>1380.7439999999999</v>
      </c>
      <c r="AF385">
        <v>0</v>
      </c>
      <c r="AG385">
        <v>-697.27599999999995</v>
      </c>
      <c r="AH385">
        <v>-71.98</v>
      </c>
      <c r="AI385">
        <v>2150</v>
      </c>
      <c r="AJ385">
        <v>0</v>
      </c>
      <c r="AL385">
        <v>0</v>
      </c>
      <c r="AM385" s="1">
        <v>45945</v>
      </c>
      <c r="AN385" s="1">
        <v>45945</v>
      </c>
      <c r="AO385" s="1">
        <v>45945</v>
      </c>
      <c r="AP385">
        <v>0</v>
      </c>
      <c r="AQ385">
        <v>2047.62</v>
      </c>
      <c r="AR385">
        <v>5</v>
      </c>
      <c r="AS385">
        <v>0</v>
      </c>
      <c r="AT385">
        <v>0</v>
      </c>
      <c r="AU385">
        <v>0.5</v>
      </c>
      <c r="AV385">
        <v>0</v>
      </c>
      <c r="AW385">
        <v>0</v>
      </c>
      <c r="AX385">
        <v>0.1</v>
      </c>
      <c r="AY385" t="s">
        <v>127</v>
      </c>
      <c r="AZ385" t="s">
        <v>128</v>
      </c>
      <c r="BA385">
        <v>31.86</v>
      </c>
      <c r="BB385">
        <v>0</v>
      </c>
      <c r="BC385">
        <v>684.99</v>
      </c>
      <c r="BD385">
        <v>-684.99</v>
      </c>
      <c r="BE385">
        <v>0</v>
      </c>
      <c r="BF385">
        <v>0</v>
      </c>
      <c r="BG385">
        <v>0</v>
      </c>
      <c r="BH385">
        <v>2144</v>
      </c>
      <c r="BI385">
        <v>2.0476200000000002</v>
      </c>
      <c r="BL385">
        <v>0</v>
      </c>
      <c r="BM385">
        <v>0</v>
      </c>
      <c r="BN385">
        <v>0</v>
      </c>
      <c r="BO385">
        <v>0</v>
      </c>
      <c r="BP385">
        <v>0</v>
      </c>
      <c r="BS385" t="s">
        <v>810</v>
      </c>
      <c r="BT385">
        <v>10.238</v>
      </c>
      <c r="BU385">
        <v>0</v>
      </c>
      <c r="BV385">
        <v>2.048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1380.7439999999999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f t="shared" si="25"/>
        <v>2150</v>
      </c>
      <c r="DD385">
        <f t="shared" si="26"/>
        <v>684.99</v>
      </c>
      <c r="DE385">
        <f t="shared" si="27"/>
        <v>12.286</v>
      </c>
      <c r="DF385">
        <f t="shared" si="28"/>
        <v>71.98</v>
      </c>
      <c r="DG385">
        <f t="shared" si="29"/>
        <v>112.61799999999999</v>
      </c>
      <c r="DH385">
        <v>1380.7439999999999</v>
      </c>
    </row>
    <row r="386" spans="1:112" x14ac:dyDescent="0.3">
      <c r="A386">
        <v>8662691485</v>
      </c>
      <c r="B386">
        <v>10662615538</v>
      </c>
      <c r="C386" s="1">
        <v>45912.475694444445</v>
      </c>
      <c r="D386" s="1">
        <v>45917.606249999997</v>
      </c>
      <c r="E386" t="s">
        <v>811</v>
      </c>
      <c r="F386">
        <v>1539</v>
      </c>
      <c r="G386">
        <v>814.49400000000003</v>
      </c>
      <c r="H386">
        <v>724.49599999999998</v>
      </c>
      <c r="I386">
        <v>2250</v>
      </c>
      <c r="J386">
        <v>450</v>
      </c>
      <c r="K386" t="s">
        <v>109</v>
      </c>
      <c r="L386">
        <v>12</v>
      </c>
      <c r="M386">
        <v>164.89</v>
      </c>
      <c r="N386">
        <v>0</v>
      </c>
      <c r="O386">
        <v>0</v>
      </c>
      <c r="P386">
        <v>6.87</v>
      </c>
      <c r="Q386">
        <v>1.3740000000000001</v>
      </c>
      <c r="R386">
        <v>27.14</v>
      </c>
      <c r="S386">
        <v>417.68200000000002</v>
      </c>
      <c r="T386">
        <v>-417.68200000000002</v>
      </c>
      <c r="U386">
        <v>-425.923</v>
      </c>
      <c r="V386">
        <v>-53.1</v>
      </c>
      <c r="W386">
        <v>0</v>
      </c>
      <c r="X386">
        <v>45</v>
      </c>
      <c r="Y386">
        <v>0</v>
      </c>
      <c r="Z386">
        <v>8.1</v>
      </c>
      <c r="AA386">
        <v>1</v>
      </c>
      <c r="AB386" t="s">
        <v>116</v>
      </c>
      <c r="AC386">
        <v>1710</v>
      </c>
      <c r="AD386">
        <v>1059.9570000000001</v>
      </c>
      <c r="AE386">
        <v>1059.9570000000001</v>
      </c>
      <c r="AF386">
        <v>0</v>
      </c>
      <c r="AG386">
        <v>-425.923</v>
      </c>
      <c r="AH386">
        <v>-53.1</v>
      </c>
      <c r="AI386">
        <v>1538.98</v>
      </c>
      <c r="AJ386">
        <v>0</v>
      </c>
      <c r="AL386">
        <v>0</v>
      </c>
      <c r="AM386" s="1">
        <v>45933</v>
      </c>
      <c r="AN386" s="1">
        <v>45933</v>
      </c>
      <c r="AO386" s="1">
        <v>45933</v>
      </c>
      <c r="AP386">
        <v>0</v>
      </c>
      <c r="AQ386">
        <v>1374.11</v>
      </c>
      <c r="AR386">
        <v>12</v>
      </c>
      <c r="AS386">
        <v>0</v>
      </c>
      <c r="AT386">
        <v>0</v>
      </c>
      <c r="AU386">
        <v>0.5</v>
      </c>
      <c r="AV386">
        <v>0</v>
      </c>
      <c r="AW386">
        <v>0</v>
      </c>
      <c r="AX386">
        <v>0.1</v>
      </c>
      <c r="AY386" t="s">
        <v>121</v>
      </c>
      <c r="AZ386" t="s">
        <v>113</v>
      </c>
      <c r="BA386">
        <v>27.14</v>
      </c>
      <c r="BB386">
        <v>0</v>
      </c>
      <c r="BC386">
        <v>196.62799999999999</v>
      </c>
      <c r="BD386">
        <v>-196.62799999999999</v>
      </c>
      <c r="BE386">
        <v>0</v>
      </c>
      <c r="BF386">
        <v>0</v>
      </c>
      <c r="BG386">
        <v>0</v>
      </c>
      <c r="BH386">
        <v>450</v>
      </c>
      <c r="BI386">
        <v>1.3741099999999999</v>
      </c>
      <c r="BJ386">
        <v>27.14</v>
      </c>
      <c r="BK386">
        <v>0</v>
      </c>
      <c r="BL386">
        <v>221.054</v>
      </c>
      <c r="BM386">
        <v>-221.054</v>
      </c>
      <c r="BN386">
        <v>0</v>
      </c>
      <c r="BO386">
        <v>0</v>
      </c>
      <c r="BP386">
        <v>0</v>
      </c>
      <c r="BQ386">
        <v>450</v>
      </c>
      <c r="BR386">
        <v>1.3741099999999999</v>
      </c>
      <c r="BS386" t="s">
        <v>812</v>
      </c>
      <c r="BT386">
        <v>6.87</v>
      </c>
      <c r="BU386">
        <v>0</v>
      </c>
      <c r="BV386">
        <v>1.3740000000000001</v>
      </c>
      <c r="BW386">
        <v>0</v>
      </c>
      <c r="BX386">
        <v>1059.9570000000001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f t="shared" ref="DC386:DC449" si="30">IFERROR(G386,0)+IFERROR(H386,0)</f>
        <v>1538.99</v>
      </c>
      <c r="DD386">
        <f t="shared" ref="DD386:DD449" si="31">ABS(IFERROR(T386,0))</f>
        <v>417.68200000000002</v>
      </c>
      <c r="DE386">
        <f t="shared" ref="DE386:DE449" si="32">ABS(IFERROR(P386,0)+IFERROR(Q386,0))</f>
        <v>8.2439999999999998</v>
      </c>
      <c r="DF386">
        <f t="shared" ref="DF386:DF449" si="33">ABS(IFERROR(AH386,0))+ABS(IFERROR(AK386,0))+IFERROR(W386,0)</f>
        <v>53.1</v>
      </c>
      <c r="DG386">
        <f t="shared" ref="DG386:DG449" si="34">IFERROR(M386,0)+IFERROR(N386,0)+IFERROR(O386,0)+IFERROR(P386,0)</f>
        <v>171.76</v>
      </c>
      <c r="DH386">
        <v>1059.9640000000002</v>
      </c>
    </row>
    <row r="387" spans="1:112" x14ac:dyDescent="0.3">
      <c r="A387">
        <v>8740004407</v>
      </c>
      <c r="B387">
        <v>10739994312</v>
      </c>
      <c r="C387" s="1">
        <v>45937.468055555553</v>
      </c>
      <c r="D387" s="1">
        <v>45943.54583333333</v>
      </c>
      <c r="E387" t="s">
        <v>233</v>
      </c>
      <c r="F387">
        <v>2410</v>
      </c>
      <c r="G387">
        <v>2410</v>
      </c>
      <c r="H387">
        <v>0</v>
      </c>
      <c r="I387">
        <v>3500</v>
      </c>
      <c r="J387">
        <v>884</v>
      </c>
      <c r="K387" t="s">
        <v>109</v>
      </c>
      <c r="L387">
        <v>5</v>
      </c>
      <c r="M387">
        <v>114.76</v>
      </c>
      <c r="N387">
        <v>0</v>
      </c>
      <c r="O387">
        <v>0</v>
      </c>
      <c r="P387">
        <v>11.476000000000001</v>
      </c>
      <c r="Q387">
        <v>2.2949999999999999</v>
      </c>
      <c r="R387">
        <v>24.78</v>
      </c>
      <c r="S387">
        <v>597.19799999999998</v>
      </c>
      <c r="T387">
        <v>-597.19799999999998</v>
      </c>
      <c r="U387">
        <v>-610.96900000000005</v>
      </c>
      <c r="V387">
        <v>-71.98</v>
      </c>
      <c r="W387">
        <v>0</v>
      </c>
      <c r="X387">
        <v>61</v>
      </c>
      <c r="Y387">
        <v>0</v>
      </c>
      <c r="Z387">
        <v>10.98</v>
      </c>
      <c r="AA387">
        <v>1</v>
      </c>
      <c r="AB387" t="s">
        <v>116</v>
      </c>
      <c r="AC387">
        <v>2616</v>
      </c>
      <c r="AD387">
        <v>1727.0509999999999</v>
      </c>
      <c r="AE387">
        <v>1727.0509999999999</v>
      </c>
      <c r="AF387">
        <v>0</v>
      </c>
      <c r="AG387">
        <v>0</v>
      </c>
      <c r="AI387">
        <v>0</v>
      </c>
      <c r="AJ387">
        <v>-610.96900000000005</v>
      </c>
      <c r="AK387">
        <v>-71.98</v>
      </c>
      <c r="AL387">
        <v>2410</v>
      </c>
      <c r="AM387" s="1"/>
      <c r="AN387" s="1"/>
      <c r="AO387" s="1"/>
      <c r="AP387">
        <v>0</v>
      </c>
      <c r="AQ387">
        <v>2295.2399999999998</v>
      </c>
      <c r="AR387">
        <v>5</v>
      </c>
      <c r="AS387">
        <v>0</v>
      </c>
      <c r="AT387">
        <v>0</v>
      </c>
      <c r="AU387">
        <v>0.5</v>
      </c>
      <c r="AV387">
        <v>0</v>
      </c>
      <c r="AW387">
        <v>0</v>
      </c>
      <c r="AX387">
        <v>0.1</v>
      </c>
      <c r="AY387" t="s">
        <v>112</v>
      </c>
      <c r="AZ387" t="s">
        <v>113</v>
      </c>
      <c r="BC387">
        <v>0</v>
      </c>
      <c r="BD387">
        <v>0</v>
      </c>
      <c r="BE387">
        <v>0</v>
      </c>
      <c r="BF387">
        <v>0</v>
      </c>
      <c r="BG387">
        <v>0</v>
      </c>
      <c r="BJ387">
        <v>24.78</v>
      </c>
      <c r="BK387">
        <v>0</v>
      </c>
      <c r="BL387">
        <v>597.19799999999998</v>
      </c>
      <c r="BM387">
        <v>-597.19799999999998</v>
      </c>
      <c r="BN387">
        <v>0</v>
      </c>
      <c r="BO387">
        <v>0</v>
      </c>
      <c r="BP387">
        <v>0</v>
      </c>
      <c r="BQ387">
        <v>884</v>
      </c>
      <c r="BR387">
        <v>2.2952400000000002</v>
      </c>
      <c r="BS387" t="s">
        <v>813</v>
      </c>
      <c r="BT387">
        <v>0</v>
      </c>
      <c r="BU387">
        <v>11.476000000000001</v>
      </c>
      <c r="BV387">
        <v>0</v>
      </c>
      <c r="BW387">
        <v>2.2949999999999999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1727.0509999999999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f t="shared" si="30"/>
        <v>2410</v>
      </c>
      <c r="DD387">
        <f t="shared" si="31"/>
        <v>597.19799999999998</v>
      </c>
      <c r="DE387">
        <f t="shared" si="32"/>
        <v>13.771000000000001</v>
      </c>
      <c r="DF387">
        <f t="shared" si="33"/>
        <v>71.98</v>
      </c>
      <c r="DG387">
        <f t="shared" si="34"/>
        <v>126.236</v>
      </c>
      <c r="DH387">
        <v>1727.0510000000002</v>
      </c>
    </row>
    <row r="388" spans="1:112" x14ac:dyDescent="0.3">
      <c r="A388">
        <v>8730815491</v>
      </c>
      <c r="B388">
        <v>10730777424</v>
      </c>
      <c r="C388" s="1">
        <v>45933.806250000001</v>
      </c>
      <c r="D388" s="1">
        <v>45936.815972222219</v>
      </c>
      <c r="E388" t="s">
        <v>814</v>
      </c>
      <c r="F388">
        <v>391</v>
      </c>
      <c r="G388">
        <v>0</v>
      </c>
      <c r="H388">
        <v>391</v>
      </c>
      <c r="I388">
        <v>1200</v>
      </c>
      <c r="J388">
        <v>750</v>
      </c>
      <c r="K388" t="s">
        <v>120</v>
      </c>
      <c r="L388">
        <v>5</v>
      </c>
      <c r="M388">
        <v>0</v>
      </c>
      <c r="N388">
        <v>9.31</v>
      </c>
      <c r="O388">
        <v>9.31</v>
      </c>
      <c r="P388">
        <v>1.8620000000000001</v>
      </c>
      <c r="Q388">
        <v>0.372</v>
      </c>
      <c r="R388">
        <v>9.44</v>
      </c>
      <c r="S388">
        <v>36.909999999999997</v>
      </c>
      <c r="T388">
        <v>-36.909999999999997</v>
      </c>
      <c r="U388">
        <v>-39.143999999999998</v>
      </c>
      <c r="V388">
        <v>-31.86</v>
      </c>
      <c r="W388">
        <v>0</v>
      </c>
      <c r="X388">
        <v>27</v>
      </c>
      <c r="Y388">
        <v>0</v>
      </c>
      <c r="Z388">
        <v>4.8600000000000003</v>
      </c>
      <c r="AA388">
        <v>1</v>
      </c>
      <c r="AB388" t="s">
        <v>131</v>
      </c>
      <c r="AC388">
        <v>450</v>
      </c>
      <c r="AD388">
        <v>319.99599999999998</v>
      </c>
      <c r="AE388">
        <v>319.99599999999998</v>
      </c>
      <c r="AF388">
        <v>0</v>
      </c>
      <c r="AG388">
        <v>-39.143999999999998</v>
      </c>
      <c r="AH388">
        <v>-31.86</v>
      </c>
      <c r="AI388">
        <v>391</v>
      </c>
      <c r="AJ388">
        <v>0</v>
      </c>
      <c r="AL388">
        <v>0</v>
      </c>
      <c r="AM388" s="1">
        <v>45953</v>
      </c>
      <c r="AN388" s="1">
        <v>45953</v>
      </c>
      <c r="AO388" s="1">
        <v>45953</v>
      </c>
      <c r="AP388">
        <v>0</v>
      </c>
      <c r="AQ388">
        <v>372.38</v>
      </c>
      <c r="AR388">
        <v>0</v>
      </c>
      <c r="AS388">
        <v>2.5</v>
      </c>
      <c r="AT388">
        <v>2.5</v>
      </c>
      <c r="AU388">
        <v>0</v>
      </c>
      <c r="AV388">
        <v>0.25</v>
      </c>
      <c r="AW388">
        <v>0.25</v>
      </c>
      <c r="AX388">
        <v>0.1</v>
      </c>
      <c r="AY388" t="s">
        <v>112</v>
      </c>
      <c r="AZ388" t="s">
        <v>247</v>
      </c>
      <c r="BA388">
        <v>9.44</v>
      </c>
      <c r="BB388">
        <v>0</v>
      </c>
      <c r="BC388">
        <v>36.909999999999997</v>
      </c>
      <c r="BD388">
        <v>-36.909999999999997</v>
      </c>
      <c r="BE388">
        <v>0</v>
      </c>
      <c r="BF388">
        <v>0</v>
      </c>
      <c r="BG388">
        <v>0</v>
      </c>
      <c r="BH388">
        <v>750</v>
      </c>
      <c r="BI388">
        <v>0.37237999999999999</v>
      </c>
      <c r="BL388">
        <v>0</v>
      </c>
      <c r="BM388">
        <v>0</v>
      </c>
      <c r="BN388">
        <v>0</v>
      </c>
      <c r="BO388">
        <v>0</v>
      </c>
      <c r="BP388">
        <v>0</v>
      </c>
      <c r="BS388" t="s">
        <v>815</v>
      </c>
      <c r="BT388">
        <v>1.8620000000000001</v>
      </c>
      <c r="BU388">
        <v>0</v>
      </c>
      <c r="BV388">
        <v>0.372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319.99599999999998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f t="shared" si="30"/>
        <v>391</v>
      </c>
      <c r="DD388">
        <f t="shared" si="31"/>
        <v>36.909999999999997</v>
      </c>
      <c r="DE388">
        <f t="shared" si="32"/>
        <v>2.234</v>
      </c>
      <c r="DF388">
        <f t="shared" si="33"/>
        <v>31.86</v>
      </c>
      <c r="DG388">
        <f t="shared" si="34"/>
        <v>20.481999999999999</v>
      </c>
      <c r="DH388">
        <v>319.99600000000004</v>
      </c>
    </row>
    <row r="389" spans="1:112" x14ac:dyDescent="0.3">
      <c r="A389">
        <v>8746145181</v>
      </c>
      <c r="B389">
        <v>10746161823</v>
      </c>
      <c r="C389" s="1">
        <v>45940.543749999997</v>
      </c>
      <c r="D389" s="1">
        <v>45943.472222222219</v>
      </c>
      <c r="E389" t="s">
        <v>108</v>
      </c>
      <c r="F389">
        <v>2410</v>
      </c>
      <c r="G389">
        <v>0</v>
      </c>
      <c r="H389">
        <v>2410</v>
      </c>
      <c r="I389">
        <v>3500</v>
      </c>
      <c r="J389">
        <v>884</v>
      </c>
      <c r="K389" t="s">
        <v>120</v>
      </c>
      <c r="L389">
        <v>5</v>
      </c>
      <c r="M389">
        <v>0</v>
      </c>
      <c r="N389">
        <v>57.38</v>
      </c>
      <c r="O389">
        <v>57.38</v>
      </c>
      <c r="P389">
        <v>11.476000000000001</v>
      </c>
      <c r="Q389">
        <v>2.2949999999999999</v>
      </c>
      <c r="R389">
        <v>24.78</v>
      </c>
      <c r="S389">
        <v>597.19799999999998</v>
      </c>
      <c r="T389">
        <v>-597.19799999999998</v>
      </c>
      <c r="U389">
        <v>-610.96900000000005</v>
      </c>
      <c r="V389">
        <v>-71.98</v>
      </c>
      <c r="W389">
        <v>0</v>
      </c>
      <c r="X389">
        <v>61</v>
      </c>
      <c r="Y389">
        <v>0</v>
      </c>
      <c r="Z389">
        <v>10.98</v>
      </c>
      <c r="AA389">
        <v>1</v>
      </c>
      <c r="AB389" t="s">
        <v>131</v>
      </c>
      <c r="AC389">
        <v>2616</v>
      </c>
      <c r="AD389">
        <v>1727.0509999999999</v>
      </c>
      <c r="AE389">
        <v>1727.0509999999999</v>
      </c>
      <c r="AF389">
        <v>0</v>
      </c>
      <c r="AG389">
        <v>-610.96900000000005</v>
      </c>
      <c r="AH389">
        <v>-71.98</v>
      </c>
      <c r="AI389">
        <v>2410</v>
      </c>
      <c r="AJ389">
        <v>0</v>
      </c>
      <c r="AL389">
        <v>0</v>
      </c>
      <c r="AM389" s="1">
        <v>45957</v>
      </c>
      <c r="AN389" s="1">
        <v>45957</v>
      </c>
      <c r="AO389" s="1">
        <v>45957</v>
      </c>
      <c r="AP389">
        <v>0</v>
      </c>
      <c r="AQ389">
        <v>2295.2399999999998</v>
      </c>
      <c r="AR389">
        <v>0</v>
      </c>
      <c r="AS389">
        <v>2.5</v>
      </c>
      <c r="AT389">
        <v>2.5</v>
      </c>
      <c r="AU389">
        <v>0</v>
      </c>
      <c r="AV389">
        <v>0.25</v>
      </c>
      <c r="AW389">
        <v>0.25</v>
      </c>
      <c r="AX389">
        <v>0.1</v>
      </c>
      <c r="AY389" t="s">
        <v>112</v>
      </c>
      <c r="AZ389" t="s">
        <v>113</v>
      </c>
      <c r="BA389">
        <v>24.78</v>
      </c>
      <c r="BB389">
        <v>0</v>
      </c>
      <c r="BC389">
        <v>597.19799999999998</v>
      </c>
      <c r="BD389">
        <v>-597.19799999999998</v>
      </c>
      <c r="BE389">
        <v>0</v>
      </c>
      <c r="BF389">
        <v>0</v>
      </c>
      <c r="BG389">
        <v>0</v>
      </c>
      <c r="BH389">
        <v>884</v>
      </c>
      <c r="BI389">
        <v>2.2952400000000002</v>
      </c>
      <c r="BL389">
        <v>0</v>
      </c>
      <c r="BM389">
        <v>0</v>
      </c>
      <c r="BN389">
        <v>0</v>
      </c>
      <c r="BO389">
        <v>0</v>
      </c>
      <c r="BP389">
        <v>0</v>
      </c>
      <c r="BS389" t="s">
        <v>816</v>
      </c>
      <c r="BT389">
        <v>11.476000000000001</v>
      </c>
      <c r="BU389">
        <v>0</v>
      </c>
      <c r="BV389">
        <v>2.2949999999999999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1727.0509999999999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f t="shared" si="30"/>
        <v>2410</v>
      </c>
      <c r="DD389">
        <f t="shared" si="31"/>
        <v>597.19799999999998</v>
      </c>
      <c r="DE389">
        <f t="shared" si="32"/>
        <v>13.771000000000001</v>
      </c>
      <c r="DF389">
        <f t="shared" si="33"/>
        <v>71.98</v>
      </c>
      <c r="DG389">
        <f t="shared" si="34"/>
        <v>126.236</v>
      </c>
      <c r="DH389">
        <v>1727.0510000000002</v>
      </c>
    </row>
    <row r="390" spans="1:112" x14ac:dyDescent="0.3">
      <c r="A390">
        <v>8735223571</v>
      </c>
      <c r="B390">
        <v>10735196135</v>
      </c>
      <c r="C390" s="1">
        <v>45935.559027777781</v>
      </c>
      <c r="D390" s="1">
        <v>45939.702777777777</v>
      </c>
      <c r="E390" t="s">
        <v>817</v>
      </c>
      <c r="F390">
        <v>3294.01</v>
      </c>
      <c r="G390">
        <v>0</v>
      </c>
      <c r="H390">
        <v>3294</v>
      </c>
      <c r="I390">
        <v>3500</v>
      </c>
      <c r="J390">
        <v>0</v>
      </c>
      <c r="K390" t="s">
        <v>109</v>
      </c>
      <c r="L390">
        <v>18</v>
      </c>
      <c r="M390">
        <v>502.48</v>
      </c>
      <c r="N390">
        <v>0</v>
      </c>
      <c r="O390">
        <v>0</v>
      </c>
      <c r="P390">
        <v>13.958</v>
      </c>
      <c r="Q390">
        <v>2.7919999999999998</v>
      </c>
      <c r="R390">
        <v>21.24</v>
      </c>
      <c r="S390">
        <v>699.64599999999996</v>
      </c>
      <c r="T390">
        <v>-699.64599999999996</v>
      </c>
      <c r="U390">
        <v>-716.39599999999996</v>
      </c>
      <c r="V390">
        <v>-71.98</v>
      </c>
      <c r="W390">
        <v>0</v>
      </c>
      <c r="X390">
        <v>61</v>
      </c>
      <c r="Y390">
        <v>0</v>
      </c>
      <c r="Z390">
        <v>10.98</v>
      </c>
      <c r="AA390">
        <v>1</v>
      </c>
      <c r="AB390" t="s">
        <v>116</v>
      </c>
      <c r="AC390">
        <v>3500</v>
      </c>
      <c r="AD390">
        <v>2505.6239999999998</v>
      </c>
      <c r="AE390">
        <v>2505.6239999999998</v>
      </c>
      <c r="AF390">
        <v>0</v>
      </c>
      <c r="AG390">
        <v>-716.39599999999996</v>
      </c>
      <c r="AH390">
        <v>-71.98</v>
      </c>
      <c r="AI390">
        <v>3294</v>
      </c>
      <c r="AJ390">
        <v>0</v>
      </c>
      <c r="AL390">
        <v>0</v>
      </c>
      <c r="AM390" s="1">
        <v>45953</v>
      </c>
      <c r="AN390" s="1">
        <v>45953</v>
      </c>
      <c r="AO390" s="1">
        <v>45953</v>
      </c>
      <c r="AP390">
        <v>0</v>
      </c>
      <c r="AQ390">
        <v>2791.53</v>
      </c>
      <c r="AR390">
        <v>18</v>
      </c>
      <c r="AS390">
        <v>0</v>
      </c>
      <c r="AT390">
        <v>0</v>
      </c>
      <c r="AU390">
        <v>0.5</v>
      </c>
      <c r="AV390">
        <v>0</v>
      </c>
      <c r="AW390">
        <v>0</v>
      </c>
      <c r="AX390">
        <v>0.1</v>
      </c>
      <c r="AY390" t="s">
        <v>112</v>
      </c>
      <c r="AZ390" t="s">
        <v>128</v>
      </c>
      <c r="BA390">
        <v>21.24</v>
      </c>
      <c r="BB390">
        <v>0</v>
      </c>
      <c r="BC390">
        <v>699.64599999999996</v>
      </c>
      <c r="BD390">
        <v>-699.64599999999996</v>
      </c>
      <c r="BE390">
        <v>0</v>
      </c>
      <c r="BF390">
        <v>0</v>
      </c>
      <c r="BG390">
        <v>0</v>
      </c>
      <c r="BH390">
        <v>0</v>
      </c>
      <c r="BI390">
        <v>2.7915299999999998</v>
      </c>
      <c r="BL390">
        <v>0</v>
      </c>
      <c r="BM390">
        <v>0</v>
      </c>
      <c r="BN390">
        <v>0</v>
      </c>
      <c r="BO390">
        <v>0</v>
      </c>
      <c r="BP390">
        <v>0</v>
      </c>
      <c r="BS390" t="s">
        <v>818</v>
      </c>
      <c r="BT390">
        <v>13.958</v>
      </c>
      <c r="BU390">
        <v>0</v>
      </c>
      <c r="BV390">
        <v>2.7919999999999998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2505.6239999999998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f t="shared" si="30"/>
        <v>3294</v>
      </c>
      <c r="DD390">
        <f t="shared" si="31"/>
        <v>699.64599999999996</v>
      </c>
      <c r="DE390">
        <f t="shared" si="32"/>
        <v>16.75</v>
      </c>
      <c r="DF390">
        <f t="shared" si="33"/>
        <v>71.98</v>
      </c>
      <c r="DG390">
        <f t="shared" si="34"/>
        <v>516.43799999999999</v>
      </c>
      <c r="DH390">
        <v>2505.6240000000003</v>
      </c>
    </row>
    <row r="391" spans="1:112" x14ac:dyDescent="0.3">
      <c r="A391">
        <v>8707866737</v>
      </c>
      <c r="B391">
        <v>10707800599</v>
      </c>
      <c r="C391" s="1">
        <v>45925.775694444441</v>
      </c>
      <c r="D391" s="1">
        <v>45938.470833333333</v>
      </c>
      <c r="E391" t="s">
        <v>604</v>
      </c>
      <c r="F391">
        <v>3743</v>
      </c>
      <c r="G391">
        <v>750.71299999999997</v>
      </c>
      <c r="H391">
        <v>2992.2869999999998</v>
      </c>
      <c r="I391">
        <v>4000</v>
      </c>
      <c r="J391">
        <v>51</v>
      </c>
      <c r="K391" t="s">
        <v>109</v>
      </c>
      <c r="L391">
        <v>18</v>
      </c>
      <c r="M391">
        <v>570.97</v>
      </c>
      <c r="N391">
        <v>0</v>
      </c>
      <c r="O391">
        <v>0</v>
      </c>
      <c r="P391">
        <v>15.86</v>
      </c>
      <c r="Q391">
        <v>3.1720000000000002</v>
      </c>
      <c r="R391">
        <v>24.78</v>
      </c>
      <c r="S391">
        <v>927.51599999999996</v>
      </c>
      <c r="T391">
        <v>-927.51599999999996</v>
      </c>
      <c r="U391">
        <v>-946.548</v>
      </c>
      <c r="V391">
        <v>-71.98</v>
      </c>
      <c r="W391">
        <v>0</v>
      </c>
      <c r="X391">
        <v>61</v>
      </c>
      <c r="Y391">
        <v>0</v>
      </c>
      <c r="Z391">
        <v>10.98</v>
      </c>
      <c r="AA391">
        <v>1</v>
      </c>
      <c r="AB391" t="s">
        <v>116</v>
      </c>
      <c r="AC391">
        <v>3949</v>
      </c>
      <c r="AD391">
        <v>2724.4720000000002</v>
      </c>
      <c r="AE391">
        <v>2724.4720000000002</v>
      </c>
      <c r="AF391">
        <v>0</v>
      </c>
      <c r="AG391">
        <v>-756.70399999999995</v>
      </c>
      <c r="AH391">
        <v>-57.543880000000001</v>
      </c>
      <c r="AI391">
        <v>2992.2869999999998</v>
      </c>
      <c r="AJ391">
        <v>-189.84399999999999</v>
      </c>
      <c r="AK391">
        <v>-14.436120000000001</v>
      </c>
      <c r="AL391">
        <v>750.71299999999997</v>
      </c>
      <c r="AM391" s="1">
        <v>45953</v>
      </c>
      <c r="AN391" s="1">
        <v>45953</v>
      </c>
      <c r="AO391" s="1">
        <v>45953</v>
      </c>
      <c r="AP391">
        <v>300</v>
      </c>
      <c r="AQ391">
        <v>3172.03</v>
      </c>
      <c r="AR391">
        <v>18</v>
      </c>
      <c r="AS391">
        <v>0</v>
      </c>
      <c r="AT391">
        <v>0</v>
      </c>
      <c r="AU391">
        <v>0.5</v>
      </c>
      <c r="AV391">
        <v>0</v>
      </c>
      <c r="AW391">
        <v>0</v>
      </c>
      <c r="AX391">
        <v>0.1</v>
      </c>
      <c r="AY391" t="s">
        <v>112</v>
      </c>
      <c r="AZ391" t="s">
        <v>113</v>
      </c>
      <c r="BA391">
        <v>24.78</v>
      </c>
      <c r="BB391">
        <v>0</v>
      </c>
      <c r="BC391">
        <v>741.48900000000003</v>
      </c>
      <c r="BD391">
        <v>-741.48900000000003</v>
      </c>
      <c r="BE391">
        <v>0</v>
      </c>
      <c r="BF391">
        <v>0</v>
      </c>
      <c r="BG391">
        <v>0</v>
      </c>
      <c r="BH391">
        <v>51</v>
      </c>
      <c r="BI391">
        <v>3.1720299999999999</v>
      </c>
      <c r="BJ391">
        <v>24.78</v>
      </c>
      <c r="BK391">
        <v>0</v>
      </c>
      <c r="BL391">
        <v>186.02699999999999</v>
      </c>
      <c r="BM391">
        <v>-186.02699999999999</v>
      </c>
      <c r="BN391">
        <v>0</v>
      </c>
      <c r="BO391">
        <v>0</v>
      </c>
      <c r="BP391">
        <v>0</v>
      </c>
      <c r="BQ391">
        <v>51</v>
      </c>
      <c r="BR391">
        <v>3.1720299999999999</v>
      </c>
      <c r="BS391" t="s">
        <v>819</v>
      </c>
      <c r="BT391">
        <v>12.679</v>
      </c>
      <c r="BU391">
        <v>3.181</v>
      </c>
      <c r="BV391">
        <v>2.536</v>
      </c>
      <c r="BW391">
        <v>0.63600000000000001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2724.4720000000002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f t="shared" si="30"/>
        <v>3743</v>
      </c>
      <c r="DD391">
        <f t="shared" si="31"/>
        <v>927.51599999999996</v>
      </c>
      <c r="DE391">
        <f t="shared" si="32"/>
        <v>19.032</v>
      </c>
      <c r="DF391">
        <f t="shared" si="33"/>
        <v>71.98</v>
      </c>
      <c r="DG391">
        <f t="shared" si="34"/>
        <v>586.83000000000004</v>
      </c>
      <c r="DH391">
        <v>2724.4719999999998</v>
      </c>
    </row>
    <row r="392" spans="1:112" x14ac:dyDescent="0.3">
      <c r="A392">
        <v>8732191562</v>
      </c>
      <c r="B392">
        <v>10732156706</v>
      </c>
      <c r="C392" s="1">
        <v>45934.436805555553</v>
      </c>
      <c r="D392" s="1">
        <v>45938.631944444445</v>
      </c>
      <c r="E392" t="s">
        <v>820</v>
      </c>
      <c r="F392">
        <v>5658.01</v>
      </c>
      <c r="G392">
        <v>0</v>
      </c>
      <c r="H392">
        <v>5658</v>
      </c>
      <c r="I392">
        <v>6950</v>
      </c>
      <c r="J392">
        <v>1086</v>
      </c>
      <c r="K392" t="s">
        <v>109</v>
      </c>
      <c r="L392">
        <v>18</v>
      </c>
      <c r="M392">
        <v>863.09</v>
      </c>
      <c r="N392">
        <v>0</v>
      </c>
      <c r="O392">
        <v>0</v>
      </c>
      <c r="P392">
        <v>23.975000000000001</v>
      </c>
      <c r="Q392">
        <v>4.7949999999999999</v>
      </c>
      <c r="R392">
        <v>30.68</v>
      </c>
      <c r="S392">
        <v>1735.874</v>
      </c>
      <c r="T392">
        <v>-1735.874</v>
      </c>
      <c r="U392">
        <v>-1764.644</v>
      </c>
      <c r="V392">
        <v>-71.98</v>
      </c>
      <c r="W392">
        <v>0</v>
      </c>
      <c r="X392">
        <v>61</v>
      </c>
      <c r="Y392">
        <v>0</v>
      </c>
      <c r="Z392">
        <v>10.98</v>
      </c>
      <c r="AA392">
        <v>1</v>
      </c>
      <c r="AB392" t="s">
        <v>116</v>
      </c>
      <c r="AC392">
        <v>5864</v>
      </c>
      <c r="AD392">
        <v>3821.3760000000002</v>
      </c>
      <c r="AE392">
        <v>3821.3760000000002</v>
      </c>
      <c r="AF392">
        <v>0</v>
      </c>
      <c r="AG392">
        <v>-1764.644</v>
      </c>
      <c r="AH392">
        <v>-71.98</v>
      </c>
      <c r="AI392">
        <v>5658</v>
      </c>
      <c r="AJ392">
        <v>0</v>
      </c>
      <c r="AL392">
        <v>0</v>
      </c>
      <c r="AM392" s="1">
        <v>45953</v>
      </c>
      <c r="AN392" s="1">
        <v>45953</v>
      </c>
      <c r="AO392" s="1">
        <v>45953</v>
      </c>
      <c r="AP392">
        <v>0</v>
      </c>
      <c r="AQ392">
        <v>4794.92</v>
      </c>
      <c r="AR392">
        <v>18</v>
      </c>
      <c r="AS392">
        <v>0</v>
      </c>
      <c r="AT392">
        <v>0</v>
      </c>
      <c r="AU392">
        <v>0.5</v>
      </c>
      <c r="AV392">
        <v>0</v>
      </c>
      <c r="AW392">
        <v>0</v>
      </c>
      <c r="AX392">
        <v>0.1</v>
      </c>
      <c r="AY392" t="s">
        <v>127</v>
      </c>
      <c r="AZ392" t="s">
        <v>160</v>
      </c>
      <c r="BA392">
        <v>30.68</v>
      </c>
      <c r="BB392">
        <v>0</v>
      </c>
      <c r="BC392">
        <v>1735.874</v>
      </c>
      <c r="BD392">
        <v>-1735.874</v>
      </c>
      <c r="BE392">
        <v>0</v>
      </c>
      <c r="BF392">
        <v>0</v>
      </c>
      <c r="BG392">
        <v>0</v>
      </c>
      <c r="BH392">
        <v>1086</v>
      </c>
      <c r="BI392">
        <v>4.7949200000000003</v>
      </c>
      <c r="BL392">
        <v>0</v>
      </c>
      <c r="BM392">
        <v>0</v>
      </c>
      <c r="BN392">
        <v>0</v>
      </c>
      <c r="BO392">
        <v>0</v>
      </c>
      <c r="BP392">
        <v>0</v>
      </c>
      <c r="BS392" t="s">
        <v>821</v>
      </c>
      <c r="BT392">
        <v>23.975000000000001</v>
      </c>
      <c r="BU392">
        <v>0</v>
      </c>
      <c r="BV392">
        <v>4.7949999999999999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3821.3760000000002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f t="shared" si="30"/>
        <v>5658</v>
      </c>
      <c r="DD392">
        <f t="shared" si="31"/>
        <v>1735.874</v>
      </c>
      <c r="DE392">
        <f t="shared" si="32"/>
        <v>28.770000000000003</v>
      </c>
      <c r="DF392">
        <f t="shared" si="33"/>
        <v>71.98</v>
      </c>
      <c r="DG392">
        <f t="shared" si="34"/>
        <v>887.06500000000005</v>
      </c>
      <c r="DH392">
        <v>3821.3760000000002</v>
      </c>
    </row>
    <row r="393" spans="1:112" x14ac:dyDescent="0.3">
      <c r="A393">
        <v>8661072455</v>
      </c>
      <c r="B393">
        <v>10660996526</v>
      </c>
      <c r="C393" s="1">
        <v>45911.783333333333</v>
      </c>
      <c r="D393" s="1">
        <v>45917.59375</v>
      </c>
      <c r="E393" t="s">
        <v>822</v>
      </c>
      <c r="F393">
        <v>2194</v>
      </c>
      <c r="G393">
        <v>696.64700000000005</v>
      </c>
      <c r="H393">
        <v>1497.3630000000001</v>
      </c>
      <c r="I393">
        <v>4000</v>
      </c>
      <c r="J393">
        <v>1600</v>
      </c>
      <c r="K393" t="s">
        <v>109</v>
      </c>
      <c r="L393">
        <v>12</v>
      </c>
      <c r="M393">
        <v>235.07</v>
      </c>
      <c r="N393">
        <v>0</v>
      </c>
      <c r="O393">
        <v>0</v>
      </c>
      <c r="P393">
        <v>9.7949999999999999</v>
      </c>
      <c r="Q393">
        <v>1.9590000000000001</v>
      </c>
      <c r="R393">
        <v>21.24</v>
      </c>
      <c r="S393">
        <v>466.00799999999998</v>
      </c>
      <c r="T393">
        <v>-466.00799999999998</v>
      </c>
      <c r="U393">
        <v>-477.762</v>
      </c>
      <c r="V393">
        <v>-71.98</v>
      </c>
      <c r="W393">
        <v>0</v>
      </c>
      <c r="X393">
        <v>61</v>
      </c>
      <c r="Y393">
        <v>0</v>
      </c>
      <c r="Z393">
        <v>10.98</v>
      </c>
      <c r="AA393">
        <v>1</v>
      </c>
      <c r="AB393" t="s">
        <v>116</v>
      </c>
      <c r="AC393">
        <v>2400</v>
      </c>
      <c r="AD393">
        <v>1644.268</v>
      </c>
      <c r="AE393">
        <v>1644.268</v>
      </c>
      <c r="AF393">
        <v>0</v>
      </c>
      <c r="AG393">
        <v>-326.06200000000001</v>
      </c>
      <c r="AH393">
        <v>-49.124580000000002</v>
      </c>
      <c r="AI393">
        <v>1497.3630000000001</v>
      </c>
      <c r="AJ393">
        <v>-151.69999999999999</v>
      </c>
      <c r="AK393">
        <v>-22.855419999999999</v>
      </c>
      <c r="AL393">
        <v>696.64700000000005</v>
      </c>
      <c r="AM393" s="1">
        <v>45933</v>
      </c>
      <c r="AN393" s="1">
        <v>45933</v>
      </c>
      <c r="AO393" s="1">
        <v>45933</v>
      </c>
      <c r="AP393">
        <v>0</v>
      </c>
      <c r="AQ393">
        <v>1958.93</v>
      </c>
      <c r="AR393">
        <v>12</v>
      </c>
      <c r="AS393">
        <v>0</v>
      </c>
      <c r="AT393">
        <v>0</v>
      </c>
      <c r="AU393">
        <v>0.5</v>
      </c>
      <c r="AV393">
        <v>0</v>
      </c>
      <c r="AW393">
        <v>0</v>
      </c>
      <c r="AX393">
        <v>0.1</v>
      </c>
      <c r="AY393" t="s">
        <v>112</v>
      </c>
      <c r="AZ393" t="s">
        <v>128</v>
      </c>
      <c r="BA393">
        <v>21.24</v>
      </c>
      <c r="BB393">
        <v>0</v>
      </c>
      <c r="BC393">
        <v>318.04000000000002</v>
      </c>
      <c r="BD393">
        <v>-318.04000000000002</v>
      </c>
      <c r="BE393">
        <v>0</v>
      </c>
      <c r="BF393">
        <v>0</v>
      </c>
      <c r="BG393">
        <v>0</v>
      </c>
      <c r="BH393">
        <v>1600</v>
      </c>
      <c r="BI393">
        <v>1.9589300000000001</v>
      </c>
      <c r="BJ393">
        <v>21.24</v>
      </c>
      <c r="BK393">
        <v>0</v>
      </c>
      <c r="BL393">
        <v>147.96799999999999</v>
      </c>
      <c r="BM393">
        <v>-147.96799999999999</v>
      </c>
      <c r="BN393">
        <v>0</v>
      </c>
      <c r="BO393">
        <v>0</v>
      </c>
      <c r="BP393">
        <v>0</v>
      </c>
      <c r="BQ393">
        <v>1600</v>
      </c>
      <c r="BR393">
        <v>1.9589300000000001</v>
      </c>
      <c r="BS393" t="s">
        <v>823</v>
      </c>
      <c r="BT393">
        <v>6.6849999999999996</v>
      </c>
      <c r="BU393">
        <v>3.11</v>
      </c>
      <c r="BV393">
        <v>1.337</v>
      </c>
      <c r="BW393">
        <v>0.622</v>
      </c>
      <c r="BX393">
        <v>1644.268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f t="shared" si="30"/>
        <v>2194.0100000000002</v>
      </c>
      <c r="DD393">
        <f t="shared" si="31"/>
        <v>466.00799999999998</v>
      </c>
      <c r="DE393">
        <f t="shared" si="32"/>
        <v>11.754</v>
      </c>
      <c r="DF393">
        <f t="shared" si="33"/>
        <v>71.98</v>
      </c>
      <c r="DG393">
        <f t="shared" si="34"/>
        <v>244.86499999999998</v>
      </c>
      <c r="DH393">
        <v>1644.2680000000003</v>
      </c>
    </row>
    <row r="394" spans="1:112" x14ac:dyDescent="0.3">
      <c r="A394">
        <v>8713301670</v>
      </c>
      <c r="B394">
        <v>10713240300</v>
      </c>
      <c r="C394" s="1">
        <v>45927.456250000003</v>
      </c>
      <c r="D394" s="1">
        <v>45933.706250000003</v>
      </c>
      <c r="E394" t="s">
        <v>612</v>
      </c>
      <c r="F394">
        <v>3119</v>
      </c>
      <c r="G394">
        <v>0</v>
      </c>
      <c r="H394">
        <v>3119</v>
      </c>
      <c r="I394">
        <v>3500</v>
      </c>
      <c r="J394">
        <v>175</v>
      </c>
      <c r="K394" t="s">
        <v>120</v>
      </c>
      <c r="L394">
        <v>18</v>
      </c>
      <c r="M394">
        <v>0</v>
      </c>
      <c r="N394">
        <v>237.89</v>
      </c>
      <c r="O394">
        <v>237.89</v>
      </c>
      <c r="P394">
        <v>13.215999999999999</v>
      </c>
      <c r="Q394">
        <v>2.6429999999999998</v>
      </c>
      <c r="R394">
        <v>21.24</v>
      </c>
      <c r="S394">
        <v>662.476</v>
      </c>
      <c r="T394">
        <v>-662.476</v>
      </c>
      <c r="U394">
        <v>-678.33500000000004</v>
      </c>
      <c r="V394">
        <v>-71.98</v>
      </c>
      <c r="W394">
        <v>0</v>
      </c>
      <c r="X394">
        <v>61</v>
      </c>
      <c r="Y394">
        <v>0</v>
      </c>
      <c r="Z394">
        <v>10.98</v>
      </c>
      <c r="AA394">
        <v>1</v>
      </c>
      <c r="AB394" t="s">
        <v>116</v>
      </c>
      <c r="AC394">
        <v>3325</v>
      </c>
      <c r="AD394">
        <v>2368.6849999999999</v>
      </c>
      <c r="AE394">
        <v>2368.6849999999999</v>
      </c>
      <c r="AF394">
        <v>0</v>
      </c>
      <c r="AG394">
        <v>-678.33500000000004</v>
      </c>
      <c r="AH394">
        <v>-71.98</v>
      </c>
      <c r="AI394">
        <v>3119</v>
      </c>
      <c r="AJ394">
        <v>0</v>
      </c>
      <c r="AL394">
        <v>0</v>
      </c>
      <c r="AM394" s="1">
        <v>45947</v>
      </c>
      <c r="AN394" s="1">
        <v>45947</v>
      </c>
      <c r="AO394" s="1">
        <v>45947</v>
      </c>
      <c r="AP394">
        <v>0</v>
      </c>
      <c r="AQ394">
        <v>2643.22</v>
      </c>
      <c r="AR394">
        <v>0</v>
      </c>
      <c r="AS394">
        <v>9</v>
      </c>
      <c r="AT394">
        <v>9</v>
      </c>
      <c r="AU394">
        <v>0</v>
      </c>
      <c r="AV394">
        <v>0.25</v>
      </c>
      <c r="AW394">
        <v>0.25</v>
      </c>
      <c r="AX394">
        <v>0.1</v>
      </c>
      <c r="AY394" t="s">
        <v>112</v>
      </c>
      <c r="AZ394" t="s">
        <v>128</v>
      </c>
      <c r="BA394">
        <v>21.24</v>
      </c>
      <c r="BB394">
        <v>0</v>
      </c>
      <c r="BC394">
        <v>662.476</v>
      </c>
      <c r="BD394">
        <v>-662.476</v>
      </c>
      <c r="BE394">
        <v>0</v>
      </c>
      <c r="BF394">
        <v>0</v>
      </c>
      <c r="BG394">
        <v>0</v>
      </c>
      <c r="BH394">
        <v>175</v>
      </c>
      <c r="BI394">
        <v>2.6432199999999999</v>
      </c>
      <c r="BL394">
        <v>0</v>
      </c>
      <c r="BM394">
        <v>0</v>
      </c>
      <c r="BN394">
        <v>0</v>
      </c>
      <c r="BO394">
        <v>0</v>
      </c>
      <c r="BP394">
        <v>0</v>
      </c>
      <c r="BS394" t="s">
        <v>824</v>
      </c>
      <c r="BT394">
        <v>13.215999999999999</v>
      </c>
      <c r="BU394">
        <v>0</v>
      </c>
      <c r="BV394">
        <v>2.6429999999999998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2368.6849999999999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f t="shared" si="30"/>
        <v>3119</v>
      </c>
      <c r="DD394">
        <f t="shared" si="31"/>
        <v>662.476</v>
      </c>
      <c r="DE394">
        <f t="shared" si="32"/>
        <v>15.858999999999998</v>
      </c>
      <c r="DF394">
        <f t="shared" si="33"/>
        <v>71.98</v>
      </c>
      <c r="DG394">
        <f t="shared" si="34"/>
        <v>488.99599999999998</v>
      </c>
      <c r="DH394">
        <v>2368.6849999999999</v>
      </c>
    </row>
    <row r="395" spans="1:112" x14ac:dyDescent="0.3">
      <c r="A395">
        <v>8689881728</v>
      </c>
      <c r="B395">
        <v>10689809716</v>
      </c>
      <c r="C395" s="1">
        <v>45922.443055555559</v>
      </c>
      <c r="D395" s="1">
        <v>45927.718055555553</v>
      </c>
      <c r="E395" t="s">
        <v>227</v>
      </c>
      <c r="F395">
        <v>2293</v>
      </c>
      <c r="G395">
        <v>2293</v>
      </c>
      <c r="H395">
        <v>0</v>
      </c>
      <c r="I395">
        <v>4500</v>
      </c>
      <c r="J395">
        <v>2001</v>
      </c>
      <c r="K395" t="s">
        <v>109</v>
      </c>
      <c r="L395">
        <v>5</v>
      </c>
      <c r="M395">
        <v>109.19</v>
      </c>
      <c r="N395">
        <v>0</v>
      </c>
      <c r="O395">
        <v>0</v>
      </c>
      <c r="P395">
        <v>10.919</v>
      </c>
      <c r="Q395">
        <v>2.1840000000000002</v>
      </c>
      <c r="R395">
        <v>24.78</v>
      </c>
      <c r="S395">
        <v>568.20500000000004</v>
      </c>
      <c r="T395">
        <v>-568.20500000000004</v>
      </c>
      <c r="U395">
        <v>-581.30799999999999</v>
      </c>
      <c r="V395">
        <v>-71.98</v>
      </c>
      <c r="W395">
        <v>0</v>
      </c>
      <c r="X395">
        <v>61</v>
      </c>
      <c r="Y395">
        <v>0</v>
      </c>
      <c r="Z395">
        <v>10.98</v>
      </c>
      <c r="AA395">
        <v>1</v>
      </c>
      <c r="AB395" t="s">
        <v>116</v>
      </c>
      <c r="AC395">
        <v>2499</v>
      </c>
      <c r="AD395">
        <v>1639.712</v>
      </c>
      <c r="AE395">
        <v>1639.712</v>
      </c>
      <c r="AF395">
        <v>0</v>
      </c>
      <c r="AG395">
        <v>0</v>
      </c>
      <c r="AI395">
        <v>0</v>
      </c>
      <c r="AJ395">
        <v>-581.30799999999999</v>
      </c>
      <c r="AK395">
        <v>-71.98</v>
      </c>
      <c r="AL395">
        <v>2293</v>
      </c>
      <c r="AM395" s="1"/>
      <c r="AN395" s="1"/>
      <c r="AO395" s="1"/>
      <c r="AP395">
        <v>0</v>
      </c>
      <c r="AQ395">
        <v>2183.81</v>
      </c>
      <c r="AR395">
        <v>5</v>
      </c>
      <c r="AS395">
        <v>0</v>
      </c>
      <c r="AT395">
        <v>0</v>
      </c>
      <c r="AU395">
        <v>0.5</v>
      </c>
      <c r="AV395">
        <v>0</v>
      </c>
      <c r="AW395">
        <v>0</v>
      </c>
      <c r="AX395">
        <v>0.1</v>
      </c>
      <c r="AY395" t="s">
        <v>112</v>
      </c>
      <c r="AZ395" t="s">
        <v>124</v>
      </c>
      <c r="BC395">
        <v>0</v>
      </c>
      <c r="BD395">
        <v>0</v>
      </c>
      <c r="BE395">
        <v>0</v>
      </c>
      <c r="BF395">
        <v>0</v>
      </c>
      <c r="BG395">
        <v>0</v>
      </c>
      <c r="BJ395">
        <v>24.78</v>
      </c>
      <c r="BK395">
        <v>0</v>
      </c>
      <c r="BL395">
        <v>568.20500000000004</v>
      </c>
      <c r="BM395">
        <v>-568.20500000000004</v>
      </c>
      <c r="BN395">
        <v>0</v>
      </c>
      <c r="BO395">
        <v>0</v>
      </c>
      <c r="BP395">
        <v>0</v>
      </c>
      <c r="BQ395">
        <v>2001</v>
      </c>
      <c r="BR395">
        <v>2.1838099999999998</v>
      </c>
      <c r="BS395" t="s">
        <v>825</v>
      </c>
      <c r="BT395">
        <v>0</v>
      </c>
      <c r="BU395">
        <v>10.919</v>
      </c>
      <c r="BV395">
        <v>0</v>
      </c>
      <c r="BW395">
        <v>2.1840000000000002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1639.712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f t="shared" si="30"/>
        <v>2293</v>
      </c>
      <c r="DD395">
        <f t="shared" si="31"/>
        <v>568.20500000000004</v>
      </c>
      <c r="DE395">
        <f t="shared" si="32"/>
        <v>13.103000000000002</v>
      </c>
      <c r="DF395">
        <f t="shared" si="33"/>
        <v>71.98</v>
      </c>
      <c r="DG395">
        <f t="shared" si="34"/>
        <v>120.10899999999999</v>
      </c>
      <c r="DH395">
        <v>1639.712</v>
      </c>
    </row>
    <row r="396" spans="1:112" x14ac:dyDescent="0.3">
      <c r="A396">
        <v>8702968798</v>
      </c>
      <c r="B396">
        <v>10702899852</v>
      </c>
      <c r="C396" s="1">
        <v>45924.441666666666</v>
      </c>
      <c r="D396" s="1">
        <v>45928.92083333333</v>
      </c>
      <c r="E396" t="s">
        <v>826</v>
      </c>
      <c r="F396">
        <v>3154</v>
      </c>
      <c r="G396">
        <v>3154</v>
      </c>
      <c r="H396">
        <v>0</v>
      </c>
      <c r="I396">
        <v>4000</v>
      </c>
      <c r="J396">
        <v>640</v>
      </c>
      <c r="K396" t="s">
        <v>109</v>
      </c>
      <c r="L396">
        <v>18</v>
      </c>
      <c r="M396">
        <v>481.12</v>
      </c>
      <c r="N396">
        <v>0</v>
      </c>
      <c r="O396">
        <v>0</v>
      </c>
      <c r="P396">
        <v>13.364000000000001</v>
      </c>
      <c r="Q396">
        <v>2.673</v>
      </c>
      <c r="R396">
        <v>21.24</v>
      </c>
      <c r="S396">
        <v>669.91</v>
      </c>
      <c r="T396">
        <v>-669.91</v>
      </c>
      <c r="U396">
        <v>-685.947</v>
      </c>
      <c r="V396">
        <v>-71.98</v>
      </c>
      <c r="W396">
        <v>0</v>
      </c>
      <c r="X396">
        <v>61</v>
      </c>
      <c r="Y396">
        <v>0</v>
      </c>
      <c r="Z396">
        <v>10.98</v>
      </c>
      <c r="AA396">
        <v>1</v>
      </c>
      <c r="AB396" t="s">
        <v>116</v>
      </c>
      <c r="AC396">
        <v>3360</v>
      </c>
      <c r="AD396">
        <v>2396.0729999999999</v>
      </c>
      <c r="AE396">
        <v>2396.0729999999999</v>
      </c>
      <c r="AF396">
        <v>0</v>
      </c>
      <c r="AG396">
        <v>0</v>
      </c>
      <c r="AI396">
        <v>0</v>
      </c>
      <c r="AJ396">
        <v>-685.947</v>
      </c>
      <c r="AK396">
        <v>-71.98</v>
      </c>
      <c r="AL396">
        <v>3154</v>
      </c>
      <c r="AM396" s="1"/>
      <c r="AN396" s="1"/>
      <c r="AO396" s="1"/>
      <c r="AP396">
        <v>300</v>
      </c>
      <c r="AQ396">
        <v>2672.88</v>
      </c>
      <c r="AR396">
        <v>18</v>
      </c>
      <c r="AS396">
        <v>0</v>
      </c>
      <c r="AT396">
        <v>0</v>
      </c>
      <c r="AU396">
        <v>0.5</v>
      </c>
      <c r="AV396">
        <v>0</v>
      </c>
      <c r="AW396">
        <v>0</v>
      </c>
      <c r="AX396">
        <v>0.1</v>
      </c>
      <c r="AY396" t="s">
        <v>112</v>
      </c>
      <c r="AZ396" t="s">
        <v>128</v>
      </c>
      <c r="BC396">
        <v>0</v>
      </c>
      <c r="BD396">
        <v>0</v>
      </c>
      <c r="BE396">
        <v>0</v>
      </c>
      <c r="BF396">
        <v>0</v>
      </c>
      <c r="BG396">
        <v>0</v>
      </c>
      <c r="BJ396">
        <v>21.24</v>
      </c>
      <c r="BK396">
        <v>0</v>
      </c>
      <c r="BL396">
        <v>669.91</v>
      </c>
      <c r="BM396">
        <v>-669.91</v>
      </c>
      <c r="BN396">
        <v>0</v>
      </c>
      <c r="BO396">
        <v>0</v>
      </c>
      <c r="BP396">
        <v>0</v>
      </c>
      <c r="BQ396">
        <v>640</v>
      </c>
      <c r="BR396">
        <v>2.6728800000000001</v>
      </c>
      <c r="BS396" t="s">
        <v>827</v>
      </c>
      <c r="BT396">
        <v>0</v>
      </c>
      <c r="BU396">
        <v>13.364000000000001</v>
      </c>
      <c r="BV396">
        <v>0</v>
      </c>
      <c r="BW396">
        <v>2.673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2396.0729999999999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f t="shared" si="30"/>
        <v>3154</v>
      </c>
      <c r="DD396">
        <f t="shared" si="31"/>
        <v>669.91</v>
      </c>
      <c r="DE396">
        <f t="shared" si="32"/>
        <v>16.036999999999999</v>
      </c>
      <c r="DF396">
        <f t="shared" si="33"/>
        <v>71.98</v>
      </c>
      <c r="DG396">
        <f t="shared" si="34"/>
        <v>494.48399999999998</v>
      </c>
      <c r="DH396">
        <v>2396.0730000000003</v>
      </c>
    </row>
    <row r="397" spans="1:112" x14ac:dyDescent="0.3">
      <c r="A397">
        <v>8720810732</v>
      </c>
      <c r="B397">
        <v>10720755650</v>
      </c>
      <c r="C397" s="1">
        <v>45930.615277777775</v>
      </c>
      <c r="D397" s="1">
        <v>45936.560416666667</v>
      </c>
      <c r="E397" t="s">
        <v>828</v>
      </c>
      <c r="F397">
        <v>2146</v>
      </c>
      <c r="G397">
        <v>2130.6909999999998</v>
      </c>
      <c r="H397">
        <v>15.308999999999999</v>
      </c>
      <c r="I397">
        <v>3000</v>
      </c>
      <c r="J397">
        <v>648</v>
      </c>
      <c r="K397" t="s">
        <v>109</v>
      </c>
      <c r="L397">
        <v>5</v>
      </c>
      <c r="M397">
        <v>102.19</v>
      </c>
      <c r="N397">
        <v>0</v>
      </c>
      <c r="O397">
        <v>0</v>
      </c>
      <c r="P397">
        <v>10.218999999999999</v>
      </c>
      <c r="Q397">
        <v>2.044</v>
      </c>
      <c r="R397">
        <v>21.24</v>
      </c>
      <c r="S397">
        <v>455.81099999999998</v>
      </c>
      <c r="T397">
        <v>-455.81099999999998</v>
      </c>
      <c r="U397">
        <v>-468.07400000000001</v>
      </c>
      <c r="V397">
        <v>-71.98</v>
      </c>
      <c r="W397">
        <v>0</v>
      </c>
      <c r="X397">
        <v>61</v>
      </c>
      <c r="Y397">
        <v>0</v>
      </c>
      <c r="Z397">
        <v>10.98</v>
      </c>
      <c r="AA397">
        <v>1</v>
      </c>
      <c r="AB397" t="s">
        <v>116</v>
      </c>
      <c r="AC397">
        <v>2352</v>
      </c>
      <c r="AD397">
        <v>1605.9459999999999</v>
      </c>
      <c r="AE397">
        <v>1605.9459999999999</v>
      </c>
      <c r="AF397">
        <v>0</v>
      </c>
      <c r="AG397">
        <v>-3.34</v>
      </c>
      <c r="AH397">
        <v>-0.51329999999999998</v>
      </c>
      <c r="AI397">
        <v>15.308999999999999</v>
      </c>
      <c r="AJ397">
        <v>-464.73399999999998</v>
      </c>
      <c r="AK397">
        <v>-71.466700000000003</v>
      </c>
      <c r="AL397">
        <v>2130.6909999999998</v>
      </c>
      <c r="AM397" s="1">
        <v>45953</v>
      </c>
      <c r="AN397" s="1">
        <v>45953</v>
      </c>
      <c r="AO397" s="1">
        <v>45953</v>
      </c>
      <c r="AP397">
        <v>0</v>
      </c>
      <c r="AQ397">
        <v>2043.81</v>
      </c>
      <c r="AR397">
        <v>5</v>
      </c>
      <c r="AS397">
        <v>0</v>
      </c>
      <c r="AT397">
        <v>0</v>
      </c>
      <c r="AU397">
        <v>0.5</v>
      </c>
      <c r="AV397">
        <v>0</v>
      </c>
      <c r="AW397">
        <v>0</v>
      </c>
      <c r="AX397">
        <v>0.1</v>
      </c>
      <c r="AY397" t="s">
        <v>112</v>
      </c>
      <c r="AZ397" t="s">
        <v>128</v>
      </c>
      <c r="BA397">
        <v>21.24</v>
      </c>
      <c r="BB397">
        <v>0</v>
      </c>
      <c r="BC397">
        <v>3.2519999999999998</v>
      </c>
      <c r="BD397">
        <v>-3.2519999999999998</v>
      </c>
      <c r="BE397">
        <v>0</v>
      </c>
      <c r="BF397">
        <v>0</v>
      </c>
      <c r="BG397">
        <v>0</v>
      </c>
      <c r="BH397">
        <v>648</v>
      </c>
      <c r="BI397">
        <v>2.0438100000000001</v>
      </c>
      <c r="BJ397">
        <v>21.24</v>
      </c>
      <c r="BK397">
        <v>0</v>
      </c>
      <c r="BL397">
        <v>452.55900000000003</v>
      </c>
      <c r="BM397">
        <v>-452.55900000000003</v>
      </c>
      <c r="BN397">
        <v>0</v>
      </c>
      <c r="BO397">
        <v>0</v>
      </c>
      <c r="BP397">
        <v>0</v>
      </c>
      <c r="BQ397">
        <v>648</v>
      </c>
      <c r="BR397">
        <v>2.0438100000000001</v>
      </c>
      <c r="BS397" t="s">
        <v>829</v>
      </c>
      <c r="BT397">
        <v>7.2999999999999995E-2</v>
      </c>
      <c r="BU397">
        <v>10.146000000000001</v>
      </c>
      <c r="BV397">
        <v>1.4999999999999999E-2</v>
      </c>
      <c r="BW397">
        <v>2.0289999999999999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1605.9459999999999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f t="shared" si="30"/>
        <v>2146</v>
      </c>
      <c r="DD397">
        <f t="shared" si="31"/>
        <v>455.81099999999998</v>
      </c>
      <c r="DE397">
        <f t="shared" si="32"/>
        <v>12.263</v>
      </c>
      <c r="DF397">
        <f t="shared" si="33"/>
        <v>71.98</v>
      </c>
      <c r="DG397">
        <f t="shared" si="34"/>
        <v>112.40899999999999</v>
      </c>
      <c r="DH397">
        <v>1605.9460000000001</v>
      </c>
    </row>
    <row r="398" spans="1:112" x14ac:dyDescent="0.3">
      <c r="A398">
        <v>8663883621</v>
      </c>
      <c r="B398">
        <v>10663807683</v>
      </c>
      <c r="C398" s="1">
        <v>45912.803472222222</v>
      </c>
      <c r="D398" s="1">
        <v>45917.411111111112</v>
      </c>
      <c r="E398" t="s">
        <v>830</v>
      </c>
      <c r="F398">
        <v>881</v>
      </c>
      <c r="G398">
        <v>881</v>
      </c>
      <c r="H398">
        <v>0</v>
      </c>
      <c r="I398">
        <v>3250</v>
      </c>
      <c r="J398">
        <v>2275</v>
      </c>
      <c r="K398" t="s">
        <v>120</v>
      </c>
      <c r="L398">
        <v>5</v>
      </c>
      <c r="M398">
        <v>0</v>
      </c>
      <c r="N398">
        <v>20.98</v>
      </c>
      <c r="O398">
        <v>20.98</v>
      </c>
      <c r="P398">
        <v>4.1950000000000003</v>
      </c>
      <c r="Q398">
        <v>0.83899999999999997</v>
      </c>
      <c r="R398">
        <v>33.04</v>
      </c>
      <c r="S398">
        <v>291.08199999999999</v>
      </c>
      <c r="T398">
        <v>-291.08199999999999</v>
      </c>
      <c r="U398">
        <v>-296.11599999999999</v>
      </c>
      <c r="V398">
        <v>-31.86</v>
      </c>
      <c r="W398">
        <v>0</v>
      </c>
      <c r="X398">
        <v>27</v>
      </c>
      <c r="Y398">
        <v>0</v>
      </c>
      <c r="Z398">
        <v>4.8600000000000003</v>
      </c>
      <c r="AA398">
        <v>1</v>
      </c>
      <c r="AB398" t="s">
        <v>116</v>
      </c>
      <c r="AC398">
        <v>975</v>
      </c>
      <c r="AD398">
        <v>553.024</v>
      </c>
      <c r="AE398">
        <v>553.024</v>
      </c>
      <c r="AF398">
        <v>0</v>
      </c>
      <c r="AG398">
        <v>0</v>
      </c>
      <c r="AI398">
        <v>0</v>
      </c>
      <c r="AJ398">
        <v>-296.11599999999999</v>
      </c>
      <c r="AK398">
        <v>-31.86</v>
      </c>
      <c r="AL398">
        <v>881</v>
      </c>
      <c r="AM398" s="1"/>
      <c r="AN398" s="1"/>
      <c r="AO398" s="1"/>
      <c r="AP398">
        <v>0</v>
      </c>
      <c r="AQ398">
        <v>839.04</v>
      </c>
      <c r="AR398">
        <v>0</v>
      </c>
      <c r="AS398">
        <v>2.5</v>
      </c>
      <c r="AT398">
        <v>2.5</v>
      </c>
      <c r="AU398">
        <v>0</v>
      </c>
      <c r="AV398">
        <v>0.25</v>
      </c>
      <c r="AW398">
        <v>0.25</v>
      </c>
      <c r="AX398">
        <v>0.1</v>
      </c>
      <c r="AY398" t="s">
        <v>127</v>
      </c>
      <c r="AZ398" t="s">
        <v>128</v>
      </c>
      <c r="BC398">
        <v>0</v>
      </c>
      <c r="BD398">
        <v>0</v>
      </c>
      <c r="BE398">
        <v>0</v>
      </c>
      <c r="BF398">
        <v>0</v>
      </c>
      <c r="BG398">
        <v>0</v>
      </c>
      <c r="BJ398">
        <v>33.04</v>
      </c>
      <c r="BK398">
        <v>0</v>
      </c>
      <c r="BL398">
        <v>291.08199999999999</v>
      </c>
      <c r="BM398">
        <v>-291.08199999999999</v>
      </c>
      <c r="BN398">
        <v>0</v>
      </c>
      <c r="BO398">
        <v>0</v>
      </c>
      <c r="BP398">
        <v>0</v>
      </c>
      <c r="BQ398">
        <v>2275</v>
      </c>
      <c r="BR398">
        <v>0.83904000000000001</v>
      </c>
      <c r="BS398" t="s">
        <v>831</v>
      </c>
      <c r="BT398">
        <v>0</v>
      </c>
      <c r="BU398">
        <v>4.1950000000000003</v>
      </c>
      <c r="BV398">
        <v>0</v>
      </c>
      <c r="BW398">
        <v>0.83899999999999997</v>
      </c>
      <c r="BX398">
        <v>553.024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f t="shared" si="30"/>
        <v>881</v>
      </c>
      <c r="DD398">
        <f t="shared" si="31"/>
        <v>291.08199999999999</v>
      </c>
      <c r="DE398">
        <f t="shared" si="32"/>
        <v>5.0340000000000007</v>
      </c>
      <c r="DF398">
        <f t="shared" si="33"/>
        <v>31.86</v>
      </c>
      <c r="DG398">
        <f t="shared" si="34"/>
        <v>46.155000000000001</v>
      </c>
      <c r="DH398">
        <v>553.024</v>
      </c>
    </row>
    <row r="399" spans="1:112" x14ac:dyDescent="0.3">
      <c r="A399">
        <v>8745391665</v>
      </c>
      <c r="B399">
        <v>10745404165</v>
      </c>
      <c r="C399" s="1">
        <v>45940.445138888892</v>
      </c>
      <c r="D399" s="1">
        <v>45944.754861111112</v>
      </c>
      <c r="E399" t="s">
        <v>832</v>
      </c>
      <c r="F399">
        <v>3404</v>
      </c>
      <c r="G399">
        <v>3404</v>
      </c>
      <c r="H399">
        <v>0</v>
      </c>
      <c r="I399">
        <v>4000</v>
      </c>
      <c r="J399">
        <v>200</v>
      </c>
      <c r="K399" t="s">
        <v>120</v>
      </c>
      <c r="L399">
        <v>18</v>
      </c>
      <c r="M399">
        <v>0</v>
      </c>
      <c r="N399">
        <v>259.63</v>
      </c>
      <c r="O399">
        <v>259.63</v>
      </c>
      <c r="P399">
        <v>14.423999999999999</v>
      </c>
      <c r="Q399">
        <v>2.8849999999999998</v>
      </c>
      <c r="R399">
        <v>25.96</v>
      </c>
      <c r="S399">
        <v>883.678</v>
      </c>
      <c r="T399">
        <v>-883.678</v>
      </c>
      <c r="U399">
        <v>-900.98699999999997</v>
      </c>
      <c r="V399">
        <v>-71.98</v>
      </c>
      <c r="W399">
        <v>0</v>
      </c>
      <c r="X399">
        <v>61</v>
      </c>
      <c r="Y399">
        <v>0</v>
      </c>
      <c r="Z399">
        <v>10.98</v>
      </c>
      <c r="AA399">
        <v>1</v>
      </c>
      <c r="AB399" t="s">
        <v>131</v>
      </c>
      <c r="AC399">
        <v>3610</v>
      </c>
      <c r="AD399">
        <v>2431.0329999999999</v>
      </c>
      <c r="AE399">
        <v>2431.0329999999999</v>
      </c>
      <c r="AF399">
        <v>0</v>
      </c>
      <c r="AG399">
        <v>-900.98699999999997</v>
      </c>
      <c r="AH399">
        <v>-71.98</v>
      </c>
      <c r="AI399">
        <v>3404</v>
      </c>
      <c r="AJ399">
        <v>0</v>
      </c>
      <c r="AL399">
        <v>0</v>
      </c>
      <c r="AM399" s="1">
        <v>45958</v>
      </c>
      <c r="AN399" s="1">
        <v>45958</v>
      </c>
      <c r="AO399" s="1">
        <v>45958</v>
      </c>
      <c r="AP399">
        <v>0</v>
      </c>
      <c r="AQ399">
        <v>2884.74</v>
      </c>
      <c r="AR399">
        <v>0</v>
      </c>
      <c r="AS399">
        <v>9</v>
      </c>
      <c r="AT399">
        <v>9</v>
      </c>
      <c r="AU399">
        <v>0</v>
      </c>
      <c r="AV399">
        <v>0.25</v>
      </c>
      <c r="AW399">
        <v>0.25</v>
      </c>
      <c r="AX399">
        <v>0.1</v>
      </c>
      <c r="AY399" t="s">
        <v>112</v>
      </c>
      <c r="AZ399" t="s">
        <v>160</v>
      </c>
      <c r="BC399">
        <v>0</v>
      </c>
      <c r="BD399">
        <v>0</v>
      </c>
      <c r="BE399">
        <v>0</v>
      </c>
      <c r="BF399">
        <v>0</v>
      </c>
      <c r="BG399">
        <v>0</v>
      </c>
      <c r="BJ399">
        <v>25.96</v>
      </c>
      <c r="BK399">
        <v>0</v>
      </c>
      <c r="BL399">
        <v>883.678</v>
      </c>
      <c r="BM399">
        <v>-883.678</v>
      </c>
      <c r="BN399">
        <v>0</v>
      </c>
      <c r="BO399">
        <v>0</v>
      </c>
      <c r="BP399">
        <v>0</v>
      </c>
      <c r="BQ399">
        <v>200</v>
      </c>
      <c r="BR399">
        <v>2.8847399999999999</v>
      </c>
      <c r="BS399" t="s">
        <v>731</v>
      </c>
      <c r="BT399">
        <v>14.423999999999999</v>
      </c>
      <c r="BU399">
        <v>0</v>
      </c>
      <c r="BV399">
        <v>2.8849999999999998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2431.0329999999999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f t="shared" si="30"/>
        <v>3404</v>
      </c>
      <c r="DD399">
        <f t="shared" si="31"/>
        <v>883.678</v>
      </c>
      <c r="DE399">
        <f t="shared" si="32"/>
        <v>17.308999999999997</v>
      </c>
      <c r="DF399">
        <f t="shared" si="33"/>
        <v>71.98</v>
      </c>
      <c r="DG399">
        <f t="shared" si="34"/>
        <v>533.68399999999997</v>
      </c>
      <c r="DH399">
        <v>2431.0329999999999</v>
      </c>
    </row>
    <row r="400" spans="1:112" x14ac:dyDescent="0.3">
      <c r="A400">
        <v>8664000175</v>
      </c>
      <c r="B400">
        <v>10663924235</v>
      </c>
      <c r="C400" s="1">
        <v>45912.803472222222</v>
      </c>
      <c r="D400" s="1">
        <v>45916.745833333334</v>
      </c>
      <c r="E400" t="s">
        <v>833</v>
      </c>
      <c r="F400">
        <v>2594</v>
      </c>
      <c r="G400">
        <v>0</v>
      </c>
      <c r="H400">
        <v>2594</v>
      </c>
      <c r="I400">
        <v>4000</v>
      </c>
      <c r="J400">
        <v>1200</v>
      </c>
      <c r="K400" t="s">
        <v>109</v>
      </c>
      <c r="L400">
        <v>12</v>
      </c>
      <c r="M400">
        <v>277.93</v>
      </c>
      <c r="N400">
        <v>0</v>
      </c>
      <c r="O400">
        <v>0</v>
      </c>
      <c r="P400">
        <v>11.58</v>
      </c>
      <c r="Q400">
        <v>2.3159999999999998</v>
      </c>
      <c r="R400">
        <v>21.24</v>
      </c>
      <c r="S400">
        <v>550.96600000000001</v>
      </c>
      <c r="T400">
        <v>-550.96600000000001</v>
      </c>
      <c r="U400">
        <v>-564.86199999999997</v>
      </c>
      <c r="V400">
        <v>-71.98</v>
      </c>
      <c r="W400">
        <v>0</v>
      </c>
      <c r="X400">
        <v>61</v>
      </c>
      <c r="Y400">
        <v>0</v>
      </c>
      <c r="Z400">
        <v>10.98</v>
      </c>
      <c r="AA400">
        <v>1</v>
      </c>
      <c r="AB400" t="s">
        <v>110</v>
      </c>
      <c r="AC400">
        <v>2800</v>
      </c>
      <c r="AD400">
        <v>1957.1579999999999</v>
      </c>
      <c r="AE400">
        <v>1957.1579999999999</v>
      </c>
      <c r="AF400">
        <v>0</v>
      </c>
      <c r="AG400">
        <v>-564.86199999999997</v>
      </c>
      <c r="AH400">
        <v>-71.98</v>
      </c>
      <c r="AI400">
        <v>2594</v>
      </c>
      <c r="AJ400">
        <v>0</v>
      </c>
      <c r="AL400">
        <v>0</v>
      </c>
      <c r="AM400" s="1">
        <v>45933</v>
      </c>
      <c r="AN400" s="1">
        <v>45933</v>
      </c>
      <c r="AO400" s="1">
        <v>45933</v>
      </c>
      <c r="AP400">
        <v>0</v>
      </c>
      <c r="AQ400">
        <v>2316.0700000000002</v>
      </c>
      <c r="AR400">
        <v>12</v>
      </c>
      <c r="AS400">
        <v>0</v>
      </c>
      <c r="AT400">
        <v>0</v>
      </c>
      <c r="AU400">
        <v>0.5</v>
      </c>
      <c r="AV400">
        <v>0</v>
      </c>
      <c r="AW400">
        <v>0</v>
      </c>
      <c r="AX400">
        <v>0.1</v>
      </c>
      <c r="AY400" t="s">
        <v>112</v>
      </c>
      <c r="AZ400" t="s">
        <v>128</v>
      </c>
      <c r="BA400">
        <v>21.24</v>
      </c>
      <c r="BB400">
        <v>0</v>
      </c>
      <c r="BC400">
        <v>550.96600000000001</v>
      </c>
      <c r="BD400">
        <v>-550.96600000000001</v>
      </c>
      <c r="BE400">
        <v>0</v>
      </c>
      <c r="BF400">
        <v>0</v>
      </c>
      <c r="BG400">
        <v>0</v>
      </c>
      <c r="BH400">
        <v>1200</v>
      </c>
      <c r="BI400">
        <v>2.3160699999999999</v>
      </c>
      <c r="BL400">
        <v>0</v>
      </c>
      <c r="BM400">
        <v>0</v>
      </c>
      <c r="BN400">
        <v>0</v>
      </c>
      <c r="BO400">
        <v>0</v>
      </c>
      <c r="BP400">
        <v>0</v>
      </c>
      <c r="BS400" t="s">
        <v>834</v>
      </c>
      <c r="BT400">
        <v>11.58</v>
      </c>
      <c r="BU400">
        <v>0</v>
      </c>
      <c r="BV400">
        <v>2.3159999999999998</v>
      </c>
      <c r="BW400">
        <v>0</v>
      </c>
      <c r="BX400">
        <v>1957.1579999999999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f t="shared" si="30"/>
        <v>2594</v>
      </c>
      <c r="DD400">
        <f t="shared" si="31"/>
        <v>550.96600000000001</v>
      </c>
      <c r="DE400">
        <f t="shared" si="32"/>
        <v>13.896000000000001</v>
      </c>
      <c r="DF400">
        <f t="shared" si="33"/>
        <v>71.98</v>
      </c>
      <c r="DG400">
        <f t="shared" si="34"/>
        <v>289.51</v>
      </c>
      <c r="DH400">
        <v>1957.1580000000001</v>
      </c>
    </row>
    <row r="401" spans="1:112" x14ac:dyDescent="0.3">
      <c r="A401">
        <v>8747524115</v>
      </c>
      <c r="B401">
        <v>10747545103</v>
      </c>
      <c r="C401" s="1">
        <v>45941.439583333333</v>
      </c>
      <c r="D401" s="1">
        <v>45946.68472222222</v>
      </c>
      <c r="E401" t="s">
        <v>835</v>
      </c>
      <c r="F401">
        <v>2104</v>
      </c>
      <c r="G401">
        <v>2102.9470000000001</v>
      </c>
      <c r="H401">
        <v>1.0429999999999999</v>
      </c>
      <c r="I401">
        <v>3500</v>
      </c>
      <c r="J401">
        <v>1190</v>
      </c>
      <c r="K401" t="s">
        <v>109</v>
      </c>
      <c r="L401">
        <v>5</v>
      </c>
      <c r="M401">
        <v>100.19</v>
      </c>
      <c r="N401">
        <v>0</v>
      </c>
      <c r="O401">
        <v>0</v>
      </c>
      <c r="P401">
        <v>10.019</v>
      </c>
      <c r="Q401">
        <v>2.004</v>
      </c>
      <c r="R401">
        <v>25.96</v>
      </c>
      <c r="S401">
        <v>546.19600000000003</v>
      </c>
      <c r="T401">
        <v>-546.19600000000003</v>
      </c>
      <c r="U401">
        <v>-558.21900000000005</v>
      </c>
      <c r="V401">
        <v>-71.98</v>
      </c>
      <c r="W401">
        <v>0</v>
      </c>
      <c r="X401">
        <v>61</v>
      </c>
      <c r="Y401">
        <v>0</v>
      </c>
      <c r="Z401">
        <v>10.98</v>
      </c>
      <c r="AA401">
        <v>1</v>
      </c>
      <c r="AB401" t="s">
        <v>116</v>
      </c>
      <c r="AC401">
        <v>2310</v>
      </c>
      <c r="AD401">
        <v>1473.7909999999999</v>
      </c>
      <c r="AE401">
        <v>0.73060000000000003</v>
      </c>
      <c r="AF401">
        <v>1473.0604000000001</v>
      </c>
      <c r="AG401">
        <v>-0.27700000000000002</v>
      </c>
      <c r="AH401">
        <v>-3.5400000000000001E-2</v>
      </c>
      <c r="AI401">
        <v>1.0429999999999999</v>
      </c>
      <c r="AJ401">
        <v>-557.94200000000001</v>
      </c>
      <c r="AK401">
        <v>-71.944599999999994</v>
      </c>
      <c r="AL401">
        <v>2102.9470000000001</v>
      </c>
      <c r="AM401" s="1">
        <v>45960</v>
      </c>
      <c r="AN401" s="1">
        <v>45960</v>
      </c>
      <c r="AO401" s="1">
        <v>45960</v>
      </c>
      <c r="AP401">
        <v>0</v>
      </c>
      <c r="AQ401">
        <v>2003.81</v>
      </c>
      <c r="AR401">
        <v>5</v>
      </c>
      <c r="AS401">
        <v>0</v>
      </c>
      <c r="AT401">
        <v>0</v>
      </c>
      <c r="AU401">
        <v>0.5</v>
      </c>
      <c r="AV401">
        <v>0</v>
      </c>
      <c r="AW401">
        <v>0</v>
      </c>
      <c r="AX401">
        <v>0.1</v>
      </c>
      <c r="AY401" t="s">
        <v>112</v>
      </c>
      <c r="AZ401" t="s">
        <v>160</v>
      </c>
      <c r="BA401">
        <v>25.96</v>
      </c>
      <c r="BB401">
        <v>0</v>
      </c>
      <c r="BC401">
        <v>0.27100000000000002</v>
      </c>
      <c r="BD401">
        <v>-0.27100000000000002</v>
      </c>
      <c r="BE401">
        <v>0</v>
      </c>
      <c r="BF401">
        <v>0</v>
      </c>
      <c r="BG401">
        <v>0</v>
      </c>
      <c r="BH401">
        <v>1190</v>
      </c>
      <c r="BI401">
        <v>2.0038100000000001</v>
      </c>
      <c r="BJ401">
        <v>25.96</v>
      </c>
      <c r="BK401">
        <v>0</v>
      </c>
      <c r="BL401">
        <v>545.92499999999995</v>
      </c>
      <c r="BM401">
        <v>-545.92499999999995</v>
      </c>
      <c r="BN401">
        <v>0</v>
      </c>
      <c r="BO401">
        <v>0</v>
      </c>
      <c r="BP401">
        <v>0</v>
      </c>
      <c r="BQ401">
        <v>1190</v>
      </c>
      <c r="BR401">
        <v>2.0038100000000001</v>
      </c>
      <c r="BS401" t="s">
        <v>836</v>
      </c>
      <c r="BT401">
        <v>5.0000000000000001E-3</v>
      </c>
      <c r="BU401">
        <v>10.013999999999999</v>
      </c>
      <c r="BV401">
        <v>1E-3</v>
      </c>
      <c r="BW401">
        <v>2.0030000000000001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0.73060000000000003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f t="shared" si="30"/>
        <v>2103.9900000000002</v>
      </c>
      <c r="DD401">
        <f t="shared" si="31"/>
        <v>546.19600000000003</v>
      </c>
      <c r="DE401">
        <f t="shared" si="32"/>
        <v>12.023</v>
      </c>
      <c r="DF401">
        <f t="shared" si="33"/>
        <v>71.97999999999999</v>
      </c>
      <c r="DG401">
        <f t="shared" si="34"/>
        <v>110.209</v>
      </c>
      <c r="DH401">
        <v>1473.7910000000004</v>
      </c>
    </row>
    <row r="402" spans="1:112" x14ac:dyDescent="0.3">
      <c r="A402">
        <v>8665007762</v>
      </c>
      <c r="B402">
        <v>10664931795</v>
      </c>
      <c r="C402" s="1">
        <v>45913.450694444444</v>
      </c>
      <c r="D402" s="1">
        <v>45917.574305555558</v>
      </c>
      <c r="E402" t="s">
        <v>837</v>
      </c>
      <c r="F402">
        <v>5701</v>
      </c>
      <c r="G402">
        <v>0</v>
      </c>
      <c r="H402">
        <v>5701</v>
      </c>
      <c r="I402">
        <v>6950</v>
      </c>
      <c r="J402">
        <v>1043</v>
      </c>
      <c r="K402" t="s">
        <v>109</v>
      </c>
      <c r="L402">
        <v>12</v>
      </c>
      <c r="M402">
        <v>610.82000000000005</v>
      </c>
      <c r="N402">
        <v>0</v>
      </c>
      <c r="O402">
        <v>0</v>
      </c>
      <c r="P402">
        <v>25.451000000000001</v>
      </c>
      <c r="Q402">
        <v>5.09</v>
      </c>
      <c r="R402">
        <v>30.68</v>
      </c>
      <c r="S402">
        <v>1749.067</v>
      </c>
      <c r="T402">
        <v>-1749.067</v>
      </c>
      <c r="U402">
        <v>-1779.6079999999999</v>
      </c>
      <c r="V402">
        <v>-71.98</v>
      </c>
      <c r="W402">
        <v>0</v>
      </c>
      <c r="X402">
        <v>61</v>
      </c>
      <c r="Y402">
        <v>0</v>
      </c>
      <c r="Z402">
        <v>10.98</v>
      </c>
      <c r="AA402">
        <v>1</v>
      </c>
      <c r="AB402" t="s">
        <v>110</v>
      </c>
      <c r="AC402">
        <v>5907</v>
      </c>
      <c r="AD402">
        <v>3849.4119999999998</v>
      </c>
      <c r="AE402">
        <v>3849.4119999999998</v>
      </c>
      <c r="AF402">
        <v>0</v>
      </c>
      <c r="AG402">
        <v>-1779.6079999999999</v>
      </c>
      <c r="AH402">
        <v>-71.98</v>
      </c>
      <c r="AI402">
        <v>5701</v>
      </c>
      <c r="AJ402">
        <v>0</v>
      </c>
      <c r="AL402">
        <v>0</v>
      </c>
      <c r="AM402" s="1">
        <v>45933</v>
      </c>
      <c r="AN402" s="1">
        <v>45933</v>
      </c>
      <c r="AO402" s="1">
        <v>45933</v>
      </c>
      <c r="AP402">
        <v>0</v>
      </c>
      <c r="AQ402">
        <v>5090.18</v>
      </c>
      <c r="AR402">
        <v>12</v>
      </c>
      <c r="AS402">
        <v>0</v>
      </c>
      <c r="AT402">
        <v>0</v>
      </c>
      <c r="AU402">
        <v>0.5</v>
      </c>
      <c r="AV402">
        <v>0</v>
      </c>
      <c r="AW402">
        <v>0</v>
      </c>
      <c r="AX402">
        <v>0.1</v>
      </c>
      <c r="AY402" t="s">
        <v>127</v>
      </c>
      <c r="AZ402" t="s">
        <v>124</v>
      </c>
      <c r="BA402">
        <v>30.68</v>
      </c>
      <c r="BB402">
        <v>0</v>
      </c>
      <c r="BC402">
        <v>1749.067</v>
      </c>
      <c r="BD402">
        <v>-1749.067</v>
      </c>
      <c r="BE402">
        <v>0</v>
      </c>
      <c r="BF402">
        <v>0</v>
      </c>
      <c r="BG402">
        <v>0</v>
      </c>
      <c r="BH402">
        <v>1043</v>
      </c>
      <c r="BI402">
        <v>5.0901800000000001</v>
      </c>
      <c r="BL402">
        <v>0</v>
      </c>
      <c r="BM402">
        <v>0</v>
      </c>
      <c r="BN402">
        <v>0</v>
      </c>
      <c r="BO402">
        <v>0</v>
      </c>
      <c r="BP402">
        <v>0</v>
      </c>
      <c r="BS402" t="s">
        <v>838</v>
      </c>
      <c r="BT402">
        <v>25.451000000000001</v>
      </c>
      <c r="BU402">
        <v>0</v>
      </c>
      <c r="BV402">
        <v>5.09</v>
      </c>
      <c r="BW402">
        <v>0</v>
      </c>
      <c r="BX402">
        <v>3849.4119999999998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f t="shared" si="30"/>
        <v>5701</v>
      </c>
      <c r="DD402">
        <f t="shared" si="31"/>
        <v>1749.067</v>
      </c>
      <c r="DE402">
        <f t="shared" si="32"/>
        <v>30.541</v>
      </c>
      <c r="DF402">
        <f t="shared" si="33"/>
        <v>71.98</v>
      </c>
      <c r="DG402">
        <f t="shared" si="34"/>
        <v>636.27100000000007</v>
      </c>
      <c r="DH402">
        <v>3849.4119999999998</v>
      </c>
    </row>
    <row r="403" spans="1:112" x14ac:dyDescent="0.3">
      <c r="A403">
        <v>8682620190</v>
      </c>
      <c r="B403">
        <v>10682547184</v>
      </c>
      <c r="C403" s="1">
        <v>45919.79791666667</v>
      </c>
      <c r="D403" s="1">
        <v>45923.84097222222</v>
      </c>
      <c r="E403" t="s">
        <v>839</v>
      </c>
      <c r="F403">
        <v>3564</v>
      </c>
      <c r="G403">
        <v>0</v>
      </c>
      <c r="H403">
        <v>3563.99</v>
      </c>
      <c r="I403">
        <v>4000</v>
      </c>
      <c r="J403">
        <v>230</v>
      </c>
      <c r="K403" t="s">
        <v>109</v>
      </c>
      <c r="L403">
        <v>12</v>
      </c>
      <c r="M403">
        <v>381.86</v>
      </c>
      <c r="N403">
        <v>0</v>
      </c>
      <c r="O403">
        <v>0</v>
      </c>
      <c r="P403">
        <v>15.911</v>
      </c>
      <c r="Q403">
        <v>3.1819999999999999</v>
      </c>
      <c r="R403">
        <v>24.78</v>
      </c>
      <c r="S403">
        <v>883.15700000000004</v>
      </c>
      <c r="T403">
        <v>-883.15700000000004</v>
      </c>
      <c r="U403">
        <v>-902.25</v>
      </c>
      <c r="V403">
        <v>-71.98</v>
      </c>
      <c r="W403">
        <v>0</v>
      </c>
      <c r="X403">
        <v>61</v>
      </c>
      <c r="Y403">
        <v>0</v>
      </c>
      <c r="Z403">
        <v>10.98</v>
      </c>
      <c r="AA403">
        <v>1</v>
      </c>
      <c r="AB403" t="s">
        <v>110</v>
      </c>
      <c r="AC403">
        <v>3770</v>
      </c>
      <c r="AD403">
        <v>2589.7600000000002</v>
      </c>
      <c r="AE403">
        <v>2589.7600000000002</v>
      </c>
      <c r="AF403">
        <v>0</v>
      </c>
      <c r="AG403">
        <v>-902.25</v>
      </c>
      <c r="AH403">
        <v>-71.98</v>
      </c>
      <c r="AI403">
        <v>3563.99</v>
      </c>
      <c r="AJ403">
        <v>0</v>
      </c>
      <c r="AL403">
        <v>0</v>
      </c>
      <c r="AM403" s="1">
        <v>45938</v>
      </c>
      <c r="AN403" s="1">
        <v>45938</v>
      </c>
      <c r="AO403" s="1">
        <v>45938</v>
      </c>
      <c r="AP403">
        <v>0</v>
      </c>
      <c r="AQ403">
        <v>3182.14</v>
      </c>
      <c r="AR403">
        <v>12</v>
      </c>
      <c r="AS403">
        <v>0</v>
      </c>
      <c r="AT403">
        <v>0</v>
      </c>
      <c r="AU403">
        <v>0.5</v>
      </c>
      <c r="AV403">
        <v>0</v>
      </c>
      <c r="AW403">
        <v>0</v>
      </c>
      <c r="AX403">
        <v>0.1</v>
      </c>
      <c r="AY403" t="s">
        <v>112</v>
      </c>
      <c r="AZ403" t="s">
        <v>124</v>
      </c>
      <c r="BA403">
        <v>24.78</v>
      </c>
      <c r="BB403">
        <v>0</v>
      </c>
      <c r="BC403">
        <v>883.15700000000004</v>
      </c>
      <c r="BD403">
        <v>-883.15700000000004</v>
      </c>
      <c r="BE403">
        <v>0</v>
      </c>
      <c r="BF403">
        <v>0</v>
      </c>
      <c r="BG403">
        <v>0</v>
      </c>
      <c r="BH403">
        <v>230</v>
      </c>
      <c r="BI403">
        <v>3.18214</v>
      </c>
      <c r="BL403">
        <v>0</v>
      </c>
      <c r="BM403">
        <v>0</v>
      </c>
      <c r="BN403">
        <v>0</v>
      </c>
      <c r="BO403">
        <v>0</v>
      </c>
      <c r="BP403">
        <v>0</v>
      </c>
      <c r="BS403" t="s">
        <v>840</v>
      </c>
      <c r="BT403">
        <v>15.911</v>
      </c>
      <c r="BU403">
        <v>0</v>
      </c>
      <c r="BV403">
        <v>3.1819999999999999</v>
      </c>
      <c r="BW403">
        <v>0</v>
      </c>
      <c r="BX403">
        <v>0</v>
      </c>
      <c r="BY403">
        <v>0</v>
      </c>
      <c r="BZ403">
        <v>2589.7600000000002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f t="shared" si="30"/>
        <v>3563.99</v>
      </c>
      <c r="DD403">
        <f t="shared" si="31"/>
        <v>883.15700000000004</v>
      </c>
      <c r="DE403">
        <f t="shared" si="32"/>
        <v>19.093</v>
      </c>
      <c r="DF403">
        <f t="shared" si="33"/>
        <v>71.98</v>
      </c>
      <c r="DG403">
        <f t="shared" si="34"/>
        <v>397.77100000000002</v>
      </c>
      <c r="DH403">
        <v>2589.7599999999998</v>
      </c>
    </row>
    <row r="404" spans="1:112" x14ac:dyDescent="0.3">
      <c r="A404">
        <v>8687890011</v>
      </c>
      <c r="B404">
        <v>10687817704</v>
      </c>
      <c r="C404" s="1">
        <v>45922.443055555559</v>
      </c>
      <c r="D404" s="1">
        <v>45924.748611111114</v>
      </c>
      <c r="E404" t="s">
        <v>655</v>
      </c>
      <c r="F404">
        <v>4219</v>
      </c>
      <c r="G404">
        <v>0</v>
      </c>
      <c r="H404">
        <v>4219</v>
      </c>
      <c r="I404">
        <v>5000</v>
      </c>
      <c r="J404">
        <v>575</v>
      </c>
      <c r="K404" t="s">
        <v>120</v>
      </c>
      <c r="L404">
        <v>18</v>
      </c>
      <c r="M404">
        <v>0</v>
      </c>
      <c r="N404">
        <v>321.79000000000002</v>
      </c>
      <c r="O404">
        <v>321.79000000000002</v>
      </c>
      <c r="P404">
        <v>17.876999999999999</v>
      </c>
      <c r="Q404">
        <v>3.5750000000000002</v>
      </c>
      <c r="R404">
        <v>24.78</v>
      </c>
      <c r="S404">
        <v>1045.4680000000001</v>
      </c>
      <c r="T404">
        <v>-1045.4680000000001</v>
      </c>
      <c r="U404">
        <v>-1066.92</v>
      </c>
      <c r="V404">
        <v>-71.98</v>
      </c>
      <c r="W404">
        <v>0</v>
      </c>
      <c r="X404">
        <v>61</v>
      </c>
      <c r="Y404">
        <v>0</v>
      </c>
      <c r="Z404">
        <v>10.98</v>
      </c>
      <c r="AA404">
        <v>1</v>
      </c>
      <c r="AB404" t="s">
        <v>131</v>
      </c>
      <c r="AC404">
        <v>4425</v>
      </c>
      <c r="AD404">
        <v>3080.1</v>
      </c>
      <c r="AE404">
        <v>3080.1</v>
      </c>
      <c r="AF404">
        <v>0</v>
      </c>
      <c r="AG404">
        <v>-1066.92</v>
      </c>
      <c r="AH404">
        <v>-71.98</v>
      </c>
      <c r="AI404">
        <v>4219</v>
      </c>
      <c r="AJ404">
        <v>0</v>
      </c>
      <c r="AL404">
        <v>0</v>
      </c>
      <c r="AM404" s="1">
        <v>45938</v>
      </c>
      <c r="AN404" s="1">
        <v>45938</v>
      </c>
      <c r="AO404" s="1">
        <v>45938</v>
      </c>
      <c r="AP404">
        <v>0</v>
      </c>
      <c r="AQ404">
        <v>3575.42</v>
      </c>
      <c r="AR404">
        <v>0</v>
      </c>
      <c r="AS404">
        <v>9</v>
      </c>
      <c r="AT404">
        <v>9</v>
      </c>
      <c r="AU404">
        <v>0</v>
      </c>
      <c r="AV404">
        <v>0.25</v>
      </c>
      <c r="AW404">
        <v>0.25</v>
      </c>
      <c r="AX404">
        <v>0.1</v>
      </c>
      <c r="AY404" t="s">
        <v>112</v>
      </c>
      <c r="AZ404" t="s">
        <v>124</v>
      </c>
      <c r="BA404">
        <v>24.78</v>
      </c>
      <c r="BB404">
        <v>0</v>
      </c>
      <c r="BC404">
        <v>1045.4680000000001</v>
      </c>
      <c r="BD404">
        <v>-1045.4680000000001</v>
      </c>
      <c r="BE404">
        <v>0</v>
      </c>
      <c r="BF404">
        <v>0</v>
      </c>
      <c r="BG404">
        <v>0</v>
      </c>
      <c r="BH404">
        <v>575</v>
      </c>
      <c r="BI404">
        <v>3.5754199999999998</v>
      </c>
      <c r="BL404">
        <v>0</v>
      </c>
      <c r="BM404">
        <v>0</v>
      </c>
      <c r="BN404">
        <v>0</v>
      </c>
      <c r="BO404">
        <v>0</v>
      </c>
      <c r="BP404">
        <v>0</v>
      </c>
      <c r="BS404" t="s">
        <v>841</v>
      </c>
      <c r="BT404">
        <v>17.876999999999999</v>
      </c>
      <c r="BU404">
        <v>0</v>
      </c>
      <c r="BV404">
        <v>3.5750000000000002</v>
      </c>
      <c r="BW404">
        <v>0</v>
      </c>
      <c r="BX404">
        <v>0</v>
      </c>
      <c r="BY404">
        <v>0</v>
      </c>
      <c r="BZ404">
        <v>3080.1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f t="shared" si="30"/>
        <v>4219</v>
      </c>
      <c r="DD404">
        <f t="shared" si="31"/>
        <v>1045.4680000000001</v>
      </c>
      <c r="DE404">
        <f t="shared" si="32"/>
        <v>21.451999999999998</v>
      </c>
      <c r="DF404">
        <f t="shared" si="33"/>
        <v>71.98</v>
      </c>
      <c r="DG404">
        <f t="shared" si="34"/>
        <v>661.45699999999999</v>
      </c>
      <c r="DH404">
        <v>3080.1</v>
      </c>
    </row>
    <row r="405" spans="1:112" x14ac:dyDescent="0.3">
      <c r="A405">
        <v>8666747268</v>
      </c>
      <c r="B405">
        <v>10666671360</v>
      </c>
      <c r="C405" s="1">
        <v>45913.771527777775</v>
      </c>
      <c r="D405" s="1">
        <v>45919.394444444442</v>
      </c>
      <c r="E405" t="s">
        <v>612</v>
      </c>
      <c r="F405">
        <v>2594</v>
      </c>
      <c r="G405">
        <v>0</v>
      </c>
      <c r="H405">
        <v>2594</v>
      </c>
      <c r="I405">
        <v>3500</v>
      </c>
      <c r="J405">
        <v>700</v>
      </c>
      <c r="K405" t="s">
        <v>109</v>
      </c>
      <c r="L405">
        <v>12</v>
      </c>
      <c r="M405">
        <v>277.93</v>
      </c>
      <c r="N405">
        <v>0</v>
      </c>
      <c r="O405">
        <v>0</v>
      </c>
      <c r="P405">
        <v>11.58</v>
      </c>
      <c r="Q405">
        <v>2.3159999999999998</v>
      </c>
      <c r="R405">
        <v>21.24</v>
      </c>
      <c r="S405">
        <v>550.96600000000001</v>
      </c>
      <c r="T405">
        <v>-550.96600000000001</v>
      </c>
      <c r="U405">
        <v>-564.86199999999997</v>
      </c>
      <c r="V405">
        <v>-71.98</v>
      </c>
      <c r="W405">
        <v>0</v>
      </c>
      <c r="X405">
        <v>61</v>
      </c>
      <c r="Y405">
        <v>0</v>
      </c>
      <c r="Z405">
        <v>10.98</v>
      </c>
      <c r="AA405">
        <v>1</v>
      </c>
      <c r="AB405" t="s">
        <v>116</v>
      </c>
      <c r="AC405">
        <v>2800</v>
      </c>
      <c r="AD405">
        <v>1957.1579999999999</v>
      </c>
      <c r="AE405">
        <v>1957.1579999999999</v>
      </c>
      <c r="AF405">
        <v>0</v>
      </c>
      <c r="AG405">
        <v>-564.86199999999997</v>
      </c>
      <c r="AH405">
        <v>-71.98</v>
      </c>
      <c r="AI405">
        <v>2594</v>
      </c>
      <c r="AJ405">
        <v>0</v>
      </c>
      <c r="AL405">
        <v>0</v>
      </c>
      <c r="AM405" s="1">
        <v>45933</v>
      </c>
      <c r="AN405" s="1">
        <v>45933</v>
      </c>
      <c r="AO405" s="1">
        <v>45933</v>
      </c>
      <c r="AP405">
        <v>0</v>
      </c>
      <c r="AQ405">
        <v>2316.0700000000002</v>
      </c>
      <c r="AR405">
        <v>12</v>
      </c>
      <c r="AS405">
        <v>0</v>
      </c>
      <c r="AT405">
        <v>0</v>
      </c>
      <c r="AU405">
        <v>0.5</v>
      </c>
      <c r="AV405">
        <v>0</v>
      </c>
      <c r="AW405">
        <v>0</v>
      </c>
      <c r="AX405">
        <v>0.1</v>
      </c>
      <c r="AY405" t="s">
        <v>112</v>
      </c>
      <c r="AZ405" t="s">
        <v>128</v>
      </c>
      <c r="BA405">
        <v>21.24</v>
      </c>
      <c r="BB405">
        <v>0</v>
      </c>
      <c r="BC405">
        <v>550.96600000000001</v>
      </c>
      <c r="BD405">
        <v>-550.96600000000001</v>
      </c>
      <c r="BE405">
        <v>0</v>
      </c>
      <c r="BF405">
        <v>0</v>
      </c>
      <c r="BG405">
        <v>0</v>
      </c>
      <c r="BH405">
        <v>700</v>
      </c>
      <c r="BI405">
        <v>2.3160699999999999</v>
      </c>
      <c r="BL405">
        <v>0</v>
      </c>
      <c r="BM405">
        <v>0</v>
      </c>
      <c r="BN405">
        <v>0</v>
      </c>
      <c r="BO405">
        <v>0</v>
      </c>
      <c r="BP405">
        <v>0</v>
      </c>
      <c r="BS405" t="s">
        <v>842</v>
      </c>
      <c r="BT405">
        <v>11.58</v>
      </c>
      <c r="BU405">
        <v>0</v>
      </c>
      <c r="BV405">
        <v>2.3159999999999998</v>
      </c>
      <c r="BW405">
        <v>0</v>
      </c>
      <c r="BX405">
        <v>1957.1579999999999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f t="shared" si="30"/>
        <v>2594</v>
      </c>
      <c r="DD405">
        <f t="shared" si="31"/>
        <v>550.96600000000001</v>
      </c>
      <c r="DE405">
        <f t="shared" si="32"/>
        <v>13.896000000000001</v>
      </c>
      <c r="DF405">
        <f t="shared" si="33"/>
        <v>71.98</v>
      </c>
      <c r="DG405">
        <f t="shared" si="34"/>
        <v>289.51</v>
      </c>
      <c r="DH405">
        <v>1957.1580000000001</v>
      </c>
    </row>
    <row r="406" spans="1:112" x14ac:dyDescent="0.3">
      <c r="A406">
        <v>8737587326</v>
      </c>
      <c r="B406">
        <v>10737564430</v>
      </c>
      <c r="C406" s="1">
        <v>45936.454861111109</v>
      </c>
      <c r="D406" s="1">
        <v>45940.59652777778</v>
      </c>
      <c r="E406" t="s">
        <v>843</v>
      </c>
      <c r="F406">
        <v>5366</v>
      </c>
      <c r="G406">
        <v>0</v>
      </c>
      <c r="H406">
        <v>5366</v>
      </c>
      <c r="I406">
        <v>6000</v>
      </c>
      <c r="J406">
        <v>428</v>
      </c>
      <c r="K406" t="s">
        <v>109</v>
      </c>
      <c r="L406">
        <v>18</v>
      </c>
      <c r="M406">
        <v>818.54</v>
      </c>
      <c r="N406">
        <v>0</v>
      </c>
      <c r="O406">
        <v>0</v>
      </c>
      <c r="P406">
        <v>22.736999999999998</v>
      </c>
      <c r="Q406">
        <v>4.5469999999999997</v>
      </c>
      <c r="R406">
        <v>31.86</v>
      </c>
      <c r="S406">
        <v>1709.6079999999999</v>
      </c>
      <c r="T406">
        <v>-1709.6079999999999</v>
      </c>
      <c r="U406">
        <v>-1736.8920000000001</v>
      </c>
      <c r="V406">
        <v>-71.98</v>
      </c>
      <c r="W406">
        <v>0</v>
      </c>
      <c r="X406">
        <v>61</v>
      </c>
      <c r="Y406">
        <v>0</v>
      </c>
      <c r="Z406">
        <v>10.98</v>
      </c>
      <c r="AA406">
        <v>1</v>
      </c>
      <c r="AB406" t="s">
        <v>110</v>
      </c>
      <c r="AC406">
        <v>5572</v>
      </c>
      <c r="AD406">
        <v>3557.1280000000002</v>
      </c>
      <c r="AE406">
        <v>3557.1280000000002</v>
      </c>
      <c r="AF406">
        <v>0</v>
      </c>
      <c r="AG406">
        <v>-1736.8920000000001</v>
      </c>
      <c r="AH406">
        <v>-71.98</v>
      </c>
      <c r="AI406">
        <v>5366</v>
      </c>
      <c r="AJ406">
        <v>0</v>
      </c>
      <c r="AL406">
        <v>0</v>
      </c>
      <c r="AM406" s="1">
        <v>45954</v>
      </c>
      <c r="AN406" s="1">
        <v>45954</v>
      </c>
      <c r="AO406" s="1">
        <v>45954</v>
      </c>
      <c r="AP406">
        <v>0</v>
      </c>
      <c r="AQ406">
        <v>4547.46</v>
      </c>
      <c r="AR406">
        <v>18</v>
      </c>
      <c r="AS406">
        <v>0</v>
      </c>
      <c r="AT406">
        <v>0</v>
      </c>
      <c r="AU406">
        <v>0.5</v>
      </c>
      <c r="AV406">
        <v>0</v>
      </c>
      <c r="AW406">
        <v>0</v>
      </c>
      <c r="AX406">
        <v>0.1</v>
      </c>
      <c r="AY406" t="s">
        <v>127</v>
      </c>
      <c r="AZ406" t="s">
        <v>128</v>
      </c>
      <c r="BA406">
        <v>31.86</v>
      </c>
      <c r="BB406">
        <v>0</v>
      </c>
      <c r="BC406">
        <v>1709.6079999999999</v>
      </c>
      <c r="BD406">
        <v>-1709.6079999999999</v>
      </c>
      <c r="BE406">
        <v>0</v>
      </c>
      <c r="BF406">
        <v>0</v>
      </c>
      <c r="BG406">
        <v>0</v>
      </c>
      <c r="BH406">
        <v>428</v>
      </c>
      <c r="BI406">
        <v>4.5474600000000001</v>
      </c>
      <c r="BL406">
        <v>0</v>
      </c>
      <c r="BM406">
        <v>0</v>
      </c>
      <c r="BN406">
        <v>0</v>
      </c>
      <c r="BO406">
        <v>0</v>
      </c>
      <c r="BP406">
        <v>0</v>
      </c>
      <c r="BS406" t="s">
        <v>844</v>
      </c>
      <c r="BT406">
        <v>22.736999999999998</v>
      </c>
      <c r="BU406">
        <v>0</v>
      </c>
      <c r="BV406">
        <v>4.5469999999999997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3557.1280000000002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f t="shared" si="30"/>
        <v>5366</v>
      </c>
      <c r="DD406">
        <f t="shared" si="31"/>
        <v>1709.6079999999999</v>
      </c>
      <c r="DE406">
        <f t="shared" si="32"/>
        <v>27.283999999999999</v>
      </c>
      <c r="DF406">
        <f t="shared" si="33"/>
        <v>71.98</v>
      </c>
      <c r="DG406">
        <f t="shared" si="34"/>
        <v>841.27699999999993</v>
      </c>
      <c r="DH406">
        <v>3557.1279999999997</v>
      </c>
    </row>
    <row r="407" spans="1:112" x14ac:dyDescent="0.3">
      <c r="A407">
        <v>8736102971</v>
      </c>
      <c r="B407">
        <v>10736080100</v>
      </c>
      <c r="C407" s="1">
        <v>45935.731249999997</v>
      </c>
      <c r="D407" s="1">
        <v>45939.393055555556</v>
      </c>
      <c r="E407" t="s">
        <v>612</v>
      </c>
      <c r="F407">
        <v>2951.99</v>
      </c>
      <c r="G407">
        <v>0</v>
      </c>
      <c r="H407">
        <v>2951.99</v>
      </c>
      <c r="I407">
        <v>3500</v>
      </c>
      <c r="J407">
        <v>175</v>
      </c>
      <c r="K407" t="s">
        <v>109</v>
      </c>
      <c r="L407">
        <v>18</v>
      </c>
      <c r="M407">
        <v>450.3</v>
      </c>
      <c r="N407">
        <v>0</v>
      </c>
      <c r="O407">
        <v>0</v>
      </c>
      <c r="P407">
        <v>12.507999999999999</v>
      </c>
      <c r="Q407">
        <v>2.5019999999999998</v>
      </c>
      <c r="R407">
        <v>21.24</v>
      </c>
      <c r="S407">
        <v>627.00300000000004</v>
      </c>
      <c r="T407">
        <v>-627.00300000000004</v>
      </c>
      <c r="U407">
        <v>-642.01300000000003</v>
      </c>
      <c r="V407">
        <v>-71.98</v>
      </c>
      <c r="W407">
        <v>0</v>
      </c>
      <c r="X407">
        <v>61</v>
      </c>
      <c r="Y407">
        <v>0</v>
      </c>
      <c r="Z407">
        <v>10.98</v>
      </c>
      <c r="AA407">
        <v>1</v>
      </c>
      <c r="AB407" t="s">
        <v>116</v>
      </c>
      <c r="AC407">
        <v>3158</v>
      </c>
      <c r="AD407">
        <v>2237.9969999999998</v>
      </c>
      <c r="AE407">
        <v>2237.9969999999998</v>
      </c>
      <c r="AF407">
        <v>0</v>
      </c>
      <c r="AG407">
        <v>-642.01300000000003</v>
      </c>
      <c r="AH407">
        <v>-71.98</v>
      </c>
      <c r="AI407">
        <v>2951.99</v>
      </c>
      <c r="AJ407">
        <v>0</v>
      </c>
      <c r="AL407">
        <v>0</v>
      </c>
      <c r="AM407" s="1">
        <v>45953</v>
      </c>
      <c r="AN407" s="1">
        <v>45953</v>
      </c>
      <c r="AO407" s="1">
        <v>45953</v>
      </c>
      <c r="AP407">
        <v>0</v>
      </c>
      <c r="AQ407">
        <v>2501.69</v>
      </c>
      <c r="AR407">
        <v>18</v>
      </c>
      <c r="AS407">
        <v>0</v>
      </c>
      <c r="AT407">
        <v>0</v>
      </c>
      <c r="AU407">
        <v>0.5</v>
      </c>
      <c r="AV407">
        <v>0</v>
      </c>
      <c r="AW407">
        <v>0</v>
      </c>
      <c r="AX407">
        <v>0.1</v>
      </c>
      <c r="AY407" t="s">
        <v>112</v>
      </c>
      <c r="AZ407" t="s">
        <v>128</v>
      </c>
      <c r="BA407">
        <v>21.24</v>
      </c>
      <c r="BB407">
        <v>0</v>
      </c>
      <c r="BC407">
        <v>627.00300000000004</v>
      </c>
      <c r="BD407">
        <v>-627.00300000000004</v>
      </c>
      <c r="BE407">
        <v>0</v>
      </c>
      <c r="BF407">
        <v>0</v>
      </c>
      <c r="BG407">
        <v>0</v>
      </c>
      <c r="BH407">
        <v>175</v>
      </c>
      <c r="BI407">
        <v>2.50169</v>
      </c>
      <c r="BL407">
        <v>0</v>
      </c>
      <c r="BM407">
        <v>0</v>
      </c>
      <c r="BN407">
        <v>0</v>
      </c>
      <c r="BO407">
        <v>0</v>
      </c>
      <c r="BP407">
        <v>0</v>
      </c>
      <c r="BS407" t="s">
        <v>845</v>
      </c>
      <c r="BT407">
        <v>12.507999999999999</v>
      </c>
      <c r="BU407">
        <v>0</v>
      </c>
      <c r="BV407">
        <v>2.5019999999999998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2237.9969999999998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f t="shared" si="30"/>
        <v>2951.99</v>
      </c>
      <c r="DD407">
        <f t="shared" si="31"/>
        <v>627.00300000000004</v>
      </c>
      <c r="DE407">
        <f t="shared" si="32"/>
        <v>15.009999999999998</v>
      </c>
      <c r="DF407">
        <f t="shared" si="33"/>
        <v>71.98</v>
      </c>
      <c r="DG407">
        <f t="shared" si="34"/>
        <v>462.80799999999999</v>
      </c>
      <c r="DH407">
        <v>2237.9969999999994</v>
      </c>
    </row>
    <row r="408" spans="1:112" x14ac:dyDescent="0.3">
      <c r="A408">
        <v>8740468523</v>
      </c>
      <c r="B408">
        <v>10740458983</v>
      </c>
      <c r="C408" s="1">
        <v>45937.797222222223</v>
      </c>
      <c r="D408" s="1">
        <v>45942.541666666664</v>
      </c>
      <c r="E408" t="s">
        <v>846</v>
      </c>
      <c r="F408">
        <v>391</v>
      </c>
      <c r="G408">
        <v>0</v>
      </c>
      <c r="H408">
        <v>391</v>
      </c>
      <c r="I408">
        <v>2750</v>
      </c>
      <c r="J408">
        <v>2300</v>
      </c>
      <c r="K408" t="s">
        <v>109</v>
      </c>
      <c r="L408">
        <v>5</v>
      </c>
      <c r="M408">
        <v>18.62</v>
      </c>
      <c r="N408">
        <v>0</v>
      </c>
      <c r="O408">
        <v>0</v>
      </c>
      <c r="P408">
        <v>1.8620000000000001</v>
      </c>
      <c r="Q408">
        <v>0.372</v>
      </c>
      <c r="R408">
        <v>2.36</v>
      </c>
      <c r="S408">
        <v>9.2279999999999998</v>
      </c>
      <c r="T408">
        <v>-9.2279999999999998</v>
      </c>
      <c r="U408">
        <v>-11.462</v>
      </c>
      <c r="V408">
        <v>-31.86</v>
      </c>
      <c r="W408">
        <v>0</v>
      </c>
      <c r="X408">
        <v>27</v>
      </c>
      <c r="Y408">
        <v>0</v>
      </c>
      <c r="Z408">
        <v>4.8600000000000003</v>
      </c>
      <c r="AA408">
        <v>1</v>
      </c>
      <c r="AB408" t="s">
        <v>116</v>
      </c>
      <c r="AC408">
        <v>450</v>
      </c>
      <c r="AD408">
        <v>347.678</v>
      </c>
      <c r="AE408">
        <v>347.678</v>
      </c>
      <c r="AF408">
        <v>0</v>
      </c>
      <c r="AG408">
        <v>-11.462</v>
      </c>
      <c r="AH408">
        <v>-31.86</v>
      </c>
      <c r="AI408">
        <v>391</v>
      </c>
      <c r="AJ408">
        <v>0</v>
      </c>
      <c r="AL408">
        <v>0</v>
      </c>
      <c r="AM408" s="1">
        <v>45957</v>
      </c>
      <c r="AN408" s="1">
        <v>45957</v>
      </c>
      <c r="AO408" s="1">
        <v>45957</v>
      </c>
      <c r="AP408">
        <v>0</v>
      </c>
      <c r="AQ408">
        <v>372.38</v>
      </c>
      <c r="AR408">
        <v>5</v>
      </c>
      <c r="AS408">
        <v>0</v>
      </c>
      <c r="AT408">
        <v>0</v>
      </c>
      <c r="AU408">
        <v>0.5</v>
      </c>
      <c r="AV408">
        <v>0</v>
      </c>
      <c r="AW408">
        <v>0</v>
      </c>
      <c r="AX408">
        <v>0.1</v>
      </c>
      <c r="AY408" t="s">
        <v>127</v>
      </c>
      <c r="AZ408" t="s">
        <v>128</v>
      </c>
      <c r="BA408">
        <v>2.36</v>
      </c>
      <c r="BB408">
        <v>0</v>
      </c>
      <c r="BC408">
        <v>9.2279999999999998</v>
      </c>
      <c r="BD408">
        <v>-9.2279999999999998</v>
      </c>
      <c r="BE408">
        <v>0</v>
      </c>
      <c r="BF408">
        <v>0</v>
      </c>
      <c r="BG408">
        <v>0</v>
      </c>
      <c r="BH408">
        <v>2300</v>
      </c>
      <c r="BI408">
        <v>0.37237999999999999</v>
      </c>
      <c r="BL408">
        <v>0</v>
      </c>
      <c r="BM408">
        <v>0</v>
      </c>
      <c r="BN408">
        <v>0</v>
      </c>
      <c r="BO408">
        <v>0</v>
      </c>
      <c r="BP408">
        <v>0</v>
      </c>
      <c r="BS408" t="s">
        <v>207</v>
      </c>
      <c r="BT408">
        <v>1.8620000000000001</v>
      </c>
      <c r="BU408">
        <v>0</v>
      </c>
      <c r="BV408">
        <v>0.372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347.678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f t="shared" si="30"/>
        <v>391</v>
      </c>
      <c r="DD408">
        <f t="shared" si="31"/>
        <v>9.2279999999999998</v>
      </c>
      <c r="DE408">
        <f t="shared" si="32"/>
        <v>2.234</v>
      </c>
      <c r="DF408">
        <f t="shared" si="33"/>
        <v>31.86</v>
      </c>
      <c r="DG408">
        <f t="shared" si="34"/>
        <v>20.481999999999999</v>
      </c>
      <c r="DH408">
        <v>347.678</v>
      </c>
    </row>
    <row r="409" spans="1:112" x14ac:dyDescent="0.3">
      <c r="A409">
        <v>8728627479</v>
      </c>
      <c r="B409">
        <v>10728583681</v>
      </c>
      <c r="C409" s="1">
        <v>45933.480555555558</v>
      </c>
      <c r="D409" s="1">
        <v>45938.503472222219</v>
      </c>
      <c r="E409" t="s">
        <v>847</v>
      </c>
      <c r="F409">
        <v>1079</v>
      </c>
      <c r="G409">
        <v>1079</v>
      </c>
      <c r="H409">
        <v>0</v>
      </c>
      <c r="I409">
        <v>2500</v>
      </c>
      <c r="J409">
        <v>1250</v>
      </c>
      <c r="K409" t="s">
        <v>109</v>
      </c>
      <c r="L409">
        <v>5</v>
      </c>
      <c r="M409">
        <v>51.38</v>
      </c>
      <c r="N409">
        <v>0</v>
      </c>
      <c r="O409">
        <v>0</v>
      </c>
      <c r="P409">
        <v>5.1379999999999999</v>
      </c>
      <c r="Q409">
        <v>1.028</v>
      </c>
      <c r="R409">
        <v>25.96</v>
      </c>
      <c r="S409">
        <v>280.108</v>
      </c>
      <c r="T409">
        <v>-280.108</v>
      </c>
      <c r="U409">
        <v>-286.274</v>
      </c>
      <c r="V409">
        <v>-53.1</v>
      </c>
      <c r="W409">
        <v>0</v>
      </c>
      <c r="X409">
        <v>45</v>
      </c>
      <c r="Y409">
        <v>0</v>
      </c>
      <c r="Z409">
        <v>8.1</v>
      </c>
      <c r="AA409">
        <v>1</v>
      </c>
      <c r="AB409" t="s">
        <v>116</v>
      </c>
      <c r="AC409">
        <v>1250</v>
      </c>
      <c r="AD409">
        <v>739.62599999999998</v>
      </c>
      <c r="AE409">
        <v>739.62599999999998</v>
      </c>
      <c r="AF409">
        <v>0</v>
      </c>
      <c r="AG409">
        <v>0</v>
      </c>
      <c r="AI409">
        <v>0</v>
      </c>
      <c r="AJ409">
        <v>-286.274</v>
      </c>
      <c r="AK409">
        <v>-53.1</v>
      </c>
      <c r="AL409">
        <v>1079</v>
      </c>
      <c r="AM409" s="1"/>
      <c r="AN409" s="1"/>
      <c r="AO409" s="1"/>
      <c r="AP409">
        <v>0</v>
      </c>
      <c r="AQ409">
        <v>1027.6199999999999</v>
      </c>
      <c r="AR409">
        <v>5</v>
      </c>
      <c r="AS409">
        <v>0</v>
      </c>
      <c r="AT409">
        <v>0</v>
      </c>
      <c r="AU409">
        <v>0.5</v>
      </c>
      <c r="AV409">
        <v>0</v>
      </c>
      <c r="AW409">
        <v>0</v>
      </c>
      <c r="AX409">
        <v>0.1</v>
      </c>
      <c r="AY409" t="s">
        <v>112</v>
      </c>
      <c r="AZ409" t="s">
        <v>160</v>
      </c>
      <c r="BC409">
        <v>0</v>
      </c>
      <c r="BD409">
        <v>0</v>
      </c>
      <c r="BE409">
        <v>0</v>
      </c>
      <c r="BF409">
        <v>0</v>
      </c>
      <c r="BG409">
        <v>0</v>
      </c>
      <c r="BJ409">
        <v>25.96</v>
      </c>
      <c r="BK409">
        <v>0</v>
      </c>
      <c r="BL409">
        <v>280.108</v>
      </c>
      <c r="BM409">
        <v>-280.108</v>
      </c>
      <c r="BN409">
        <v>0</v>
      </c>
      <c r="BO409">
        <v>0</v>
      </c>
      <c r="BP409">
        <v>0</v>
      </c>
      <c r="BQ409">
        <v>1250</v>
      </c>
      <c r="BR409">
        <v>1.02762</v>
      </c>
      <c r="BS409" t="s">
        <v>848</v>
      </c>
      <c r="BT409">
        <v>0</v>
      </c>
      <c r="BU409">
        <v>5.1379999999999999</v>
      </c>
      <c r="BV409">
        <v>0</v>
      </c>
      <c r="BW409">
        <v>1.028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739.62599999999998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f t="shared" si="30"/>
        <v>1079</v>
      </c>
      <c r="DD409">
        <f t="shared" si="31"/>
        <v>280.108</v>
      </c>
      <c r="DE409">
        <f t="shared" si="32"/>
        <v>6.1660000000000004</v>
      </c>
      <c r="DF409">
        <f t="shared" si="33"/>
        <v>53.1</v>
      </c>
      <c r="DG409">
        <f t="shared" si="34"/>
        <v>56.518000000000001</v>
      </c>
      <c r="DH409">
        <v>739.62599999999998</v>
      </c>
    </row>
    <row r="410" spans="1:112" x14ac:dyDescent="0.3">
      <c r="A410">
        <v>8676045557</v>
      </c>
      <c r="B410">
        <v>10675970382</v>
      </c>
      <c r="C410" s="1">
        <v>45916.818055555559</v>
      </c>
      <c r="D410" s="1">
        <v>45923.393750000003</v>
      </c>
      <c r="E410" t="s">
        <v>849</v>
      </c>
      <c r="F410">
        <v>2494</v>
      </c>
      <c r="G410">
        <v>2494</v>
      </c>
      <c r="H410">
        <v>0</v>
      </c>
      <c r="I410">
        <v>4500</v>
      </c>
      <c r="J410">
        <v>1800</v>
      </c>
      <c r="K410" t="s">
        <v>109</v>
      </c>
      <c r="L410">
        <v>12</v>
      </c>
      <c r="M410">
        <v>267.20999999999998</v>
      </c>
      <c r="N410">
        <v>0</v>
      </c>
      <c r="O410">
        <v>0</v>
      </c>
      <c r="P410">
        <v>11.134</v>
      </c>
      <c r="Q410">
        <v>2.2269999999999999</v>
      </c>
      <c r="R410">
        <v>31.86</v>
      </c>
      <c r="S410">
        <v>794.58799999999997</v>
      </c>
      <c r="T410">
        <v>-794.58799999999997</v>
      </c>
      <c r="U410">
        <v>-807.94899999999996</v>
      </c>
      <c r="V410">
        <v>-71.98</v>
      </c>
      <c r="W410">
        <v>0</v>
      </c>
      <c r="X410">
        <v>61</v>
      </c>
      <c r="Y410">
        <v>0</v>
      </c>
      <c r="Z410">
        <v>10.98</v>
      </c>
      <c r="AA410">
        <v>1</v>
      </c>
      <c r="AB410" t="s">
        <v>116</v>
      </c>
      <c r="AC410">
        <v>2700</v>
      </c>
      <c r="AD410">
        <v>1614.0709999999999</v>
      </c>
      <c r="AE410">
        <v>1614.0709999999999</v>
      </c>
      <c r="AF410">
        <v>0</v>
      </c>
      <c r="AG410">
        <v>0</v>
      </c>
      <c r="AI410">
        <v>0</v>
      </c>
      <c r="AJ410">
        <v>-807.94899999999996</v>
      </c>
      <c r="AK410">
        <v>-71.98</v>
      </c>
      <c r="AL410">
        <v>2494</v>
      </c>
      <c r="AM410" s="1"/>
      <c r="AN410" s="1"/>
      <c r="AO410" s="1"/>
      <c r="AP410">
        <v>0</v>
      </c>
      <c r="AQ410">
        <v>2226.79</v>
      </c>
      <c r="AR410">
        <v>12</v>
      </c>
      <c r="AS410">
        <v>0</v>
      </c>
      <c r="AT410">
        <v>0</v>
      </c>
      <c r="AU410">
        <v>0.5</v>
      </c>
      <c r="AV410">
        <v>0</v>
      </c>
      <c r="AW410">
        <v>0</v>
      </c>
      <c r="AX410">
        <v>0.1</v>
      </c>
      <c r="AY410" t="s">
        <v>127</v>
      </c>
      <c r="AZ410" t="s">
        <v>128</v>
      </c>
      <c r="BC410">
        <v>0</v>
      </c>
      <c r="BD410">
        <v>0</v>
      </c>
      <c r="BE410">
        <v>0</v>
      </c>
      <c r="BF410">
        <v>0</v>
      </c>
      <c r="BG410">
        <v>0</v>
      </c>
      <c r="BJ410">
        <v>31.86</v>
      </c>
      <c r="BK410">
        <v>0</v>
      </c>
      <c r="BL410">
        <v>794.58799999999997</v>
      </c>
      <c r="BM410">
        <v>-794.58799999999997</v>
      </c>
      <c r="BN410">
        <v>0</v>
      </c>
      <c r="BO410">
        <v>0</v>
      </c>
      <c r="BP410">
        <v>0</v>
      </c>
      <c r="BQ410">
        <v>1800</v>
      </c>
      <c r="BR410">
        <v>2.2267899999999998</v>
      </c>
      <c r="BS410" t="s">
        <v>850</v>
      </c>
      <c r="BT410">
        <v>0</v>
      </c>
      <c r="BU410">
        <v>11.134</v>
      </c>
      <c r="BV410">
        <v>0</v>
      </c>
      <c r="BW410">
        <v>2.2269999999999999</v>
      </c>
      <c r="BX410">
        <v>0</v>
      </c>
      <c r="BY410">
        <v>0</v>
      </c>
      <c r="BZ410">
        <v>1614.0709999999999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f t="shared" si="30"/>
        <v>2494</v>
      </c>
      <c r="DD410">
        <f t="shared" si="31"/>
        <v>794.58799999999997</v>
      </c>
      <c r="DE410">
        <f t="shared" si="32"/>
        <v>13.361000000000001</v>
      </c>
      <c r="DF410">
        <f t="shared" si="33"/>
        <v>71.98</v>
      </c>
      <c r="DG410">
        <f t="shared" si="34"/>
        <v>278.34399999999999</v>
      </c>
      <c r="DH410">
        <v>1614.0709999999999</v>
      </c>
    </row>
    <row r="411" spans="1:112" x14ac:dyDescent="0.3">
      <c r="A411">
        <v>8669905946</v>
      </c>
      <c r="B411">
        <v>10669830098</v>
      </c>
      <c r="C411" s="1">
        <v>45915.47152777778</v>
      </c>
      <c r="D411" s="1">
        <v>45919.501388888886</v>
      </c>
      <c r="E411" t="s">
        <v>851</v>
      </c>
      <c r="F411">
        <v>3544</v>
      </c>
      <c r="G411">
        <v>3544</v>
      </c>
      <c r="H411">
        <v>0</v>
      </c>
      <c r="I411">
        <v>5000</v>
      </c>
      <c r="J411">
        <v>1250</v>
      </c>
      <c r="K411" t="s">
        <v>109</v>
      </c>
      <c r="L411">
        <v>12</v>
      </c>
      <c r="M411">
        <v>379.71</v>
      </c>
      <c r="N411">
        <v>0</v>
      </c>
      <c r="O411">
        <v>0</v>
      </c>
      <c r="P411">
        <v>15.821</v>
      </c>
      <c r="Q411">
        <v>3.1640000000000001</v>
      </c>
      <c r="R411">
        <v>25.96</v>
      </c>
      <c r="S411">
        <v>920.02200000000005</v>
      </c>
      <c r="T411">
        <v>-920.02200000000005</v>
      </c>
      <c r="U411">
        <v>-939.00699999999995</v>
      </c>
      <c r="V411">
        <v>-71.98</v>
      </c>
      <c r="W411">
        <v>0</v>
      </c>
      <c r="X411">
        <v>61</v>
      </c>
      <c r="Y411">
        <v>0</v>
      </c>
      <c r="Z411">
        <v>10.98</v>
      </c>
      <c r="AA411">
        <v>1</v>
      </c>
      <c r="AB411" t="s">
        <v>116</v>
      </c>
      <c r="AC411">
        <v>3750</v>
      </c>
      <c r="AD411">
        <v>2533.0129999999999</v>
      </c>
      <c r="AE411">
        <v>2533.0129999999999</v>
      </c>
      <c r="AF411">
        <v>0</v>
      </c>
      <c r="AG411">
        <v>0</v>
      </c>
      <c r="AI411">
        <v>0</v>
      </c>
      <c r="AJ411">
        <v>-939.00699999999995</v>
      </c>
      <c r="AK411">
        <v>-71.98</v>
      </c>
      <c r="AL411">
        <v>3544</v>
      </c>
      <c r="AM411" s="1"/>
      <c r="AN411" s="1"/>
      <c r="AO411" s="1"/>
      <c r="AP411">
        <v>0</v>
      </c>
      <c r="AQ411">
        <v>3164.29</v>
      </c>
      <c r="AR411">
        <v>12</v>
      </c>
      <c r="AS411">
        <v>0</v>
      </c>
      <c r="AT411">
        <v>0</v>
      </c>
      <c r="AU411">
        <v>0.5</v>
      </c>
      <c r="AV411">
        <v>0</v>
      </c>
      <c r="AW411">
        <v>0</v>
      </c>
      <c r="AX411">
        <v>0.1</v>
      </c>
      <c r="AY411" t="s">
        <v>112</v>
      </c>
      <c r="AZ411" t="s">
        <v>160</v>
      </c>
      <c r="BC411">
        <v>0</v>
      </c>
      <c r="BD411">
        <v>0</v>
      </c>
      <c r="BE411">
        <v>0</v>
      </c>
      <c r="BF411">
        <v>0</v>
      </c>
      <c r="BG411">
        <v>0</v>
      </c>
      <c r="BJ411">
        <v>25.96</v>
      </c>
      <c r="BK411">
        <v>0</v>
      </c>
      <c r="BL411">
        <v>920.02200000000005</v>
      </c>
      <c r="BM411">
        <v>-920.02200000000005</v>
      </c>
      <c r="BN411">
        <v>0</v>
      </c>
      <c r="BO411">
        <v>0</v>
      </c>
      <c r="BP411">
        <v>0</v>
      </c>
      <c r="BQ411">
        <v>1250</v>
      </c>
      <c r="BR411">
        <v>3.1642899999999998</v>
      </c>
      <c r="BS411" t="s">
        <v>852</v>
      </c>
      <c r="BT411">
        <v>0</v>
      </c>
      <c r="BU411">
        <v>15.821</v>
      </c>
      <c r="BV411">
        <v>0</v>
      </c>
      <c r="BW411">
        <v>3.1640000000000001</v>
      </c>
      <c r="BX411">
        <v>2533.0129999999999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f t="shared" si="30"/>
        <v>3544</v>
      </c>
      <c r="DD411">
        <f t="shared" si="31"/>
        <v>920.02200000000005</v>
      </c>
      <c r="DE411">
        <f t="shared" si="32"/>
        <v>18.984999999999999</v>
      </c>
      <c r="DF411">
        <f t="shared" si="33"/>
        <v>71.98</v>
      </c>
      <c r="DG411">
        <f t="shared" si="34"/>
        <v>395.53100000000001</v>
      </c>
      <c r="DH411">
        <v>2533.0129999999999</v>
      </c>
    </row>
    <row r="412" spans="1:112" x14ac:dyDescent="0.3">
      <c r="A412">
        <v>8681010160</v>
      </c>
      <c r="B412">
        <v>10680935897</v>
      </c>
      <c r="C412" s="1">
        <v>45918.802083333336</v>
      </c>
      <c r="D412" s="1">
        <v>45923.444444444445</v>
      </c>
      <c r="E412" t="s">
        <v>853</v>
      </c>
      <c r="F412">
        <v>3629</v>
      </c>
      <c r="G412">
        <v>0</v>
      </c>
      <c r="H412">
        <v>3629</v>
      </c>
      <c r="I412">
        <v>5000</v>
      </c>
      <c r="J412">
        <v>1165</v>
      </c>
      <c r="K412" t="s">
        <v>109</v>
      </c>
      <c r="L412">
        <v>12</v>
      </c>
      <c r="M412">
        <v>388.82</v>
      </c>
      <c r="N412">
        <v>0</v>
      </c>
      <c r="O412">
        <v>0</v>
      </c>
      <c r="P412">
        <v>16.201000000000001</v>
      </c>
      <c r="Q412">
        <v>3.24</v>
      </c>
      <c r="R412">
        <v>31.86</v>
      </c>
      <c r="S412">
        <v>1156.1990000000001</v>
      </c>
      <c r="T412">
        <v>-1156.1990000000001</v>
      </c>
      <c r="U412">
        <v>-1175.6400000000001</v>
      </c>
      <c r="V412">
        <v>-71.98</v>
      </c>
      <c r="W412">
        <v>0</v>
      </c>
      <c r="X412">
        <v>61</v>
      </c>
      <c r="Y412">
        <v>0</v>
      </c>
      <c r="Z412">
        <v>10.98</v>
      </c>
      <c r="AA412">
        <v>1</v>
      </c>
      <c r="AB412" t="s">
        <v>116</v>
      </c>
      <c r="AC412">
        <v>3835</v>
      </c>
      <c r="AD412">
        <v>2381.38</v>
      </c>
      <c r="AE412">
        <v>2381.38</v>
      </c>
      <c r="AF412">
        <v>0</v>
      </c>
      <c r="AG412">
        <v>-1175.6400000000001</v>
      </c>
      <c r="AH412">
        <v>-71.98</v>
      </c>
      <c r="AI412">
        <v>3629</v>
      </c>
      <c r="AJ412">
        <v>0</v>
      </c>
      <c r="AL412">
        <v>0</v>
      </c>
      <c r="AM412" s="1">
        <v>45938</v>
      </c>
      <c r="AN412" s="1">
        <v>45938</v>
      </c>
      <c r="AO412" s="1">
        <v>45938</v>
      </c>
      <c r="AP412">
        <v>0</v>
      </c>
      <c r="AQ412">
        <v>3240.18</v>
      </c>
      <c r="AR412">
        <v>12</v>
      </c>
      <c r="AS412">
        <v>0</v>
      </c>
      <c r="AT412">
        <v>0</v>
      </c>
      <c r="AU412">
        <v>0.5</v>
      </c>
      <c r="AV412">
        <v>0</v>
      </c>
      <c r="AW412">
        <v>0</v>
      </c>
      <c r="AX412">
        <v>0.1</v>
      </c>
      <c r="AY412" t="s">
        <v>127</v>
      </c>
      <c r="AZ412" t="s">
        <v>128</v>
      </c>
      <c r="BA412">
        <v>31.86</v>
      </c>
      <c r="BB412">
        <v>0</v>
      </c>
      <c r="BC412">
        <v>1156.1990000000001</v>
      </c>
      <c r="BD412">
        <v>-1156.1990000000001</v>
      </c>
      <c r="BE412">
        <v>0</v>
      </c>
      <c r="BF412">
        <v>0</v>
      </c>
      <c r="BG412">
        <v>0</v>
      </c>
      <c r="BH412">
        <v>1165</v>
      </c>
      <c r="BI412">
        <v>3.2401800000000001</v>
      </c>
      <c r="BL412">
        <v>0</v>
      </c>
      <c r="BM412">
        <v>0</v>
      </c>
      <c r="BN412">
        <v>0</v>
      </c>
      <c r="BO412">
        <v>0</v>
      </c>
      <c r="BP412">
        <v>0</v>
      </c>
      <c r="BS412" t="s">
        <v>854</v>
      </c>
      <c r="BT412">
        <v>16.201000000000001</v>
      </c>
      <c r="BU412">
        <v>0</v>
      </c>
      <c r="BV412">
        <v>3.24</v>
      </c>
      <c r="BW412">
        <v>0</v>
      </c>
      <c r="BX412">
        <v>0</v>
      </c>
      <c r="BY412">
        <v>0</v>
      </c>
      <c r="BZ412">
        <v>2381.38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f t="shared" si="30"/>
        <v>3629</v>
      </c>
      <c r="DD412">
        <f t="shared" si="31"/>
        <v>1156.1990000000001</v>
      </c>
      <c r="DE412">
        <f t="shared" si="32"/>
        <v>19.441000000000003</v>
      </c>
      <c r="DF412">
        <f t="shared" si="33"/>
        <v>71.98</v>
      </c>
      <c r="DG412">
        <f t="shared" si="34"/>
        <v>405.02100000000002</v>
      </c>
      <c r="DH412">
        <v>2381.38</v>
      </c>
    </row>
    <row r="413" spans="1:112" x14ac:dyDescent="0.3">
      <c r="A413">
        <v>8699000629</v>
      </c>
      <c r="B413">
        <v>10698929955</v>
      </c>
      <c r="C413" s="1">
        <v>45923.446527777778</v>
      </c>
      <c r="D413" s="1">
        <v>45928.754861111112</v>
      </c>
      <c r="E413" t="s">
        <v>855</v>
      </c>
      <c r="F413">
        <v>3154</v>
      </c>
      <c r="G413">
        <v>3154</v>
      </c>
      <c r="H413">
        <v>0</v>
      </c>
      <c r="I413">
        <v>4000</v>
      </c>
      <c r="J413">
        <v>640</v>
      </c>
      <c r="K413" t="s">
        <v>109</v>
      </c>
      <c r="L413">
        <v>18</v>
      </c>
      <c r="M413">
        <v>481.12</v>
      </c>
      <c r="N413">
        <v>0</v>
      </c>
      <c r="O413">
        <v>0</v>
      </c>
      <c r="P413">
        <v>13.364000000000001</v>
      </c>
      <c r="Q413">
        <v>2.673</v>
      </c>
      <c r="R413">
        <v>21.24</v>
      </c>
      <c r="S413">
        <v>669.91</v>
      </c>
      <c r="T413">
        <v>-669.91</v>
      </c>
      <c r="U413">
        <v>-685.947</v>
      </c>
      <c r="V413">
        <v>-71.98</v>
      </c>
      <c r="W413">
        <v>0</v>
      </c>
      <c r="X413">
        <v>61</v>
      </c>
      <c r="Y413">
        <v>0</v>
      </c>
      <c r="Z413">
        <v>10.98</v>
      </c>
      <c r="AA413">
        <v>1</v>
      </c>
      <c r="AB413" t="s">
        <v>116</v>
      </c>
      <c r="AC413">
        <v>3360</v>
      </c>
      <c r="AD413">
        <v>2396.0729999999999</v>
      </c>
      <c r="AE413">
        <v>2396.0729999999999</v>
      </c>
      <c r="AF413">
        <v>0</v>
      </c>
      <c r="AG413">
        <v>0</v>
      </c>
      <c r="AI413">
        <v>0</v>
      </c>
      <c r="AJ413">
        <v>-685.947</v>
      </c>
      <c r="AK413">
        <v>-71.98</v>
      </c>
      <c r="AL413">
        <v>3154</v>
      </c>
      <c r="AM413" s="1"/>
      <c r="AN413" s="1"/>
      <c r="AO413" s="1"/>
      <c r="AP413">
        <v>0</v>
      </c>
      <c r="AQ413">
        <v>2672.88</v>
      </c>
      <c r="AR413">
        <v>18</v>
      </c>
      <c r="AS413">
        <v>0</v>
      </c>
      <c r="AT413">
        <v>0</v>
      </c>
      <c r="AU413">
        <v>0.5</v>
      </c>
      <c r="AV413">
        <v>0</v>
      </c>
      <c r="AW413">
        <v>0</v>
      </c>
      <c r="AX413">
        <v>0.1</v>
      </c>
      <c r="AY413" t="s">
        <v>112</v>
      </c>
      <c r="AZ413" t="s">
        <v>128</v>
      </c>
      <c r="BC413">
        <v>0</v>
      </c>
      <c r="BD413">
        <v>0</v>
      </c>
      <c r="BE413">
        <v>0</v>
      </c>
      <c r="BF413">
        <v>0</v>
      </c>
      <c r="BG413">
        <v>0</v>
      </c>
      <c r="BJ413">
        <v>21.24</v>
      </c>
      <c r="BK413">
        <v>0</v>
      </c>
      <c r="BL413">
        <v>669.91</v>
      </c>
      <c r="BM413">
        <v>-669.91</v>
      </c>
      <c r="BN413">
        <v>0</v>
      </c>
      <c r="BO413">
        <v>0</v>
      </c>
      <c r="BP413">
        <v>0</v>
      </c>
      <c r="BQ413">
        <v>640</v>
      </c>
      <c r="BR413">
        <v>2.6728800000000001</v>
      </c>
      <c r="BS413" t="s">
        <v>856</v>
      </c>
      <c r="BT413">
        <v>0</v>
      </c>
      <c r="BU413">
        <v>13.364000000000001</v>
      </c>
      <c r="BV413">
        <v>0</v>
      </c>
      <c r="BW413">
        <v>2.673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2396.0729999999999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f t="shared" si="30"/>
        <v>3154</v>
      </c>
      <c r="DD413">
        <f t="shared" si="31"/>
        <v>669.91</v>
      </c>
      <c r="DE413">
        <f t="shared" si="32"/>
        <v>16.036999999999999</v>
      </c>
      <c r="DF413">
        <f t="shared" si="33"/>
        <v>71.98</v>
      </c>
      <c r="DG413">
        <f t="shared" si="34"/>
        <v>494.48399999999998</v>
      </c>
      <c r="DH413">
        <v>2396.0730000000003</v>
      </c>
    </row>
    <row r="414" spans="1:112" x14ac:dyDescent="0.3">
      <c r="A414">
        <v>8705467229</v>
      </c>
      <c r="B414">
        <v>10705399724</v>
      </c>
      <c r="C414" s="1">
        <v>45924.787499999999</v>
      </c>
      <c r="D414" s="1">
        <v>45931.455555555556</v>
      </c>
      <c r="E414" t="s">
        <v>857</v>
      </c>
      <c r="F414">
        <v>2032</v>
      </c>
      <c r="G414">
        <v>0</v>
      </c>
      <c r="H414">
        <v>2031.99</v>
      </c>
      <c r="I414">
        <v>4750</v>
      </c>
      <c r="J414">
        <v>2394</v>
      </c>
      <c r="K414" t="s">
        <v>109</v>
      </c>
      <c r="L414">
        <v>5</v>
      </c>
      <c r="M414">
        <v>96.76</v>
      </c>
      <c r="N414">
        <v>0</v>
      </c>
      <c r="O414">
        <v>0</v>
      </c>
      <c r="P414">
        <v>9.6760000000000002</v>
      </c>
      <c r="Q414">
        <v>1.9350000000000001</v>
      </c>
      <c r="R414">
        <v>31.86</v>
      </c>
      <c r="S414">
        <v>647.39200000000005</v>
      </c>
      <c r="T414">
        <v>-647.39200000000005</v>
      </c>
      <c r="U414">
        <v>-659.00300000000004</v>
      </c>
      <c r="V414">
        <v>-71.98</v>
      </c>
      <c r="W414">
        <v>0</v>
      </c>
      <c r="X414">
        <v>61</v>
      </c>
      <c r="Y414">
        <v>0</v>
      </c>
      <c r="Z414">
        <v>10.98</v>
      </c>
      <c r="AA414">
        <v>1</v>
      </c>
      <c r="AB414" t="s">
        <v>116</v>
      </c>
      <c r="AC414">
        <v>2238</v>
      </c>
      <c r="AD414">
        <v>1301.0070000000001</v>
      </c>
      <c r="AE414">
        <v>1301.0070000000001</v>
      </c>
      <c r="AF414">
        <v>0</v>
      </c>
      <c r="AG414">
        <v>-659.00300000000004</v>
      </c>
      <c r="AH414">
        <v>-71.98</v>
      </c>
      <c r="AI414">
        <v>2031.99</v>
      </c>
      <c r="AJ414">
        <v>0</v>
      </c>
      <c r="AL414">
        <v>0</v>
      </c>
      <c r="AM414" s="1">
        <v>45945</v>
      </c>
      <c r="AN414" s="1">
        <v>45945</v>
      </c>
      <c r="AO414" s="1">
        <v>45945</v>
      </c>
      <c r="AP414">
        <v>0</v>
      </c>
      <c r="AQ414">
        <v>1935.24</v>
      </c>
      <c r="AR414">
        <v>5</v>
      </c>
      <c r="AS414">
        <v>0</v>
      </c>
      <c r="AT414">
        <v>0</v>
      </c>
      <c r="AU414">
        <v>0.5</v>
      </c>
      <c r="AV414">
        <v>0</v>
      </c>
      <c r="AW414">
        <v>0</v>
      </c>
      <c r="AX414">
        <v>0.1</v>
      </c>
      <c r="AY414" t="s">
        <v>127</v>
      </c>
      <c r="AZ414" t="s">
        <v>128</v>
      </c>
      <c r="BA414">
        <v>31.86</v>
      </c>
      <c r="BB414">
        <v>0</v>
      </c>
      <c r="BC414">
        <v>647.39200000000005</v>
      </c>
      <c r="BD414">
        <v>-647.39200000000005</v>
      </c>
      <c r="BE414">
        <v>0</v>
      </c>
      <c r="BF414">
        <v>0</v>
      </c>
      <c r="BG414">
        <v>0</v>
      </c>
      <c r="BH414">
        <v>2394</v>
      </c>
      <c r="BI414">
        <v>1.9352400000000001</v>
      </c>
      <c r="BL414">
        <v>0</v>
      </c>
      <c r="BM414">
        <v>0</v>
      </c>
      <c r="BN414">
        <v>0</v>
      </c>
      <c r="BO414">
        <v>0</v>
      </c>
      <c r="BP414">
        <v>0</v>
      </c>
      <c r="BS414" t="s">
        <v>858</v>
      </c>
      <c r="BT414">
        <v>9.6760000000000002</v>
      </c>
      <c r="BU414">
        <v>0</v>
      </c>
      <c r="BV414">
        <v>1.9350000000000001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1301.0070000000001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f t="shared" si="30"/>
        <v>2031.99</v>
      </c>
      <c r="DD414">
        <f t="shared" si="31"/>
        <v>647.39200000000005</v>
      </c>
      <c r="DE414">
        <f t="shared" si="32"/>
        <v>11.611000000000001</v>
      </c>
      <c r="DF414">
        <f t="shared" si="33"/>
        <v>71.98</v>
      </c>
      <c r="DG414">
        <f t="shared" si="34"/>
        <v>106.43600000000001</v>
      </c>
      <c r="DH414">
        <v>1301.0069999999998</v>
      </c>
    </row>
    <row r="415" spans="1:112" x14ac:dyDescent="0.3">
      <c r="A415">
        <v>8729584913</v>
      </c>
      <c r="B415">
        <v>10729541126</v>
      </c>
      <c r="C415" s="1">
        <v>45933.480555555558</v>
      </c>
      <c r="D415" s="1">
        <v>45937.664583333331</v>
      </c>
      <c r="E415" t="s">
        <v>859</v>
      </c>
      <c r="F415">
        <v>3169</v>
      </c>
      <c r="G415">
        <v>0</v>
      </c>
      <c r="H415">
        <v>3169</v>
      </c>
      <c r="I415">
        <v>3750</v>
      </c>
      <c r="J415">
        <v>375</v>
      </c>
      <c r="K415" t="s">
        <v>109</v>
      </c>
      <c r="L415">
        <v>18</v>
      </c>
      <c r="M415">
        <v>483.41</v>
      </c>
      <c r="N415">
        <v>0</v>
      </c>
      <c r="O415">
        <v>0</v>
      </c>
      <c r="P415">
        <v>13.428000000000001</v>
      </c>
      <c r="Q415">
        <v>2.6859999999999999</v>
      </c>
      <c r="R415">
        <v>24.78</v>
      </c>
      <c r="S415">
        <v>785.27800000000002</v>
      </c>
      <c r="T415">
        <v>-785.27800000000002</v>
      </c>
      <c r="U415">
        <v>-801.39200000000005</v>
      </c>
      <c r="V415">
        <v>-71.98</v>
      </c>
      <c r="W415">
        <v>0</v>
      </c>
      <c r="X415">
        <v>61</v>
      </c>
      <c r="Y415">
        <v>0</v>
      </c>
      <c r="Z415">
        <v>10.98</v>
      </c>
      <c r="AA415">
        <v>1</v>
      </c>
      <c r="AB415" t="s">
        <v>116</v>
      </c>
      <c r="AC415">
        <v>3375</v>
      </c>
      <c r="AD415">
        <v>2295.6280000000002</v>
      </c>
      <c r="AE415">
        <v>2295.6280000000002</v>
      </c>
      <c r="AF415">
        <v>0</v>
      </c>
      <c r="AG415">
        <v>-801.39200000000005</v>
      </c>
      <c r="AH415">
        <v>-71.98</v>
      </c>
      <c r="AI415">
        <v>3169</v>
      </c>
      <c r="AJ415">
        <v>0</v>
      </c>
      <c r="AL415">
        <v>0</v>
      </c>
      <c r="AM415" s="1">
        <v>45953</v>
      </c>
      <c r="AN415" s="1">
        <v>45953</v>
      </c>
      <c r="AO415" s="1">
        <v>45953</v>
      </c>
      <c r="AP415">
        <v>0</v>
      </c>
      <c r="AQ415">
        <v>2685.59</v>
      </c>
      <c r="AR415">
        <v>18</v>
      </c>
      <c r="AS415">
        <v>0</v>
      </c>
      <c r="AT415">
        <v>0</v>
      </c>
      <c r="AU415">
        <v>0.5</v>
      </c>
      <c r="AV415">
        <v>0</v>
      </c>
      <c r="AW415">
        <v>0</v>
      </c>
      <c r="AX415">
        <v>0.1</v>
      </c>
      <c r="AY415" t="s">
        <v>112</v>
      </c>
      <c r="AZ415" t="s">
        <v>124</v>
      </c>
      <c r="BA415">
        <v>24.78</v>
      </c>
      <c r="BB415">
        <v>0</v>
      </c>
      <c r="BC415">
        <v>785.27800000000002</v>
      </c>
      <c r="BD415">
        <v>-785.27800000000002</v>
      </c>
      <c r="BE415">
        <v>0</v>
      </c>
      <c r="BF415">
        <v>0</v>
      </c>
      <c r="BG415">
        <v>0</v>
      </c>
      <c r="BH415">
        <v>375</v>
      </c>
      <c r="BI415">
        <v>2.6855899999999999</v>
      </c>
      <c r="BL415">
        <v>0</v>
      </c>
      <c r="BM415">
        <v>0</v>
      </c>
      <c r="BN415">
        <v>0</v>
      </c>
      <c r="BO415">
        <v>0</v>
      </c>
      <c r="BP415">
        <v>0</v>
      </c>
      <c r="BS415" t="s">
        <v>860</v>
      </c>
      <c r="BT415">
        <v>13.428000000000001</v>
      </c>
      <c r="BU415">
        <v>0</v>
      </c>
      <c r="BV415">
        <v>2.6859999999999999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2295.6280000000002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f t="shared" si="30"/>
        <v>3169</v>
      </c>
      <c r="DD415">
        <f t="shared" si="31"/>
        <v>785.27800000000002</v>
      </c>
      <c r="DE415">
        <f t="shared" si="32"/>
        <v>16.114000000000001</v>
      </c>
      <c r="DF415">
        <f t="shared" si="33"/>
        <v>71.98</v>
      </c>
      <c r="DG415">
        <f t="shared" si="34"/>
        <v>496.83800000000002</v>
      </c>
      <c r="DH415">
        <v>2295.6279999999997</v>
      </c>
    </row>
    <row r="416" spans="1:112" x14ac:dyDescent="0.3">
      <c r="A416">
        <v>8673323216</v>
      </c>
      <c r="B416">
        <v>10673247692</v>
      </c>
      <c r="C416" s="1">
        <v>45916.459722222222</v>
      </c>
      <c r="D416" s="1">
        <v>45918.779166666667</v>
      </c>
      <c r="E416" t="s">
        <v>559</v>
      </c>
      <c r="F416">
        <v>2994</v>
      </c>
      <c r="G416">
        <v>0</v>
      </c>
      <c r="H416">
        <v>2993.98</v>
      </c>
      <c r="I416">
        <v>4000</v>
      </c>
      <c r="J416">
        <v>800</v>
      </c>
      <c r="K416" t="s">
        <v>120</v>
      </c>
      <c r="L416">
        <v>12</v>
      </c>
      <c r="M416">
        <v>0</v>
      </c>
      <c r="N416">
        <v>160.38999999999999</v>
      </c>
      <c r="O416">
        <v>160.38999999999999</v>
      </c>
      <c r="P416">
        <v>13.366</v>
      </c>
      <c r="Q416">
        <v>2.673</v>
      </c>
      <c r="R416">
        <v>21.24</v>
      </c>
      <c r="S416">
        <v>635.92100000000005</v>
      </c>
      <c r="T416">
        <v>-635.92100000000005</v>
      </c>
      <c r="U416">
        <v>-651.96</v>
      </c>
      <c r="V416">
        <v>-71.98</v>
      </c>
      <c r="W416">
        <v>0</v>
      </c>
      <c r="X416">
        <v>61</v>
      </c>
      <c r="Y416">
        <v>0</v>
      </c>
      <c r="Z416">
        <v>10.98</v>
      </c>
      <c r="AA416">
        <v>1</v>
      </c>
      <c r="AB416" t="s">
        <v>110</v>
      </c>
      <c r="AC416">
        <v>3200</v>
      </c>
      <c r="AD416">
        <v>2270.04</v>
      </c>
      <c r="AE416">
        <v>2270.04</v>
      </c>
      <c r="AF416">
        <v>0</v>
      </c>
      <c r="AG416">
        <v>-651.96</v>
      </c>
      <c r="AH416">
        <v>-71.98</v>
      </c>
      <c r="AI416">
        <v>2993.98</v>
      </c>
      <c r="AJ416">
        <v>0</v>
      </c>
      <c r="AL416">
        <v>0</v>
      </c>
      <c r="AM416" s="1">
        <v>45933</v>
      </c>
      <c r="AN416" s="1">
        <v>45933</v>
      </c>
      <c r="AO416" s="1">
        <v>45933</v>
      </c>
      <c r="AP416">
        <v>0</v>
      </c>
      <c r="AQ416">
        <v>2673.22</v>
      </c>
      <c r="AR416">
        <v>0</v>
      </c>
      <c r="AS416">
        <v>6</v>
      </c>
      <c r="AT416">
        <v>6</v>
      </c>
      <c r="AU416">
        <v>0</v>
      </c>
      <c r="AV416">
        <v>0.25</v>
      </c>
      <c r="AW416">
        <v>0.25</v>
      </c>
      <c r="AX416">
        <v>0.1</v>
      </c>
      <c r="AY416" t="s">
        <v>112</v>
      </c>
      <c r="AZ416" t="s">
        <v>128</v>
      </c>
      <c r="BA416">
        <v>21.24</v>
      </c>
      <c r="BB416">
        <v>0</v>
      </c>
      <c r="BC416">
        <v>635.92100000000005</v>
      </c>
      <c r="BD416">
        <v>-635.92100000000005</v>
      </c>
      <c r="BE416">
        <v>0</v>
      </c>
      <c r="BF416">
        <v>0</v>
      </c>
      <c r="BG416">
        <v>0</v>
      </c>
      <c r="BH416">
        <v>800</v>
      </c>
      <c r="BI416">
        <v>2.6732200000000002</v>
      </c>
      <c r="BL416">
        <v>0</v>
      </c>
      <c r="BM416">
        <v>0</v>
      </c>
      <c r="BN416">
        <v>0</v>
      </c>
      <c r="BO416">
        <v>0</v>
      </c>
      <c r="BP416">
        <v>0</v>
      </c>
      <c r="BS416" t="s">
        <v>861</v>
      </c>
      <c r="BT416">
        <v>13.366</v>
      </c>
      <c r="BU416">
        <v>0</v>
      </c>
      <c r="BV416">
        <v>2.673</v>
      </c>
      <c r="BW416">
        <v>0</v>
      </c>
      <c r="BX416">
        <v>2270.04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f t="shared" si="30"/>
        <v>2993.98</v>
      </c>
      <c r="DD416">
        <f t="shared" si="31"/>
        <v>635.92100000000005</v>
      </c>
      <c r="DE416">
        <f t="shared" si="32"/>
        <v>16.039000000000001</v>
      </c>
      <c r="DF416">
        <f t="shared" si="33"/>
        <v>71.98</v>
      </c>
      <c r="DG416">
        <f t="shared" si="34"/>
        <v>334.14599999999996</v>
      </c>
      <c r="DH416">
        <v>2270.04</v>
      </c>
    </row>
    <row r="417" spans="1:112" x14ac:dyDescent="0.3">
      <c r="A417">
        <v>8676687007</v>
      </c>
      <c r="B417">
        <v>10676612041</v>
      </c>
      <c r="C417" s="1">
        <v>45917.434027777781</v>
      </c>
      <c r="D417" s="1">
        <v>45921.567361111112</v>
      </c>
      <c r="E417" t="s">
        <v>862</v>
      </c>
      <c r="F417">
        <v>1149</v>
      </c>
      <c r="G417">
        <v>1149</v>
      </c>
      <c r="H417">
        <v>0</v>
      </c>
      <c r="I417">
        <v>4400</v>
      </c>
      <c r="J417">
        <v>3080</v>
      </c>
      <c r="K417" t="s">
        <v>109</v>
      </c>
      <c r="L417">
        <v>12</v>
      </c>
      <c r="M417">
        <v>123.11</v>
      </c>
      <c r="N417">
        <v>0</v>
      </c>
      <c r="O417">
        <v>0</v>
      </c>
      <c r="P417">
        <v>5.1289999999999996</v>
      </c>
      <c r="Q417">
        <v>1.026</v>
      </c>
      <c r="R417">
        <v>31.86</v>
      </c>
      <c r="S417">
        <v>366.07100000000003</v>
      </c>
      <c r="T417">
        <v>-366.07100000000003</v>
      </c>
      <c r="U417">
        <v>-372.226</v>
      </c>
      <c r="V417">
        <v>-53.1</v>
      </c>
      <c r="W417">
        <v>0</v>
      </c>
      <c r="X417">
        <v>45</v>
      </c>
      <c r="Y417">
        <v>0</v>
      </c>
      <c r="Z417">
        <v>8.1</v>
      </c>
      <c r="AA417">
        <v>1</v>
      </c>
      <c r="AB417" t="s">
        <v>116</v>
      </c>
      <c r="AC417">
        <v>1320</v>
      </c>
      <c r="AD417">
        <v>723.67399999999998</v>
      </c>
      <c r="AE417">
        <v>723.67399999999998</v>
      </c>
      <c r="AF417">
        <v>0</v>
      </c>
      <c r="AG417">
        <v>0</v>
      </c>
      <c r="AI417">
        <v>0</v>
      </c>
      <c r="AJ417">
        <v>-372.226</v>
      </c>
      <c r="AK417">
        <v>-53.1</v>
      </c>
      <c r="AL417">
        <v>1149</v>
      </c>
      <c r="AM417" s="1"/>
      <c r="AN417" s="1"/>
      <c r="AO417" s="1"/>
      <c r="AP417">
        <v>0</v>
      </c>
      <c r="AQ417">
        <v>1025.8900000000001</v>
      </c>
      <c r="AR417">
        <v>12</v>
      </c>
      <c r="AS417">
        <v>0</v>
      </c>
      <c r="AT417">
        <v>0</v>
      </c>
      <c r="AU417">
        <v>0.5</v>
      </c>
      <c r="AV417">
        <v>0</v>
      </c>
      <c r="AW417">
        <v>0</v>
      </c>
      <c r="AX417">
        <v>0.1</v>
      </c>
      <c r="AY417" t="s">
        <v>127</v>
      </c>
      <c r="AZ417" t="s">
        <v>113</v>
      </c>
      <c r="BC417">
        <v>0</v>
      </c>
      <c r="BD417">
        <v>0</v>
      </c>
      <c r="BE417">
        <v>0</v>
      </c>
      <c r="BF417">
        <v>0</v>
      </c>
      <c r="BG417">
        <v>0</v>
      </c>
      <c r="BJ417">
        <v>31.86</v>
      </c>
      <c r="BK417">
        <v>0</v>
      </c>
      <c r="BL417">
        <v>366.07100000000003</v>
      </c>
      <c r="BM417">
        <v>-366.07100000000003</v>
      </c>
      <c r="BN417">
        <v>0</v>
      </c>
      <c r="BO417">
        <v>0</v>
      </c>
      <c r="BP417">
        <v>0</v>
      </c>
      <c r="BQ417">
        <v>3080</v>
      </c>
      <c r="BR417">
        <v>1.02589</v>
      </c>
      <c r="BS417" t="s">
        <v>863</v>
      </c>
      <c r="BT417">
        <v>0</v>
      </c>
      <c r="BU417">
        <v>5.1289999999999996</v>
      </c>
      <c r="BV417">
        <v>0</v>
      </c>
      <c r="BW417">
        <v>1.026</v>
      </c>
      <c r="BX417">
        <v>0</v>
      </c>
      <c r="BY417">
        <v>723.67399999999998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f t="shared" si="30"/>
        <v>1149</v>
      </c>
      <c r="DD417">
        <f t="shared" si="31"/>
        <v>366.07100000000003</v>
      </c>
      <c r="DE417">
        <f t="shared" si="32"/>
        <v>6.1549999999999994</v>
      </c>
      <c r="DF417">
        <f t="shared" si="33"/>
        <v>53.1</v>
      </c>
      <c r="DG417">
        <f t="shared" si="34"/>
        <v>128.239</v>
      </c>
      <c r="DH417">
        <v>723.67399999999998</v>
      </c>
    </row>
    <row r="418" spans="1:112" x14ac:dyDescent="0.3">
      <c r="A418">
        <v>8686513129</v>
      </c>
      <c r="B418">
        <v>10686440530</v>
      </c>
      <c r="C418" s="1">
        <v>45920.538888888892</v>
      </c>
      <c r="D418" s="1">
        <v>45925.802083333336</v>
      </c>
      <c r="E418" t="s">
        <v>864</v>
      </c>
      <c r="F418">
        <v>2417</v>
      </c>
      <c r="G418">
        <v>2417</v>
      </c>
      <c r="H418">
        <v>0</v>
      </c>
      <c r="I418">
        <v>3250</v>
      </c>
      <c r="J418">
        <v>488</v>
      </c>
      <c r="K418" t="s">
        <v>109</v>
      </c>
      <c r="L418">
        <v>12</v>
      </c>
      <c r="M418">
        <v>258.95999999999998</v>
      </c>
      <c r="N418">
        <v>0</v>
      </c>
      <c r="O418">
        <v>0</v>
      </c>
      <c r="P418">
        <v>10.79</v>
      </c>
      <c r="Q418">
        <v>2.1579999999999999</v>
      </c>
      <c r="R418">
        <v>25.96</v>
      </c>
      <c r="S418">
        <v>627.45299999999997</v>
      </c>
      <c r="T418">
        <v>-627.45299999999997</v>
      </c>
      <c r="U418">
        <v>-640.40099999999995</v>
      </c>
      <c r="V418">
        <v>-71.98</v>
      </c>
      <c r="W418">
        <v>0</v>
      </c>
      <c r="X418">
        <v>61</v>
      </c>
      <c r="Y418">
        <v>0</v>
      </c>
      <c r="Z418">
        <v>10.98</v>
      </c>
      <c r="AA418">
        <v>1</v>
      </c>
      <c r="AB418" t="s">
        <v>116</v>
      </c>
      <c r="AC418">
        <v>2623</v>
      </c>
      <c r="AD418">
        <v>1704.6189999999999</v>
      </c>
      <c r="AE418">
        <v>1704.6189999999999</v>
      </c>
      <c r="AF418">
        <v>0</v>
      </c>
      <c r="AG418">
        <v>0</v>
      </c>
      <c r="AI418">
        <v>0</v>
      </c>
      <c r="AJ418">
        <v>-640.40099999999995</v>
      </c>
      <c r="AK418">
        <v>-71.98</v>
      </c>
      <c r="AL418">
        <v>2417</v>
      </c>
      <c r="AM418" s="1"/>
      <c r="AN418" s="1"/>
      <c r="AO418" s="1"/>
      <c r="AP418">
        <v>0</v>
      </c>
      <c r="AQ418">
        <v>2158.04</v>
      </c>
      <c r="AR418">
        <v>12</v>
      </c>
      <c r="AS418">
        <v>0</v>
      </c>
      <c r="AT418">
        <v>0</v>
      </c>
      <c r="AU418">
        <v>0.5</v>
      </c>
      <c r="AV418">
        <v>0</v>
      </c>
      <c r="AW418">
        <v>0</v>
      </c>
      <c r="AX418">
        <v>0.1</v>
      </c>
      <c r="AY418" t="s">
        <v>121</v>
      </c>
      <c r="AZ418" t="s">
        <v>113</v>
      </c>
      <c r="BC418">
        <v>0</v>
      </c>
      <c r="BD418">
        <v>0</v>
      </c>
      <c r="BE418">
        <v>0</v>
      </c>
      <c r="BF418">
        <v>0</v>
      </c>
      <c r="BG418">
        <v>0</v>
      </c>
      <c r="BJ418">
        <v>25.96</v>
      </c>
      <c r="BK418">
        <v>0</v>
      </c>
      <c r="BL418">
        <v>627.45299999999997</v>
      </c>
      <c r="BM418">
        <v>-627.45299999999997</v>
      </c>
      <c r="BN418">
        <v>0</v>
      </c>
      <c r="BO418">
        <v>0</v>
      </c>
      <c r="BP418">
        <v>0</v>
      </c>
      <c r="BQ418">
        <v>488</v>
      </c>
      <c r="BR418">
        <v>2.1580400000000002</v>
      </c>
      <c r="BS418" t="s">
        <v>865</v>
      </c>
      <c r="BT418">
        <v>0</v>
      </c>
      <c r="BU418">
        <v>10.79</v>
      </c>
      <c r="BV418">
        <v>0</v>
      </c>
      <c r="BW418">
        <v>2.1579999999999999</v>
      </c>
      <c r="BX418">
        <v>0</v>
      </c>
      <c r="BY418">
        <v>0</v>
      </c>
      <c r="BZ418">
        <v>0</v>
      </c>
      <c r="CA418">
        <v>1704.6189999999999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f t="shared" si="30"/>
        <v>2417</v>
      </c>
      <c r="DD418">
        <f t="shared" si="31"/>
        <v>627.45299999999997</v>
      </c>
      <c r="DE418">
        <f t="shared" si="32"/>
        <v>12.947999999999999</v>
      </c>
      <c r="DF418">
        <f t="shared" si="33"/>
        <v>71.98</v>
      </c>
      <c r="DG418">
        <f t="shared" si="34"/>
        <v>269.75</v>
      </c>
      <c r="DH418">
        <v>1704.6189999999999</v>
      </c>
    </row>
    <row r="419" spans="1:112" x14ac:dyDescent="0.3">
      <c r="A419">
        <v>8746708094</v>
      </c>
      <c r="B419">
        <v>10746729082</v>
      </c>
      <c r="C419" s="1">
        <v>45940.808333333334</v>
      </c>
      <c r="D419" s="1">
        <v>45946.583333333336</v>
      </c>
      <c r="E419" t="s">
        <v>866</v>
      </c>
      <c r="F419">
        <v>4219</v>
      </c>
      <c r="G419">
        <v>0</v>
      </c>
      <c r="H419">
        <v>4219</v>
      </c>
      <c r="I419">
        <v>4750</v>
      </c>
      <c r="J419">
        <v>325</v>
      </c>
      <c r="K419" t="s">
        <v>109</v>
      </c>
      <c r="L419">
        <v>18</v>
      </c>
      <c r="M419">
        <v>643.58000000000004</v>
      </c>
      <c r="N419">
        <v>0</v>
      </c>
      <c r="O419">
        <v>0</v>
      </c>
      <c r="P419">
        <v>17.876999999999999</v>
      </c>
      <c r="Q419">
        <v>3.5750000000000002</v>
      </c>
      <c r="R419">
        <v>24.78</v>
      </c>
      <c r="S419">
        <v>1045.4680000000001</v>
      </c>
      <c r="T419">
        <v>-1045.4680000000001</v>
      </c>
      <c r="U419">
        <v>-1066.92</v>
      </c>
      <c r="V419">
        <v>-71.98</v>
      </c>
      <c r="W419">
        <v>0</v>
      </c>
      <c r="X419">
        <v>61</v>
      </c>
      <c r="Y419">
        <v>0</v>
      </c>
      <c r="Z419">
        <v>10.98</v>
      </c>
      <c r="AA419">
        <v>1</v>
      </c>
      <c r="AB419" t="s">
        <v>116</v>
      </c>
      <c r="AC419">
        <v>4425</v>
      </c>
      <c r="AD419">
        <v>3080.1</v>
      </c>
      <c r="AE419">
        <v>3080.1</v>
      </c>
      <c r="AF419">
        <v>0</v>
      </c>
      <c r="AG419">
        <v>-1066.92</v>
      </c>
      <c r="AH419">
        <v>-71.98</v>
      </c>
      <c r="AI419">
        <v>4219</v>
      </c>
      <c r="AJ419">
        <v>0</v>
      </c>
      <c r="AL419">
        <v>0</v>
      </c>
      <c r="AM419" s="1">
        <v>45960</v>
      </c>
      <c r="AN419" s="1">
        <v>45960</v>
      </c>
      <c r="AO419" s="1">
        <v>45960</v>
      </c>
      <c r="AP419">
        <v>0</v>
      </c>
      <c r="AQ419">
        <v>3575.42</v>
      </c>
      <c r="AR419">
        <v>18</v>
      </c>
      <c r="AS419">
        <v>0</v>
      </c>
      <c r="AT419">
        <v>0</v>
      </c>
      <c r="AU419">
        <v>0.5</v>
      </c>
      <c r="AV419">
        <v>0</v>
      </c>
      <c r="AW419">
        <v>0</v>
      </c>
      <c r="AX419">
        <v>0.1</v>
      </c>
      <c r="AY419" t="s">
        <v>112</v>
      </c>
      <c r="AZ419" t="s">
        <v>124</v>
      </c>
      <c r="BA419">
        <v>24.78</v>
      </c>
      <c r="BB419">
        <v>0</v>
      </c>
      <c r="BC419">
        <v>1045.4680000000001</v>
      </c>
      <c r="BD419">
        <v>-1045.4680000000001</v>
      </c>
      <c r="BE419">
        <v>0</v>
      </c>
      <c r="BF419">
        <v>0</v>
      </c>
      <c r="BG419">
        <v>0</v>
      </c>
      <c r="BH419">
        <v>325</v>
      </c>
      <c r="BI419">
        <v>3.5754199999999998</v>
      </c>
      <c r="BL419">
        <v>0</v>
      </c>
      <c r="BM419">
        <v>0</v>
      </c>
      <c r="BN419">
        <v>0</v>
      </c>
      <c r="BO419">
        <v>0</v>
      </c>
      <c r="BP419">
        <v>0</v>
      </c>
      <c r="BS419" t="s">
        <v>867</v>
      </c>
      <c r="BT419">
        <v>17.876999999999999</v>
      </c>
      <c r="BU419">
        <v>0</v>
      </c>
      <c r="BV419">
        <v>3.5750000000000002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3080.1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f t="shared" si="30"/>
        <v>4219</v>
      </c>
      <c r="DD419">
        <f t="shared" si="31"/>
        <v>1045.4680000000001</v>
      </c>
      <c r="DE419">
        <f t="shared" si="32"/>
        <v>21.451999999999998</v>
      </c>
      <c r="DF419">
        <f t="shared" si="33"/>
        <v>71.98</v>
      </c>
      <c r="DG419">
        <f t="shared" si="34"/>
        <v>661.45699999999999</v>
      </c>
      <c r="DH419">
        <v>3080.1</v>
      </c>
    </row>
    <row r="420" spans="1:112" x14ac:dyDescent="0.3">
      <c r="A420">
        <v>8744334418</v>
      </c>
      <c r="B420">
        <v>10744342856</v>
      </c>
      <c r="C420" s="1">
        <v>45939.773611111108</v>
      </c>
      <c r="D420" s="1">
        <v>45943.704861111109</v>
      </c>
      <c r="E420" t="s">
        <v>868</v>
      </c>
      <c r="F420">
        <v>3954.99</v>
      </c>
      <c r="G420">
        <v>0</v>
      </c>
      <c r="H420">
        <v>3955</v>
      </c>
      <c r="I420">
        <v>4500</v>
      </c>
      <c r="J420">
        <v>339</v>
      </c>
      <c r="K420" t="s">
        <v>109</v>
      </c>
      <c r="L420">
        <v>18</v>
      </c>
      <c r="M420">
        <v>603.29999999999995</v>
      </c>
      <c r="N420">
        <v>0</v>
      </c>
      <c r="O420">
        <v>0</v>
      </c>
      <c r="P420">
        <v>16.757999999999999</v>
      </c>
      <c r="Q420">
        <v>3.3519999999999999</v>
      </c>
      <c r="R420">
        <v>24.78</v>
      </c>
      <c r="S420">
        <v>980.04899999999998</v>
      </c>
      <c r="T420">
        <v>-980.04899999999998</v>
      </c>
      <c r="U420">
        <v>-1000.159</v>
      </c>
      <c r="V420">
        <v>-71.98</v>
      </c>
      <c r="W420">
        <v>0</v>
      </c>
      <c r="X420">
        <v>61</v>
      </c>
      <c r="Y420">
        <v>0</v>
      </c>
      <c r="Z420">
        <v>10.98</v>
      </c>
      <c r="AA420">
        <v>1</v>
      </c>
      <c r="AB420" t="s">
        <v>110</v>
      </c>
      <c r="AC420">
        <v>4161</v>
      </c>
      <c r="AD420">
        <v>2882.8609999999999</v>
      </c>
      <c r="AE420">
        <v>2882.8609999999999</v>
      </c>
      <c r="AF420">
        <v>0</v>
      </c>
      <c r="AG420">
        <v>-1000.159</v>
      </c>
      <c r="AH420">
        <v>-71.98</v>
      </c>
      <c r="AI420">
        <v>3955</v>
      </c>
      <c r="AJ420">
        <v>0</v>
      </c>
      <c r="AL420">
        <v>0</v>
      </c>
      <c r="AM420" s="1">
        <v>45957</v>
      </c>
      <c r="AN420" s="1">
        <v>45957</v>
      </c>
      <c r="AO420" s="1">
        <v>45957</v>
      </c>
      <c r="AP420">
        <v>0</v>
      </c>
      <c r="AQ420">
        <v>3351.69</v>
      </c>
      <c r="AR420">
        <v>18</v>
      </c>
      <c r="AS420">
        <v>0</v>
      </c>
      <c r="AT420">
        <v>0</v>
      </c>
      <c r="AU420">
        <v>0.5</v>
      </c>
      <c r="AV420">
        <v>0</v>
      </c>
      <c r="AW420">
        <v>0</v>
      </c>
      <c r="AX420">
        <v>0.1</v>
      </c>
      <c r="AY420" t="s">
        <v>112</v>
      </c>
      <c r="AZ420" t="s">
        <v>113</v>
      </c>
      <c r="BA420">
        <v>24.78</v>
      </c>
      <c r="BB420">
        <v>0</v>
      </c>
      <c r="BC420">
        <v>980.04899999999998</v>
      </c>
      <c r="BD420">
        <v>-980.04899999999998</v>
      </c>
      <c r="BE420">
        <v>0</v>
      </c>
      <c r="BF420">
        <v>0</v>
      </c>
      <c r="BG420">
        <v>0</v>
      </c>
      <c r="BH420">
        <v>339</v>
      </c>
      <c r="BI420">
        <v>3.3516900000000001</v>
      </c>
      <c r="BL420">
        <v>0</v>
      </c>
      <c r="BM420">
        <v>0</v>
      </c>
      <c r="BN420">
        <v>0</v>
      </c>
      <c r="BO420">
        <v>0</v>
      </c>
      <c r="BP420">
        <v>0</v>
      </c>
      <c r="BS420" t="s">
        <v>869</v>
      </c>
      <c r="BT420">
        <v>16.757999999999999</v>
      </c>
      <c r="BU420">
        <v>0</v>
      </c>
      <c r="BV420">
        <v>3.3519999999999999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2882.8609999999999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f t="shared" si="30"/>
        <v>3955</v>
      </c>
      <c r="DD420">
        <f t="shared" si="31"/>
        <v>980.04899999999998</v>
      </c>
      <c r="DE420">
        <f t="shared" si="32"/>
        <v>20.11</v>
      </c>
      <c r="DF420">
        <f t="shared" si="33"/>
        <v>71.98</v>
      </c>
      <c r="DG420">
        <f t="shared" si="34"/>
        <v>620.05799999999999</v>
      </c>
      <c r="DH420">
        <v>2882.8609999999999</v>
      </c>
    </row>
    <row r="421" spans="1:112" x14ac:dyDescent="0.3">
      <c r="A421">
        <v>8718134379</v>
      </c>
      <c r="B421">
        <v>10718076640</v>
      </c>
      <c r="C421" s="1">
        <v>45930.615277777775</v>
      </c>
      <c r="D421" s="1">
        <v>45935.611805555556</v>
      </c>
      <c r="E421" t="s">
        <v>870</v>
      </c>
      <c r="F421">
        <v>1340</v>
      </c>
      <c r="G421">
        <v>0</v>
      </c>
      <c r="H421">
        <v>1340</v>
      </c>
      <c r="I421">
        <v>2000</v>
      </c>
      <c r="J421">
        <v>489</v>
      </c>
      <c r="K421" t="s">
        <v>109</v>
      </c>
      <c r="L421">
        <v>5</v>
      </c>
      <c r="M421">
        <v>63.81</v>
      </c>
      <c r="N421">
        <v>0</v>
      </c>
      <c r="O421">
        <v>0</v>
      </c>
      <c r="P421">
        <v>6.3810000000000002</v>
      </c>
      <c r="Q421">
        <v>1.276</v>
      </c>
      <c r="R421">
        <v>22.42</v>
      </c>
      <c r="S421">
        <v>300.428</v>
      </c>
      <c r="T421">
        <v>-300.428</v>
      </c>
      <c r="U421">
        <v>-308.08499999999998</v>
      </c>
      <c r="V421">
        <v>-53.1</v>
      </c>
      <c r="W421">
        <v>0</v>
      </c>
      <c r="X421">
        <v>45</v>
      </c>
      <c r="Y421">
        <v>0</v>
      </c>
      <c r="Z421">
        <v>8.1</v>
      </c>
      <c r="AA421">
        <v>1</v>
      </c>
      <c r="AB421" t="s">
        <v>116</v>
      </c>
      <c r="AC421">
        <v>1511</v>
      </c>
      <c r="AD421">
        <v>978.81500000000005</v>
      </c>
      <c r="AE421">
        <v>978.81500000000005</v>
      </c>
      <c r="AF421">
        <v>0</v>
      </c>
      <c r="AG421">
        <v>-308.08499999999998</v>
      </c>
      <c r="AH421">
        <v>-53.1</v>
      </c>
      <c r="AI421">
        <v>1340</v>
      </c>
      <c r="AJ421">
        <v>0</v>
      </c>
      <c r="AL421">
        <v>0</v>
      </c>
      <c r="AM421" s="1">
        <v>45953</v>
      </c>
      <c r="AN421" s="1">
        <v>45953</v>
      </c>
      <c r="AO421" s="1">
        <v>45953</v>
      </c>
      <c r="AP421">
        <v>0</v>
      </c>
      <c r="AQ421">
        <v>1276.19</v>
      </c>
      <c r="AR421">
        <v>5</v>
      </c>
      <c r="AS421">
        <v>0</v>
      </c>
      <c r="AT421">
        <v>0</v>
      </c>
      <c r="AU421">
        <v>0.5</v>
      </c>
      <c r="AV421">
        <v>0</v>
      </c>
      <c r="AW421">
        <v>0</v>
      </c>
      <c r="AX421">
        <v>0.1</v>
      </c>
      <c r="AY421" t="s">
        <v>112</v>
      </c>
      <c r="AZ421" t="s">
        <v>128</v>
      </c>
      <c r="BA421">
        <v>22.42</v>
      </c>
      <c r="BB421">
        <v>0</v>
      </c>
      <c r="BC421">
        <v>300.428</v>
      </c>
      <c r="BD421">
        <v>-300.428</v>
      </c>
      <c r="BE421">
        <v>0</v>
      </c>
      <c r="BF421">
        <v>0</v>
      </c>
      <c r="BG421">
        <v>0</v>
      </c>
      <c r="BH421">
        <v>489</v>
      </c>
      <c r="BI421">
        <v>1.2761899999999999</v>
      </c>
      <c r="BL421">
        <v>0</v>
      </c>
      <c r="BM421">
        <v>0</v>
      </c>
      <c r="BN421">
        <v>0</v>
      </c>
      <c r="BO421">
        <v>0</v>
      </c>
      <c r="BP421">
        <v>0</v>
      </c>
      <c r="BS421" t="s">
        <v>871</v>
      </c>
      <c r="BT421">
        <v>6.3810000000000002</v>
      </c>
      <c r="BU421">
        <v>0</v>
      </c>
      <c r="BV421">
        <v>1.276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978.81500000000005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f t="shared" si="30"/>
        <v>1340</v>
      </c>
      <c r="DD421">
        <f t="shared" si="31"/>
        <v>300.428</v>
      </c>
      <c r="DE421">
        <f t="shared" si="32"/>
        <v>7.657</v>
      </c>
      <c r="DF421">
        <f t="shared" si="33"/>
        <v>53.1</v>
      </c>
      <c r="DG421">
        <f t="shared" si="34"/>
        <v>70.191000000000003</v>
      </c>
      <c r="DH421">
        <v>978.81500000000017</v>
      </c>
    </row>
    <row r="422" spans="1:112" x14ac:dyDescent="0.3">
      <c r="A422">
        <v>8739426800</v>
      </c>
      <c r="B422">
        <v>10739412528</v>
      </c>
      <c r="C422" s="1">
        <v>45937.468055555553</v>
      </c>
      <c r="D422" s="1">
        <v>45945.658333333333</v>
      </c>
      <c r="E422" t="s">
        <v>872</v>
      </c>
      <c r="F422">
        <v>3743</v>
      </c>
      <c r="G422">
        <v>0</v>
      </c>
      <c r="H422">
        <v>3743</v>
      </c>
      <c r="I422">
        <v>4000</v>
      </c>
      <c r="J422">
        <v>51</v>
      </c>
      <c r="K422" t="s">
        <v>109</v>
      </c>
      <c r="L422">
        <v>18</v>
      </c>
      <c r="M422">
        <v>570.97</v>
      </c>
      <c r="N422">
        <v>0</v>
      </c>
      <c r="O422">
        <v>0</v>
      </c>
      <c r="P422">
        <v>15.86</v>
      </c>
      <c r="Q422">
        <v>3.1720000000000002</v>
      </c>
      <c r="R422">
        <v>24.78</v>
      </c>
      <c r="S422">
        <v>927.51499999999999</v>
      </c>
      <c r="T422">
        <v>-927.51499999999999</v>
      </c>
      <c r="U422">
        <v>-946.54700000000003</v>
      </c>
      <c r="V422">
        <v>-71.98</v>
      </c>
      <c r="W422">
        <v>0</v>
      </c>
      <c r="X422">
        <v>61</v>
      </c>
      <c r="Y422">
        <v>0</v>
      </c>
      <c r="Z422">
        <v>10.98</v>
      </c>
      <c r="AA422">
        <v>1</v>
      </c>
      <c r="AB422" t="s">
        <v>116</v>
      </c>
      <c r="AC422">
        <v>3949</v>
      </c>
      <c r="AD422">
        <v>2724.473</v>
      </c>
      <c r="AE422">
        <v>2724.473</v>
      </c>
      <c r="AF422">
        <v>0</v>
      </c>
      <c r="AG422">
        <v>-946.54700000000003</v>
      </c>
      <c r="AH422">
        <v>-71.98</v>
      </c>
      <c r="AI422">
        <v>3743</v>
      </c>
      <c r="AJ422">
        <v>0</v>
      </c>
      <c r="AL422">
        <v>0</v>
      </c>
      <c r="AM422" s="1">
        <v>45959</v>
      </c>
      <c r="AN422" s="1">
        <v>45959</v>
      </c>
      <c r="AO422" s="1">
        <v>45959</v>
      </c>
      <c r="AP422">
        <v>0</v>
      </c>
      <c r="AQ422">
        <v>3172.03</v>
      </c>
      <c r="AR422">
        <v>18</v>
      </c>
      <c r="AS422">
        <v>0</v>
      </c>
      <c r="AT422">
        <v>0</v>
      </c>
      <c r="AU422">
        <v>0.5</v>
      </c>
      <c r="AV422">
        <v>0</v>
      </c>
      <c r="AW422">
        <v>0</v>
      </c>
      <c r="AX422">
        <v>0.1</v>
      </c>
      <c r="AY422" t="s">
        <v>112</v>
      </c>
      <c r="AZ422" t="s">
        <v>113</v>
      </c>
      <c r="BA422">
        <v>24.78</v>
      </c>
      <c r="BB422">
        <v>0</v>
      </c>
      <c r="BC422">
        <v>927.51499999999999</v>
      </c>
      <c r="BD422">
        <v>-927.51499999999999</v>
      </c>
      <c r="BE422">
        <v>0</v>
      </c>
      <c r="BF422">
        <v>0</v>
      </c>
      <c r="BG422">
        <v>0</v>
      </c>
      <c r="BH422">
        <v>51</v>
      </c>
      <c r="BI422">
        <v>3.1720299999999999</v>
      </c>
      <c r="BL422">
        <v>0</v>
      </c>
      <c r="BM422">
        <v>0</v>
      </c>
      <c r="BN422">
        <v>0</v>
      </c>
      <c r="BO422">
        <v>0</v>
      </c>
      <c r="BP422">
        <v>0</v>
      </c>
      <c r="BS422" t="s">
        <v>873</v>
      </c>
      <c r="BT422">
        <v>15.86</v>
      </c>
      <c r="BU422">
        <v>0</v>
      </c>
      <c r="BV422">
        <v>3.1720000000000002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2724.473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f t="shared" si="30"/>
        <v>3743</v>
      </c>
      <c r="DD422">
        <f t="shared" si="31"/>
        <v>927.51499999999999</v>
      </c>
      <c r="DE422">
        <f t="shared" si="32"/>
        <v>19.032</v>
      </c>
      <c r="DF422">
        <f t="shared" si="33"/>
        <v>71.98</v>
      </c>
      <c r="DG422">
        <f t="shared" si="34"/>
        <v>586.83000000000004</v>
      </c>
      <c r="DH422">
        <v>2724.473</v>
      </c>
    </row>
    <row r="423" spans="1:112" x14ac:dyDescent="0.3">
      <c r="A423">
        <v>8717434404</v>
      </c>
      <c r="B423">
        <v>10717375757</v>
      </c>
      <c r="C423" s="1">
        <v>45930.615277777775</v>
      </c>
      <c r="D423" s="1">
        <v>45935.646527777775</v>
      </c>
      <c r="E423" t="s">
        <v>612</v>
      </c>
      <c r="F423">
        <v>2951.99</v>
      </c>
      <c r="G423">
        <v>2949.2269999999999</v>
      </c>
      <c r="H423">
        <v>2.7629999999999999</v>
      </c>
      <c r="I423">
        <v>3500</v>
      </c>
      <c r="J423">
        <v>175</v>
      </c>
      <c r="K423" t="s">
        <v>109</v>
      </c>
      <c r="L423">
        <v>18</v>
      </c>
      <c r="M423">
        <v>450.3</v>
      </c>
      <c r="N423">
        <v>0</v>
      </c>
      <c r="O423">
        <v>0</v>
      </c>
      <c r="P423">
        <v>12.509</v>
      </c>
      <c r="Q423">
        <v>2.5009999999999999</v>
      </c>
      <c r="R423">
        <v>21.24</v>
      </c>
      <c r="S423">
        <v>627.00300000000004</v>
      </c>
      <c r="T423">
        <v>-627.00300000000004</v>
      </c>
      <c r="U423">
        <v>-642.01300000000003</v>
      </c>
      <c r="V423">
        <v>-71.98</v>
      </c>
      <c r="W423">
        <v>0</v>
      </c>
      <c r="X423">
        <v>61</v>
      </c>
      <c r="Y423">
        <v>0</v>
      </c>
      <c r="Z423">
        <v>10.98</v>
      </c>
      <c r="AA423">
        <v>1</v>
      </c>
      <c r="AB423" t="s">
        <v>116</v>
      </c>
      <c r="AC423">
        <v>3158</v>
      </c>
      <c r="AD423">
        <v>2237.9969999999998</v>
      </c>
      <c r="AE423">
        <v>2237.9969999999998</v>
      </c>
      <c r="AF423">
        <v>0</v>
      </c>
      <c r="AG423">
        <v>-0.60099999999999998</v>
      </c>
      <c r="AH423">
        <v>-6.726E-2</v>
      </c>
      <c r="AI423">
        <v>2.7629999999999999</v>
      </c>
      <c r="AJ423">
        <v>-641.41200000000003</v>
      </c>
      <c r="AK423">
        <v>-71.912739999999999</v>
      </c>
      <c r="AL423">
        <v>2949.2269999999999</v>
      </c>
      <c r="AM423" s="1">
        <v>45953</v>
      </c>
      <c r="AN423" s="1">
        <v>45953</v>
      </c>
      <c r="AO423" s="1">
        <v>45953</v>
      </c>
      <c r="AP423">
        <v>0</v>
      </c>
      <c r="AQ423">
        <v>2501.69</v>
      </c>
      <c r="AR423">
        <v>18</v>
      </c>
      <c r="AS423">
        <v>0</v>
      </c>
      <c r="AT423">
        <v>0</v>
      </c>
      <c r="AU423">
        <v>0.5</v>
      </c>
      <c r="AV423">
        <v>0</v>
      </c>
      <c r="AW423">
        <v>0</v>
      </c>
      <c r="AX423">
        <v>0.1</v>
      </c>
      <c r="AY423" t="s">
        <v>112</v>
      </c>
      <c r="AZ423" t="s">
        <v>128</v>
      </c>
      <c r="BA423">
        <v>21.24</v>
      </c>
      <c r="BB423">
        <v>0</v>
      </c>
      <c r="BC423">
        <v>0.58699999999999997</v>
      </c>
      <c r="BD423">
        <v>-0.58699999999999997</v>
      </c>
      <c r="BE423">
        <v>0</v>
      </c>
      <c r="BF423">
        <v>0</v>
      </c>
      <c r="BG423">
        <v>0</v>
      </c>
      <c r="BH423">
        <v>175</v>
      </c>
      <c r="BI423">
        <v>2.50169</v>
      </c>
      <c r="BJ423">
        <v>21.24</v>
      </c>
      <c r="BK423">
        <v>0</v>
      </c>
      <c r="BL423">
        <v>626.41600000000005</v>
      </c>
      <c r="BM423">
        <v>-626.41600000000005</v>
      </c>
      <c r="BN423">
        <v>0</v>
      </c>
      <c r="BO423">
        <v>0</v>
      </c>
      <c r="BP423">
        <v>0</v>
      </c>
      <c r="BQ423">
        <v>175</v>
      </c>
      <c r="BR423">
        <v>2.50169</v>
      </c>
      <c r="BS423" t="s">
        <v>874</v>
      </c>
      <c r="BT423">
        <v>1.2E-2</v>
      </c>
      <c r="BU423">
        <v>12.497</v>
      </c>
      <c r="BV423">
        <v>2E-3</v>
      </c>
      <c r="BW423">
        <v>2.4990000000000001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2237.9969999999998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f t="shared" si="30"/>
        <v>2951.99</v>
      </c>
      <c r="DD423">
        <f t="shared" si="31"/>
        <v>627.00300000000004</v>
      </c>
      <c r="DE423">
        <f t="shared" si="32"/>
        <v>15.01</v>
      </c>
      <c r="DF423">
        <f t="shared" si="33"/>
        <v>71.98</v>
      </c>
      <c r="DG423">
        <f t="shared" si="34"/>
        <v>462.80900000000003</v>
      </c>
      <c r="DH423">
        <v>2237.9969999999994</v>
      </c>
    </row>
    <row r="424" spans="1:112" x14ac:dyDescent="0.3">
      <c r="A424">
        <v>8727537312</v>
      </c>
      <c r="B424">
        <v>10727491388</v>
      </c>
      <c r="C424" s="1">
        <v>45933.480555555558</v>
      </c>
      <c r="D424" s="1">
        <v>45937.638888888891</v>
      </c>
      <c r="E424" t="s">
        <v>188</v>
      </c>
      <c r="F424">
        <v>3104</v>
      </c>
      <c r="G424">
        <v>0</v>
      </c>
      <c r="H424">
        <v>3104</v>
      </c>
      <c r="I424">
        <v>3500</v>
      </c>
      <c r="J424">
        <v>190</v>
      </c>
      <c r="K424" t="s">
        <v>109</v>
      </c>
      <c r="L424">
        <v>18</v>
      </c>
      <c r="M424">
        <v>473.49</v>
      </c>
      <c r="N424">
        <v>0</v>
      </c>
      <c r="O424">
        <v>0</v>
      </c>
      <c r="P424">
        <v>13.153</v>
      </c>
      <c r="Q424">
        <v>2.6309999999999998</v>
      </c>
      <c r="R424">
        <v>24.78</v>
      </c>
      <c r="S424">
        <v>769.17100000000005</v>
      </c>
      <c r="T424">
        <v>-769.17100000000005</v>
      </c>
      <c r="U424">
        <v>-784.95500000000004</v>
      </c>
      <c r="V424">
        <v>-71.98</v>
      </c>
      <c r="W424">
        <v>0</v>
      </c>
      <c r="X424">
        <v>61</v>
      </c>
      <c r="Y424">
        <v>0</v>
      </c>
      <c r="Z424">
        <v>10.98</v>
      </c>
      <c r="AA424">
        <v>1</v>
      </c>
      <c r="AB424" t="s">
        <v>116</v>
      </c>
      <c r="AC424">
        <v>3310</v>
      </c>
      <c r="AD424">
        <v>2247.0650000000001</v>
      </c>
      <c r="AE424">
        <v>2247.0650000000001</v>
      </c>
      <c r="AF424">
        <v>0</v>
      </c>
      <c r="AG424">
        <v>-784.95500000000004</v>
      </c>
      <c r="AH424">
        <v>-71.98</v>
      </c>
      <c r="AI424">
        <v>3104</v>
      </c>
      <c r="AJ424">
        <v>0</v>
      </c>
      <c r="AL424">
        <v>0</v>
      </c>
      <c r="AM424" s="1">
        <v>45953</v>
      </c>
      <c r="AN424" s="1">
        <v>45953</v>
      </c>
      <c r="AO424" s="1">
        <v>45953</v>
      </c>
      <c r="AP424">
        <v>0</v>
      </c>
      <c r="AQ424">
        <v>2630.51</v>
      </c>
      <c r="AR424">
        <v>18</v>
      </c>
      <c r="AS424">
        <v>0</v>
      </c>
      <c r="AT424">
        <v>0</v>
      </c>
      <c r="AU424">
        <v>0.5</v>
      </c>
      <c r="AV424">
        <v>0</v>
      </c>
      <c r="AW424">
        <v>0</v>
      </c>
      <c r="AX424">
        <v>0.1</v>
      </c>
      <c r="AY424" t="s">
        <v>112</v>
      </c>
      <c r="AZ424" t="s">
        <v>113</v>
      </c>
      <c r="BA424">
        <v>24.78</v>
      </c>
      <c r="BB424">
        <v>0</v>
      </c>
      <c r="BC424">
        <v>769.17100000000005</v>
      </c>
      <c r="BD424">
        <v>-769.17100000000005</v>
      </c>
      <c r="BE424">
        <v>0</v>
      </c>
      <c r="BF424">
        <v>0</v>
      </c>
      <c r="BG424">
        <v>0</v>
      </c>
      <c r="BH424">
        <v>190</v>
      </c>
      <c r="BI424">
        <v>2.6305100000000001</v>
      </c>
      <c r="BL424">
        <v>0</v>
      </c>
      <c r="BM424">
        <v>0</v>
      </c>
      <c r="BN424">
        <v>0</v>
      </c>
      <c r="BO424">
        <v>0</v>
      </c>
      <c r="BP424">
        <v>0</v>
      </c>
      <c r="BS424" t="s">
        <v>875</v>
      </c>
      <c r="BT424">
        <v>13.153</v>
      </c>
      <c r="BU424">
        <v>0</v>
      </c>
      <c r="BV424">
        <v>2.6309999999999998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2247.0650000000001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f t="shared" si="30"/>
        <v>3104</v>
      </c>
      <c r="DD424">
        <f t="shared" si="31"/>
        <v>769.17100000000005</v>
      </c>
      <c r="DE424">
        <f t="shared" si="32"/>
        <v>15.784000000000001</v>
      </c>
      <c r="DF424">
        <f t="shared" si="33"/>
        <v>71.98</v>
      </c>
      <c r="DG424">
        <f t="shared" si="34"/>
        <v>486.64300000000003</v>
      </c>
      <c r="DH424">
        <v>2247.0649999999996</v>
      </c>
    </row>
    <row r="425" spans="1:112" x14ac:dyDescent="0.3">
      <c r="A425">
        <v>8670048910</v>
      </c>
      <c r="B425">
        <v>10669973056</v>
      </c>
      <c r="C425" s="1">
        <v>45915.47152777778</v>
      </c>
      <c r="D425" s="1">
        <v>45919.482638888891</v>
      </c>
      <c r="E425" t="s">
        <v>876</v>
      </c>
      <c r="F425">
        <v>2169</v>
      </c>
      <c r="G425">
        <v>2169</v>
      </c>
      <c r="H425">
        <v>0</v>
      </c>
      <c r="I425">
        <v>4750</v>
      </c>
      <c r="J425">
        <v>2375</v>
      </c>
      <c r="K425" t="s">
        <v>109</v>
      </c>
      <c r="L425">
        <v>12</v>
      </c>
      <c r="M425">
        <v>232.39</v>
      </c>
      <c r="N425">
        <v>0</v>
      </c>
      <c r="O425">
        <v>0</v>
      </c>
      <c r="P425">
        <v>9.6829999999999998</v>
      </c>
      <c r="Q425">
        <v>1.9370000000000001</v>
      </c>
      <c r="R425">
        <v>31.86</v>
      </c>
      <c r="S425">
        <v>691.04300000000001</v>
      </c>
      <c r="T425">
        <v>-691.04300000000001</v>
      </c>
      <c r="U425">
        <v>-702.66300000000001</v>
      </c>
      <c r="V425">
        <v>-71.98</v>
      </c>
      <c r="W425">
        <v>0</v>
      </c>
      <c r="X425">
        <v>61</v>
      </c>
      <c r="Y425">
        <v>0</v>
      </c>
      <c r="Z425">
        <v>10.98</v>
      </c>
      <c r="AA425">
        <v>1</v>
      </c>
      <c r="AB425" t="s">
        <v>116</v>
      </c>
      <c r="AC425">
        <v>2375</v>
      </c>
      <c r="AD425">
        <v>1394.357</v>
      </c>
      <c r="AE425">
        <v>1394.357</v>
      </c>
      <c r="AF425">
        <v>0</v>
      </c>
      <c r="AG425">
        <v>0</v>
      </c>
      <c r="AI425">
        <v>0</v>
      </c>
      <c r="AJ425">
        <v>-702.66300000000001</v>
      </c>
      <c r="AK425">
        <v>-71.98</v>
      </c>
      <c r="AL425">
        <v>2169</v>
      </c>
      <c r="AM425" s="1"/>
      <c r="AN425" s="1"/>
      <c r="AO425" s="1"/>
      <c r="AP425">
        <v>0</v>
      </c>
      <c r="AQ425">
        <v>1936.61</v>
      </c>
      <c r="AR425">
        <v>12</v>
      </c>
      <c r="AS425">
        <v>0</v>
      </c>
      <c r="AT425">
        <v>0</v>
      </c>
      <c r="AU425">
        <v>0.5</v>
      </c>
      <c r="AV425">
        <v>0</v>
      </c>
      <c r="AW425">
        <v>0</v>
      </c>
      <c r="AX425">
        <v>0.1</v>
      </c>
      <c r="AY425" t="s">
        <v>127</v>
      </c>
      <c r="AZ425" t="s">
        <v>128</v>
      </c>
      <c r="BC425">
        <v>0</v>
      </c>
      <c r="BD425">
        <v>0</v>
      </c>
      <c r="BE425">
        <v>0</v>
      </c>
      <c r="BF425">
        <v>0</v>
      </c>
      <c r="BG425">
        <v>0</v>
      </c>
      <c r="BJ425">
        <v>31.86</v>
      </c>
      <c r="BK425">
        <v>0</v>
      </c>
      <c r="BL425">
        <v>691.04300000000001</v>
      </c>
      <c r="BM425">
        <v>-691.04300000000001</v>
      </c>
      <c r="BN425">
        <v>0</v>
      </c>
      <c r="BO425">
        <v>0</v>
      </c>
      <c r="BP425">
        <v>0</v>
      </c>
      <c r="BQ425">
        <v>2375</v>
      </c>
      <c r="BR425">
        <v>1.9366099999999999</v>
      </c>
      <c r="BS425" t="s">
        <v>877</v>
      </c>
      <c r="BT425">
        <v>0</v>
      </c>
      <c r="BU425">
        <v>9.6829999999999998</v>
      </c>
      <c r="BV425">
        <v>0</v>
      </c>
      <c r="BW425">
        <v>1.9370000000000001</v>
      </c>
      <c r="BX425">
        <v>1394.357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f t="shared" si="30"/>
        <v>2169</v>
      </c>
      <c r="DD425">
        <f t="shared" si="31"/>
        <v>691.04300000000001</v>
      </c>
      <c r="DE425">
        <f t="shared" si="32"/>
        <v>11.62</v>
      </c>
      <c r="DF425">
        <f t="shared" si="33"/>
        <v>71.98</v>
      </c>
      <c r="DG425">
        <f t="shared" si="34"/>
        <v>242.07299999999998</v>
      </c>
      <c r="DH425">
        <v>1394.357</v>
      </c>
    </row>
    <row r="426" spans="1:112" x14ac:dyDescent="0.3">
      <c r="A426">
        <v>8736676200</v>
      </c>
      <c r="B426">
        <v>10736653324</v>
      </c>
      <c r="C426" s="1">
        <v>45936.454861111109</v>
      </c>
      <c r="D426" s="1">
        <v>45940.577777777777</v>
      </c>
      <c r="E426" t="s">
        <v>186</v>
      </c>
      <c r="F426">
        <v>4219</v>
      </c>
      <c r="G426">
        <v>4219</v>
      </c>
      <c r="H426">
        <v>0</v>
      </c>
      <c r="I426">
        <v>4750</v>
      </c>
      <c r="J426">
        <v>325</v>
      </c>
      <c r="K426" t="s">
        <v>109</v>
      </c>
      <c r="L426">
        <v>18</v>
      </c>
      <c r="M426">
        <v>643.58000000000004</v>
      </c>
      <c r="N426">
        <v>0</v>
      </c>
      <c r="O426">
        <v>0</v>
      </c>
      <c r="P426">
        <v>17.876999999999999</v>
      </c>
      <c r="Q426">
        <v>3.5750000000000002</v>
      </c>
      <c r="R426">
        <v>24.78</v>
      </c>
      <c r="S426">
        <v>1045.4680000000001</v>
      </c>
      <c r="T426">
        <v>-1045.4680000000001</v>
      </c>
      <c r="U426">
        <v>-1066.92</v>
      </c>
      <c r="V426">
        <v>-71.98</v>
      </c>
      <c r="W426">
        <v>0</v>
      </c>
      <c r="X426">
        <v>61</v>
      </c>
      <c r="Y426">
        <v>0</v>
      </c>
      <c r="Z426">
        <v>10.98</v>
      </c>
      <c r="AA426">
        <v>1</v>
      </c>
      <c r="AB426" t="s">
        <v>116</v>
      </c>
      <c r="AC426">
        <v>4425</v>
      </c>
      <c r="AD426">
        <v>3080.1</v>
      </c>
      <c r="AE426">
        <v>3080.1</v>
      </c>
      <c r="AF426">
        <v>0</v>
      </c>
      <c r="AG426">
        <v>0</v>
      </c>
      <c r="AI426">
        <v>0</v>
      </c>
      <c r="AJ426">
        <v>-1066.92</v>
      </c>
      <c r="AK426">
        <v>-71.98</v>
      </c>
      <c r="AL426">
        <v>4219</v>
      </c>
      <c r="AM426" s="1"/>
      <c r="AN426" s="1"/>
      <c r="AO426" s="1"/>
      <c r="AP426">
        <v>0</v>
      </c>
      <c r="AQ426">
        <v>3575.42</v>
      </c>
      <c r="AR426">
        <v>18</v>
      </c>
      <c r="AS426">
        <v>0</v>
      </c>
      <c r="AT426">
        <v>0</v>
      </c>
      <c r="AU426">
        <v>0.5</v>
      </c>
      <c r="AV426">
        <v>0</v>
      </c>
      <c r="AW426">
        <v>0</v>
      </c>
      <c r="AX426">
        <v>0.1</v>
      </c>
      <c r="AY426" t="s">
        <v>112</v>
      </c>
      <c r="AZ426" t="s">
        <v>124</v>
      </c>
      <c r="BC426">
        <v>0</v>
      </c>
      <c r="BD426">
        <v>0</v>
      </c>
      <c r="BE426">
        <v>0</v>
      </c>
      <c r="BF426">
        <v>0</v>
      </c>
      <c r="BG426">
        <v>0</v>
      </c>
      <c r="BJ426">
        <v>24.78</v>
      </c>
      <c r="BK426">
        <v>0</v>
      </c>
      <c r="BL426">
        <v>1045.4680000000001</v>
      </c>
      <c r="BM426">
        <v>-1045.4680000000001</v>
      </c>
      <c r="BN426">
        <v>0</v>
      </c>
      <c r="BO426">
        <v>0</v>
      </c>
      <c r="BP426">
        <v>0</v>
      </c>
      <c r="BQ426">
        <v>325</v>
      </c>
      <c r="BR426">
        <v>3.5754199999999998</v>
      </c>
      <c r="BS426" t="s">
        <v>878</v>
      </c>
      <c r="BT426">
        <v>0</v>
      </c>
      <c r="BU426">
        <v>17.876999999999999</v>
      </c>
      <c r="BV426">
        <v>0</v>
      </c>
      <c r="BW426">
        <v>3.5750000000000002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3080.1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f t="shared" si="30"/>
        <v>4219</v>
      </c>
      <c r="DD426">
        <f t="shared" si="31"/>
        <v>1045.4680000000001</v>
      </c>
      <c r="DE426">
        <f t="shared" si="32"/>
        <v>21.451999999999998</v>
      </c>
      <c r="DF426">
        <f t="shared" si="33"/>
        <v>71.98</v>
      </c>
      <c r="DG426">
        <f t="shared" si="34"/>
        <v>661.45699999999999</v>
      </c>
      <c r="DH426">
        <v>3080.1</v>
      </c>
    </row>
    <row r="427" spans="1:112" x14ac:dyDescent="0.3">
      <c r="A427">
        <v>8677429792</v>
      </c>
      <c r="B427">
        <v>10677354868</v>
      </c>
      <c r="C427" s="1">
        <v>45917.434027777781</v>
      </c>
      <c r="D427" s="1">
        <v>45921.67291666667</v>
      </c>
      <c r="E427" t="s">
        <v>879</v>
      </c>
      <c r="F427">
        <v>4045</v>
      </c>
      <c r="G427">
        <v>4011.3049999999998</v>
      </c>
      <c r="H427">
        <v>33.685000000000002</v>
      </c>
      <c r="I427">
        <v>5450</v>
      </c>
      <c r="J427">
        <v>1199</v>
      </c>
      <c r="K427" t="s">
        <v>109</v>
      </c>
      <c r="L427">
        <v>12</v>
      </c>
      <c r="M427">
        <v>433.39</v>
      </c>
      <c r="N427">
        <v>0</v>
      </c>
      <c r="O427">
        <v>0</v>
      </c>
      <c r="P427">
        <v>18.058</v>
      </c>
      <c r="Q427">
        <v>3.6120000000000001</v>
      </c>
      <c r="R427">
        <v>31.86</v>
      </c>
      <c r="S427">
        <v>1288.7339999999999</v>
      </c>
      <c r="T427">
        <v>-1288.7339999999999</v>
      </c>
      <c r="U427">
        <v>-1310.404</v>
      </c>
      <c r="V427">
        <v>-71.98</v>
      </c>
      <c r="W427">
        <v>0</v>
      </c>
      <c r="X427">
        <v>61</v>
      </c>
      <c r="Y427">
        <v>0</v>
      </c>
      <c r="Z427">
        <v>10.98</v>
      </c>
      <c r="AA427">
        <v>1</v>
      </c>
      <c r="AB427" t="s">
        <v>116</v>
      </c>
      <c r="AC427">
        <v>4251</v>
      </c>
      <c r="AD427">
        <v>2662.6060000000002</v>
      </c>
      <c r="AE427">
        <v>2662.6060000000002</v>
      </c>
      <c r="AF427">
        <v>0</v>
      </c>
      <c r="AG427">
        <v>-10.912000000000001</v>
      </c>
      <c r="AH427">
        <v>-0.59943999999999997</v>
      </c>
      <c r="AI427">
        <v>33.685000000000002</v>
      </c>
      <c r="AJ427">
        <v>-1299.492</v>
      </c>
      <c r="AK427">
        <v>-71.380560000000003</v>
      </c>
      <c r="AL427">
        <v>4011.3049999999998</v>
      </c>
      <c r="AM427" s="1">
        <v>45936</v>
      </c>
      <c r="AN427" s="1">
        <v>45936</v>
      </c>
      <c r="AO427" s="1">
        <v>45936</v>
      </c>
      <c r="AP427">
        <v>0</v>
      </c>
      <c r="AQ427">
        <v>3611.61</v>
      </c>
      <c r="AR427">
        <v>12</v>
      </c>
      <c r="AS427">
        <v>0</v>
      </c>
      <c r="AT427">
        <v>0</v>
      </c>
      <c r="AU427">
        <v>0.5</v>
      </c>
      <c r="AV427">
        <v>0</v>
      </c>
      <c r="AW427">
        <v>0</v>
      </c>
      <c r="AX427">
        <v>0.1</v>
      </c>
      <c r="AY427" t="s">
        <v>127</v>
      </c>
      <c r="AZ427" t="s">
        <v>128</v>
      </c>
      <c r="BA427">
        <v>31.86</v>
      </c>
      <c r="BB427">
        <v>0</v>
      </c>
      <c r="BC427">
        <v>10.731999999999999</v>
      </c>
      <c r="BD427">
        <v>-10.731999999999999</v>
      </c>
      <c r="BE427">
        <v>0</v>
      </c>
      <c r="BF427">
        <v>0</v>
      </c>
      <c r="BG427">
        <v>0</v>
      </c>
      <c r="BH427">
        <v>1199</v>
      </c>
      <c r="BI427">
        <v>3.6116100000000002</v>
      </c>
      <c r="BJ427">
        <v>31.86</v>
      </c>
      <c r="BK427">
        <v>0</v>
      </c>
      <c r="BL427">
        <v>1278.002</v>
      </c>
      <c r="BM427">
        <v>-1278.002</v>
      </c>
      <c r="BN427">
        <v>0</v>
      </c>
      <c r="BO427">
        <v>0</v>
      </c>
      <c r="BP427">
        <v>0</v>
      </c>
      <c r="BQ427">
        <v>1199</v>
      </c>
      <c r="BR427">
        <v>3.6116100000000002</v>
      </c>
      <c r="BS427" t="s">
        <v>613</v>
      </c>
      <c r="BT427">
        <v>0.15</v>
      </c>
      <c r="BU427">
        <v>17.908000000000001</v>
      </c>
      <c r="BV427">
        <v>0.03</v>
      </c>
      <c r="BW427">
        <v>3.5819999999999999</v>
      </c>
      <c r="BX427">
        <v>0</v>
      </c>
      <c r="BY427">
        <v>2662.6060000000002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f t="shared" si="30"/>
        <v>4044.99</v>
      </c>
      <c r="DD427">
        <f t="shared" si="31"/>
        <v>1288.7339999999999</v>
      </c>
      <c r="DE427">
        <f t="shared" si="32"/>
        <v>21.67</v>
      </c>
      <c r="DF427">
        <f t="shared" si="33"/>
        <v>71.98</v>
      </c>
      <c r="DG427">
        <f t="shared" si="34"/>
        <v>451.44799999999998</v>
      </c>
      <c r="DH427">
        <v>2662.6059999999998</v>
      </c>
    </row>
    <row r="428" spans="1:112" x14ac:dyDescent="0.3">
      <c r="A428">
        <v>8686993117</v>
      </c>
      <c r="B428">
        <v>10686920520</v>
      </c>
      <c r="C428" s="1">
        <v>45920.575694444444</v>
      </c>
      <c r="D428" s="1">
        <v>45924.478472222225</v>
      </c>
      <c r="E428" t="s">
        <v>880</v>
      </c>
      <c r="F428">
        <v>3119</v>
      </c>
      <c r="G428">
        <v>0</v>
      </c>
      <c r="H428">
        <v>3119</v>
      </c>
      <c r="I428">
        <v>3750</v>
      </c>
      <c r="J428">
        <v>425</v>
      </c>
      <c r="K428" t="s">
        <v>109</v>
      </c>
      <c r="L428">
        <v>12</v>
      </c>
      <c r="M428">
        <v>334.18</v>
      </c>
      <c r="N428">
        <v>0</v>
      </c>
      <c r="O428">
        <v>0</v>
      </c>
      <c r="P428">
        <v>13.923999999999999</v>
      </c>
      <c r="Q428">
        <v>2.7850000000000001</v>
      </c>
      <c r="R428">
        <v>21.24</v>
      </c>
      <c r="S428">
        <v>662.476</v>
      </c>
      <c r="T428">
        <v>-662.476</v>
      </c>
      <c r="U428">
        <v>-679.18499999999995</v>
      </c>
      <c r="V428">
        <v>-71.98</v>
      </c>
      <c r="W428">
        <v>0</v>
      </c>
      <c r="X428">
        <v>61</v>
      </c>
      <c r="Y428">
        <v>0</v>
      </c>
      <c r="Z428">
        <v>10.98</v>
      </c>
      <c r="AA428">
        <v>1</v>
      </c>
      <c r="AB428" t="s">
        <v>110</v>
      </c>
      <c r="AC428">
        <v>3325</v>
      </c>
      <c r="AD428">
        <v>2367.835</v>
      </c>
      <c r="AE428">
        <v>2367.835</v>
      </c>
      <c r="AF428">
        <v>0</v>
      </c>
      <c r="AG428">
        <v>-679.18499999999995</v>
      </c>
      <c r="AH428">
        <v>-71.98</v>
      </c>
      <c r="AI428">
        <v>3119</v>
      </c>
      <c r="AJ428">
        <v>0</v>
      </c>
      <c r="AL428">
        <v>0</v>
      </c>
      <c r="AM428" s="1">
        <v>45938</v>
      </c>
      <c r="AN428" s="1">
        <v>45938</v>
      </c>
      <c r="AO428" s="1">
        <v>45938</v>
      </c>
      <c r="AP428">
        <v>0</v>
      </c>
      <c r="AQ428">
        <v>2784.82</v>
      </c>
      <c r="AR428">
        <v>12</v>
      </c>
      <c r="AS428">
        <v>0</v>
      </c>
      <c r="AT428">
        <v>0</v>
      </c>
      <c r="AU428">
        <v>0.5</v>
      </c>
      <c r="AV428">
        <v>0</v>
      </c>
      <c r="AW428">
        <v>0</v>
      </c>
      <c r="AX428">
        <v>0.1</v>
      </c>
      <c r="AY428" t="s">
        <v>112</v>
      </c>
      <c r="AZ428" t="s">
        <v>128</v>
      </c>
      <c r="BA428">
        <v>21.24</v>
      </c>
      <c r="BB428">
        <v>0</v>
      </c>
      <c r="BC428">
        <v>662.476</v>
      </c>
      <c r="BD428">
        <v>-662.476</v>
      </c>
      <c r="BE428">
        <v>0</v>
      </c>
      <c r="BF428">
        <v>0</v>
      </c>
      <c r="BG428">
        <v>0</v>
      </c>
      <c r="BH428">
        <v>425</v>
      </c>
      <c r="BI428">
        <v>2.7848199999999999</v>
      </c>
      <c r="BL428">
        <v>0</v>
      </c>
      <c r="BM428">
        <v>0</v>
      </c>
      <c r="BN428">
        <v>0</v>
      </c>
      <c r="BO428">
        <v>0</v>
      </c>
      <c r="BP428">
        <v>0</v>
      </c>
      <c r="BS428" t="s">
        <v>881</v>
      </c>
      <c r="BT428">
        <v>13.923999999999999</v>
      </c>
      <c r="BU428">
        <v>0</v>
      </c>
      <c r="BV428">
        <v>2.7850000000000001</v>
      </c>
      <c r="BW428">
        <v>0</v>
      </c>
      <c r="BX428">
        <v>0</v>
      </c>
      <c r="BY428">
        <v>0</v>
      </c>
      <c r="BZ428">
        <v>2367.835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f t="shared" si="30"/>
        <v>3119</v>
      </c>
      <c r="DD428">
        <f t="shared" si="31"/>
        <v>662.476</v>
      </c>
      <c r="DE428">
        <f t="shared" si="32"/>
        <v>16.709</v>
      </c>
      <c r="DF428">
        <f t="shared" si="33"/>
        <v>71.98</v>
      </c>
      <c r="DG428">
        <f t="shared" si="34"/>
        <v>348.10399999999998</v>
      </c>
      <c r="DH428">
        <v>2367.835</v>
      </c>
    </row>
    <row r="429" spans="1:112" x14ac:dyDescent="0.3">
      <c r="A429">
        <v>8738668337</v>
      </c>
      <c r="B429">
        <v>10738649741</v>
      </c>
      <c r="C429" s="1">
        <v>45936.808333333334</v>
      </c>
      <c r="D429" s="1">
        <v>45941.910416666666</v>
      </c>
      <c r="E429" t="s">
        <v>714</v>
      </c>
      <c r="F429">
        <v>3294</v>
      </c>
      <c r="G429">
        <v>3294</v>
      </c>
      <c r="H429">
        <v>0</v>
      </c>
      <c r="I429">
        <v>4500</v>
      </c>
      <c r="J429">
        <v>1000</v>
      </c>
      <c r="K429" t="s">
        <v>120</v>
      </c>
      <c r="L429">
        <v>18</v>
      </c>
      <c r="M429">
        <v>0</v>
      </c>
      <c r="N429">
        <v>251.24</v>
      </c>
      <c r="O429">
        <v>251.24</v>
      </c>
      <c r="P429">
        <v>13.958</v>
      </c>
      <c r="Q429">
        <v>2.7919999999999998</v>
      </c>
      <c r="R429">
        <v>24.78</v>
      </c>
      <c r="S429">
        <v>816.25300000000004</v>
      </c>
      <c r="T429">
        <v>-816.25300000000004</v>
      </c>
      <c r="U429">
        <v>-833.00300000000004</v>
      </c>
      <c r="V429">
        <v>-71.98</v>
      </c>
      <c r="W429">
        <v>0</v>
      </c>
      <c r="X429">
        <v>61</v>
      </c>
      <c r="Y429">
        <v>0</v>
      </c>
      <c r="Z429">
        <v>10.98</v>
      </c>
      <c r="AA429">
        <v>1</v>
      </c>
      <c r="AB429" t="s">
        <v>131</v>
      </c>
      <c r="AC429">
        <v>3500</v>
      </c>
      <c r="AD429">
        <v>2389.0169999999998</v>
      </c>
      <c r="AE429">
        <v>2389.0169999999998</v>
      </c>
      <c r="AF429">
        <v>0</v>
      </c>
      <c r="AG429">
        <v>-833.00300000000004</v>
      </c>
      <c r="AH429">
        <v>-71.98</v>
      </c>
      <c r="AI429">
        <v>3294</v>
      </c>
      <c r="AJ429">
        <v>0</v>
      </c>
      <c r="AL429">
        <v>0</v>
      </c>
      <c r="AM429" s="1">
        <v>45957</v>
      </c>
      <c r="AN429" s="1">
        <v>45957</v>
      </c>
      <c r="AO429" s="1">
        <v>45957</v>
      </c>
      <c r="AP429">
        <v>0</v>
      </c>
      <c r="AQ429">
        <v>2791.52</v>
      </c>
      <c r="AR429">
        <v>0</v>
      </c>
      <c r="AS429">
        <v>9</v>
      </c>
      <c r="AT429">
        <v>9</v>
      </c>
      <c r="AU429">
        <v>0</v>
      </c>
      <c r="AV429">
        <v>0.25</v>
      </c>
      <c r="AW429">
        <v>0.25</v>
      </c>
      <c r="AX429">
        <v>0.1</v>
      </c>
      <c r="AY429" t="s">
        <v>112</v>
      </c>
      <c r="AZ429" t="s">
        <v>113</v>
      </c>
      <c r="BC429">
        <v>0</v>
      </c>
      <c r="BD429">
        <v>0</v>
      </c>
      <c r="BE429">
        <v>0</v>
      </c>
      <c r="BF429">
        <v>0</v>
      </c>
      <c r="BG429">
        <v>0</v>
      </c>
      <c r="BJ429">
        <v>24.78</v>
      </c>
      <c r="BK429">
        <v>0</v>
      </c>
      <c r="BL429">
        <v>816.25300000000004</v>
      </c>
      <c r="BM429">
        <v>-816.25300000000004</v>
      </c>
      <c r="BN429">
        <v>0</v>
      </c>
      <c r="BO429">
        <v>0</v>
      </c>
      <c r="BP429">
        <v>0</v>
      </c>
      <c r="BQ429">
        <v>1000</v>
      </c>
      <c r="BR429">
        <v>2.7915199999999998</v>
      </c>
      <c r="BS429" t="s">
        <v>882</v>
      </c>
      <c r="BT429">
        <v>13.958</v>
      </c>
      <c r="BU429">
        <v>0</v>
      </c>
      <c r="BV429">
        <v>2.7919999999999998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2389.0169999999998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f t="shared" si="30"/>
        <v>3294</v>
      </c>
      <c r="DD429">
        <f t="shared" si="31"/>
        <v>816.25300000000004</v>
      </c>
      <c r="DE429">
        <f t="shared" si="32"/>
        <v>16.75</v>
      </c>
      <c r="DF429">
        <f t="shared" si="33"/>
        <v>71.98</v>
      </c>
      <c r="DG429">
        <f t="shared" si="34"/>
        <v>516.43799999999999</v>
      </c>
      <c r="DH429">
        <v>2389.0169999999998</v>
      </c>
    </row>
    <row r="430" spans="1:112" x14ac:dyDescent="0.3">
      <c r="A430">
        <v>8698580421</v>
      </c>
      <c r="B430">
        <v>10698509679</v>
      </c>
      <c r="C430" s="1">
        <v>45923.446527777778</v>
      </c>
      <c r="D430" s="1">
        <v>45927.561111111114</v>
      </c>
      <c r="E430" t="s">
        <v>883</v>
      </c>
      <c r="F430">
        <v>1717</v>
      </c>
      <c r="G430">
        <v>0</v>
      </c>
      <c r="H430">
        <v>1716.99</v>
      </c>
      <c r="I430">
        <v>2500</v>
      </c>
      <c r="J430">
        <v>612</v>
      </c>
      <c r="K430" t="s">
        <v>109</v>
      </c>
      <c r="L430">
        <v>5</v>
      </c>
      <c r="M430">
        <v>81.760000000000005</v>
      </c>
      <c r="N430">
        <v>0</v>
      </c>
      <c r="O430">
        <v>0</v>
      </c>
      <c r="P430">
        <v>8.1760000000000002</v>
      </c>
      <c r="Q430">
        <v>1.635</v>
      </c>
      <c r="R430">
        <v>27.14</v>
      </c>
      <c r="S430">
        <v>465.99099999999999</v>
      </c>
      <c r="T430">
        <v>-465.99099999999999</v>
      </c>
      <c r="U430">
        <v>-475.80200000000002</v>
      </c>
      <c r="V430">
        <v>-53.1</v>
      </c>
      <c r="W430">
        <v>0</v>
      </c>
      <c r="X430">
        <v>45</v>
      </c>
      <c r="Y430">
        <v>0</v>
      </c>
      <c r="Z430">
        <v>8.1</v>
      </c>
      <c r="AA430">
        <v>1</v>
      </c>
      <c r="AB430" t="s">
        <v>116</v>
      </c>
      <c r="AC430">
        <v>1888</v>
      </c>
      <c r="AD430">
        <v>1188.088</v>
      </c>
      <c r="AE430">
        <v>1188.088</v>
      </c>
      <c r="AF430">
        <v>0</v>
      </c>
      <c r="AG430">
        <v>-475.80200000000002</v>
      </c>
      <c r="AH430">
        <v>-53.1</v>
      </c>
      <c r="AI430">
        <v>1716.99</v>
      </c>
      <c r="AJ430">
        <v>0</v>
      </c>
      <c r="AL430">
        <v>0</v>
      </c>
      <c r="AM430" s="1">
        <v>45943</v>
      </c>
      <c r="AN430" s="1">
        <v>45943</v>
      </c>
      <c r="AO430" s="1">
        <v>45943</v>
      </c>
      <c r="AP430">
        <v>0</v>
      </c>
      <c r="AQ430">
        <v>1635.24</v>
      </c>
      <c r="AR430">
        <v>5</v>
      </c>
      <c r="AS430">
        <v>0</v>
      </c>
      <c r="AT430">
        <v>0</v>
      </c>
      <c r="AU430">
        <v>0.5</v>
      </c>
      <c r="AV430">
        <v>0</v>
      </c>
      <c r="AW430">
        <v>0</v>
      </c>
      <c r="AX430">
        <v>0.1</v>
      </c>
      <c r="AY430" t="s">
        <v>121</v>
      </c>
      <c r="AZ430" t="s">
        <v>113</v>
      </c>
      <c r="BA430">
        <v>27.14</v>
      </c>
      <c r="BB430">
        <v>0</v>
      </c>
      <c r="BC430">
        <v>465.99099999999999</v>
      </c>
      <c r="BD430">
        <v>-465.99099999999999</v>
      </c>
      <c r="BE430">
        <v>0</v>
      </c>
      <c r="BF430">
        <v>0</v>
      </c>
      <c r="BG430">
        <v>0</v>
      </c>
      <c r="BH430">
        <v>612</v>
      </c>
      <c r="BI430">
        <v>1.63524</v>
      </c>
      <c r="BL430">
        <v>0</v>
      </c>
      <c r="BM430">
        <v>0</v>
      </c>
      <c r="BN430">
        <v>0</v>
      </c>
      <c r="BO430">
        <v>0</v>
      </c>
      <c r="BP430">
        <v>0</v>
      </c>
      <c r="BS430" t="s">
        <v>884</v>
      </c>
      <c r="BT430">
        <v>8.1760000000000002</v>
      </c>
      <c r="BU430">
        <v>0</v>
      </c>
      <c r="BV430">
        <v>1.635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1188.088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f t="shared" si="30"/>
        <v>1716.99</v>
      </c>
      <c r="DD430">
        <f t="shared" si="31"/>
        <v>465.99099999999999</v>
      </c>
      <c r="DE430">
        <f t="shared" si="32"/>
        <v>9.8109999999999999</v>
      </c>
      <c r="DF430">
        <f t="shared" si="33"/>
        <v>53.1</v>
      </c>
      <c r="DG430">
        <f t="shared" si="34"/>
        <v>89.936000000000007</v>
      </c>
      <c r="DH430">
        <v>1188.0880000000002</v>
      </c>
    </row>
    <row r="431" spans="1:112" x14ac:dyDescent="0.3">
      <c r="A431">
        <v>8695986634</v>
      </c>
      <c r="B431">
        <v>10695915309</v>
      </c>
      <c r="C431" s="1">
        <v>45922.443055555559</v>
      </c>
      <c r="D431" s="1">
        <v>45925.804166666669</v>
      </c>
      <c r="E431" t="s">
        <v>392</v>
      </c>
      <c r="F431">
        <v>3564</v>
      </c>
      <c r="G431">
        <v>0</v>
      </c>
      <c r="H431">
        <v>3564</v>
      </c>
      <c r="I431">
        <v>4000</v>
      </c>
      <c r="J431">
        <v>230</v>
      </c>
      <c r="K431" t="s">
        <v>109</v>
      </c>
      <c r="L431">
        <v>18</v>
      </c>
      <c r="M431">
        <v>543.66</v>
      </c>
      <c r="N431">
        <v>0</v>
      </c>
      <c r="O431">
        <v>0</v>
      </c>
      <c r="P431">
        <v>15.102</v>
      </c>
      <c r="Q431">
        <v>3.02</v>
      </c>
      <c r="R431">
        <v>24.78</v>
      </c>
      <c r="S431">
        <v>883.15899999999999</v>
      </c>
      <c r="T431">
        <v>-883.15899999999999</v>
      </c>
      <c r="U431">
        <v>-901.28099999999995</v>
      </c>
      <c r="V431">
        <v>-71.98</v>
      </c>
      <c r="W431">
        <v>0</v>
      </c>
      <c r="X431">
        <v>61</v>
      </c>
      <c r="Y431">
        <v>0</v>
      </c>
      <c r="Z431">
        <v>10.98</v>
      </c>
      <c r="AA431">
        <v>1</v>
      </c>
      <c r="AB431" t="s">
        <v>110</v>
      </c>
      <c r="AC431">
        <v>3770</v>
      </c>
      <c r="AD431">
        <v>2590.739</v>
      </c>
      <c r="AE431">
        <v>2590.739</v>
      </c>
      <c r="AF431">
        <v>0</v>
      </c>
      <c r="AG431">
        <v>-901.28099999999995</v>
      </c>
      <c r="AH431">
        <v>-71.98</v>
      </c>
      <c r="AI431">
        <v>3564</v>
      </c>
      <c r="AJ431">
        <v>0</v>
      </c>
      <c r="AL431">
        <v>0</v>
      </c>
      <c r="AM431" s="1">
        <v>45939</v>
      </c>
      <c r="AN431" s="1">
        <v>45939</v>
      </c>
      <c r="AO431" s="1">
        <v>45939</v>
      </c>
      <c r="AP431">
        <v>0</v>
      </c>
      <c r="AQ431">
        <v>3020.34</v>
      </c>
      <c r="AR431">
        <v>18</v>
      </c>
      <c r="AS431">
        <v>0</v>
      </c>
      <c r="AT431">
        <v>0</v>
      </c>
      <c r="AU431">
        <v>0.5</v>
      </c>
      <c r="AV431">
        <v>0</v>
      </c>
      <c r="AW431">
        <v>0</v>
      </c>
      <c r="AX431">
        <v>0.1</v>
      </c>
      <c r="AY431" t="s">
        <v>112</v>
      </c>
      <c r="AZ431" t="s">
        <v>124</v>
      </c>
      <c r="BA431">
        <v>24.78</v>
      </c>
      <c r="BB431">
        <v>0</v>
      </c>
      <c r="BC431">
        <v>883.15899999999999</v>
      </c>
      <c r="BD431">
        <v>-883.15899999999999</v>
      </c>
      <c r="BE431">
        <v>0</v>
      </c>
      <c r="BF431">
        <v>0</v>
      </c>
      <c r="BG431">
        <v>0</v>
      </c>
      <c r="BH431">
        <v>230</v>
      </c>
      <c r="BI431">
        <v>3.02034</v>
      </c>
      <c r="BL431">
        <v>0</v>
      </c>
      <c r="BM431">
        <v>0</v>
      </c>
      <c r="BN431">
        <v>0</v>
      </c>
      <c r="BO431">
        <v>0</v>
      </c>
      <c r="BP431">
        <v>0</v>
      </c>
      <c r="BS431" t="s">
        <v>885</v>
      </c>
      <c r="BT431">
        <v>15.102</v>
      </c>
      <c r="BU431">
        <v>0</v>
      </c>
      <c r="BV431">
        <v>3.02</v>
      </c>
      <c r="BW431">
        <v>0</v>
      </c>
      <c r="BX431">
        <v>0</v>
      </c>
      <c r="BY431">
        <v>0</v>
      </c>
      <c r="BZ431">
        <v>0</v>
      </c>
      <c r="CA431">
        <v>2590.739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f t="shared" si="30"/>
        <v>3564</v>
      </c>
      <c r="DD431">
        <f t="shared" si="31"/>
        <v>883.15899999999999</v>
      </c>
      <c r="DE431">
        <f t="shared" si="32"/>
        <v>18.122</v>
      </c>
      <c r="DF431">
        <f t="shared" si="33"/>
        <v>71.98</v>
      </c>
      <c r="DG431">
        <f t="shared" si="34"/>
        <v>558.76199999999994</v>
      </c>
      <c r="DH431">
        <v>2590.739</v>
      </c>
    </row>
    <row r="432" spans="1:112" x14ac:dyDescent="0.3">
      <c r="A432">
        <v>8725811526</v>
      </c>
      <c r="B432">
        <v>10725763554</v>
      </c>
      <c r="C432" s="1">
        <v>45931.8</v>
      </c>
      <c r="D432" s="1">
        <v>45938.698611111111</v>
      </c>
      <c r="E432" t="s">
        <v>886</v>
      </c>
      <c r="F432">
        <v>391</v>
      </c>
      <c r="G432">
        <v>391</v>
      </c>
      <c r="H432">
        <v>0</v>
      </c>
      <c r="I432">
        <v>2750</v>
      </c>
      <c r="J432">
        <v>2300</v>
      </c>
      <c r="K432" t="s">
        <v>109</v>
      </c>
      <c r="L432">
        <v>5</v>
      </c>
      <c r="M432">
        <v>18.62</v>
      </c>
      <c r="N432">
        <v>0</v>
      </c>
      <c r="O432">
        <v>0</v>
      </c>
      <c r="P432">
        <v>1.8620000000000001</v>
      </c>
      <c r="Q432">
        <v>0.372</v>
      </c>
      <c r="R432">
        <v>2.36</v>
      </c>
      <c r="S432">
        <v>9.2279999999999998</v>
      </c>
      <c r="T432">
        <v>-9.2279999999999998</v>
      </c>
      <c r="U432">
        <v>-11.462</v>
      </c>
      <c r="V432">
        <v>-31.86</v>
      </c>
      <c r="W432">
        <v>0</v>
      </c>
      <c r="X432">
        <v>27</v>
      </c>
      <c r="Y432">
        <v>0</v>
      </c>
      <c r="Z432">
        <v>4.8600000000000003</v>
      </c>
      <c r="AA432">
        <v>1</v>
      </c>
      <c r="AB432" t="s">
        <v>116</v>
      </c>
      <c r="AC432">
        <v>450</v>
      </c>
      <c r="AD432">
        <v>347.678</v>
      </c>
      <c r="AE432">
        <v>347.678</v>
      </c>
      <c r="AF432">
        <v>0</v>
      </c>
      <c r="AG432">
        <v>0</v>
      </c>
      <c r="AI432">
        <v>0</v>
      </c>
      <c r="AJ432">
        <v>-11.462</v>
      </c>
      <c r="AK432">
        <v>-31.86</v>
      </c>
      <c r="AL432">
        <v>391</v>
      </c>
      <c r="AM432" s="1"/>
      <c r="AN432" s="1"/>
      <c r="AO432" s="1"/>
      <c r="AP432">
        <v>0</v>
      </c>
      <c r="AQ432">
        <v>372.38</v>
      </c>
      <c r="AR432">
        <v>5</v>
      </c>
      <c r="AS432">
        <v>0</v>
      </c>
      <c r="AT432">
        <v>0</v>
      </c>
      <c r="AU432">
        <v>0.5</v>
      </c>
      <c r="AV432">
        <v>0</v>
      </c>
      <c r="AW432">
        <v>0</v>
      </c>
      <c r="AX432">
        <v>0.1</v>
      </c>
      <c r="AY432" t="s">
        <v>127</v>
      </c>
      <c r="AZ432" t="s">
        <v>128</v>
      </c>
      <c r="BC432">
        <v>0</v>
      </c>
      <c r="BD432">
        <v>0</v>
      </c>
      <c r="BE432">
        <v>0</v>
      </c>
      <c r="BF432">
        <v>0</v>
      </c>
      <c r="BG432">
        <v>0</v>
      </c>
      <c r="BJ432">
        <v>2.36</v>
      </c>
      <c r="BK432">
        <v>0</v>
      </c>
      <c r="BL432">
        <v>9.2279999999999998</v>
      </c>
      <c r="BM432">
        <v>-9.2279999999999998</v>
      </c>
      <c r="BN432">
        <v>0</v>
      </c>
      <c r="BO432">
        <v>0</v>
      </c>
      <c r="BP432">
        <v>0</v>
      </c>
      <c r="BQ432">
        <v>2300</v>
      </c>
      <c r="BR432">
        <v>0.37237999999999999</v>
      </c>
      <c r="BS432" t="s">
        <v>887</v>
      </c>
      <c r="BT432">
        <v>0</v>
      </c>
      <c r="BU432">
        <v>1.8620000000000001</v>
      </c>
      <c r="BV432">
        <v>0</v>
      </c>
      <c r="BW432">
        <v>0.372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347.678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f t="shared" si="30"/>
        <v>391</v>
      </c>
      <c r="DD432">
        <f t="shared" si="31"/>
        <v>9.2279999999999998</v>
      </c>
      <c r="DE432">
        <f t="shared" si="32"/>
        <v>2.234</v>
      </c>
      <c r="DF432">
        <f t="shared" si="33"/>
        <v>31.86</v>
      </c>
      <c r="DG432">
        <f t="shared" si="34"/>
        <v>20.481999999999999</v>
      </c>
      <c r="DH432">
        <v>347.678</v>
      </c>
    </row>
    <row r="433" spans="1:112" x14ac:dyDescent="0.3">
      <c r="A433">
        <v>8683362445</v>
      </c>
      <c r="B433">
        <v>10683289443</v>
      </c>
      <c r="C433" s="1">
        <v>45920.473611111112</v>
      </c>
      <c r="D433" s="1">
        <v>45924.82916666667</v>
      </c>
      <c r="E433" t="s">
        <v>685</v>
      </c>
      <c r="F433">
        <v>4219</v>
      </c>
      <c r="G433">
        <v>0</v>
      </c>
      <c r="H433">
        <v>4219</v>
      </c>
      <c r="I433">
        <v>4750</v>
      </c>
      <c r="J433">
        <v>325</v>
      </c>
      <c r="K433" t="s">
        <v>109</v>
      </c>
      <c r="L433">
        <v>12</v>
      </c>
      <c r="M433">
        <v>452.04</v>
      </c>
      <c r="N433">
        <v>0</v>
      </c>
      <c r="O433">
        <v>0</v>
      </c>
      <c r="P433">
        <v>18.835000000000001</v>
      </c>
      <c r="Q433">
        <v>3.7669999999999999</v>
      </c>
      <c r="R433">
        <v>24.78</v>
      </c>
      <c r="S433">
        <v>1045.4680000000001</v>
      </c>
      <c r="T433">
        <v>-1045.4680000000001</v>
      </c>
      <c r="U433">
        <v>-1068.07</v>
      </c>
      <c r="V433">
        <v>-71.98</v>
      </c>
      <c r="W433">
        <v>0</v>
      </c>
      <c r="X433">
        <v>61</v>
      </c>
      <c r="Y433">
        <v>0</v>
      </c>
      <c r="Z433">
        <v>10.98</v>
      </c>
      <c r="AA433">
        <v>1</v>
      </c>
      <c r="AB433" t="s">
        <v>116</v>
      </c>
      <c r="AC433">
        <v>4425</v>
      </c>
      <c r="AD433">
        <v>3078.95</v>
      </c>
      <c r="AE433">
        <v>3078.95</v>
      </c>
      <c r="AF433">
        <v>0</v>
      </c>
      <c r="AG433">
        <v>-1068.07</v>
      </c>
      <c r="AH433">
        <v>-71.98</v>
      </c>
      <c r="AI433">
        <v>4219</v>
      </c>
      <c r="AJ433">
        <v>0</v>
      </c>
      <c r="AL433">
        <v>0</v>
      </c>
      <c r="AM433" s="1">
        <v>45938</v>
      </c>
      <c r="AN433" s="1">
        <v>45938</v>
      </c>
      <c r="AO433" s="1">
        <v>45938</v>
      </c>
      <c r="AP433">
        <v>0</v>
      </c>
      <c r="AQ433">
        <v>3766.96</v>
      </c>
      <c r="AR433">
        <v>12</v>
      </c>
      <c r="AS433">
        <v>0</v>
      </c>
      <c r="AT433">
        <v>0</v>
      </c>
      <c r="AU433">
        <v>0.5</v>
      </c>
      <c r="AV433">
        <v>0</v>
      </c>
      <c r="AW433">
        <v>0</v>
      </c>
      <c r="AX433">
        <v>0.1</v>
      </c>
      <c r="AY433" t="s">
        <v>112</v>
      </c>
      <c r="AZ433" t="s">
        <v>124</v>
      </c>
      <c r="BA433">
        <v>24.78</v>
      </c>
      <c r="BB433">
        <v>0</v>
      </c>
      <c r="BC433">
        <v>1045.4680000000001</v>
      </c>
      <c r="BD433">
        <v>-1045.4680000000001</v>
      </c>
      <c r="BE433">
        <v>0</v>
      </c>
      <c r="BF433">
        <v>0</v>
      </c>
      <c r="BG433">
        <v>0</v>
      </c>
      <c r="BH433">
        <v>325</v>
      </c>
      <c r="BI433">
        <v>3.7669600000000001</v>
      </c>
      <c r="BL433">
        <v>0</v>
      </c>
      <c r="BM433">
        <v>0</v>
      </c>
      <c r="BN433">
        <v>0</v>
      </c>
      <c r="BO433">
        <v>0</v>
      </c>
      <c r="BP433">
        <v>0</v>
      </c>
      <c r="BS433" t="s">
        <v>888</v>
      </c>
      <c r="BT433">
        <v>18.835000000000001</v>
      </c>
      <c r="BU433">
        <v>0</v>
      </c>
      <c r="BV433">
        <v>3.7669999999999999</v>
      </c>
      <c r="BW433">
        <v>0</v>
      </c>
      <c r="BX433">
        <v>0</v>
      </c>
      <c r="BY433">
        <v>0</v>
      </c>
      <c r="BZ433">
        <v>3078.95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f t="shared" si="30"/>
        <v>4219</v>
      </c>
      <c r="DD433">
        <f t="shared" si="31"/>
        <v>1045.4680000000001</v>
      </c>
      <c r="DE433">
        <f t="shared" si="32"/>
        <v>22.602</v>
      </c>
      <c r="DF433">
        <f t="shared" si="33"/>
        <v>71.98</v>
      </c>
      <c r="DG433">
        <f t="shared" si="34"/>
        <v>470.875</v>
      </c>
      <c r="DH433">
        <v>3078.9500000000003</v>
      </c>
    </row>
    <row r="434" spans="1:112" x14ac:dyDescent="0.3">
      <c r="A434">
        <v>8692891232</v>
      </c>
      <c r="B434">
        <v>10692819561</v>
      </c>
      <c r="C434" s="1">
        <v>45922.443055555559</v>
      </c>
      <c r="D434" s="1">
        <v>45925.588888888888</v>
      </c>
      <c r="E434" t="s">
        <v>677</v>
      </c>
      <c r="F434">
        <v>3564</v>
      </c>
      <c r="G434">
        <v>0</v>
      </c>
      <c r="H434">
        <v>3564</v>
      </c>
      <c r="I434">
        <v>4000</v>
      </c>
      <c r="J434">
        <v>230</v>
      </c>
      <c r="K434" t="s">
        <v>109</v>
      </c>
      <c r="L434">
        <v>18</v>
      </c>
      <c r="M434">
        <v>543.66</v>
      </c>
      <c r="N434">
        <v>0</v>
      </c>
      <c r="O434">
        <v>0</v>
      </c>
      <c r="P434">
        <v>15.102</v>
      </c>
      <c r="Q434">
        <v>3.02</v>
      </c>
      <c r="R434">
        <v>24.78</v>
      </c>
      <c r="S434">
        <v>883.15899999999999</v>
      </c>
      <c r="T434">
        <v>-883.15899999999999</v>
      </c>
      <c r="U434">
        <v>-901.28099999999995</v>
      </c>
      <c r="V434">
        <v>-71.98</v>
      </c>
      <c r="W434">
        <v>0</v>
      </c>
      <c r="X434">
        <v>61</v>
      </c>
      <c r="Y434">
        <v>0</v>
      </c>
      <c r="Z434">
        <v>10.98</v>
      </c>
      <c r="AA434">
        <v>1</v>
      </c>
      <c r="AB434" t="s">
        <v>110</v>
      </c>
      <c r="AC434">
        <v>3770</v>
      </c>
      <c r="AD434">
        <v>2590.739</v>
      </c>
      <c r="AE434">
        <v>2590.739</v>
      </c>
      <c r="AF434">
        <v>0</v>
      </c>
      <c r="AG434">
        <v>-901.28099999999995</v>
      </c>
      <c r="AH434">
        <v>-71.98</v>
      </c>
      <c r="AI434">
        <v>3564</v>
      </c>
      <c r="AJ434">
        <v>0</v>
      </c>
      <c r="AL434">
        <v>0</v>
      </c>
      <c r="AM434" s="1">
        <v>45939</v>
      </c>
      <c r="AN434" s="1">
        <v>45939</v>
      </c>
      <c r="AO434" s="1">
        <v>45939</v>
      </c>
      <c r="AP434">
        <v>0</v>
      </c>
      <c r="AQ434">
        <v>3020.34</v>
      </c>
      <c r="AR434">
        <v>18</v>
      </c>
      <c r="AS434">
        <v>0</v>
      </c>
      <c r="AT434">
        <v>0</v>
      </c>
      <c r="AU434">
        <v>0.5</v>
      </c>
      <c r="AV434">
        <v>0</v>
      </c>
      <c r="AW434">
        <v>0</v>
      </c>
      <c r="AX434">
        <v>0.1</v>
      </c>
      <c r="AY434" t="s">
        <v>112</v>
      </c>
      <c r="AZ434" t="s">
        <v>124</v>
      </c>
      <c r="BA434">
        <v>24.78</v>
      </c>
      <c r="BB434">
        <v>0</v>
      </c>
      <c r="BC434">
        <v>883.15899999999999</v>
      </c>
      <c r="BD434">
        <v>-883.15899999999999</v>
      </c>
      <c r="BE434">
        <v>0</v>
      </c>
      <c r="BF434">
        <v>0</v>
      </c>
      <c r="BG434">
        <v>0</v>
      </c>
      <c r="BH434">
        <v>230</v>
      </c>
      <c r="BI434">
        <v>3.02034</v>
      </c>
      <c r="BL434">
        <v>0</v>
      </c>
      <c r="BM434">
        <v>0</v>
      </c>
      <c r="BN434">
        <v>0</v>
      </c>
      <c r="BO434">
        <v>0</v>
      </c>
      <c r="BP434">
        <v>0</v>
      </c>
      <c r="BS434" t="s">
        <v>889</v>
      </c>
      <c r="BT434">
        <v>15.102</v>
      </c>
      <c r="BU434">
        <v>0</v>
      </c>
      <c r="BV434">
        <v>3.02</v>
      </c>
      <c r="BW434">
        <v>0</v>
      </c>
      <c r="BX434">
        <v>0</v>
      </c>
      <c r="BY434">
        <v>0</v>
      </c>
      <c r="BZ434">
        <v>0</v>
      </c>
      <c r="CA434">
        <v>2590.739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f t="shared" si="30"/>
        <v>3564</v>
      </c>
      <c r="DD434">
        <f t="shared" si="31"/>
        <v>883.15899999999999</v>
      </c>
      <c r="DE434">
        <f t="shared" si="32"/>
        <v>18.122</v>
      </c>
      <c r="DF434">
        <f t="shared" si="33"/>
        <v>71.98</v>
      </c>
      <c r="DG434">
        <f t="shared" si="34"/>
        <v>558.76199999999994</v>
      </c>
      <c r="DH434">
        <v>2590.739</v>
      </c>
    </row>
    <row r="435" spans="1:112" x14ac:dyDescent="0.3">
      <c r="A435">
        <v>8707906757</v>
      </c>
      <c r="B435">
        <v>10707840619</v>
      </c>
      <c r="C435" s="1">
        <v>45925.775694444441</v>
      </c>
      <c r="D435" s="1">
        <v>45931.478472222225</v>
      </c>
      <c r="E435" t="s">
        <v>890</v>
      </c>
      <c r="F435">
        <v>1644</v>
      </c>
      <c r="G435">
        <v>0</v>
      </c>
      <c r="H435">
        <v>1644</v>
      </c>
      <c r="I435">
        <v>3850</v>
      </c>
      <c r="J435">
        <v>2035</v>
      </c>
      <c r="K435" t="s">
        <v>109</v>
      </c>
      <c r="L435">
        <v>5</v>
      </c>
      <c r="M435">
        <v>78.290000000000006</v>
      </c>
      <c r="N435">
        <v>0</v>
      </c>
      <c r="O435">
        <v>0</v>
      </c>
      <c r="P435">
        <v>7.8289999999999997</v>
      </c>
      <c r="Q435">
        <v>1.5660000000000001</v>
      </c>
      <c r="R435">
        <v>33.04</v>
      </c>
      <c r="S435">
        <v>543.178</v>
      </c>
      <c r="T435">
        <v>-543.178</v>
      </c>
      <c r="U435">
        <v>-552.57299999999998</v>
      </c>
      <c r="V435">
        <v>-53.1</v>
      </c>
      <c r="W435">
        <v>0</v>
      </c>
      <c r="X435">
        <v>45</v>
      </c>
      <c r="Y435">
        <v>0</v>
      </c>
      <c r="Z435">
        <v>8.1</v>
      </c>
      <c r="AA435">
        <v>1</v>
      </c>
      <c r="AB435" t="s">
        <v>116</v>
      </c>
      <c r="AC435">
        <v>1815</v>
      </c>
      <c r="AD435">
        <v>1038.327</v>
      </c>
      <c r="AE435">
        <v>1038.327</v>
      </c>
      <c r="AF435">
        <v>0</v>
      </c>
      <c r="AG435">
        <v>-552.57299999999998</v>
      </c>
      <c r="AH435">
        <v>-53.1</v>
      </c>
      <c r="AI435">
        <v>1644</v>
      </c>
      <c r="AJ435">
        <v>0</v>
      </c>
      <c r="AL435">
        <v>0</v>
      </c>
      <c r="AM435" s="1">
        <v>45945</v>
      </c>
      <c r="AN435" s="1">
        <v>45945</v>
      </c>
      <c r="AO435" s="1">
        <v>45945</v>
      </c>
      <c r="AP435">
        <v>0</v>
      </c>
      <c r="AQ435">
        <v>1565.71</v>
      </c>
      <c r="AR435">
        <v>5</v>
      </c>
      <c r="AS435">
        <v>0</v>
      </c>
      <c r="AT435">
        <v>0</v>
      </c>
      <c r="AU435">
        <v>0.5</v>
      </c>
      <c r="AV435">
        <v>0</v>
      </c>
      <c r="AW435">
        <v>0</v>
      </c>
      <c r="AX435">
        <v>0.1</v>
      </c>
      <c r="AY435" t="s">
        <v>127</v>
      </c>
      <c r="AZ435" t="s">
        <v>128</v>
      </c>
      <c r="BA435">
        <v>33.04</v>
      </c>
      <c r="BB435">
        <v>0</v>
      </c>
      <c r="BC435">
        <v>543.178</v>
      </c>
      <c r="BD435">
        <v>-543.178</v>
      </c>
      <c r="BE435">
        <v>0</v>
      </c>
      <c r="BF435">
        <v>0</v>
      </c>
      <c r="BG435">
        <v>0</v>
      </c>
      <c r="BH435">
        <v>2035</v>
      </c>
      <c r="BI435">
        <v>1.5657099999999999</v>
      </c>
      <c r="BL435">
        <v>0</v>
      </c>
      <c r="BM435">
        <v>0</v>
      </c>
      <c r="BN435">
        <v>0</v>
      </c>
      <c r="BO435">
        <v>0</v>
      </c>
      <c r="BP435">
        <v>0</v>
      </c>
      <c r="BS435" t="s">
        <v>810</v>
      </c>
      <c r="BT435">
        <v>7.8289999999999997</v>
      </c>
      <c r="BU435">
        <v>0</v>
      </c>
      <c r="BV435">
        <v>1.5660000000000001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1038.327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f t="shared" si="30"/>
        <v>1644</v>
      </c>
      <c r="DD435">
        <f t="shared" si="31"/>
        <v>543.178</v>
      </c>
      <c r="DE435">
        <f t="shared" si="32"/>
        <v>9.3949999999999996</v>
      </c>
      <c r="DF435">
        <f t="shared" si="33"/>
        <v>53.1</v>
      </c>
      <c r="DG435">
        <f t="shared" si="34"/>
        <v>86.119</v>
      </c>
      <c r="DH435">
        <v>1038.3270000000002</v>
      </c>
    </row>
    <row r="436" spans="1:112" x14ac:dyDescent="0.3">
      <c r="A436">
        <v>8737090043</v>
      </c>
      <c r="B436">
        <v>10737067149</v>
      </c>
      <c r="C436" s="1">
        <v>45936.454861111109</v>
      </c>
      <c r="D436" s="1">
        <v>45941.617361111108</v>
      </c>
      <c r="E436" t="s">
        <v>891</v>
      </c>
      <c r="F436">
        <v>339</v>
      </c>
      <c r="G436">
        <v>0</v>
      </c>
      <c r="H436">
        <v>339</v>
      </c>
      <c r="I436">
        <v>850</v>
      </c>
      <c r="J436">
        <v>452</v>
      </c>
      <c r="K436" t="s">
        <v>109</v>
      </c>
      <c r="L436">
        <v>5</v>
      </c>
      <c r="M436">
        <v>16.14</v>
      </c>
      <c r="N436">
        <v>0</v>
      </c>
      <c r="O436">
        <v>0</v>
      </c>
      <c r="P436">
        <v>1.6140000000000001</v>
      </c>
      <c r="Q436">
        <v>0.32300000000000001</v>
      </c>
      <c r="R436">
        <v>9.44</v>
      </c>
      <c r="S436">
        <v>32.002000000000002</v>
      </c>
      <c r="T436">
        <v>-32.002000000000002</v>
      </c>
      <c r="U436">
        <v>-33.939</v>
      </c>
      <c r="V436">
        <v>-31.86</v>
      </c>
      <c r="W436">
        <v>0</v>
      </c>
      <c r="X436">
        <v>27</v>
      </c>
      <c r="Y436">
        <v>0</v>
      </c>
      <c r="Z436">
        <v>4.8600000000000003</v>
      </c>
      <c r="AA436">
        <v>1</v>
      </c>
      <c r="AB436" t="s">
        <v>116</v>
      </c>
      <c r="AC436">
        <v>398</v>
      </c>
      <c r="AD436">
        <v>273.20100000000002</v>
      </c>
      <c r="AE436">
        <v>273.20100000000002</v>
      </c>
      <c r="AF436">
        <v>0</v>
      </c>
      <c r="AG436">
        <v>-33.939</v>
      </c>
      <c r="AH436">
        <v>-31.86</v>
      </c>
      <c r="AI436">
        <v>339</v>
      </c>
      <c r="AJ436">
        <v>0</v>
      </c>
      <c r="AL436">
        <v>0</v>
      </c>
      <c r="AM436" s="1">
        <v>45957</v>
      </c>
      <c r="AN436" s="1">
        <v>45957</v>
      </c>
      <c r="AO436" s="1">
        <v>45957</v>
      </c>
      <c r="AP436">
        <v>0</v>
      </c>
      <c r="AQ436">
        <v>322.86</v>
      </c>
      <c r="AR436">
        <v>5</v>
      </c>
      <c r="AS436">
        <v>0</v>
      </c>
      <c r="AT436">
        <v>0</v>
      </c>
      <c r="AU436">
        <v>0.5</v>
      </c>
      <c r="AV436">
        <v>0</v>
      </c>
      <c r="AW436">
        <v>0</v>
      </c>
      <c r="AX436">
        <v>0.1</v>
      </c>
      <c r="AY436" t="s">
        <v>112</v>
      </c>
      <c r="AZ436" t="s">
        <v>247</v>
      </c>
      <c r="BA436">
        <v>9.44</v>
      </c>
      <c r="BB436">
        <v>0</v>
      </c>
      <c r="BC436">
        <v>32.002000000000002</v>
      </c>
      <c r="BD436">
        <v>-32.002000000000002</v>
      </c>
      <c r="BE436">
        <v>0</v>
      </c>
      <c r="BF436">
        <v>0</v>
      </c>
      <c r="BG436">
        <v>0</v>
      </c>
      <c r="BH436">
        <v>452</v>
      </c>
      <c r="BI436">
        <v>0.32285999999999998</v>
      </c>
      <c r="BL436">
        <v>0</v>
      </c>
      <c r="BM436">
        <v>0</v>
      </c>
      <c r="BN436">
        <v>0</v>
      </c>
      <c r="BO436">
        <v>0</v>
      </c>
      <c r="BP436">
        <v>0</v>
      </c>
      <c r="BS436" t="s">
        <v>892</v>
      </c>
      <c r="BT436">
        <v>1.6140000000000001</v>
      </c>
      <c r="BU436">
        <v>0</v>
      </c>
      <c r="BV436">
        <v>0.32300000000000001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273.20100000000002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f t="shared" si="30"/>
        <v>339</v>
      </c>
      <c r="DD436">
        <f t="shared" si="31"/>
        <v>32.002000000000002</v>
      </c>
      <c r="DE436">
        <f t="shared" si="32"/>
        <v>1.9370000000000001</v>
      </c>
      <c r="DF436">
        <f t="shared" si="33"/>
        <v>31.86</v>
      </c>
      <c r="DG436">
        <f t="shared" si="34"/>
        <v>17.754000000000001</v>
      </c>
      <c r="DH436">
        <v>273.20099999999996</v>
      </c>
    </row>
    <row r="437" spans="1:112" x14ac:dyDescent="0.3">
      <c r="A437">
        <v>8739874556</v>
      </c>
      <c r="B437">
        <v>10739860557</v>
      </c>
      <c r="C437" s="1">
        <v>45937.468055555553</v>
      </c>
      <c r="D437" s="1">
        <v>45940.837500000001</v>
      </c>
      <c r="E437" t="s">
        <v>893</v>
      </c>
      <c r="F437">
        <v>416.02</v>
      </c>
      <c r="G437">
        <v>0</v>
      </c>
      <c r="H437">
        <v>416</v>
      </c>
      <c r="I437">
        <v>2850</v>
      </c>
      <c r="J437">
        <v>2375</v>
      </c>
      <c r="K437" t="s">
        <v>120</v>
      </c>
      <c r="L437">
        <v>5</v>
      </c>
      <c r="M437">
        <v>0</v>
      </c>
      <c r="N437">
        <v>9.91</v>
      </c>
      <c r="O437">
        <v>9.91</v>
      </c>
      <c r="P437">
        <v>1.9810000000000001</v>
      </c>
      <c r="Q437">
        <v>0.39600000000000002</v>
      </c>
      <c r="R437">
        <v>8.26</v>
      </c>
      <c r="S437">
        <v>34.362000000000002</v>
      </c>
      <c r="T437">
        <v>-34.362000000000002</v>
      </c>
      <c r="U437">
        <v>-36.738999999999997</v>
      </c>
      <c r="V437">
        <v>-31.86</v>
      </c>
      <c r="W437">
        <v>0</v>
      </c>
      <c r="X437">
        <v>27</v>
      </c>
      <c r="Y437">
        <v>0</v>
      </c>
      <c r="Z437">
        <v>4.8600000000000003</v>
      </c>
      <c r="AA437">
        <v>1</v>
      </c>
      <c r="AB437" t="s">
        <v>131</v>
      </c>
      <c r="AC437">
        <v>475</v>
      </c>
      <c r="AD437">
        <v>347.40100000000001</v>
      </c>
      <c r="AE437">
        <v>347.40100000000001</v>
      </c>
      <c r="AF437">
        <v>0</v>
      </c>
      <c r="AG437">
        <v>-36.738999999999997</v>
      </c>
      <c r="AH437">
        <v>-31.86</v>
      </c>
      <c r="AI437">
        <v>416</v>
      </c>
      <c r="AJ437">
        <v>0</v>
      </c>
      <c r="AL437">
        <v>0</v>
      </c>
      <c r="AM437" s="1">
        <v>45954</v>
      </c>
      <c r="AN437" s="1">
        <v>45954</v>
      </c>
      <c r="AO437" s="1">
        <v>45954</v>
      </c>
      <c r="AP437">
        <v>0</v>
      </c>
      <c r="AQ437">
        <v>396.2</v>
      </c>
      <c r="AR437">
        <v>0</v>
      </c>
      <c r="AS437">
        <v>2.5</v>
      </c>
      <c r="AT437">
        <v>2.5</v>
      </c>
      <c r="AU437">
        <v>0</v>
      </c>
      <c r="AV437">
        <v>0.25</v>
      </c>
      <c r="AW437">
        <v>0.25</v>
      </c>
      <c r="AX437">
        <v>0.1</v>
      </c>
      <c r="AY437" t="s">
        <v>127</v>
      </c>
      <c r="AZ437" t="s">
        <v>191</v>
      </c>
      <c r="BA437">
        <v>8.26</v>
      </c>
      <c r="BB437">
        <v>0</v>
      </c>
      <c r="BC437">
        <v>34.362000000000002</v>
      </c>
      <c r="BD437">
        <v>-34.362000000000002</v>
      </c>
      <c r="BE437">
        <v>0</v>
      </c>
      <c r="BF437">
        <v>0</v>
      </c>
      <c r="BG437">
        <v>0</v>
      </c>
      <c r="BH437">
        <v>2375</v>
      </c>
      <c r="BI437">
        <v>0.3962</v>
      </c>
      <c r="BL437">
        <v>0</v>
      </c>
      <c r="BM437">
        <v>0</v>
      </c>
      <c r="BN437">
        <v>0</v>
      </c>
      <c r="BO437">
        <v>0</v>
      </c>
      <c r="BP437">
        <v>0</v>
      </c>
      <c r="BS437" t="s">
        <v>894</v>
      </c>
      <c r="BT437">
        <v>1.9810000000000001</v>
      </c>
      <c r="BU437">
        <v>0</v>
      </c>
      <c r="BV437">
        <v>0.39600000000000002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347.40100000000001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f t="shared" si="30"/>
        <v>416</v>
      </c>
      <c r="DD437">
        <f t="shared" si="31"/>
        <v>34.362000000000002</v>
      </c>
      <c r="DE437">
        <f t="shared" si="32"/>
        <v>2.3770000000000002</v>
      </c>
      <c r="DF437">
        <f t="shared" si="33"/>
        <v>31.86</v>
      </c>
      <c r="DG437">
        <f t="shared" si="34"/>
        <v>21.801000000000002</v>
      </c>
      <c r="DH437">
        <v>347.40099999999995</v>
      </c>
    </row>
    <row r="438" spans="1:112" x14ac:dyDescent="0.3">
      <c r="A438">
        <v>8711080793</v>
      </c>
      <c r="B438">
        <v>10711017248</v>
      </c>
      <c r="C438" s="1">
        <v>45926.780555555553</v>
      </c>
      <c r="D438" s="1">
        <v>45933.611111111109</v>
      </c>
      <c r="E438" t="s">
        <v>895</v>
      </c>
      <c r="F438">
        <v>2770</v>
      </c>
      <c r="G438">
        <v>0</v>
      </c>
      <c r="H438">
        <v>2770</v>
      </c>
      <c r="I438">
        <v>3000</v>
      </c>
      <c r="J438">
        <v>0</v>
      </c>
      <c r="K438" t="s">
        <v>109</v>
      </c>
      <c r="L438">
        <v>18</v>
      </c>
      <c r="M438">
        <v>422.54</v>
      </c>
      <c r="N438">
        <v>0</v>
      </c>
      <c r="O438">
        <v>0</v>
      </c>
      <c r="P438">
        <v>11.737</v>
      </c>
      <c r="Q438">
        <v>2.347</v>
      </c>
      <c r="R438">
        <v>17.7</v>
      </c>
      <c r="S438">
        <v>490.29</v>
      </c>
      <c r="T438">
        <v>-490.29</v>
      </c>
      <c r="U438">
        <v>-504.37400000000002</v>
      </c>
      <c r="V438">
        <v>-71.98</v>
      </c>
      <c r="W438">
        <v>0</v>
      </c>
      <c r="X438">
        <v>61</v>
      </c>
      <c r="Y438">
        <v>0</v>
      </c>
      <c r="Z438">
        <v>10.98</v>
      </c>
      <c r="AA438">
        <v>2</v>
      </c>
      <c r="AB438" t="s">
        <v>116</v>
      </c>
      <c r="AC438">
        <v>3000</v>
      </c>
      <c r="AD438">
        <v>2193.6460000000002</v>
      </c>
      <c r="AE438">
        <v>2193.6460000000002</v>
      </c>
      <c r="AF438">
        <v>0</v>
      </c>
      <c r="AG438">
        <v>-504.37400000000002</v>
      </c>
      <c r="AH438">
        <v>-71.98</v>
      </c>
      <c r="AI438">
        <v>2770</v>
      </c>
      <c r="AJ438">
        <v>0</v>
      </c>
      <c r="AL438">
        <v>0</v>
      </c>
      <c r="AM438" s="1">
        <v>45947</v>
      </c>
      <c r="AN438" s="1">
        <v>45947</v>
      </c>
      <c r="AO438" s="1">
        <v>45947</v>
      </c>
      <c r="AP438">
        <v>0</v>
      </c>
      <c r="AQ438">
        <v>2347.46</v>
      </c>
      <c r="AR438">
        <v>18</v>
      </c>
      <c r="AS438">
        <v>0</v>
      </c>
      <c r="AT438">
        <v>0</v>
      </c>
      <c r="AU438">
        <v>0.5</v>
      </c>
      <c r="AV438">
        <v>0</v>
      </c>
      <c r="AW438">
        <v>0</v>
      </c>
      <c r="AX438">
        <v>0.1</v>
      </c>
      <c r="AY438" t="s">
        <v>112</v>
      </c>
      <c r="AZ438" t="s">
        <v>117</v>
      </c>
      <c r="BA438">
        <v>17.7</v>
      </c>
      <c r="BB438">
        <v>0</v>
      </c>
      <c r="BC438">
        <v>490.29</v>
      </c>
      <c r="BD438">
        <v>-490.29</v>
      </c>
      <c r="BE438">
        <v>0</v>
      </c>
      <c r="BF438">
        <v>0</v>
      </c>
      <c r="BG438">
        <v>0</v>
      </c>
      <c r="BH438">
        <v>0</v>
      </c>
      <c r="BI438">
        <v>2.3474599999999999</v>
      </c>
      <c r="BL438">
        <v>0</v>
      </c>
      <c r="BM438">
        <v>0</v>
      </c>
      <c r="BN438">
        <v>0</v>
      </c>
      <c r="BO438">
        <v>0</v>
      </c>
      <c r="BP438">
        <v>0</v>
      </c>
      <c r="BS438" t="s">
        <v>329</v>
      </c>
      <c r="BT438">
        <v>11.737</v>
      </c>
      <c r="BU438">
        <v>0</v>
      </c>
      <c r="BV438">
        <v>2.347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2193.6460000000002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f t="shared" si="30"/>
        <v>2770</v>
      </c>
      <c r="DD438">
        <f t="shared" si="31"/>
        <v>490.29</v>
      </c>
      <c r="DE438">
        <f t="shared" si="32"/>
        <v>14.084</v>
      </c>
      <c r="DF438">
        <f t="shared" si="33"/>
        <v>71.98</v>
      </c>
      <c r="DG438">
        <f t="shared" si="34"/>
        <v>434.27700000000004</v>
      </c>
      <c r="DH438">
        <v>2193.6460000000002</v>
      </c>
    </row>
    <row r="439" spans="1:112" x14ac:dyDescent="0.3">
      <c r="A439">
        <v>8705564043</v>
      </c>
      <c r="B439">
        <v>10705496533</v>
      </c>
      <c r="C439" s="1">
        <v>45924.787499999999</v>
      </c>
      <c r="D439" s="1">
        <v>45933.530555555553</v>
      </c>
      <c r="E439" t="s">
        <v>896</v>
      </c>
      <c r="F439">
        <v>2150</v>
      </c>
      <c r="G439">
        <v>0</v>
      </c>
      <c r="H439">
        <v>2150</v>
      </c>
      <c r="I439">
        <v>4500</v>
      </c>
      <c r="J439">
        <v>2144</v>
      </c>
      <c r="K439" t="s">
        <v>109</v>
      </c>
      <c r="L439">
        <v>5</v>
      </c>
      <c r="M439">
        <v>102.38</v>
      </c>
      <c r="N439">
        <v>0</v>
      </c>
      <c r="O439">
        <v>0</v>
      </c>
      <c r="P439">
        <v>10.238</v>
      </c>
      <c r="Q439">
        <v>2.048</v>
      </c>
      <c r="R439">
        <v>24.78</v>
      </c>
      <c r="S439">
        <v>532.77</v>
      </c>
      <c r="T439">
        <v>-532.77</v>
      </c>
      <c r="U439">
        <v>-545.05600000000004</v>
      </c>
      <c r="V439">
        <v>-71.98</v>
      </c>
      <c r="W439">
        <v>0</v>
      </c>
      <c r="X439">
        <v>61</v>
      </c>
      <c r="Y439">
        <v>0</v>
      </c>
      <c r="Z439">
        <v>10.98</v>
      </c>
      <c r="AA439">
        <v>1</v>
      </c>
      <c r="AB439" t="s">
        <v>116</v>
      </c>
      <c r="AC439">
        <v>2356</v>
      </c>
      <c r="AD439">
        <v>1532.9639999999999</v>
      </c>
      <c r="AE439">
        <v>1532.9639999999999</v>
      </c>
      <c r="AF439">
        <v>0</v>
      </c>
      <c r="AG439">
        <v>-545.05600000000004</v>
      </c>
      <c r="AH439">
        <v>-71.98</v>
      </c>
      <c r="AI439">
        <v>2150</v>
      </c>
      <c r="AJ439">
        <v>0</v>
      </c>
      <c r="AL439">
        <v>0</v>
      </c>
      <c r="AM439" s="1">
        <v>45947</v>
      </c>
      <c r="AN439" s="1">
        <v>45947</v>
      </c>
      <c r="AO439" s="1">
        <v>45947</v>
      </c>
      <c r="AP439">
        <v>0</v>
      </c>
      <c r="AQ439">
        <v>2047.62</v>
      </c>
      <c r="AR439">
        <v>5</v>
      </c>
      <c r="AS439">
        <v>0</v>
      </c>
      <c r="AT439">
        <v>0</v>
      </c>
      <c r="AU439">
        <v>0.5</v>
      </c>
      <c r="AV439">
        <v>0</v>
      </c>
      <c r="AW439">
        <v>0</v>
      </c>
      <c r="AX439">
        <v>0.1</v>
      </c>
      <c r="AY439" t="s">
        <v>112</v>
      </c>
      <c r="AZ439" t="s">
        <v>124</v>
      </c>
      <c r="BA439">
        <v>24.78</v>
      </c>
      <c r="BB439">
        <v>0</v>
      </c>
      <c r="BC439">
        <v>532.77</v>
      </c>
      <c r="BD439">
        <v>-532.77</v>
      </c>
      <c r="BE439">
        <v>0</v>
      </c>
      <c r="BF439">
        <v>0</v>
      </c>
      <c r="BG439">
        <v>0</v>
      </c>
      <c r="BH439">
        <v>2144</v>
      </c>
      <c r="BI439">
        <v>2.0476200000000002</v>
      </c>
      <c r="BL439">
        <v>0</v>
      </c>
      <c r="BM439">
        <v>0</v>
      </c>
      <c r="BN439">
        <v>0</v>
      </c>
      <c r="BO439">
        <v>0</v>
      </c>
      <c r="BP439">
        <v>0</v>
      </c>
      <c r="BS439" t="s">
        <v>897</v>
      </c>
      <c r="BT439">
        <v>10.238</v>
      </c>
      <c r="BU439">
        <v>0</v>
      </c>
      <c r="BV439">
        <v>2.048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1532.9639999999999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f t="shared" si="30"/>
        <v>2150</v>
      </c>
      <c r="DD439">
        <f t="shared" si="31"/>
        <v>532.77</v>
      </c>
      <c r="DE439">
        <f t="shared" si="32"/>
        <v>12.286</v>
      </c>
      <c r="DF439">
        <f t="shared" si="33"/>
        <v>71.98</v>
      </c>
      <c r="DG439">
        <f t="shared" si="34"/>
        <v>112.61799999999999</v>
      </c>
      <c r="DH439">
        <v>1532.9639999999999</v>
      </c>
    </row>
    <row r="440" spans="1:112" x14ac:dyDescent="0.3">
      <c r="A440">
        <v>8748147114</v>
      </c>
      <c r="B440">
        <v>10748172445</v>
      </c>
      <c r="C440" s="1">
        <v>45941.550694444442</v>
      </c>
      <c r="D440" s="1">
        <v>45944.606249999997</v>
      </c>
      <c r="E440" t="s">
        <v>898</v>
      </c>
      <c r="F440">
        <v>3553</v>
      </c>
      <c r="G440">
        <v>0</v>
      </c>
      <c r="H440">
        <v>3553</v>
      </c>
      <c r="I440">
        <v>4000</v>
      </c>
      <c r="J440">
        <v>241</v>
      </c>
      <c r="K440" t="s">
        <v>109</v>
      </c>
      <c r="L440">
        <v>18</v>
      </c>
      <c r="M440">
        <v>541.98</v>
      </c>
      <c r="N440">
        <v>0</v>
      </c>
      <c r="O440">
        <v>0</v>
      </c>
      <c r="P440">
        <v>15.055</v>
      </c>
      <c r="Q440">
        <v>3.0110000000000001</v>
      </c>
      <c r="R440">
        <v>24.78</v>
      </c>
      <c r="S440">
        <v>880.43299999999999</v>
      </c>
      <c r="T440">
        <v>-880.43299999999999</v>
      </c>
      <c r="U440">
        <v>-898.49900000000002</v>
      </c>
      <c r="V440">
        <v>-71.98</v>
      </c>
      <c r="W440">
        <v>0</v>
      </c>
      <c r="X440">
        <v>61</v>
      </c>
      <c r="Y440">
        <v>0</v>
      </c>
      <c r="Z440">
        <v>10.98</v>
      </c>
      <c r="AA440">
        <v>1</v>
      </c>
      <c r="AB440" t="s">
        <v>110</v>
      </c>
      <c r="AC440">
        <v>3759</v>
      </c>
      <c r="AD440">
        <v>2582.5210000000002</v>
      </c>
      <c r="AE440">
        <v>2582.5210000000002</v>
      </c>
      <c r="AF440">
        <v>0</v>
      </c>
      <c r="AG440">
        <v>-898.49900000000002</v>
      </c>
      <c r="AH440">
        <v>-71.98</v>
      </c>
      <c r="AI440">
        <v>3553</v>
      </c>
      <c r="AJ440">
        <v>0</v>
      </c>
      <c r="AL440">
        <v>0</v>
      </c>
      <c r="AM440" s="1">
        <v>45958</v>
      </c>
      <c r="AN440" s="1">
        <v>45958</v>
      </c>
      <c r="AO440" s="1">
        <v>45958</v>
      </c>
      <c r="AP440">
        <v>0</v>
      </c>
      <c r="AQ440">
        <v>3011.02</v>
      </c>
      <c r="AR440">
        <v>18</v>
      </c>
      <c r="AS440">
        <v>0</v>
      </c>
      <c r="AT440">
        <v>0</v>
      </c>
      <c r="AU440">
        <v>0.5</v>
      </c>
      <c r="AV440">
        <v>0</v>
      </c>
      <c r="AW440">
        <v>0</v>
      </c>
      <c r="AX440">
        <v>0.1</v>
      </c>
      <c r="AY440" t="s">
        <v>112</v>
      </c>
      <c r="AZ440" t="s">
        <v>113</v>
      </c>
      <c r="BA440">
        <v>24.78</v>
      </c>
      <c r="BB440">
        <v>0</v>
      </c>
      <c r="BC440">
        <v>880.43299999999999</v>
      </c>
      <c r="BD440">
        <v>-880.43299999999999</v>
      </c>
      <c r="BE440">
        <v>0</v>
      </c>
      <c r="BF440">
        <v>0</v>
      </c>
      <c r="BG440">
        <v>0</v>
      </c>
      <c r="BH440">
        <v>241</v>
      </c>
      <c r="BI440">
        <v>3.0110199999999998</v>
      </c>
      <c r="BL440">
        <v>0</v>
      </c>
      <c r="BM440">
        <v>0</v>
      </c>
      <c r="BN440">
        <v>0</v>
      </c>
      <c r="BO440">
        <v>0</v>
      </c>
      <c r="BP440">
        <v>0</v>
      </c>
      <c r="BS440" t="s">
        <v>422</v>
      </c>
      <c r="BT440">
        <v>15.055</v>
      </c>
      <c r="BU440">
        <v>0</v>
      </c>
      <c r="BV440">
        <v>3.0110000000000001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2582.5210000000002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f t="shared" si="30"/>
        <v>3553</v>
      </c>
      <c r="DD440">
        <f t="shared" si="31"/>
        <v>880.43299999999999</v>
      </c>
      <c r="DE440">
        <f t="shared" si="32"/>
        <v>18.065999999999999</v>
      </c>
      <c r="DF440">
        <f t="shared" si="33"/>
        <v>71.98</v>
      </c>
      <c r="DG440">
        <f t="shared" si="34"/>
        <v>557.03499999999997</v>
      </c>
      <c r="DH440">
        <v>2582.5210000000002</v>
      </c>
    </row>
    <row r="441" spans="1:112" x14ac:dyDescent="0.3">
      <c r="A441">
        <v>8738044852</v>
      </c>
      <c r="B441">
        <v>10738021952</v>
      </c>
      <c r="C441" s="1">
        <v>45936.454861111109</v>
      </c>
      <c r="D441" s="1">
        <v>45938.9</v>
      </c>
      <c r="E441" t="s">
        <v>899</v>
      </c>
      <c r="F441">
        <v>779</v>
      </c>
      <c r="G441">
        <v>771.19600000000003</v>
      </c>
      <c r="H441">
        <v>7.8140000000000001</v>
      </c>
      <c r="I441">
        <v>2000</v>
      </c>
      <c r="J441">
        <v>1000</v>
      </c>
      <c r="K441" t="s">
        <v>120</v>
      </c>
      <c r="L441">
        <v>5</v>
      </c>
      <c r="M441">
        <v>0</v>
      </c>
      <c r="N441">
        <v>18.55</v>
      </c>
      <c r="O441">
        <v>18.55</v>
      </c>
      <c r="P441">
        <v>3.7090000000000001</v>
      </c>
      <c r="Q441">
        <v>0.74099999999999999</v>
      </c>
      <c r="R441">
        <v>25.96</v>
      </c>
      <c r="S441">
        <v>202.23099999999999</v>
      </c>
      <c r="T441">
        <v>-202.23099999999999</v>
      </c>
      <c r="U441">
        <v>-206.68100000000001</v>
      </c>
      <c r="V441">
        <v>-31.86</v>
      </c>
      <c r="W441">
        <v>0</v>
      </c>
      <c r="X441">
        <v>27</v>
      </c>
      <c r="Y441">
        <v>0</v>
      </c>
      <c r="Z441">
        <v>4.8600000000000003</v>
      </c>
      <c r="AA441">
        <v>1</v>
      </c>
      <c r="AB441" t="s">
        <v>131</v>
      </c>
      <c r="AC441">
        <v>950</v>
      </c>
      <c r="AD441">
        <v>540.46900000000005</v>
      </c>
      <c r="AE441">
        <v>540.46900000000005</v>
      </c>
      <c r="AF441">
        <v>0</v>
      </c>
      <c r="AG441">
        <v>-2.073</v>
      </c>
      <c r="AH441">
        <v>-0.31978000000000001</v>
      </c>
      <c r="AI441">
        <v>7.8140000000000001</v>
      </c>
      <c r="AJ441">
        <v>-204.608</v>
      </c>
      <c r="AK441">
        <v>-31.540220000000001</v>
      </c>
      <c r="AL441">
        <v>771.19600000000003</v>
      </c>
      <c r="AM441" s="1">
        <v>45953</v>
      </c>
      <c r="AN441" s="1">
        <v>45953</v>
      </c>
      <c r="AO441" s="1">
        <v>45953</v>
      </c>
      <c r="AP441">
        <v>0</v>
      </c>
      <c r="AQ441">
        <v>741.9</v>
      </c>
      <c r="AR441">
        <v>0</v>
      </c>
      <c r="AS441">
        <v>2.5</v>
      </c>
      <c r="AT441">
        <v>2.5</v>
      </c>
      <c r="AU441">
        <v>0</v>
      </c>
      <c r="AV441">
        <v>0.25</v>
      </c>
      <c r="AW441">
        <v>0.25</v>
      </c>
      <c r="AX441">
        <v>0.1</v>
      </c>
      <c r="AY441" t="s">
        <v>112</v>
      </c>
      <c r="AZ441" t="s">
        <v>113</v>
      </c>
      <c r="BA441">
        <v>25.96</v>
      </c>
      <c r="BB441">
        <v>0</v>
      </c>
      <c r="BC441">
        <v>2.0289999999999999</v>
      </c>
      <c r="BD441">
        <v>-2.0289999999999999</v>
      </c>
      <c r="BE441">
        <v>0</v>
      </c>
      <c r="BF441">
        <v>0</v>
      </c>
      <c r="BG441">
        <v>0</v>
      </c>
      <c r="BH441">
        <v>1000</v>
      </c>
      <c r="BI441">
        <v>0.7419</v>
      </c>
      <c r="BJ441">
        <v>25.96</v>
      </c>
      <c r="BK441">
        <v>0</v>
      </c>
      <c r="BL441">
        <v>200.202</v>
      </c>
      <c r="BM441">
        <v>-200.202</v>
      </c>
      <c r="BN441">
        <v>0</v>
      </c>
      <c r="BO441">
        <v>0</v>
      </c>
      <c r="BP441">
        <v>0</v>
      </c>
      <c r="BQ441">
        <v>1000</v>
      </c>
      <c r="BR441">
        <v>0.7419</v>
      </c>
      <c r="BS441" t="s">
        <v>900</v>
      </c>
      <c r="BT441">
        <v>3.6999999999999998E-2</v>
      </c>
      <c r="BU441">
        <v>3.6720000000000002</v>
      </c>
      <c r="BV441">
        <v>7.0000000000000001E-3</v>
      </c>
      <c r="BW441">
        <v>0.73399999999999999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540.46900000000005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f t="shared" si="30"/>
        <v>779.01</v>
      </c>
      <c r="DD441">
        <f t="shared" si="31"/>
        <v>202.23099999999999</v>
      </c>
      <c r="DE441">
        <f t="shared" si="32"/>
        <v>4.45</v>
      </c>
      <c r="DF441">
        <f t="shared" si="33"/>
        <v>31.860000000000003</v>
      </c>
      <c r="DG441">
        <f t="shared" si="34"/>
        <v>40.809000000000005</v>
      </c>
      <c r="DH441">
        <v>540.46899999999994</v>
      </c>
    </row>
    <row r="442" spans="1:112" x14ac:dyDescent="0.3">
      <c r="A442">
        <v>8721501338</v>
      </c>
      <c r="B442">
        <v>10721446265</v>
      </c>
      <c r="C442" s="1">
        <v>45930.615277777775</v>
      </c>
      <c r="D442" s="1">
        <v>45939.55972222222</v>
      </c>
      <c r="E442" t="s">
        <v>901</v>
      </c>
      <c r="F442">
        <v>3169</v>
      </c>
      <c r="G442">
        <v>3169</v>
      </c>
      <c r="H442">
        <v>0</v>
      </c>
      <c r="I442">
        <v>3750</v>
      </c>
      <c r="J442">
        <v>375</v>
      </c>
      <c r="K442" t="s">
        <v>120</v>
      </c>
      <c r="L442">
        <v>18</v>
      </c>
      <c r="M442">
        <v>0</v>
      </c>
      <c r="N442">
        <v>241.7</v>
      </c>
      <c r="O442">
        <v>241.7</v>
      </c>
      <c r="P442">
        <v>13.428000000000001</v>
      </c>
      <c r="Q442">
        <v>2.6859999999999999</v>
      </c>
      <c r="R442">
        <v>24.78</v>
      </c>
      <c r="S442">
        <v>785.27800000000002</v>
      </c>
      <c r="T442">
        <v>-785.27800000000002</v>
      </c>
      <c r="U442">
        <v>-801.39200000000005</v>
      </c>
      <c r="V442">
        <v>-71.98</v>
      </c>
      <c r="W442">
        <v>0</v>
      </c>
      <c r="X442">
        <v>61</v>
      </c>
      <c r="Y442">
        <v>0</v>
      </c>
      <c r="Z442">
        <v>10.98</v>
      </c>
      <c r="AA442">
        <v>1</v>
      </c>
      <c r="AB442" t="s">
        <v>110</v>
      </c>
      <c r="AC442">
        <v>3375</v>
      </c>
      <c r="AD442">
        <v>2295.6280000000002</v>
      </c>
      <c r="AE442">
        <v>2295.6280000000002</v>
      </c>
      <c r="AF442">
        <v>0</v>
      </c>
      <c r="AG442">
        <v>0</v>
      </c>
      <c r="AI442">
        <v>0</v>
      </c>
      <c r="AJ442">
        <v>-801.39200000000005</v>
      </c>
      <c r="AK442">
        <v>-71.98</v>
      </c>
      <c r="AL442">
        <v>3169</v>
      </c>
      <c r="AM442" s="1"/>
      <c r="AN442" s="1"/>
      <c r="AO442" s="1"/>
      <c r="AP442">
        <v>0</v>
      </c>
      <c r="AQ442">
        <v>2685.6</v>
      </c>
      <c r="AR442">
        <v>0</v>
      </c>
      <c r="AS442">
        <v>9</v>
      </c>
      <c r="AT442">
        <v>9</v>
      </c>
      <c r="AU442">
        <v>0</v>
      </c>
      <c r="AV442">
        <v>0.25</v>
      </c>
      <c r="AW442">
        <v>0.25</v>
      </c>
      <c r="AX442">
        <v>0.1</v>
      </c>
      <c r="AY442" t="s">
        <v>112</v>
      </c>
      <c r="AZ442" t="s">
        <v>124</v>
      </c>
      <c r="BC442">
        <v>0</v>
      </c>
      <c r="BD442">
        <v>0</v>
      </c>
      <c r="BE442">
        <v>0</v>
      </c>
      <c r="BF442">
        <v>0</v>
      </c>
      <c r="BG442">
        <v>0</v>
      </c>
      <c r="BJ442">
        <v>24.78</v>
      </c>
      <c r="BK442">
        <v>0</v>
      </c>
      <c r="BL442">
        <v>785.27800000000002</v>
      </c>
      <c r="BM442">
        <v>-785.27800000000002</v>
      </c>
      <c r="BN442">
        <v>0</v>
      </c>
      <c r="BO442">
        <v>0</v>
      </c>
      <c r="BP442">
        <v>0</v>
      </c>
      <c r="BQ442">
        <v>375</v>
      </c>
      <c r="BR442">
        <v>2.6856</v>
      </c>
      <c r="BS442" t="s">
        <v>902</v>
      </c>
      <c r="BT442">
        <v>0</v>
      </c>
      <c r="BU442">
        <v>13.428000000000001</v>
      </c>
      <c r="BV442">
        <v>0</v>
      </c>
      <c r="BW442">
        <v>2.6859999999999999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2295.6280000000002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f t="shared" si="30"/>
        <v>3169</v>
      </c>
      <c r="DD442">
        <f t="shared" si="31"/>
        <v>785.27800000000002</v>
      </c>
      <c r="DE442">
        <f t="shared" si="32"/>
        <v>16.114000000000001</v>
      </c>
      <c r="DF442">
        <f t="shared" si="33"/>
        <v>71.98</v>
      </c>
      <c r="DG442">
        <f t="shared" si="34"/>
        <v>496.82799999999997</v>
      </c>
      <c r="DH442">
        <v>2295.6279999999997</v>
      </c>
    </row>
    <row r="443" spans="1:112" x14ac:dyDescent="0.3">
      <c r="A443">
        <v>8688543757</v>
      </c>
      <c r="B443">
        <v>10688471484</v>
      </c>
      <c r="C443" s="1">
        <v>45922.443055555559</v>
      </c>
      <c r="D443" s="1">
        <v>45927.601388888892</v>
      </c>
      <c r="E443" t="s">
        <v>903</v>
      </c>
      <c r="F443">
        <v>3119</v>
      </c>
      <c r="G443">
        <v>0</v>
      </c>
      <c r="H443">
        <v>3119</v>
      </c>
      <c r="I443">
        <v>3750</v>
      </c>
      <c r="J443">
        <v>425</v>
      </c>
      <c r="K443" t="s">
        <v>109</v>
      </c>
      <c r="L443">
        <v>18</v>
      </c>
      <c r="M443">
        <v>475.78</v>
      </c>
      <c r="N443">
        <v>0</v>
      </c>
      <c r="O443">
        <v>0</v>
      </c>
      <c r="P443">
        <v>13.215999999999999</v>
      </c>
      <c r="Q443">
        <v>2.6429999999999998</v>
      </c>
      <c r="R443">
        <v>21.24</v>
      </c>
      <c r="S443">
        <v>662.476</v>
      </c>
      <c r="T443">
        <v>-662.476</v>
      </c>
      <c r="U443">
        <v>-678.33500000000004</v>
      </c>
      <c r="V443">
        <v>-71.98</v>
      </c>
      <c r="W443">
        <v>0</v>
      </c>
      <c r="X443">
        <v>61</v>
      </c>
      <c r="Y443">
        <v>0</v>
      </c>
      <c r="Z443">
        <v>10.98</v>
      </c>
      <c r="AA443">
        <v>1</v>
      </c>
      <c r="AB443" t="s">
        <v>110</v>
      </c>
      <c r="AC443">
        <v>3325</v>
      </c>
      <c r="AD443">
        <v>2368.6849999999999</v>
      </c>
      <c r="AE443">
        <v>2368.6849999999999</v>
      </c>
      <c r="AF443">
        <v>0</v>
      </c>
      <c r="AG443">
        <v>-678.33500000000004</v>
      </c>
      <c r="AH443">
        <v>-71.98</v>
      </c>
      <c r="AI443">
        <v>3119</v>
      </c>
      <c r="AJ443">
        <v>0</v>
      </c>
      <c r="AL443">
        <v>0</v>
      </c>
      <c r="AM443" s="1">
        <v>45943</v>
      </c>
      <c r="AN443" s="1">
        <v>45943</v>
      </c>
      <c r="AO443" s="1">
        <v>45943</v>
      </c>
      <c r="AP443">
        <v>0</v>
      </c>
      <c r="AQ443">
        <v>2643.22</v>
      </c>
      <c r="AR443">
        <v>18</v>
      </c>
      <c r="AS443">
        <v>0</v>
      </c>
      <c r="AT443">
        <v>0</v>
      </c>
      <c r="AU443">
        <v>0.5</v>
      </c>
      <c r="AV443">
        <v>0</v>
      </c>
      <c r="AW443">
        <v>0</v>
      </c>
      <c r="AX443">
        <v>0.1</v>
      </c>
      <c r="AY443" t="s">
        <v>112</v>
      </c>
      <c r="AZ443" t="s">
        <v>128</v>
      </c>
      <c r="BA443">
        <v>21.24</v>
      </c>
      <c r="BB443">
        <v>0</v>
      </c>
      <c r="BC443">
        <v>662.476</v>
      </c>
      <c r="BD443">
        <v>-662.476</v>
      </c>
      <c r="BE443">
        <v>0</v>
      </c>
      <c r="BF443">
        <v>0</v>
      </c>
      <c r="BG443">
        <v>0</v>
      </c>
      <c r="BH443">
        <v>425</v>
      </c>
      <c r="BI443">
        <v>2.6432199999999999</v>
      </c>
      <c r="BL443">
        <v>0</v>
      </c>
      <c r="BM443">
        <v>0</v>
      </c>
      <c r="BN443">
        <v>0</v>
      </c>
      <c r="BO443">
        <v>0</v>
      </c>
      <c r="BP443">
        <v>0</v>
      </c>
      <c r="BS443" t="s">
        <v>904</v>
      </c>
      <c r="BT443">
        <v>13.215999999999999</v>
      </c>
      <c r="BU443">
        <v>0</v>
      </c>
      <c r="BV443">
        <v>2.6429999999999998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2368.6849999999999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f t="shared" si="30"/>
        <v>3119</v>
      </c>
      <c r="DD443">
        <f t="shared" si="31"/>
        <v>662.476</v>
      </c>
      <c r="DE443">
        <f t="shared" si="32"/>
        <v>15.858999999999998</v>
      </c>
      <c r="DF443">
        <f t="shared" si="33"/>
        <v>71.98</v>
      </c>
      <c r="DG443">
        <f t="shared" si="34"/>
        <v>488.99599999999998</v>
      </c>
      <c r="DH443">
        <v>2368.6849999999999</v>
      </c>
    </row>
    <row r="444" spans="1:112" x14ac:dyDescent="0.3">
      <c r="A444">
        <v>8742928078</v>
      </c>
      <c r="B444">
        <v>10742932634</v>
      </c>
      <c r="C444" s="1">
        <v>45939.448611111111</v>
      </c>
      <c r="D444" s="1">
        <v>45942.46597222222</v>
      </c>
      <c r="E444" t="s">
        <v>905</v>
      </c>
      <c r="F444">
        <v>2194</v>
      </c>
      <c r="G444">
        <v>2194</v>
      </c>
      <c r="H444">
        <v>0</v>
      </c>
      <c r="I444">
        <v>4000</v>
      </c>
      <c r="J444">
        <v>1600</v>
      </c>
      <c r="K444" t="s">
        <v>120</v>
      </c>
      <c r="L444">
        <v>5</v>
      </c>
      <c r="M444">
        <v>0</v>
      </c>
      <c r="N444">
        <v>52.24</v>
      </c>
      <c r="O444">
        <v>52.24</v>
      </c>
      <c r="P444">
        <v>10.448</v>
      </c>
      <c r="Q444">
        <v>2.09</v>
      </c>
      <c r="R444">
        <v>31.86</v>
      </c>
      <c r="S444">
        <v>699.00800000000004</v>
      </c>
      <c r="T444">
        <v>-699.00800000000004</v>
      </c>
      <c r="U444">
        <v>-711.54600000000005</v>
      </c>
      <c r="V444">
        <v>-71.98</v>
      </c>
      <c r="W444">
        <v>0</v>
      </c>
      <c r="X444">
        <v>61</v>
      </c>
      <c r="Y444">
        <v>0</v>
      </c>
      <c r="Z444">
        <v>10.98</v>
      </c>
      <c r="AA444">
        <v>1</v>
      </c>
      <c r="AB444" t="s">
        <v>110</v>
      </c>
      <c r="AC444">
        <v>2400</v>
      </c>
      <c r="AD444">
        <v>1410.4739999999999</v>
      </c>
      <c r="AE444">
        <v>1410.4739999999999</v>
      </c>
      <c r="AF444">
        <v>0</v>
      </c>
      <c r="AG444">
        <v>0</v>
      </c>
      <c r="AI444">
        <v>0</v>
      </c>
      <c r="AJ444">
        <v>-711.54600000000005</v>
      </c>
      <c r="AK444">
        <v>-71.98</v>
      </c>
      <c r="AL444">
        <v>2194</v>
      </c>
      <c r="AM444" s="1"/>
      <c r="AN444" s="1"/>
      <c r="AO444" s="1"/>
      <c r="AP444">
        <v>0</v>
      </c>
      <c r="AQ444">
        <v>2089.52</v>
      </c>
      <c r="AR444">
        <v>0</v>
      </c>
      <c r="AS444">
        <v>2.5</v>
      </c>
      <c r="AT444">
        <v>2.5</v>
      </c>
      <c r="AU444">
        <v>0</v>
      </c>
      <c r="AV444">
        <v>0.25</v>
      </c>
      <c r="AW444">
        <v>0.25</v>
      </c>
      <c r="AX444">
        <v>0.1</v>
      </c>
      <c r="AY444" t="s">
        <v>127</v>
      </c>
      <c r="AZ444" t="s">
        <v>128</v>
      </c>
      <c r="BC444">
        <v>0</v>
      </c>
      <c r="BD444">
        <v>0</v>
      </c>
      <c r="BE444">
        <v>0</v>
      </c>
      <c r="BF444">
        <v>0</v>
      </c>
      <c r="BG444">
        <v>0</v>
      </c>
      <c r="BJ444">
        <v>31.86</v>
      </c>
      <c r="BK444">
        <v>0</v>
      </c>
      <c r="BL444">
        <v>699.00800000000004</v>
      </c>
      <c r="BM444">
        <v>-699.00800000000004</v>
      </c>
      <c r="BN444">
        <v>0</v>
      </c>
      <c r="BO444">
        <v>0</v>
      </c>
      <c r="BP444">
        <v>0</v>
      </c>
      <c r="BQ444">
        <v>1600</v>
      </c>
      <c r="BR444">
        <v>2.0895199999999998</v>
      </c>
      <c r="BS444" t="s">
        <v>906</v>
      </c>
      <c r="BT444">
        <v>0</v>
      </c>
      <c r="BU444">
        <v>10.448</v>
      </c>
      <c r="BV444">
        <v>0</v>
      </c>
      <c r="BW444">
        <v>2.09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1410.4739999999999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f t="shared" si="30"/>
        <v>2194</v>
      </c>
      <c r="DD444">
        <f t="shared" si="31"/>
        <v>699.00800000000004</v>
      </c>
      <c r="DE444">
        <f t="shared" si="32"/>
        <v>12.538</v>
      </c>
      <c r="DF444">
        <f t="shared" si="33"/>
        <v>71.98</v>
      </c>
      <c r="DG444">
        <f t="shared" si="34"/>
        <v>114.928</v>
      </c>
      <c r="DH444">
        <v>1410.4739999999999</v>
      </c>
    </row>
    <row r="445" spans="1:112" x14ac:dyDescent="0.3">
      <c r="A445">
        <v>8746826316</v>
      </c>
      <c r="B445">
        <v>10746847304</v>
      </c>
      <c r="C445" s="1">
        <v>45940.80972222222</v>
      </c>
      <c r="D445" s="1">
        <v>45945.401388888888</v>
      </c>
      <c r="E445" t="s">
        <v>480</v>
      </c>
      <c r="F445">
        <v>2394</v>
      </c>
      <c r="G445">
        <v>2394</v>
      </c>
      <c r="H445">
        <v>0</v>
      </c>
      <c r="I445">
        <v>4500</v>
      </c>
      <c r="J445">
        <v>1900</v>
      </c>
      <c r="K445" t="s">
        <v>109</v>
      </c>
      <c r="L445">
        <v>5</v>
      </c>
      <c r="M445">
        <v>114</v>
      </c>
      <c r="N445">
        <v>0</v>
      </c>
      <c r="O445">
        <v>0</v>
      </c>
      <c r="P445">
        <v>11.4</v>
      </c>
      <c r="Q445">
        <v>2.2799999999999998</v>
      </c>
      <c r="R445">
        <v>25.96</v>
      </c>
      <c r="S445">
        <v>621.48199999999997</v>
      </c>
      <c r="T445">
        <v>-621.48199999999997</v>
      </c>
      <c r="U445">
        <v>-635.16200000000003</v>
      </c>
      <c r="V445">
        <v>-71.98</v>
      </c>
      <c r="W445">
        <v>0</v>
      </c>
      <c r="X445">
        <v>61</v>
      </c>
      <c r="Y445">
        <v>0</v>
      </c>
      <c r="Z445">
        <v>10.98</v>
      </c>
      <c r="AA445">
        <v>1</v>
      </c>
      <c r="AB445" t="s">
        <v>116</v>
      </c>
      <c r="AC445">
        <v>2600</v>
      </c>
      <c r="AD445">
        <v>1686.8579999999999</v>
      </c>
      <c r="AE445">
        <v>1686.8579999999999</v>
      </c>
      <c r="AF445">
        <v>0</v>
      </c>
      <c r="AG445">
        <v>0</v>
      </c>
      <c r="AI445">
        <v>0</v>
      </c>
      <c r="AJ445">
        <v>-635.16200000000003</v>
      </c>
      <c r="AK445">
        <v>-71.98</v>
      </c>
      <c r="AL445">
        <v>2394</v>
      </c>
      <c r="AM445" s="1"/>
      <c r="AN445" s="1"/>
      <c r="AO445" s="1"/>
      <c r="AP445">
        <v>0</v>
      </c>
      <c r="AQ445">
        <v>2280</v>
      </c>
      <c r="AR445">
        <v>5</v>
      </c>
      <c r="AS445">
        <v>0</v>
      </c>
      <c r="AT445">
        <v>0</v>
      </c>
      <c r="AU445">
        <v>0.5</v>
      </c>
      <c r="AV445">
        <v>0</v>
      </c>
      <c r="AW445">
        <v>0</v>
      </c>
      <c r="AX445">
        <v>0.1</v>
      </c>
      <c r="AY445" t="s">
        <v>112</v>
      </c>
      <c r="AZ445" t="s">
        <v>160</v>
      </c>
      <c r="BC445">
        <v>0</v>
      </c>
      <c r="BD445">
        <v>0</v>
      </c>
      <c r="BE445">
        <v>0</v>
      </c>
      <c r="BF445">
        <v>0</v>
      </c>
      <c r="BG445">
        <v>0</v>
      </c>
      <c r="BJ445">
        <v>25.96</v>
      </c>
      <c r="BK445">
        <v>0</v>
      </c>
      <c r="BL445">
        <v>621.48199999999997</v>
      </c>
      <c r="BM445">
        <v>-621.48199999999997</v>
      </c>
      <c r="BN445">
        <v>0</v>
      </c>
      <c r="BO445">
        <v>0</v>
      </c>
      <c r="BP445">
        <v>0</v>
      </c>
      <c r="BQ445">
        <v>1900</v>
      </c>
      <c r="BR445">
        <v>2.2799999999999998</v>
      </c>
      <c r="BS445" t="s">
        <v>907</v>
      </c>
      <c r="BT445">
        <v>0</v>
      </c>
      <c r="BU445">
        <v>11.4</v>
      </c>
      <c r="BV445">
        <v>0</v>
      </c>
      <c r="BW445">
        <v>2.2799999999999998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1686.8579999999999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f t="shared" si="30"/>
        <v>2394</v>
      </c>
      <c r="DD445">
        <f t="shared" si="31"/>
        <v>621.48199999999997</v>
      </c>
      <c r="DE445">
        <f t="shared" si="32"/>
        <v>13.68</v>
      </c>
      <c r="DF445">
        <f t="shared" si="33"/>
        <v>71.98</v>
      </c>
      <c r="DG445">
        <f t="shared" si="34"/>
        <v>125.4</v>
      </c>
      <c r="DH445">
        <v>1686.8579999999999</v>
      </c>
    </row>
    <row r="446" spans="1:112" x14ac:dyDescent="0.3">
      <c r="A446">
        <v>8679406849</v>
      </c>
      <c r="B446">
        <v>10679332098</v>
      </c>
      <c r="C446" s="1">
        <v>45918.445138888892</v>
      </c>
      <c r="D446" s="1">
        <v>45926.435416666667</v>
      </c>
      <c r="E446" t="s">
        <v>908</v>
      </c>
      <c r="F446">
        <v>2594</v>
      </c>
      <c r="G446">
        <v>2594</v>
      </c>
      <c r="H446">
        <v>0</v>
      </c>
      <c r="I446">
        <v>3500</v>
      </c>
      <c r="J446">
        <v>700</v>
      </c>
      <c r="K446" t="s">
        <v>109</v>
      </c>
      <c r="L446">
        <v>12</v>
      </c>
      <c r="M446">
        <v>277.93</v>
      </c>
      <c r="N446">
        <v>0</v>
      </c>
      <c r="O446">
        <v>0</v>
      </c>
      <c r="P446">
        <v>11.58</v>
      </c>
      <c r="Q446">
        <v>2.3159999999999998</v>
      </c>
      <c r="R446">
        <v>21.24</v>
      </c>
      <c r="S446">
        <v>550.96600000000001</v>
      </c>
      <c r="T446">
        <v>-550.96600000000001</v>
      </c>
      <c r="U446">
        <v>-564.86199999999997</v>
      </c>
      <c r="V446">
        <v>-71.98</v>
      </c>
      <c r="W446">
        <v>0</v>
      </c>
      <c r="X446">
        <v>61</v>
      </c>
      <c r="Y446">
        <v>0</v>
      </c>
      <c r="Z446">
        <v>10.98</v>
      </c>
      <c r="AA446">
        <v>1</v>
      </c>
      <c r="AB446" t="s">
        <v>116</v>
      </c>
      <c r="AC446">
        <v>2800</v>
      </c>
      <c r="AD446">
        <v>1957.1579999999999</v>
      </c>
      <c r="AE446">
        <v>1957.1579999999999</v>
      </c>
      <c r="AF446">
        <v>0</v>
      </c>
      <c r="AG446">
        <v>0</v>
      </c>
      <c r="AI446">
        <v>0</v>
      </c>
      <c r="AJ446">
        <v>-564.86199999999997</v>
      </c>
      <c r="AK446">
        <v>-71.98</v>
      </c>
      <c r="AL446">
        <v>2594</v>
      </c>
      <c r="AM446" s="1"/>
      <c r="AN446" s="1"/>
      <c r="AO446" s="1"/>
      <c r="AP446">
        <v>0</v>
      </c>
      <c r="AQ446">
        <v>2316.0700000000002</v>
      </c>
      <c r="AR446">
        <v>12</v>
      </c>
      <c r="AS446">
        <v>0</v>
      </c>
      <c r="AT446">
        <v>0</v>
      </c>
      <c r="AU446">
        <v>0.5</v>
      </c>
      <c r="AV446">
        <v>0</v>
      </c>
      <c r="AW446">
        <v>0</v>
      </c>
      <c r="AX446">
        <v>0.1</v>
      </c>
      <c r="AY446" t="s">
        <v>112</v>
      </c>
      <c r="AZ446" t="s">
        <v>128</v>
      </c>
      <c r="BC446">
        <v>0</v>
      </c>
      <c r="BD446">
        <v>0</v>
      </c>
      <c r="BE446">
        <v>0</v>
      </c>
      <c r="BF446">
        <v>0</v>
      </c>
      <c r="BG446">
        <v>0</v>
      </c>
      <c r="BJ446">
        <v>21.24</v>
      </c>
      <c r="BK446">
        <v>0</v>
      </c>
      <c r="BL446">
        <v>550.96600000000001</v>
      </c>
      <c r="BM446">
        <v>-550.96600000000001</v>
      </c>
      <c r="BN446">
        <v>0</v>
      </c>
      <c r="BO446">
        <v>0</v>
      </c>
      <c r="BP446">
        <v>0</v>
      </c>
      <c r="BQ446">
        <v>700</v>
      </c>
      <c r="BR446">
        <v>2.3160699999999999</v>
      </c>
      <c r="BS446" t="s">
        <v>909</v>
      </c>
      <c r="BT446">
        <v>0</v>
      </c>
      <c r="BU446">
        <v>11.58</v>
      </c>
      <c r="BV446">
        <v>0</v>
      </c>
      <c r="BW446">
        <v>2.3159999999999998</v>
      </c>
      <c r="BX446">
        <v>0</v>
      </c>
      <c r="BY446">
        <v>0</v>
      </c>
      <c r="BZ446">
        <v>0</v>
      </c>
      <c r="CA446">
        <v>0</v>
      </c>
      <c r="CB446">
        <v>1957.1579999999999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f t="shared" si="30"/>
        <v>2594</v>
      </c>
      <c r="DD446">
        <f t="shared" si="31"/>
        <v>550.96600000000001</v>
      </c>
      <c r="DE446">
        <f t="shared" si="32"/>
        <v>13.896000000000001</v>
      </c>
      <c r="DF446">
        <f t="shared" si="33"/>
        <v>71.98</v>
      </c>
      <c r="DG446">
        <f t="shared" si="34"/>
        <v>289.51</v>
      </c>
      <c r="DH446">
        <v>1957.1580000000001</v>
      </c>
    </row>
    <row r="447" spans="1:112" x14ac:dyDescent="0.3">
      <c r="A447">
        <v>8737438811</v>
      </c>
      <c r="B447">
        <v>10737415915</v>
      </c>
      <c r="C447" s="1">
        <v>45936.454861111109</v>
      </c>
      <c r="D447" s="1">
        <v>45941.780555555553</v>
      </c>
      <c r="E447" t="s">
        <v>832</v>
      </c>
      <c r="F447">
        <v>3594</v>
      </c>
      <c r="G447">
        <v>3594</v>
      </c>
      <c r="H447">
        <v>0</v>
      </c>
      <c r="I447">
        <v>4000</v>
      </c>
      <c r="J447">
        <v>200</v>
      </c>
      <c r="K447" t="s">
        <v>109</v>
      </c>
      <c r="L447">
        <v>18</v>
      </c>
      <c r="M447">
        <v>548.24</v>
      </c>
      <c r="N447">
        <v>0</v>
      </c>
      <c r="O447">
        <v>0</v>
      </c>
      <c r="P447">
        <v>15.228999999999999</v>
      </c>
      <c r="Q447">
        <v>3.0459999999999998</v>
      </c>
      <c r="R447">
        <v>25.96</v>
      </c>
      <c r="S447">
        <v>933.00199999999995</v>
      </c>
      <c r="T447">
        <v>-933.00199999999995</v>
      </c>
      <c r="U447">
        <v>-951.27700000000004</v>
      </c>
      <c r="V447">
        <v>-71.98</v>
      </c>
      <c r="W447">
        <v>0</v>
      </c>
      <c r="X447">
        <v>61</v>
      </c>
      <c r="Y447">
        <v>0</v>
      </c>
      <c r="Z447">
        <v>10.98</v>
      </c>
      <c r="AA447">
        <v>1</v>
      </c>
      <c r="AB447" t="s">
        <v>116</v>
      </c>
      <c r="AC447">
        <v>3800</v>
      </c>
      <c r="AD447">
        <v>2570.7429999999999</v>
      </c>
      <c r="AE447">
        <v>2570.7429999999999</v>
      </c>
      <c r="AF447">
        <v>0</v>
      </c>
      <c r="AG447">
        <v>0</v>
      </c>
      <c r="AI447">
        <v>0</v>
      </c>
      <c r="AJ447">
        <v>-951.27700000000004</v>
      </c>
      <c r="AK447">
        <v>-71.98</v>
      </c>
      <c r="AL447">
        <v>3594</v>
      </c>
      <c r="AM447" s="1"/>
      <c r="AN447" s="1"/>
      <c r="AO447" s="1"/>
      <c r="AP447">
        <v>0</v>
      </c>
      <c r="AQ447">
        <v>3045.76</v>
      </c>
      <c r="AR447">
        <v>18</v>
      </c>
      <c r="AS447">
        <v>0</v>
      </c>
      <c r="AT447">
        <v>0</v>
      </c>
      <c r="AU447">
        <v>0.5</v>
      </c>
      <c r="AV447">
        <v>0</v>
      </c>
      <c r="AW447">
        <v>0</v>
      </c>
      <c r="AX447">
        <v>0.1</v>
      </c>
      <c r="AY447" t="s">
        <v>112</v>
      </c>
      <c r="AZ447" t="s">
        <v>160</v>
      </c>
      <c r="BC447">
        <v>0</v>
      </c>
      <c r="BD447">
        <v>0</v>
      </c>
      <c r="BE447">
        <v>0</v>
      </c>
      <c r="BF447">
        <v>0</v>
      </c>
      <c r="BG447">
        <v>0</v>
      </c>
      <c r="BJ447">
        <v>25.96</v>
      </c>
      <c r="BK447">
        <v>0</v>
      </c>
      <c r="BL447">
        <v>933.00199999999995</v>
      </c>
      <c r="BM447">
        <v>-933.00199999999995</v>
      </c>
      <c r="BN447">
        <v>0</v>
      </c>
      <c r="BO447">
        <v>0</v>
      </c>
      <c r="BP447">
        <v>0</v>
      </c>
      <c r="BQ447">
        <v>200</v>
      </c>
      <c r="BR447">
        <v>3.04576</v>
      </c>
      <c r="BS447" t="s">
        <v>910</v>
      </c>
      <c r="BT447">
        <v>0</v>
      </c>
      <c r="BU447">
        <v>15.228999999999999</v>
      </c>
      <c r="BV447">
        <v>0</v>
      </c>
      <c r="BW447">
        <v>3.0459999999999998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2570.7429999999999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f t="shared" si="30"/>
        <v>3594</v>
      </c>
      <c r="DD447">
        <f t="shared" si="31"/>
        <v>933.00199999999995</v>
      </c>
      <c r="DE447">
        <f t="shared" si="32"/>
        <v>18.274999999999999</v>
      </c>
      <c r="DF447">
        <f t="shared" si="33"/>
        <v>71.98</v>
      </c>
      <c r="DG447">
        <f t="shared" si="34"/>
        <v>563.46900000000005</v>
      </c>
      <c r="DH447">
        <v>2570.7429999999999</v>
      </c>
    </row>
    <row r="448" spans="1:112" x14ac:dyDescent="0.3">
      <c r="A448">
        <v>8700263061</v>
      </c>
      <c r="B448">
        <v>10700193054</v>
      </c>
      <c r="C448" s="1">
        <v>45923.446527777778</v>
      </c>
      <c r="D448" s="1">
        <v>45927.663888888892</v>
      </c>
      <c r="E448" t="s">
        <v>628</v>
      </c>
      <c r="F448">
        <v>3564</v>
      </c>
      <c r="G448">
        <v>0</v>
      </c>
      <c r="H448">
        <v>3564</v>
      </c>
      <c r="I448">
        <v>4000</v>
      </c>
      <c r="J448">
        <v>230</v>
      </c>
      <c r="K448" t="s">
        <v>109</v>
      </c>
      <c r="L448">
        <v>18</v>
      </c>
      <c r="M448">
        <v>543.66</v>
      </c>
      <c r="N448">
        <v>0</v>
      </c>
      <c r="O448">
        <v>0</v>
      </c>
      <c r="P448">
        <v>15.102</v>
      </c>
      <c r="Q448">
        <v>3.02</v>
      </c>
      <c r="R448">
        <v>24.78</v>
      </c>
      <c r="S448">
        <v>883.15899999999999</v>
      </c>
      <c r="T448">
        <v>-883.15899999999999</v>
      </c>
      <c r="U448">
        <v>-901.28099999999995</v>
      </c>
      <c r="V448">
        <v>-71.98</v>
      </c>
      <c r="W448">
        <v>0</v>
      </c>
      <c r="X448">
        <v>61</v>
      </c>
      <c r="Y448">
        <v>0</v>
      </c>
      <c r="Z448">
        <v>10.98</v>
      </c>
      <c r="AA448">
        <v>1</v>
      </c>
      <c r="AB448" t="s">
        <v>116</v>
      </c>
      <c r="AC448">
        <v>3770</v>
      </c>
      <c r="AD448">
        <v>2590.739</v>
      </c>
      <c r="AE448">
        <v>2590.739</v>
      </c>
      <c r="AF448">
        <v>0</v>
      </c>
      <c r="AG448">
        <v>-901.28099999999995</v>
      </c>
      <c r="AH448">
        <v>-71.98</v>
      </c>
      <c r="AI448">
        <v>3564</v>
      </c>
      <c r="AJ448">
        <v>0</v>
      </c>
      <c r="AL448">
        <v>0</v>
      </c>
      <c r="AM448" s="1">
        <v>45943</v>
      </c>
      <c r="AN448" s="1">
        <v>45943</v>
      </c>
      <c r="AO448" s="1">
        <v>45943</v>
      </c>
      <c r="AP448">
        <v>0</v>
      </c>
      <c r="AQ448">
        <v>3020.34</v>
      </c>
      <c r="AR448">
        <v>18</v>
      </c>
      <c r="AS448">
        <v>0</v>
      </c>
      <c r="AT448">
        <v>0</v>
      </c>
      <c r="AU448">
        <v>0.5</v>
      </c>
      <c r="AV448">
        <v>0</v>
      </c>
      <c r="AW448">
        <v>0</v>
      </c>
      <c r="AX448">
        <v>0.1</v>
      </c>
      <c r="AY448" t="s">
        <v>112</v>
      </c>
      <c r="AZ448" t="s">
        <v>113</v>
      </c>
      <c r="BA448">
        <v>24.78</v>
      </c>
      <c r="BB448">
        <v>0</v>
      </c>
      <c r="BC448">
        <v>883.15899999999999</v>
      </c>
      <c r="BD448">
        <v>-883.15899999999999</v>
      </c>
      <c r="BE448">
        <v>0</v>
      </c>
      <c r="BF448">
        <v>0</v>
      </c>
      <c r="BG448">
        <v>0</v>
      </c>
      <c r="BH448">
        <v>230</v>
      </c>
      <c r="BI448">
        <v>3.02034</v>
      </c>
      <c r="BL448">
        <v>0</v>
      </c>
      <c r="BM448">
        <v>0</v>
      </c>
      <c r="BN448">
        <v>0</v>
      </c>
      <c r="BO448">
        <v>0</v>
      </c>
      <c r="BP448">
        <v>0</v>
      </c>
      <c r="BS448" t="s">
        <v>911</v>
      </c>
      <c r="BT448">
        <v>15.102</v>
      </c>
      <c r="BU448">
        <v>0</v>
      </c>
      <c r="BV448">
        <v>3.02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2590.739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f t="shared" si="30"/>
        <v>3564</v>
      </c>
      <c r="DD448">
        <f t="shared" si="31"/>
        <v>883.15899999999999</v>
      </c>
      <c r="DE448">
        <f t="shared" si="32"/>
        <v>18.122</v>
      </c>
      <c r="DF448">
        <f t="shared" si="33"/>
        <v>71.98</v>
      </c>
      <c r="DG448">
        <f t="shared" si="34"/>
        <v>558.76199999999994</v>
      </c>
      <c r="DH448">
        <v>2590.739</v>
      </c>
    </row>
    <row r="449" spans="1:112" x14ac:dyDescent="0.3">
      <c r="A449">
        <v>8690989947</v>
      </c>
      <c r="B449">
        <v>10690918116</v>
      </c>
      <c r="C449" s="1">
        <v>45922.443055555559</v>
      </c>
      <c r="D449" s="1">
        <v>45926.740277777775</v>
      </c>
      <c r="E449" t="s">
        <v>912</v>
      </c>
      <c r="F449">
        <v>3594</v>
      </c>
      <c r="G449">
        <v>0</v>
      </c>
      <c r="H449">
        <v>3594.01</v>
      </c>
      <c r="I449">
        <v>4000</v>
      </c>
      <c r="J449">
        <v>200</v>
      </c>
      <c r="K449" t="s">
        <v>109</v>
      </c>
      <c r="L449">
        <v>18</v>
      </c>
      <c r="M449">
        <v>548.24</v>
      </c>
      <c r="N449">
        <v>0</v>
      </c>
      <c r="O449">
        <v>0</v>
      </c>
      <c r="P449">
        <v>15.228999999999999</v>
      </c>
      <c r="Q449">
        <v>3.0459999999999998</v>
      </c>
      <c r="R449">
        <v>25.96</v>
      </c>
      <c r="S449">
        <v>933.005</v>
      </c>
      <c r="T449">
        <v>-933.005</v>
      </c>
      <c r="U449">
        <v>-951.28</v>
      </c>
      <c r="V449">
        <v>-71.98</v>
      </c>
      <c r="W449">
        <v>0</v>
      </c>
      <c r="X449">
        <v>61</v>
      </c>
      <c r="Y449">
        <v>0</v>
      </c>
      <c r="Z449">
        <v>10.98</v>
      </c>
      <c r="AA449">
        <v>1</v>
      </c>
      <c r="AB449" t="s">
        <v>116</v>
      </c>
      <c r="AC449">
        <v>3800</v>
      </c>
      <c r="AD449">
        <v>2570.75</v>
      </c>
      <c r="AE449">
        <v>2570.75</v>
      </c>
      <c r="AF449">
        <v>0</v>
      </c>
      <c r="AG449">
        <v>-951.28</v>
      </c>
      <c r="AH449">
        <v>-71.98</v>
      </c>
      <c r="AI449">
        <v>3594.01</v>
      </c>
      <c r="AJ449">
        <v>0</v>
      </c>
      <c r="AL449">
        <v>0</v>
      </c>
      <c r="AM449" s="1">
        <v>45940</v>
      </c>
      <c r="AN449" s="1">
        <v>45940</v>
      </c>
      <c r="AO449" s="1">
        <v>45940</v>
      </c>
      <c r="AP449">
        <v>0</v>
      </c>
      <c r="AQ449">
        <v>3045.76</v>
      </c>
      <c r="AR449">
        <v>18</v>
      </c>
      <c r="AS449">
        <v>0</v>
      </c>
      <c r="AT449">
        <v>0</v>
      </c>
      <c r="AU449">
        <v>0.5</v>
      </c>
      <c r="AV449">
        <v>0</v>
      </c>
      <c r="AW449">
        <v>0</v>
      </c>
      <c r="AX449">
        <v>0.1</v>
      </c>
      <c r="AY449" t="s">
        <v>112</v>
      </c>
      <c r="AZ449" t="s">
        <v>160</v>
      </c>
      <c r="BA449">
        <v>25.96</v>
      </c>
      <c r="BB449">
        <v>0</v>
      </c>
      <c r="BC449">
        <v>933.005</v>
      </c>
      <c r="BD449">
        <v>-933.005</v>
      </c>
      <c r="BE449">
        <v>0</v>
      </c>
      <c r="BF449">
        <v>0</v>
      </c>
      <c r="BG449">
        <v>0</v>
      </c>
      <c r="BH449">
        <v>200</v>
      </c>
      <c r="BI449">
        <v>3.04576</v>
      </c>
      <c r="BL449">
        <v>0</v>
      </c>
      <c r="BM449">
        <v>0</v>
      </c>
      <c r="BN449">
        <v>0</v>
      </c>
      <c r="BO449">
        <v>0</v>
      </c>
      <c r="BP449">
        <v>0</v>
      </c>
      <c r="BS449" t="s">
        <v>913</v>
      </c>
      <c r="BT449">
        <v>15.228999999999999</v>
      </c>
      <c r="BU449">
        <v>0</v>
      </c>
      <c r="BV449">
        <v>3.0459999999999998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2570.75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f t="shared" si="30"/>
        <v>3594.01</v>
      </c>
      <c r="DD449">
        <f t="shared" si="31"/>
        <v>933.005</v>
      </c>
      <c r="DE449">
        <f t="shared" si="32"/>
        <v>18.274999999999999</v>
      </c>
      <c r="DF449">
        <f t="shared" si="33"/>
        <v>71.98</v>
      </c>
      <c r="DG449">
        <f t="shared" si="34"/>
        <v>563.46900000000005</v>
      </c>
      <c r="DH449">
        <v>2570.75</v>
      </c>
    </row>
    <row r="450" spans="1:112" x14ac:dyDescent="0.3">
      <c r="A450">
        <v>8695544424</v>
      </c>
      <c r="B450">
        <v>10695472956</v>
      </c>
      <c r="C450" s="1">
        <v>45922.443055555559</v>
      </c>
      <c r="D450" s="1">
        <v>45926.624305555553</v>
      </c>
      <c r="E450" t="s">
        <v>805</v>
      </c>
      <c r="F450">
        <v>3143</v>
      </c>
      <c r="G450">
        <v>3143</v>
      </c>
      <c r="H450">
        <v>0</v>
      </c>
      <c r="I450">
        <v>4000</v>
      </c>
      <c r="J450">
        <v>651</v>
      </c>
      <c r="K450" t="s">
        <v>109</v>
      </c>
      <c r="L450">
        <v>18</v>
      </c>
      <c r="M450">
        <v>479.44</v>
      </c>
      <c r="N450">
        <v>0</v>
      </c>
      <c r="O450">
        <v>0</v>
      </c>
      <c r="P450">
        <v>13.318</v>
      </c>
      <c r="Q450">
        <v>2.6640000000000001</v>
      </c>
      <c r="R450">
        <v>21.24</v>
      </c>
      <c r="S450">
        <v>667.57299999999998</v>
      </c>
      <c r="T450">
        <v>-667.57299999999998</v>
      </c>
      <c r="U450">
        <v>-683.55499999999995</v>
      </c>
      <c r="V450">
        <v>-71.98</v>
      </c>
      <c r="W450">
        <v>0</v>
      </c>
      <c r="X450">
        <v>61</v>
      </c>
      <c r="Y450">
        <v>0</v>
      </c>
      <c r="Z450">
        <v>10.98</v>
      </c>
      <c r="AA450">
        <v>1</v>
      </c>
      <c r="AB450" t="s">
        <v>116</v>
      </c>
      <c r="AC450">
        <v>3349</v>
      </c>
      <c r="AD450">
        <v>2387.4650000000001</v>
      </c>
      <c r="AE450">
        <v>2387.4650000000001</v>
      </c>
      <c r="AF450">
        <v>0</v>
      </c>
      <c r="AG450">
        <v>0</v>
      </c>
      <c r="AI450">
        <v>0</v>
      </c>
      <c r="AJ450">
        <v>-683.55499999999995</v>
      </c>
      <c r="AK450">
        <v>-71.98</v>
      </c>
      <c r="AL450">
        <v>3143</v>
      </c>
      <c r="AM450" s="1"/>
      <c r="AN450" s="1"/>
      <c r="AO450" s="1"/>
      <c r="AP450">
        <v>0</v>
      </c>
      <c r="AQ450">
        <v>2663.56</v>
      </c>
      <c r="AR450">
        <v>18</v>
      </c>
      <c r="AS450">
        <v>0</v>
      </c>
      <c r="AT450">
        <v>0</v>
      </c>
      <c r="AU450">
        <v>0.5</v>
      </c>
      <c r="AV450">
        <v>0</v>
      </c>
      <c r="AW450">
        <v>0</v>
      </c>
      <c r="AX450">
        <v>0.1</v>
      </c>
      <c r="AY450" t="s">
        <v>112</v>
      </c>
      <c r="AZ450" t="s">
        <v>128</v>
      </c>
      <c r="BC450">
        <v>0</v>
      </c>
      <c r="BD450">
        <v>0</v>
      </c>
      <c r="BE450">
        <v>0</v>
      </c>
      <c r="BF450">
        <v>0</v>
      </c>
      <c r="BG450">
        <v>0</v>
      </c>
      <c r="BJ450">
        <v>21.24</v>
      </c>
      <c r="BK450">
        <v>0</v>
      </c>
      <c r="BL450">
        <v>667.57299999999998</v>
      </c>
      <c r="BM450">
        <v>-667.57299999999998</v>
      </c>
      <c r="BN450">
        <v>0</v>
      </c>
      <c r="BO450">
        <v>0</v>
      </c>
      <c r="BP450">
        <v>0</v>
      </c>
      <c r="BQ450">
        <v>651</v>
      </c>
      <c r="BR450">
        <v>2.6635599999999999</v>
      </c>
      <c r="BS450" t="s">
        <v>914</v>
      </c>
      <c r="BT450">
        <v>0</v>
      </c>
      <c r="BU450">
        <v>13.318</v>
      </c>
      <c r="BV450">
        <v>0</v>
      </c>
      <c r="BW450">
        <v>2.6640000000000001</v>
      </c>
      <c r="BX450">
        <v>0</v>
      </c>
      <c r="BY450">
        <v>0</v>
      </c>
      <c r="BZ450">
        <v>0</v>
      </c>
      <c r="CA450">
        <v>0</v>
      </c>
      <c r="CB450">
        <v>2387.4650000000001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f t="shared" ref="DC450:DC513" si="35">IFERROR(G450,0)+IFERROR(H450,0)</f>
        <v>3143</v>
      </c>
      <c r="DD450">
        <f t="shared" ref="DD450:DD513" si="36">ABS(IFERROR(T450,0))</f>
        <v>667.57299999999998</v>
      </c>
      <c r="DE450">
        <f t="shared" ref="DE450:DE513" si="37">ABS(IFERROR(P450,0)+IFERROR(Q450,0))</f>
        <v>15.981999999999999</v>
      </c>
      <c r="DF450">
        <f t="shared" ref="DF450:DF513" si="38">ABS(IFERROR(AH450,0))+ABS(IFERROR(AK450,0))+IFERROR(W450,0)</f>
        <v>71.98</v>
      </c>
      <c r="DG450">
        <f t="shared" ref="DG450:DG513" si="39">IFERROR(M450,0)+IFERROR(N450,0)+IFERROR(O450,0)+IFERROR(P450,0)</f>
        <v>492.75799999999998</v>
      </c>
      <c r="DH450">
        <v>2387.4650000000001</v>
      </c>
    </row>
    <row r="451" spans="1:112" x14ac:dyDescent="0.3">
      <c r="A451">
        <v>8688227979</v>
      </c>
      <c r="B451">
        <v>10688155694</v>
      </c>
      <c r="C451" s="1">
        <v>45922.443055555559</v>
      </c>
      <c r="D451" s="1">
        <v>45923.902777777781</v>
      </c>
      <c r="E451" t="s">
        <v>376</v>
      </c>
      <c r="F451">
        <v>3119</v>
      </c>
      <c r="G451">
        <v>0</v>
      </c>
      <c r="H451">
        <v>3118.99</v>
      </c>
      <c r="I451">
        <v>3750</v>
      </c>
      <c r="J451">
        <v>425</v>
      </c>
      <c r="K451" t="s">
        <v>120</v>
      </c>
      <c r="L451">
        <v>18</v>
      </c>
      <c r="M451">
        <v>0</v>
      </c>
      <c r="N451">
        <v>237.89</v>
      </c>
      <c r="O451">
        <v>237.89</v>
      </c>
      <c r="P451">
        <v>13.215999999999999</v>
      </c>
      <c r="Q451">
        <v>2.6429999999999998</v>
      </c>
      <c r="R451">
        <v>21.24</v>
      </c>
      <c r="S451">
        <v>662.47299999999996</v>
      </c>
      <c r="T451">
        <v>-662.47299999999996</v>
      </c>
      <c r="U451">
        <v>-678.33199999999999</v>
      </c>
      <c r="V451">
        <v>-71.98</v>
      </c>
      <c r="W451">
        <v>0</v>
      </c>
      <c r="X451">
        <v>61</v>
      </c>
      <c r="Y451">
        <v>0</v>
      </c>
      <c r="Z451">
        <v>10.98</v>
      </c>
      <c r="AA451">
        <v>1</v>
      </c>
      <c r="AB451" t="s">
        <v>131</v>
      </c>
      <c r="AC451">
        <v>3325</v>
      </c>
      <c r="AD451">
        <v>2368.6779999999999</v>
      </c>
      <c r="AE451">
        <v>2368.6779999999999</v>
      </c>
      <c r="AF451">
        <v>0</v>
      </c>
      <c r="AG451">
        <v>-678.33199999999999</v>
      </c>
      <c r="AH451">
        <v>-71.98</v>
      </c>
      <c r="AI451">
        <v>3118.99</v>
      </c>
      <c r="AJ451">
        <v>0</v>
      </c>
      <c r="AL451">
        <v>0</v>
      </c>
      <c r="AM451" s="1">
        <v>45938</v>
      </c>
      <c r="AN451" s="1">
        <v>45938</v>
      </c>
      <c r="AO451" s="1">
        <v>45938</v>
      </c>
      <c r="AP451">
        <v>0</v>
      </c>
      <c r="AQ451">
        <v>2643.22</v>
      </c>
      <c r="AR451">
        <v>0</v>
      </c>
      <c r="AS451">
        <v>9</v>
      </c>
      <c r="AT451">
        <v>9</v>
      </c>
      <c r="AU451">
        <v>0</v>
      </c>
      <c r="AV451">
        <v>0.25</v>
      </c>
      <c r="AW451">
        <v>0.25</v>
      </c>
      <c r="AX451">
        <v>0.1</v>
      </c>
      <c r="AY451" t="s">
        <v>112</v>
      </c>
      <c r="AZ451" t="s">
        <v>128</v>
      </c>
      <c r="BA451">
        <v>21.24</v>
      </c>
      <c r="BB451">
        <v>0</v>
      </c>
      <c r="BC451">
        <v>662.47299999999996</v>
      </c>
      <c r="BD451">
        <v>-662.47299999999996</v>
      </c>
      <c r="BE451">
        <v>0</v>
      </c>
      <c r="BF451">
        <v>0</v>
      </c>
      <c r="BG451">
        <v>0</v>
      </c>
      <c r="BH451">
        <v>425</v>
      </c>
      <c r="BI451">
        <v>2.6432199999999999</v>
      </c>
      <c r="BL451">
        <v>0</v>
      </c>
      <c r="BM451">
        <v>0</v>
      </c>
      <c r="BN451">
        <v>0</v>
      </c>
      <c r="BO451">
        <v>0</v>
      </c>
      <c r="BP451">
        <v>0</v>
      </c>
      <c r="BS451" t="s">
        <v>915</v>
      </c>
      <c r="BT451">
        <v>13.215999999999999</v>
      </c>
      <c r="BU451">
        <v>0</v>
      </c>
      <c r="BV451">
        <v>2.6429999999999998</v>
      </c>
      <c r="BW451">
        <v>0</v>
      </c>
      <c r="BX451">
        <v>0</v>
      </c>
      <c r="BY451">
        <v>0</v>
      </c>
      <c r="BZ451">
        <v>2368.6779999999999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f t="shared" si="35"/>
        <v>3118.99</v>
      </c>
      <c r="DD451">
        <f t="shared" si="36"/>
        <v>662.47299999999996</v>
      </c>
      <c r="DE451">
        <f t="shared" si="37"/>
        <v>15.858999999999998</v>
      </c>
      <c r="DF451">
        <f t="shared" si="38"/>
        <v>71.98</v>
      </c>
      <c r="DG451">
        <f t="shared" si="39"/>
        <v>488.99599999999998</v>
      </c>
      <c r="DH451">
        <v>2368.6779999999999</v>
      </c>
    </row>
    <row r="452" spans="1:112" x14ac:dyDescent="0.3">
      <c r="A452">
        <v>8695941283</v>
      </c>
      <c r="B452">
        <v>10695869954</v>
      </c>
      <c r="C452" s="1">
        <v>45922.443055555559</v>
      </c>
      <c r="D452" s="1">
        <v>45925.786111111112</v>
      </c>
      <c r="E452" t="s">
        <v>587</v>
      </c>
      <c r="F452">
        <v>3564</v>
      </c>
      <c r="G452">
        <v>0</v>
      </c>
      <c r="H452">
        <v>3564</v>
      </c>
      <c r="I452">
        <v>4000</v>
      </c>
      <c r="J452">
        <v>230</v>
      </c>
      <c r="K452" t="s">
        <v>109</v>
      </c>
      <c r="L452">
        <v>18</v>
      </c>
      <c r="M452">
        <v>543.66</v>
      </c>
      <c r="N452">
        <v>0</v>
      </c>
      <c r="O452">
        <v>0</v>
      </c>
      <c r="P452">
        <v>15.102</v>
      </c>
      <c r="Q452">
        <v>3.02</v>
      </c>
      <c r="R452">
        <v>24.78</v>
      </c>
      <c r="S452">
        <v>883.15899999999999</v>
      </c>
      <c r="T452">
        <v>-883.15899999999999</v>
      </c>
      <c r="U452">
        <v>-901.28099999999995</v>
      </c>
      <c r="V452">
        <v>-71.98</v>
      </c>
      <c r="W452">
        <v>0</v>
      </c>
      <c r="X452">
        <v>61</v>
      </c>
      <c r="Y452">
        <v>0</v>
      </c>
      <c r="Z452">
        <v>10.98</v>
      </c>
      <c r="AA452">
        <v>1</v>
      </c>
      <c r="AB452" t="s">
        <v>110</v>
      </c>
      <c r="AC452">
        <v>3770</v>
      </c>
      <c r="AD452">
        <v>2590.739</v>
      </c>
      <c r="AE452">
        <v>2590.739</v>
      </c>
      <c r="AF452">
        <v>0</v>
      </c>
      <c r="AG452">
        <v>-901.28099999999995</v>
      </c>
      <c r="AH452">
        <v>-71.98</v>
      </c>
      <c r="AI452">
        <v>3564</v>
      </c>
      <c r="AJ452">
        <v>0</v>
      </c>
      <c r="AL452">
        <v>0</v>
      </c>
      <c r="AM452" s="1">
        <v>45939</v>
      </c>
      <c r="AN452" s="1">
        <v>45939</v>
      </c>
      <c r="AO452" s="1">
        <v>45939</v>
      </c>
      <c r="AP452">
        <v>0</v>
      </c>
      <c r="AQ452">
        <v>3020.34</v>
      </c>
      <c r="AR452">
        <v>18</v>
      </c>
      <c r="AS452">
        <v>0</v>
      </c>
      <c r="AT452">
        <v>0</v>
      </c>
      <c r="AU452">
        <v>0.5</v>
      </c>
      <c r="AV452">
        <v>0</v>
      </c>
      <c r="AW452">
        <v>0</v>
      </c>
      <c r="AX452">
        <v>0.1</v>
      </c>
      <c r="AY452" t="s">
        <v>112</v>
      </c>
      <c r="AZ452" t="s">
        <v>124</v>
      </c>
      <c r="BA452">
        <v>24.78</v>
      </c>
      <c r="BB452">
        <v>0</v>
      </c>
      <c r="BC452">
        <v>883.15899999999999</v>
      </c>
      <c r="BD452">
        <v>-883.15899999999999</v>
      </c>
      <c r="BE452">
        <v>0</v>
      </c>
      <c r="BF452">
        <v>0</v>
      </c>
      <c r="BG452">
        <v>0</v>
      </c>
      <c r="BH452">
        <v>230</v>
      </c>
      <c r="BI452">
        <v>3.02034</v>
      </c>
      <c r="BL452">
        <v>0</v>
      </c>
      <c r="BM452">
        <v>0</v>
      </c>
      <c r="BN452">
        <v>0</v>
      </c>
      <c r="BO452">
        <v>0</v>
      </c>
      <c r="BP452">
        <v>0</v>
      </c>
      <c r="BS452" t="s">
        <v>232</v>
      </c>
      <c r="BT452">
        <v>15.102</v>
      </c>
      <c r="BU452">
        <v>0</v>
      </c>
      <c r="BV452">
        <v>3.02</v>
      </c>
      <c r="BW452">
        <v>0</v>
      </c>
      <c r="BX452">
        <v>0</v>
      </c>
      <c r="BY452">
        <v>0</v>
      </c>
      <c r="BZ452">
        <v>0</v>
      </c>
      <c r="CA452">
        <v>2590.739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f t="shared" si="35"/>
        <v>3564</v>
      </c>
      <c r="DD452">
        <f t="shared" si="36"/>
        <v>883.15899999999999</v>
      </c>
      <c r="DE452">
        <f t="shared" si="37"/>
        <v>18.122</v>
      </c>
      <c r="DF452">
        <f t="shared" si="38"/>
        <v>71.98</v>
      </c>
      <c r="DG452">
        <f t="shared" si="39"/>
        <v>558.76199999999994</v>
      </c>
      <c r="DH452">
        <v>2590.739</v>
      </c>
    </row>
    <row r="453" spans="1:112" x14ac:dyDescent="0.3">
      <c r="A453">
        <v>8706758437</v>
      </c>
      <c r="B453">
        <v>10706691031</v>
      </c>
      <c r="C453" s="1">
        <v>45925.451388888891</v>
      </c>
      <c r="D453" s="1">
        <v>45933.706944444442</v>
      </c>
      <c r="E453" t="s">
        <v>916</v>
      </c>
      <c r="F453">
        <v>3594</v>
      </c>
      <c r="G453">
        <v>3507.9589999999998</v>
      </c>
      <c r="H453">
        <v>86.031000000000006</v>
      </c>
      <c r="I453">
        <v>4000</v>
      </c>
      <c r="J453">
        <v>200</v>
      </c>
      <c r="K453" t="s">
        <v>109</v>
      </c>
      <c r="L453">
        <v>18</v>
      </c>
      <c r="M453">
        <v>548.24</v>
      </c>
      <c r="N453">
        <v>0</v>
      </c>
      <c r="O453">
        <v>0</v>
      </c>
      <c r="P453">
        <v>15.228999999999999</v>
      </c>
      <c r="Q453">
        <v>3.0459999999999998</v>
      </c>
      <c r="R453">
        <v>25.96</v>
      </c>
      <c r="S453">
        <v>933</v>
      </c>
      <c r="T453">
        <v>-933</v>
      </c>
      <c r="U453">
        <v>-951.27499999999998</v>
      </c>
      <c r="V453">
        <v>-71.98</v>
      </c>
      <c r="W453">
        <v>0</v>
      </c>
      <c r="X453">
        <v>61</v>
      </c>
      <c r="Y453">
        <v>0</v>
      </c>
      <c r="Z453">
        <v>10.98</v>
      </c>
      <c r="AA453">
        <v>1</v>
      </c>
      <c r="AB453" t="s">
        <v>116</v>
      </c>
      <c r="AC453">
        <v>3800</v>
      </c>
      <c r="AD453">
        <v>2570.7350000000001</v>
      </c>
      <c r="AE453">
        <v>2570.7350000000001</v>
      </c>
      <c r="AF453">
        <v>0</v>
      </c>
      <c r="AG453">
        <v>-22.771999999999998</v>
      </c>
      <c r="AH453">
        <v>-1.7228000000000001</v>
      </c>
      <c r="AI453">
        <v>86.031000000000006</v>
      </c>
      <c r="AJ453">
        <v>-928.50300000000004</v>
      </c>
      <c r="AK453">
        <v>-70.257199999999997</v>
      </c>
      <c r="AL453">
        <v>3507.9589999999998</v>
      </c>
      <c r="AM453" s="1">
        <v>45947</v>
      </c>
      <c r="AN453" s="1">
        <v>45947</v>
      </c>
      <c r="AO453" s="1">
        <v>45947</v>
      </c>
      <c r="AP453">
        <v>0</v>
      </c>
      <c r="AQ453">
        <v>3045.76</v>
      </c>
      <c r="AR453">
        <v>18</v>
      </c>
      <c r="AS453">
        <v>0</v>
      </c>
      <c r="AT453">
        <v>0</v>
      </c>
      <c r="AU453">
        <v>0.5</v>
      </c>
      <c r="AV453">
        <v>0</v>
      </c>
      <c r="AW453">
        <v>0</v>
      </c>
      <c r="AX453">
        <v>0.1</v>
      </c>
      <c r="AY453" t="s">
        <v>112</v>
      </c>
      <c r="AZ453" t="s">
        <v>160</v>
      </c>
      <c r="BA453">
        <v>25.96</v>
      </c>
      <c r="BB453">
        <v>0</v>
      </c>
      <c r="BC453">
        <v>22.334</v>
      </c>
      <c r="BD453">
        <v>-22.334</v>
      </c>
      <c r="BE453">
        <v>0</v>
      </c>
      <c r="BF453">
        <v>0</v>
      </c>
      <c r="BG453">
        <v>0</v>
      </c>
      <c r="BH453">
        <v>200</v>
      </c>
      <c r="BI453">
        <v>3.04576</v>
      </c>
      <c r="BJ453">
        <v>25.96</v>
      </c>
      <c r="BK453">
        <v>0</v>
      </c>
      <c r="BL453">
        <v>910.66600000000005</v>
      </c>
      <c r="BM453">
        <v>-910.66600000000005</v>
      </c>
      <c r="BN453">
        <v>0</v>
      </c>
      <c r="BO453">
        <v>0</v>
      </c>
      <c r="BP453">
        <v>0</v>
      </c>
      <c r="BQ453">
        <v>200</v>
      </c>
      <c r="BR453">
        <v>3.04576</v>
      </c>
      <c r="BS453" t="s">
        <v>917</v>
      </c>
      <c r="BT453">
        <v>0.36499999999999999</v>
      </c>
      <c r="BU453">
        <v>14.864000000000001</v>
      </c>
      <c r="BV453">
        <v>7.2999999999999995E-2</v>
      </c>
      <c r="BW453">
        <v>2.9729999999999999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2570.7350000000001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f t="shared" si="35"/>
        <v>3593.99</v>
      </c>
      <c r="DD453">
        <f t="shared" si="36"/>
        <v>933</v>
      </c>
      <c r="DE453">
        <f t="shared" si="37"/>
        <v>18.274999999999999</v>
      </c>
      <c r="DF453">
        <f t="shared" si="38"/>
        <v>71.98</v>
      </c>
      <c r="DG453">
        <f t="shared" si="39"/>
        <v>563.46900000000005</v>
      </c>
      <c r="DH453">
        <v>2570.7349999999997</v>
      </c>
    </row>
    <row r="454" spans="1:112" x14ac:dyDescent="0.3">
      <c r="A454">
        <v>8667648203</v>
      </c>
      <c r="B454">
        <v>10667572302</v>
      </c>
      <c r="C454" s="1">
        <v>45915.47152777778</v>
      </c>
      <c r="D454" s="1">
        <v>45919.4</v>
      </c>
      <c r="E454" t="s">
        <v>918</v>
      </c>
      <c r="F454">
        <v>2644</v>
      </c>
      <c r="G454">
        <v>0</v>
      </c>
      <c r="H454">
        <v>2644</v>
      </c>
      <c r="I454">
        <v>5000</v>
      </c>
      <c r="J454">
        <v>2000</v>
      </c>
      <c r="K454" t="s">
        <v>109</v>
      </c>
      <c r="L454">
        <v>12</v>
      </c>
      <c r="M454">
        <v>283.29000000000002</v>
      </c>
      <c r="N454">
        <v>0</v>
      </c>
      <c r="O454">
        <v>0</v>
      </c>
      <c r="P454">
        <v>11.804</v>
      </c>
      <c r="Q454">
        <v>2.3610000000000002</v>
      </c>
      <c r="R454">
        <v>24.78</v>
      </c>
      <c r="S454">
        <v>655.18299999999999</v>
      </c>
      <c r="T454">
        <v>-655.18299999999999</v>
      </c>
      <c r="U454">
        <v>-669.34799999999996</v>
      </c>
      <c r="V454">
        <v>-71.98</v>
      </c>
      <c r="W454">
        <v>0</v>
      </c>
      <c r="X454">
        <v>61</v>
      </c>
      <c r="Y454">
        <v>0</v>
      </c>
      <c r="Z454">
        <v>10.98</v>
      </c>
      <c r="AA454">
        <v>1</v>
      </c>
      <c r="AB454" t="s">
        <v>116</v>
      </c>
      <c r="AC454">
        <v>2850</v>
      </c>
      <c r="AD454">
        <v>1902.672</v>
      </c>
      <c r="AE454">
        <v>1902.672</v>
      </c>
      <c r="AF454">
        <v>0</v>
      </c>
      <c r="AG454">
        <v>-669.34799999999996</v>
      </c>
      <c r="AH454">
        <v>-71.98</v>
      </c>
      <c r="AI454">
        <v>2644</v>
      </c>
      <c r="AJ454">
        <v>0</v>
      </c>
      <c r="AL454">
        <v>0</v>
      </c>
      <c r="AM454" s="1">
        <v>45933</v>
      </c>
      <c r="AN454" s="1">
        <v>45933</v>
      </c>
      <c r="AO454" s="1">
        <v>45933</v>
      </c>
      <c r="AP454">
        <v>0</v>
      </c>
      <c r="AQ454">
        <v>2360.71</v>
      </c>
      <c r="AR454">
        <v>12</v>
      </c>
      <c r="AS454">
        <v>0</v>
      </c>
      <c r="AT454">
        <v>0</v>
      </c>
      <c r="AU454">
        <v>0.5</v>
      </c>
      <c r="AV454">
        <v>0</v>
      </c>
      <c r="AW454">
        <v>0</v>
      </c>
      <c r="AX454">
        <v>0.1</v>
      </c>
      <c r="AY454" t="s">
        <v>112</v>
      </c>
      <c r="AZ454" t="s">
        <v>124</v>
      </c>
      <c r="BA454">
        <v>24.78</v>
      </c>
      <c r="BB454">
        <v>0</v>
      </c>
      <c r="BC454">
        <v>655.18299999999999</v>
      </c>
      <c r="BD454">
        <v>-655.18299999999999</v>
      </c>
      <c r="BE454">
        <v>0</v>
      </c>
      <c r="BF454">
        <v>0</v>
      </c>
      <c r="BG454">
        <v>0</v>
      </c>
      <c r="BH454">
        <v>2000</v>
      </c>
      <c r="BI454">
        <v>2.3607100000000001</v>
      </c>
      <c r="BL454">
        <v>0</v>
      </c>
      <c r="BM454">
        <v>0</v>
      </c>
      <c r="BN454">
        <v>0</v>
      </c>
      <c r="BO454">
        <v>0</v>
      </c>
      <c r="BP454">
        <v>0</v>
      </c>
      <c r="BS454" t="s">
        <v>919</v>
      </c>
      <c r="BT454">
        <v>11.804</v>
      </c>
      <c r="BU454">
        <v>0</v>
      </c>
      <c r="BV454">
        <v>2.3610000000000002</v>
      </c>
      <c r="BW454">
        <v>0</v>
      </c>
      <c r="BX454">
        <v>1902.672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f t="shared" si="35"/>
        <v>2644</v>
      </c>
      <c r="DD454">
        <f t="shared" si="36"/>
        <v>655.18299999999999</v>
      </c>
      <c r="DE454">
        <f t="shared" si="37"/>
        <v>14.165000000000001</v>
      </c>
      <c r="DF454">
        <f t="shared" si="38"/>
        <v>71.98</v>
      </c>
      <c r="DG454">
        <f t="shared" si="39"/>
        <v>295.09399999999999</v>
      </c>
      <c r="DH454">
        <v>1902.672</v>
      </c>
    </row>
    <row r="455" spans="1:112" x14ac:dyDescent="0.3">
      <c r="A455">
        <v>8736225605</v>
      </c>
      <c r="B455">
        <v>10736202734</v>
      </c>
      <c r="C455" s="1">
        <v>45935.731249999997</v>
      </c>
      <c r="D455" s="1">
        <v>45939.770833333336</v>
      </c>
      <c r="E455" t="s">
        <v>630</v>
      </c>
      <c r="F455">
        <v>2432</v>
      </c>
      <c r="G455">
        <v>0</v>
      </c>
      <c r="H455">
        <v>2432</v>
      </c>
      <c r="I455">
        <v>3500</v>
      </c>
      <c r="J455">
        <v>862</v>
      </c>
      <c r="K455" t="s">
        <v>109</v>
      </c>
      <c r="L455">
        <v>5</v>
      </c>
      <c r="M455">
        <v>115.81</v>
      </c>
      <c r="N455">
        <v>0</v>
      </c>
      <c r="O455">
        <v>0</v>
      </c>
      <c r="P455">
        <v>11.581</v>
      </c>
      <c r="Q455">
        <v>2.3159999999999998</v>
      </c>
      <c r="R455">
        <v>21.24</v>
      </c>
      <c r="S455">
        <v>516.55700000000002</v>
      </c>
      <c r="T455">
        <v>-516.55700000000002</v>
      </c>
      <c r="U455">
        <v>-530.45399999999995</v>
      </c>
      <c r="V455">
        <v>-71.98</v>
      </c>
      <c r="W455">
        <v>0</v>
      </c>
      <c r="X455">
        <v>61</v>
      </c>
      <c r="Y455">
        <v>0</v>
      </c>
      <c r="Z455">
        <v>10.98</v>
      </c>
      <c r="AA455">
        <v>1</v>
      </c>
      <c r="AB455" t="s">
        <v>110</v>
      </c>
      <c r="AC455">
        <v>2638</v>
      </c>
      <c r="AD455">
        <v>1829.566</v>
      </c>
      <c r="AE455">
        <v>1829.566</v>
      </c>
      <c r="AF455">
        <v>0</v>
      </c>
      <c r="AG455">
        <v>-530.45399999999995</v>
      </c>
      <c r="AH455">
        <v>-71.98</v>
      </c>
      <c r="AI455">
        <v>2432</v>
      </c>
      <c r="AJ455">
        <v>0</v>
      </c>
      <c r="AL455">
        <v>0</v>
      </c>
      <c r="AM455" s="1">
        <v>45953</v>
      </c>
      <c r="AN455" s="1">
        <v>45953</v>
      </c>
      <c r="AO455" s="1">
        <v>45953</v>
      </c>
      <c r="AP455">
        <v>0</v>
      </c>
      <c r="AQ455">
        <v>2316.19</v>
      </c>
      <c r="AR455">
        <v>5</v>
      </c>
      <c r="AS455">
        <v>0</v>
      </c>
      <c r="AT455">
        <v>0</v>
      </c>
      <c r="AU455">
        <v>0.5</v>
      </c>
      <c r="AV455">
        <v>0</v>
      </c>
      <c r="AW455">
        <v>0</v>
      </c>
      <c r="AX455">
        <v>0.1</v>
      </c>
      <c r="AY455" t="s">
        <v>112</v>
      </c>
      <c r="AZ455" t="s">
        <v>128</v>
      </c>
      <c r="BA455">
        <v>21.24</v>
      </c>
      <c r="BB455">
        <v>0</v>
      </c>
      <c r="BC455">
        <v>516.55700000000002</v>
      </c>
      <c r="BD455">
        <v>-516.55700000000002</v>
      </c>
      <c r="BE455">
        <v>0</v>
      </c>
      <c r="BF455">
        <v>0</v>
      </c>
      <c r="BG455">
        <v>0</v>
      </c>
      <c r="BH455">
        <v>862</v>
      </c>
      <c r="BI455">
        <v>2.3161900000000002</v>
      </c>
      <c r="BL455">
        <v>0</v>
      </c>
      <c r="BM455">
        <v>0</v>
      </c>
      <c r="BN455">
        <v>0</v>
      </c>
      <c r="BO455">
        <v>0</v>
      </c>
      <c r="BP455">
        <v>0</v>
      </c>
      <c r="BS455" t="s">
        <v>920</v>
      </c>
      <c r="BT455">
        <v>11.581</v>
      </c>
      <c r="BU455">
        <v>0</v>
      </c>
      <c r="BV455">
        <v>2.3159999999999998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1829.566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f t="shared" si="35"/>
        <v>2432</v>
      </c>
      <c r="DD455">
        <f t="shared" si="36"/>
        <v>516.55700000000002</v>
      </c>
      <c r="DE455">
        <f t="shared" si="37"/>
        <v>13.896999999999998</v>
      </c>
      <c r="DF455">
        <f t="shared" si="38"/>
        <v>71.98</v>
      </c>
      <c r="DG455">
        <f t="shared" si="39"/>
        <v>127.39100000000001</v>
      </c>
      <c r="DH455">
        <v>1829.566</v>
      </c>
    </row>
    <row r="456" spans="1:112" x14ac:dyDescent="0.3">
      <c r="A456">
        <v>8717091515</v>
      </c>
      <c r="B456">
        <v>10717032573</v>
      </c>
      <c r="C456" s="1">
        <v>45930.615277777775</v>
      </c>
      <c r="D456" s="1">
        <v>45935.486805555556</v>
      </c>
      <c r="E456" t="s">
        <v>921</v>
      </c>
      <c r="F456">
        <v>3143</v>
      </c>
      <c r="G456">
        <v>0</v>
      </c>
      <c r="H456">
        <v>3143</v>
      </c>
      <c r="I456">
        <v>3850</v>
      </c>
      <c r="J456">
        <v>501</v>
      </c>
      <c r="K456" t="s">
        <v>109</v>
      </c>
      <c r="L456">
        <v>18</v>
      </c>
      <c r="M456">
        <v>479.44</v>
      </c>
      <c r="N456">
        <v>0</v>
      </c>
      <c r="O456">
        <v>0</v>
      </c>
      <c r="P456">
        <v>13.318</v>
      </c>
      <c r="Q456">
        <v>2.6640000000000001</v>
      </c>
      <c r="R456">
        <v>21.24</v>
      </c>
      <c r="S456">
        <v>667.57299999999998</v>
      </c>
      <c r="T456">
        <v>-667.57299999999998</v>
      </c>
      <c r="U456">
        <v>-683.55499999999995</v>
      </c>
      <c r="V456">
        <v>-71.98</v>
      </c>
      <c r="W456">
        <v>0</v>
      </c>
      <c r="X456">
        <v>61</v>
      </c>
      <c r="Y456">
        <v>0</v>
      </c>
      <c r="Z456">
        <v>10.98</v>
      </c>
      <c r="AA456">
        <v>1</v>
      </c>
      <c r="AB456" t="s">
        <v>116</v>
      </c>
      <c r="AC456">
        <v>3349</v>
      </c>
      <c r="AD456">
        <v>2387.4650000000001</v>
      </c>
      <c r="AE456">
        <v>2387.4650000000001</v>
      </c>
      <c r="AF456">
        <v>0</v>
      </c>
      <c r="AG456">
        <v>-683.55499999999995</v>
      </c>
      <c r="AH456">
        <v>-71.98</v>
      </c>
      <c r="AI456">
        <v>3143</v>
      </c>
      <c r="AJ456">
        <v>0</v>
      </c>
      <c r="AL456">
        <v>0</v>
      </c>
      <c r="AM456" s="1">
        <v>45953</v>
      </c>
      <c r="AN456" s="1">
        <v>45953</v>
      </c>
      <c r="AO456" s="1">
        <v>45953</v>
      </c>
      <c r="AP456">
        <v>0</v>
      </c>
      <c r="AQ456">
        <v>2663.56</v>
      </c>
      <c r="AR456">
        <v>18</v>
      </c>
      <c r="AS456">
        <v>0</v>
      </c>
      <c r="AT456">
        <v>0</v>
      </c>
      <c r="AU456">
        <v>0.5</v>
      </c>
      <c r="AV456">
        <v>0</v>
      </c>
      <c r="AW456">
        <v>0</v>
      </c>
      <c r="AX456">
        <v>0.1</v>
      </c>
      <c r="AY456" t="s">
        <v>112</v>
      </c>
      <c r="AZ456" t="s">
        <v>128</v>
      </c>
      <c r="BA456">
        <v>21.24</v>
      </c>
      <c r="BB456">
        <v>0</v>
      </c>
      <c r="BC456">
        <v>667.57299999999998</v>
      </c>
      <c r="BD456">
        <v>-667.57299999999998</v>
      </c>
      <c r="BE456">
        <v>0</v>
      </c>
      <c r="BF456">
        <v>0</v>
      </c>
      <c r="BG456">
        <v>0</v>
      </c>
      <c r="BH456">
        <v>501</v>
      </c>
      <c r="BI456">
        <v>2.6635599999999999</v>
      </c>
      <c r="BL456">
        <v>0</v>
      </c>
      <c r="BM456">
        <v>0</v>
      </c>
      <c r="BN456">
        <v>0</v>
      </c>
      <c r="BO456">
        <v>0</v>
      </c>
      <c r="BP456">
        <v>0</v>
      </c>
      <c r="BS456" t="s">
        <v>922</v>
      </c>
      <c r="BT456">
        <v>13.318</v>
      </c>
      <c r="BU456">
        <v>0</v>
      </c>
      <c r="BV456">
        <v>2.6640000000000001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2387.4650000000001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f t="shared" si="35"/>
        <v>3143</v>
      </c>
      <c r="DD456">
        <f t="shared" si="36"/>
        <v>667.57299999999998</v>
      </c>
      <c r="DE456">
        <f t="shared" si="37"/>
        <v>15.981999999999999</v>
      </c>
      <c r="DF456">
        <f t="shared" si="38"/>
        <v>71.98</v>
      </c>
      <c r="DG456">
        <f t="shared" si="39"/>
        <v>492.75799999999998</v>
      </c>
      <c r="DH456">
        <v>2387.4650000000001</v>
      </c>
    </row>
    <row r="457" spans="1:112" x14ac:dyDescent="0.3">
      <c r="A457">
        <v>8713956530</v>
      </c>
      <c r="B457">
        <v>10713895141</v>
      </c>
      <c r="C457" s="1">
        <v>45929.449305555558</v>
      </c>
      <c r="D457" s="1">
        <v>45931.695138888892</v>
      </c>
      <c r="E457" t="s">
        <v>923</v>
      </c>
      <c r="F457">
        <v>1012</v>
      </c>
      <c r="G457">
        <v>994.70799999999997</v>
      </c>
      <c r="H457">
        <v>17.292000000000002</v>
      </c>
      <c r="I457">
        <v>2500</v>
      </c>
      <c r="J457">
        <v>1317</v>
      </c>
      <c r="K457" t="s">
        <v>120</v>
      </c>
      <c r="L457">
        <v>5</v>
      </c>
      <c r="M457">
        <v>0</v>
      </c>
      <c r="N457">
        <v>24.1</v>
      </c>
      <c r="O457">
        <v>24.1</v>
      </c>
      <c r="P457">
        <v>4.819</v>
      </c>
      <c r="Q457">
        <v>0.96299999999999997</v>
      </c>
      <c r="R457">
        <v>24.78</v>
      </c>
      <c r="S457">
        <v>250.774</v>
      </c>
      <c r="T457">
        <v>-250.774</v>
      </c>
      <c r="U457">
        <v>-256.55599999999998</v>
      </c>
      <c r="V457">
        <v>-53.1</v>
      </c>
      <c r="W457">
        <v>0</v>
      </c>
      <c r="X457">
        <v>45</v>
      </c>
      <c r="Y457">
        <v>0</v>
      </c>
      <c r="Z457">
        <v>8.1</v>
      </c>
      <c r="AA457">
        <v>1</v>
      </c>
      <c r="AB457" t="s">
        <v>131</v>
      </c>
      <c r="AC457">
        <v>1183</v>
      </c>
      <c r="AD457">
        <v>702.34400000000005</v>
      </c>
      <c r="AE457">
        <v>702.34400000000005</v>
      </c>
      <c r="AF457">
        <v>0</v>
      </c>
      <c r="AG457">
        <v>-4.383</v>
      </c>
      <c r="AH457">
        <v>-0.90742</v>
      </c>
      <c r="AI457">
        <v>17.292000000000002</v>
      </c>
      <c r="AJ457">
        <v>-252.173</v>
      </c>
      <c r="AK457">
        <v>-52.19258</v>
      </c>
      <c r="AL457">
        <v>994.70799999999997</v>
      </c>
      <c r="AM457" s="1">
        <v>45945</v>
      </c>
      <c r="AN457" s="1">
        <v>45945</v>
      </c>
      <c r="AO457" s="1">
        <v>45945</v>
      </c>
      <c r="AP457">
        <v>0</v>
      </c>
      <c r="AQ457">
        <v>963.8</v>
      </c>
      <c r="AR457">
        <v>0</v>
      </c>
      <c r="AS457">
        <v>2.5</v>
      </c>
      <c r="AT457">
        <v>2.5</v>
      </c>
      <c r="AU457">
        <v>0</v>
      </c>
      <c r="AV457">
        <v>0.25</v>
      </c>
      <c r="AW457">
        <v>0.25</v>
      </c>
      <c r="AX457">
        <v>0.1</v>
      </c>
      <c r="AY457" t="s">
        <v>112</v>
      </c>
      <c r="AZ457" t="s">
        <v>124</v>
      </c>
      <c r="BA457">
        <v>24.78</v>
      </c>
      <c r="BB457">
        <v>0</v>
      </c>
      <c r="BC457">
        <v>4.2850000000000001</v>
      </c>
      <c r="BD457">
        <v>-4.2850000000000001</v>
      </c>
      <c r="BE457">
        <v>0</v>
      </c>
      <c r="BF457">
        <v>0</v>
      </c>
      <c r="BG457">
        <v>0</v>
      </c>
      <c r="BH457">
        <v>1317</v>
      </c>
      <c r="BI457">
        <v>0.96379999999999999</v>
      </c>
      <c r="BJ457">
        <v>24.78</v>
      </c>
      <c r="BK457">
        <v>0</v>
      </c>
      <c r="BL457">
        <v>246.489</v>
      </c>
      <c r="BM457">
        <v>-246.489</v>
      </c>
      <c r="BN457">
        <v>0</v>
      </c>
      <c r="BO457">
        <v>0</v>
      </c>
      <c r="BP457">
        <v>0</v>
      </c>
      <c r="BQ457">
        <v>1317</v>
      </c>
      <c r="BR457">
        <v>0.96379999999999999</v>
      </c>
      <c r="BS457" t="s">
        <v>924</v>
      </c>
      <c r="BT457">
        <v>8.2000000000000003E-2</v>
      </c>
      <c r="BU457">
        <v>4.7370000000000001</v>
      </c>
      <c r="BV457">
        <v>1.6E-2</v>
      </c>
      <c r="BW457">
        <v>0.94699999999999995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702.34400000000005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f t="shared" si="35"/>
        <v>1012</v>
      </c>
      <c r="DD457">
        <f t="shared" si="36"/>
        <v>250.774</v>
      </c>
      <c r="DE457">
        <f t="shared" si="37"/>
        <v>5.782</v>
      </c>
      <c r="DF457">
        <f t="shared" si="38"/>
        <v>53.1</v>
      </c>
      <c r="DG457">
        <f t="shared" si="39"/>
        <v>53.019000000000005</v>
      </c>
      <c r="DH457">
        <v>702.34399999999994</v>
      </c>
    </row>
    <row r="458" spans="1:112" x14ac:dyDescent="0.3">
      <c r="A458">
        <v>8712125452</v>
      </c>
      <c r="B458">
        <v>10712062751</v>
      </c>
      <c r="C458" s="1">
        <v>45927.456250000003</v>
      </c>
      <c r="D458" s="1">
        <v>45932.560416666667</v>
      </c>
      <c r="E458" t="s">
        <v>925</v>
      </c>
      <c r="F458">
        <v>3102</v>
      </c>
      <c r="G458">
        <v>0</v>
      </c>
      <c r="H458">
        <v>3102</v>
      </c>
      <c r="I458">
        <v>4500</v>
      </c>
      <c r="J458">
        <v>1192</v>
      </c>
      <c r="K458" t="s">
        <v>109</v>
      </c>
      <c r="L458">
        <v>18</v>
      </c>
      <c r="M458">
        <v>473.19</v>
      </c>
      <c r="N458">
        <v>0</v>
      </c>
      <c r="O458">
        <v>0</v>
      </c>
      <c r="P458">
        <v>13.144</v>
      </c>
      <c r="Q458">
        <v>2.629</v>
      </c>
      <c r="R458">
        <v>31.86</v>
      </c>
      <c r="S458">
        <v>988.29700000000003</v>
      </c>
      <c r="T458">
        <v>-988.29700000000003</v>
      </c>
      <c r="U458">
        <v>-1004.07</v>
      </c>
      <c r="V458">
        <v>-71.98</v>
      </c>
      <c r="W458">
        <v>0</v>
      </c>
      <c r="X458">
        <v>61</v>
      </c>
      <c r="Y458">
        <v>0</v>
      </c>
      <c r="Z458">
        <v>10.98</v>
      </c>
      <c r="AA458">
        <v>1</v>
      </c>
      <c r="AB458" t="s">
        <v>110</v>
      </c>
      <c r="AC458">
        <v>3308</v>
      </c>
      <c r="AD458">
        <v>2025.95</v>
      </c>
      <c r="AE458">
        <v>2025.95</v>
      </c>
      <c r="AF458">
        <v>0</v>
      </c>
      <c r="AG458">
        <v>-1004.07</v>
      </c>
      <c r="AH458">
        <v>-71.98</v>
      </c>
      <c r="AI458">
        <v>3102</v>
      </c>
      <c r="AJ458">
        <v>0</v>
      </c>
      <c r="AL458">
        <v>0</v>
      </c>
      <c r="AM458" s="1">
        <v>45946</v>
      </c>
      <c r="AN458" s="1">
        <v>45946</v>
      </c>
      <c r="AO458" s="1">
        <v>45946</v>
      </c>
      <c r="AP458">
        <v>0</v>
      </c>
      <c r="AQ458">
        <v>2628.81</v>
      </c>
      <c r="AR458">
        <v>18</v>
      </c>
      <c r="AS458">
        <v>0</v>
      </c>
      <c r="AT458">
        <v>0</v>
      </c>
      <c r="AU458">
        <v>0.5</v>
      </c>
      <c r="AV458">
        <v>0</v>
      </c>
      <c r="AW458">
        <v>0</v>
      </c>
      <c r="AX458">
        <v>0.1</v>
      </c>
      <c r="AY458" t="s">
        <v>127</v>
      </c>
      <c r="AZ458" t="s">
        <v>128</v>
      </c>
      <c r="BA458">
        <v>31.86</v>
      </c>
      <c r="BB458">
        <v>0</v>
      </c>
      <c r="BC458">
        <v>988.29700000000003</v>
      </c>
      <c r="BD458">
        <v>-988.29700000000003</v>
      </c>
      <c r="BE458">
        <v>0</v>
      </c>
      <c r="BF458">
        <v>0</v>
      </c>
      <c r="BG458">
        <v>0</v>
      </c>
      <c r="BH458">
        <v>1192</v>
      </c>
      <c r="BI458">
        <v>2.6288100000000001</v>
      </c>
      <c r="BL458">
        <v>0</v>
      </c>
      <c r="BM458">
        <v>0</v>
      </c>
      <c r="BN458">
        <v>0</v>
      </c>
      <c r="BO458">
        <v>0</v>
      </c>
      <c r="BP458">
        <v>0</v>
      </c>
      <c r="BS458" t="s">
        <v>926</v>
      </c>
      <c r="BT458">
        <v>13.144</v>
      </c>
      <c r="BU458">
        <v>0</v>
      </c>
      <c r="BV458">
        <v>2.629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2025.95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f t="shared" si="35"/>
        <v>3102</v>
      </c>
      <c r="DD458">
        <f t="shared" si="36"/>
        <v>988.29700000000003</v>
      </c>
      <c r="DE458">
        <f t="shared" si="37"/>
        <v>15.773</v>
      </c>
      <c r="DF458">
        <f t="shared" si="38"/>
        <v>71.98</v>
      </c>
      <c r="DG458">
        <f t="shared" si="39"/>
        <v>486.334</v>
      </c>
      <c r="DH458">
        <v>2025.9499999999998</v>
      </c>
    </row>
    <row r="459" spans="1:112" x14ac:dyDescent="0.3">
      <c r="A459">
        <v>8662341757</v>
      </c>
      <c r="B459">
        <v>10662265806</v>
      </c>
      <c r="C459" s="1">
        <v>45912.475694444445</v>
      </c>
      <c r="D459" s="1">
        <v>45917.515972222223</v>
      </c>
      <c r="E459" t="s">
        <v>927</v>
      </c>
      <c r="F459">
        <v>3294</v>
      </c>
      <c r="G459">
        <v>198.69499999999999</v>
      </c>
      <c r="H459">
        <v>3095.3049999999998</v>
      </c>
      <c r="I459">
        <v>5000</v>
      </c>
      <c r="J459">
        <v>1500</v>
      </c>
      <c r="K459" t="s">
        <v>109</v>
      </c>
      <c r="L459">
        <v>12</v>
      </c>
      <c r="M459">
        <v>352.93</v>
      </c>
      <c r="N459">
        <v>0</v>
      </c>
      <c r="O459">
        <v>0</v>
      </c>
      <c r="P459">
        <v>14.705</v>
      </c>
      <c r="Q459">
        <v>2.9409999999999998</v>
      </c>
      <c r="R459">
        <v>31.86</v>
      </c>
      <c r="S459">
        <v>1049.4680000000001</v>
      </c>
      <c r="T459">
        <v>-1049.4680000000001</v>
      </c>
      <c r="U459">
        <v>-1067.114</v>
      </c>
      <c r="V459">
        <v>-71.98</v>
      </c>
      <c r="W459">
        <v>0</v>
      </c>
      <c r="X459">
        <v>61</v>
      </c>
      <c r="Y459">
        <v>0</v>
      </c>
      <c r="Z459">
        <v>10.98</v>
      </c>
      <c r="AA459">
        <v>1</v>
      </c>
      <c r="AB459" t="s">
        <v>116</v>
      </c>
      <c r="AC459">
        <v>3500</v>
      </c>
      <c r="AD459">
        <v>2154.9059999999999</v>
      </c>
      <c r="AE459">
        <v>2154.9059999999999</v>
      </c>
      <c r="AF459">
        <v>0</v>
      </c>
      <c r="AG459">
        <v>-1002.746</v>
      </c>
      <c r="AH459">
        <v>-67.637600000000006</v>
      </c>
      <c r="AI459">
        <v>3095.3049999999998</v>
      </c>
      <c r="AJ459">
        <v>-64.367999999999995</v>
      </c>
      <c r="AK459">
        <v>-4.3423999999999996</v>
      </c>
      <c r="AL459">
        <v>198.69499999999999</v>
      </c>
      <c r="AM459" s="1">
        <v>45933</v>
      </c>
      <c r="AN459" s="1">
        <v>45933</v>
      </c>
      <c r="AO459" s="1">
        <v>45933</v>
      </c>
      <c r="AP459">
        <v>187</v>
      </c>
      <c r="AQ459">
        <v>2941.07</v>
      </c>
      <c r="AR459">
        <v>12</v>
      </c>
      <c r="AS459">
        <v>0</v>
      </c>
      <c r="AT459">
        <v>0</v>
      </c>
      <c r="AU459">
        <v>0.5</v>
      </c>
      <c r="AV459">
        <v>0</v>
      </c>
      <c r="AW459">
        <v>0</v>
      </c>
      <c r="AX459">
        <v>0.1</v>
      </c>
      <c r="AY459" t="s">
        <v>127</v>
      </c>
      <c r="AZ459" t="s">
        <v>128</v>
      </c>
      <c r="BA459">
        <v>31.86</v>
      </c>
      <c r="BB459">
        <v>0</v>
      </c>
      <c r="BC459">
        <v>986.16399999999999</v>
      </c>
      <c r="BD459">
        <v>-986.16399999999999</v>
      </c>
      <c r="BE459">
        <v>0</v>
      </c>
      <c r="BF459">
        <v>0</v>
      </c>
      <c r="BG459">
        <v>0</v>
      </c>
      <c r="BH459">
        <v>1500</v>
      </c>
      <c r="BI459">
        <v>2.9410699999999999</v>
      </c>
      <c r="BJ459">
        <v>31.86</v>
      </c>
      <c r="BK459">
        <v>0</v>
      </c>
      <c r="BL459">
        <v>63.304000000000002</v>
      </c>
      <c r="BM459">
        <v>-63.304000000000002</v>
      </c>
      <c r="BN459">
        <v>0</v>
      </c>
      <c r="BO459">
        <v>0</v>
      </c>
      <c r="BP459">
        <v>0</v>
      </c>
      <c r="BQ459">
        <v>1500</v>
      </c>
      <c r="BR459">
        <v>2.9410699999999999</v>
      </c>
      <c r="BS459" t="s">
        <v>290</v>
      </c>
      <c r="BT459">
        <v>13.818</v>
      </c>
      <c r="BU459">
        <v>0.88700000000000001</v>
      </c>
      <c r="BV459">
        <v>2.7639999999999998</v>
      </c>
      <c r="BW459">
        <v>0.17699999999999999</v>
      </c>
      <c r="BX459">
        <v>2154.9059999999999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f t="shared" si="35"/>
        <v>3294</v>
      </c>
      <c r="DD459">
        <f t="shared" si="36"/>
        <v>1049.4680000000001</v>
      </c>
      <c r="DE459">
        <f t="shared" si="37"/>
        <v>17.646000000000001</v>
      </c>
      <c r="DF459">
        <f t="shared" si="38"/>
        <v>71.98</v>
      </c>
      <c r="DG459">
        <f t="shared" si="39"/>
        <v>367.63499999999999</v>
      </c>
      <c r="DH459">
        <v>2154.9059999999999</v>
      </c>
    </row>
    <row r="460" spans="1:112" x14ac:dyDescent="0.3">
      <c r="A460">
        <v>8734210663</v>
      </c>
      <c r="B460">
        <v>10734179359</v>
      </c>
      <c r="C460" s="1">
        <v>45935.461111111108</v>
      </c>
      <c r="D460" s="1">
        <v>45941.53402777778</v>
      </c>
      <c r="E460" t="s">
        <v>928</v>
      </c>
      <c r="F460">
        <v>3594</v>
      </c>
      <c r="G460">
        <v>3594</v>
      </c>
      <c r="H460">
        <v>0</v>
      </c>
      <c r="I460">
        <v>4000</v>
      </c>
      <c r="J460">
        <v>200</v>
      </c>
      <c r="K460" t="s">
        <v>109</v>
      </c>
      <c r="L460">
        <v>18</v>
      </c>
      <c r="M460">
        <v>548.24</v>
      </c>
      <c r="N460">
        <v>0</v>
      </c>
      <c r="O460">
        <v>0</v>
      </c>
      <c r="P460">
        <v>15.228999999999999</v>
      </c>
      <c r="Q460">
        <v>3.0459999999999998</v>
      </c>
      <c r="R460">
        <v>25.96</v>
      </c>
      <c r="S460">
        <v>933.00199999999995</v>
      </c>
      <c r="T460">
        <v>-933.00199999999995</v>
      </c>
      <c r="U460">
        <v>-951.27700000000004</v>
      </c>
      <c r="V460">
        <v>-71.98</v>
      </c>
      <c r="W460">
        <v>0</v>
      </c>
      <c r="X460">
        <v>61</v>
      </c>
      <c r="Y460">
        <v>0</v>
      </c>
      <c r="Z460">
        <v>10.98</v>
      </c>
      <c r="AA460">
        <v>1</v>
      </c>
      <c r="AB460" t="s">
        <v>116</v>
      </c>
      <c r="AC460">
        <v>3800</v>
      </c>
      <c r="AD460">
        <v>2570.7429999999999</v>
      </c>
      <c r="AE460">
        <v>2570.7429999999999</v>
      </c>
      <c r="AF460">
        <v>0</v>
      </c>
      <c r="AG460">
        <v>0</v>
      </c>
      <c r="AI460">
        <v>0</v>
      </c>
      <c r="AJ460">
        <v>-951.27700000000004</v>
      </c>
      <c r="AK460">
        <v>-71.98</v>
      </c>
      <c r="AL460">
        <v>3594</v>
      </c>
      <c r="AM460" s="1"/>
      <c r="AN460" s="1"/>
      <c r="AO460" s="1"/>
      <c r="AP460">
        <v>0</v>
      </c>
      <c r="AQ460">
        <v>3045.76</v>
      </c>
      <c r="AR460">
        <v>18</v>
      </c>
      <c r="AS460">
        <v>0</v>
      </c>
      <c r="AT460">
        <v>0</v>
      </c>
      <c r="AU460">
        <v>0.5</v>
      </c>
      <c r="AV460">
        <v>0</v>
      </c>
      <c r="AW460">
        <v>0</v>
      </c>
      <c r="AX460">
        <v>0.1</v>
      </c>
      <c r="AY460" t="s">
        <v>112</v>
      </c>
      <c r="AZ460" t="s">
        <v>160</v>
      </c>
      <c r="BC460">
        <v>0</v>
      </c>
      <c r="BD460">
        <v>0</v>
      </c>
      <c r="BE460">
        <v>0</v>
      </c>
      <c r="BF460">
        <v>0</v>
      </c>
      <c r="BG460">
        <v>0</v>
      </c>
      <c r="BJ460">
        <v>25.96</v>
      </c>
      <c r="BK460">
        <v>0</v>
      </c>
      <c r="BL460">
        <v>933.00199999999995</v>
      </c>
      <c r="BM460">
        <v>-933.00199999999995</v>
      </c>
      <c r="BN460">
        <v>0</v>
      </c>
      <c r="BO460">
        <v>0</v>
      </c>
      <c r="BP460">
        <v>0</v>
      </c>
      <c r="BQ460">
        <v>200</v>
      </c>
      <c r="BR460">
        <v>3.04576</v>
      </c>
      <c r="BS460" t="s">
        <v>929</v>
      </c>
      <c r="BT460">
        <v>0</v>
      </c>
      <c r="BU460">
        <v>15.228999999999999</v>
      </c>
      <c r="BV460">
        <v>0</v>
      </c>
      <c r="BW460">
        <v>3.0459999999999998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2570.7429999999999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f t="shared" si="35"/>
        <v>3594</v>
      </c>
      <c r="DD460">
        <f t="shared" si="36"/>
        <v>933.00199999999995</v>
      </c>
      <c r="DE460">
        <f t="shared" si="37"/>
        <v>18.274999999999999</v>
      </c>
      <c r="DF460">
        <f t="shared" si="38"/>
        <v>71.98</v>
      </c>
      <c r="DG460">
        <f t="shared" si="39"/>
        <v>563.46900000000005</v>
      </c>
      <c r="DH460">
        <v>2570.7429999999999</v>
      </c>
    </row>
    <row r="461" spans="1:112" x14ac:dyDescent="0.3">
      <c r="A461">
        <v>8740527853</v>
      </c>
      <c r="B461">
        <v>10740518313</v>
      </c>
      <c r="C461" s="1">
        <v>45937.797222222223</v>
      </c>
      <c r="D461" s="1">
        <v>45941.527083333334</v>
      </c>
      <c r="E461" t="s">
        <v>930</v>
      </c>
      <c r="F461">
        <v>391</v>
      </c>
      <c r="G461">
        <v>0</v>
      </c>
      <c r="H461">
        <v>391</v>
      </c>
      <c r="I461">
        <v>2300</v>
      </c>
      <c r="J461">
        <v>1850</v>
      </c>
      <c r="K461" t="s">
        <v>109</v>
      </c>
      <c r="L461">
        <v>5</v>
      </c>
      <c r="M461">
        <v>18.62</v>
      </c>
      <c r="N461">
        <v>0</v>
      </c>
      <c r="O461">
        <v>0</v>
      </c>
      <c r="P461">
        <v>1.8620000000000001</v>
      </c>
      <c r="Q461">
        <v>0.372</v>
      </c>
      <c r="R461">
        <v>2.36</v>
      </c>
      <c r="S461">
        <v>9.2279999999999998</v>
      </c>
      <c r="T461">
        <v>-9.2279999999999998</v>
      </c>
      <c r="U461">
        <v>-11.462</v>
      </c>
      <c r="V461">
        <v>-31.86</v>
      </c>
      <c r="W461">
        <v>0</v>
      </c>
      <c r="X461">
        <v>27</v>
      </c>
      <c r="Y461">
        <v>0</v>
      </c>
      <c r="Z461">
        <v>4.8600000000000003</v>
      </c>
      <c r="AA461">
        <v>1</v>
      </c>
      <c r="AB461" t="s">
        <v>110</v>
      </c>
      <c r="AC461">
        <v>450</v>
      </c>
      <c r="AD461">
        <v>347.678</v>
      </c>
      <c r="AE461">
        <v>347.678</v>
      </c>
      <c r="AF461">
        <v>0</v>
      </c>
      <c r="AG461">
        <v>-11.462</v>
      </c>
      <c r="AH461">
        <v>-31.86</v>
      </c>
      <c r="AI461">
        <v>391</v>
      </c>
      <c r="AJ461">
        <v>0</v>
      </c>
      <c r="AL461">
        <v>0</v>
      </c>
      <c r="AM461" s="1">
        <v>45957</v>
      </c>
      <c r="AN461" s="1">
        <v>45957</v>
      </c>
      <c r="AO461" s="1">
        <v>45957</v>
      </c>
      <c r="AP461">
        <v>0</v>
      </c>
      <c r="AQ461">
        <v>372.38</v>
      </c>
      <c r="AR461">
        <v>5</v>
      </c>
      <c r="AS461">
        <v>0</v>
      </c>
      <c r="AT461">
        <v>0</v>
      </c>
      <c r="AU461">
        <v>0.5</v>
      </c>
      <c r="AV461">
        <v>0</v>
      </c>
      <c r="AW461">
        <v>0</v>
      </c>
      <c r="AX461">
        <v>0.1</v>
      </c>
      <c r="AY461" t="s">
        <v>127</v>
      </c>
      <c r="AZ461" t="s">
        <v>128</v>
      </c>
      <c r="BA461">
        <v>2.36</v>
      </c>
      <c r="BB461">
        <v>0</v>
      </c>
      <c r="BC461">
        <v>9.2279999999999998</v>
      </c>
      <c r="BD461">
        <v>-9.2279999999999998</v>
      </c>
      <c r="BE461">
        <v>0</v>
      </c>
      <c r="BF461">
        <v>0</v>
      </c>
      <c r="BG461">
        <v>0</v>
      </c>
      <c r="BH461">
        <v>1850</v>
      </c>
      <c r="BI461">
        <v>0.37237999999999999</v>
      </c>
      <c r="BL461">
        <v>0</v>
      </c>
      <c r="BM461">
        <v>0</v>
      </c>
      <c r="BN461">
        <v>0</v>
      </c>
      <c r="BO461">
        <v>0</v>
      </c>
      <c r="BP461">
        <v>0</v>
      </c>
      <c r="BS461" t="s">
        <v>513</v>
      </c>
      <c r="BT461">
        <v>1.8620000000000001</v>
      </c>
      <c r="BU461">
        <v>0</v>
      </c>
      <c r="BV461">
        <v>0.372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347.678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f t="shared" si="35"/>
        <v>391</v>
      </c>
      <c r="DD461">
        <f t="shared" si="36"/>
        <v>9.2279999999999998</v>
      </c>
      <c r="DE461">
        <f t="shared" si="37"/>
        <v>2.234</v>
      </c>
      <c r="DF461">
        <f t="shared" si="38"/>
        <v>31.86</v>
      </c>
      <c r="DG461">
        <f t="shared" si="39"/>
        <v>20.481999999999999</v>
      </c>
      <c r="DH461">
        <v>347.678</v>
      </c>
    </row>
    <row r="462" spans="1:112" x14ac:dyDescent="0.3">
      <c r="A462">
        <v>8729675139</v>
      </c>
      <c r="B462">
        <v>10729631457</v>
      </c>
      <c r="C462" s="1">
        <v>45933.480555555558</v>
      </c>
      <c r="D462" s="1">
        <v>45938.538194444445</v>
      </c>
      <c r="E462" t="s">
        <v>931</v>
      </c>
      <c r="F462">
        <v>2396</v>
      </c>
      <c r="G462">
        <v>2396</v>
      </c>
      <c r="H462">
        <v>0</v>
      </c>
      <c r="I462">
        <v>3250</v>
      </c>
      <c r="J462">
        <v>648</v>
      </c>
      <c r="K462" t="s">
        <v>109</v>
      </c>
      <c r="L462">
        <v>5</v>
      </c>
      <c r="M462">
        <v>114.1</v>
      </c>
      <c r="N462">
        <v>0</v>
      </c>
      <c r="O462">
        <v>0</v>
      </c>
      <c r="P462">
        <v>11.41</v>
      </c>
      <c r="Q462">
        <v>2.282</v>
      </c>
      <c r="R462">
        <v>25.96</v>
      </c>
      <c r="S462">
        <v>622.00199999999995</v>
      </c>
      <c r="T462">
        <v>-622.00199999999995</v>
      </c>
      <c r="U462">
        <v>-635.69399999999996</v>
      </c>
      <c r="V462">
        <v>-71.98</v>
      </c>
      <c r="W462">
        <v>0</v>
      </c>
      <c r="X462">
        <v>61</v>
      </c>
      <c r="Y462">
        <v>0</v>
      </c>
      <c r="Z462">
        <v>10.98</v>
      </c>
      <c r="AA462">
        <v>1</v>
      </c>
      <c r="AB462" t="s">
        <v>116</v>
      </c>
      <c r="AC462">
        <v>2602</v>
      </c>
      <c r="AD462">
        <v>1688.326</v>
      </c>
      <c r="AE462">
        <v>1688.326</v>
      </c>
      <c r="AF462">
        <v>0</v>
      </c>
      <c r="AG462">
        <v>0</v>
      </c>
      <c r="AI462">
        <v>0</v>
      </c>
      <c r="AJ462">
        <v>-635.69399999999996</v>
      </c>
      <c r="AK462">
        <v>-71.98</v>
      </c>
      <c r="AL462">
        <v>2396</v>
      </c>
      <c r="AM462" s="1"/>
      <c r="AN462" s="1"/>
      <c r="AO462" s="1"/>
      <c r="AP462">
        <v>0</v>
      </c>
      <c r="AQ462">
        <v>2281.9</v>
      </c>
      <c r="AR462">
        <v>5</v>
      </c>
      <c r="AS462">
        <v>0</v>
      </c>
      <c r="AT462">
        <v>0</v>
      </c>
      <c r="AU462">
        <v>0.5</v>
      </c>
      <c r="AV462">
        <v>0</v>
      </c>
      <c r="AW462">
        <v>0</v>
      </c>
      <c r="AX462">
        <v>0.1</v>
      </c>
      <c r="AY462" t="s">
        <v>121</v>
      </c>
      <c r="AZ462" t="s">
        <v>113</v>
      </c>
      <c r="BC462">
        <v>0</v>
      </c>
      <c r="BD462">
        <v>0</v>
      </c>
      <c r="BE462">
        <v>0</v>
      </c>
      <c r="BF462">
        <v>0</v>
      </c>
      <c r="BG462">
        <v>0</v>
      </c>
      <c r="BJ462">
        <v>25.96</v>
      </c>
      <c r="BK462">
        <v>0</v>
      </c>
      <c r="BL462">
        <v>622.00199999999995</v>
      </c>
      <c r="BM462">
        <v>-622.00199999999995</v>
      </c>
      <c r="BN462">
        <v>0</v>
      </c>
      <c r="BO462">
        <v>0</v>
      </c>
      <c r="BP462">
        <v>0</v>
      </c>
      <c r="BQ462">
        <v>648</v>
      </c>
      <c r="BR462">
        <v>2.2818999999999998</v>
      </c>
      <c r="BS462" t="s">
        <v>932</v>
      </c>
      <c r="BT462">
        <v>0</v>
      </c>
      <c r="BU462">
        <v>11.41</v>
      </c>
      <c r="BV462">
        <v>0</v>
      </c>
      <c r="BW462">
        <v>2.282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1688.326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f t="shared" si="35"/>
        <v>2396</v>
      </c>
      <c r="DD462">
        <f t="shared" si="36"/>
        <v>622.00199999999995</v>
      </c>
      <c r="DE462">
        <f t="shared" si="37"/>
        <v>13.692</v>
      </c>
      <c r="DF462">
        <f t="shared" si="38"/>
        <v>71.98</v>
      </c>
      <c r="DG462">
        <f t="shared" si="39"/>
        <v>125.50999999999999</v>
      </c>
      <c r="DH462">
        <v>1688.326</v>
      </c>
    </row>
    <row r="463" spans="1:112" x14ac:dyDescent="0.3">
      <c r="A463">
        <v>8752574080</v>
      </c>
      <c r="B463">
        <v>10752614446</v>
      </c>
      <c r="C463" s="1">
        <v>45943.449305555558</v>
      </c>
      <c r="D463" s="1">
        <v>45946.678472222222</v>
      </c>
      <c r="E463" t="s">
        <v>677</v>
      </c>
      <c r="F463">
        <v>3564</v>
      </c>
      <c r="G463">
        <v>0</v>
      </c>
      <c r="H463">
        <v>3564</v>
      </c>
      <c r="I463">
        <v>4000</v>
      </c>
      <c r="J463">
        <v>230</v>
      </c>
      <c r="K463" t="s">
        <v>109</v>
      </c>
      <c r="L463">
        <v>18</v>
      </c>
      <c r="M463">
        <v>543.66</v>
      </c>
      <c r="N463">
        <v>0</v>
      </c>
      <c r="O463">
        <v>0</v>
      </c>
      <c r="P463">
        <v>15.102</v>
      </c>
      <c r="Q463">
        <v>3.02</v>
      </c>
      <c r="R463">
        <v>24.78</v>
      </c>
      <c r="S463">
        <v>883.15899999999999</v>
      </c>
      <c r="T463">
        <v>-883.15899999999999</v>
      </c>
      <c r="U463">
        <v>-901.28099999999995</v>
      </c>
      <c r="V463">
        <v>-71.98</v>
      </c>
      <c r="W463">
        <v>0</v>
      </c>
      <c r="X463">
        <v>61</v>
      </c>
      <c r="Y463">
        <v>0</v>
      </c>
      <c r="Z463">
        <v>10.98</v>
      </c>
      <c r="AA463">
        <v>1</v>
      </c>
      <c r="AB463" t="s">
        <v>110</v>
      </c>
      <c r="AC463">
        <v>3770</v>
      </c>
      <c r="AD463">
        <v>2590.739</v>
      </c>
      <c r="AE463">
        <v>2590.739</v>
      </c>
      <c r="AF463">
        <v>0</v>
      </c>
      <c r="AG463">
        <v>-901.28099999999995</v>
      </c>
      <c r="AH463">
        <v>-71.98</v>
      </c>
      <c r="AI463">
        <v>3564</v>
      </c>
      <c r="AJ463">
        <v>0</v>
      </c>
      <c r="AL463">
        <v>0</v>
      </c>
      <c r="AM463" s="1">
        <v>45960</v>
      </c>
      <c r="AN463" s="1">
        <v>45960</v>
      </c>
      <c r="AO463" s="1">
        <v>45960</v>
      </c>
      <c r="AP463">
        <v>0</v>
      </c>
      <c r="AQ463">
        <v>3020.34</v>
      </c>
      <c r="AR463">
        <v>18</v>
      </c>
      <c r="AS463">
        <v>0</v>
      </c>
      <c r="AT463">
        <v>0</v>
      </c>
      <c r="AU463">
        <v>0.5</v>
      </c>
      <c r="AV463">
        <v>0</v>
      </c>
      <c r="AW463">
        <v>0</v>
      </c>
      <c r="AX463">
        <v>0.1</v>
      </c>
      <c r="AY463" t="s">
        <v>112</v>
      </c>
      <c r="AZ463" t="s">
        <v>124</v>
      </c>
      <c r="BA463">
        <v>24.78</v>
      </c>
      <c r="BB463">
        <v>0</v>
      </c>
      <c r="BC463">
        <v>883.15899999999999</v>
      </c>
      <c r="BD463">
        <v>-883.15899999999999</v>
      </c>
      <c r="BE463">
        <v>0</v>
      </c>
      <c r="BF463">
        <v>0</v>
      </c>
      <c r="BG463">
        <v>0</v>
      </c>
      <c r="BH463">
        <v>230</v>
      </c>
      <c r="BI463">
        <v>3.02034</v>
      </c>
      <c r="BL463">
        <v>0</v>
      </c>
      <c r="BM463">
        <v>0</v>
      </c>
      <c r="BN463">
        <v>0</v>
      </c>
      <c r="BO463">
        <v>0</v>
      </c>
      <c r="BP463">
        <v>0</v>
      </c>
      <c r="BS463" t="s">
        <v>597</v>
      </c>
      <c r="BT463">
        <v>15.102</v>
      </c>
      <c r="BU463">
        <v>0</v>
      </c>
      <c r="BV463">
        <v>3.02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2590.739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f t="shared" si="35"/>
        <v>3564</v>
      </c>
      <c r="DD463">
        <f t="shared" si="36"/>
        <v>883.15899999999999</v>
      </c>
      <c r="DE463">
        <f t="shared" si="37"/>
        <v>18.122</v>
      </c>
      <c r="DF463">
        <f t="shared" si="38"/>
        <v>71.98</v>
      </c>
      <c r="DG463">
        <f t="shared" si="39"/>
        <v>558.76199999999994</v>
      </c>
      <c r="DH463">
        <v>2590.739</v>
      </c>
    </row>
    <row r="464" spans="1:112" x14ac:dyDescent="0.3">
      <c r="A464">
        <v>8720941821</v>
      </c>
      <c r="B464">
        <v>10720886739</v>
      </c>
      <c r="C464" s="1">
        <v>45930.615277777775</v>
      </c>
      <c r="D464" s="1">
        <v>45935.594444444447</v>
      </c>
      <c r="E464" t="s">
        <v>274</v>
      </c>
      <c r="F464">
        <v>2938</v>
      </c>
      <c r="G464">
        <v>1603.856</v>
      </c>
      <c r="H464">
        <v>1334.144</v>
      </c>
      <c r="I464">
        <v>3500</v>
      </c>
      <c r="J464">
        <v>190</v>
      </c>
      <c r="K464" t="s">
        <v>109</v>
      </c>
      <c r="L464">
        <v>18</v>
      </c>
      <c r="M464">
        <v>448.17</v>
      </c>
      <c r="N464">
        <v>0</v>
      </c>
      <c r="O464">
        <v>0</v>
      </c>
      <c r="P464">
        <v>12.449</v>
      </c>
      <c r="Q464">
        <v>2.4900000000000002</v>
      </c>
      <c r="R464">
        <v>24.78</v>
      </c>
      <c r="S464">
        <v>728.03599999999994</v>
      </c>
      <c r="T464">
        <v>-728.03599999999994</v>
      </c>
      <c r="U464">
        <v>-742.97500000000002</v>
      </c>
      <c r="V464">
        <v>-71.98</v>
      </c>
      <c r="W464">
        <v>0</v>
      </c>
      <c r="X464">
        <v>61</v>
      </c>
      <c r="Y464">
        <v>0</v>
      </c>
      <c r="Z464">
        <v>10.98</v>
      </c>
      <c r="AA464">
        <v>1</v>
      </c>
      <c r="AB464" t="s">
        <v>110</v>
      </c>
      <c r="AC464">
        <v>3144</v>
      </c>
      <c r="AD464">
        <v>2123.0450000000001</v>
      </c>
      <c r="AE464">
        <v>2123.0450000000001</v>
      </c>
      <c r="AF464">
        <v>0</v>
      </c>
      <c r="AG464">
        <v>-337.38499999999999</v>
      </c>
      <c r="AH464">
        <v>-32.686</v>
      </c>
      <c r="AI464">
        <v>1334.144</v>
      </c>
      <c r="AJ464">
        <v>-405.59</v>
      </c>
      <c r="AK464">
        <v>-39.293999999999997</v>
      </c>
      <c r="AL464">
        <v>1603.856</v>
      </c>
      <c r="AM464" s="1">
        <v>45953</v>
      </c>
      <c r="AN464" s="1">
        <v>45953</v>
      </c>
      <c r="AO464" s="1">
        <v>45953</v>
      </c>
      <c r="AP464">
        <v>0</v>
      </c>
      <c r="AQ464">
        <v>2489.83</v>
      </c>
      <c r="AR464">
        <v>18</v>
      </c>
      <c r="AS464">
        <v>0</v>
      </c>
      <c r="AT464">
        <v>0</v>
      </c>
      <c r="AU464">
        <v>0.5</v>
      </c>
      <c r="AV464">
        <v>0</v>
      </c>
      <c r="AW464">
        <v>0</v>
      </c>
      <c r="AX464">
        <v>0.1</v>
      </c>
      <c r="AY464" t="s">
        <v>112</v>
      </c>
      <c r="AZ464" t="s">
        <v>113</v>
      </c>
      <c r="BA464">
        <v>24.78</v>
      </c>
      <c r="BB464">
        <v>0</v>
      </c>
      <c r="BC464">
        <v>330.601</v>
      </c>
      <c r="BD464">
        <v>-330.601</v>
      </c>
      <c r="BE464">
        <v>0</v>
      </c>
      <c r="BF464">
        <v>0</v>
      </c>
      <c r="BG464">
        <v>0</v>
      </c>
      <c r="BH464">
        <v>190</v>
      </c>
      <c r="BI464">
        <v>2.48983</v>
      </c>
      <c r="BJ464">
        <v>24.78</v>
      </c>
      <c r="BK464">
        <v>0</v>
      </c>
      <c r="BL464">
        <v>397.435</v>
      </c>
      <c r="BM464">
        <v>-397.435</v>
      </c>
      <c r="BN464">
        <v>0</v>
      </c>
      <c r="BO464">
        <v>0</v>
      </c>
      <c r="BP464">
        <v>0</v>
      </c>
      <c r="BQ464">
        <v>190</v>
      </c>
      <c r="BR464">
        <v>2.48983</v>
      </c>
      <c r="BS464" t="s">
        <v>933</v>
      </c>
      <c r="BT464">
        <v>5.6529999999999996</v>
      </c>
      <c r="BU464">
        <v>6.7960000000000003</v>
      </c>
      <c r="BV464">
        <v>1.131</v>
      </c>
      <c r="BW464">
        <v>1.359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2123.0450000000001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f t="shared" si="35"/>
        <v>2938</v>
      </c>
      <c r="DD464">
        <f t="shared" si="36"/>
        <v>728.03599999999994</v>
      </c>
      <c r="DE464">
        <f t="shared" si="37"/>
        <v>14.939</v>
      </c>
      <c r="DF464">
        <f t="shared" si="38"/>
        <v>71.97999999999999</v>
      </c>
      <c r="DG464">
        <f t="shared" si="39"/>
        <v>460.61900000000003</v>
      </c>
      <c r="DH464">
        <v>2123.0450000000001</v>
      </c>
    </row>
    <row r="465" spans="1:112" x14ac:dyDescent="0.3">
      <c r="A465">
        <v>8704408298</v>
      </c>
      <c r="B465">
        <v>10704340324</v>
      </c>
      <c r="C465" s="1">
        <v>45924.55</v>
      </c>
      <c r="D465" s="1">
        <v>45927.402777777781</v>
      </c>
      <c r="E465" t="s">
        <v>934</v>
      </c>
      <c r="F465">
        <v>2549</v>
      </c>
      <c r="G465">
        <v>0</v>
      </c>
      <c r="H465">
        <v>2548.9899999999998</v>
      </c>
      <c r="I465">
        <v>3250</v>
      </c>
      <c r="J465">
        <v>495</v>
      </c>
      <c r="K465" t="s">
        <v>109</v>
      </c>
      <c r="L465">
        <v>5</v>
      </c>
      <c r="M465">
        <v>121.38</v>
      </c>
      <c r="N465">
        <v>0</v>
      </c>
      <c r="O465">
        <v>0</v>
      </c>
      <c r="P465">
        <v>12.138</v>
      </c>
      <c r="Q465">
        <v>2.4279999999999999</v>
      </c>
      <c r="R465">
        <v>25.96</v>
      </c>
      <c r="S465">
        <v>661.71799999999996</v>
      </c>
      <c r="T465">
        <v>-661.71799999999996</v>
      </c>
      <c r="U465">
        <v>-676.28899999999999</v>
      </c>
      <c r="V465">
        <v>-71.98</v>
      </c>
      <c r="W465">
        <v>0</v>
      </c>
      <c r="X465">
        <v>61</v>
      </c>
      <c r="Y465">
        <v>0</v>
      </c>
      <c r="Z465">
        <v>10.98</v>
      </c>
      <c r="AA465">
        <v>1</v>
      </c>
      <c r="AB465" t="s">
        <v>110</v>
      </c>
      <c r="AC465">
        <v>2755</v>
      </c>
      <c r="AD465">
        <v>1800.741</v>
      </c>
      <c r="AE465">
        <v>1800.741</v>
      </c>
      <c r="AF465">
        <v>0</v>
      </c>
      <c r="AG465">
        <v>-676.28899999999999</v>
      </c>
      <c r="AH465">
        <v>-71.98</v>
      </c>
      <c r="AI465">
        <v>2549.0100000000002</v>
      </c>
      <c r="AJ465">
        <v>0</v>
      </c>
      <c r="AL465">
        <v>0</v>
      </c>
      <c r="AM465" s="1">
        <v>45943</v>
      </c>
      <c r="AN465" s="1">
        <v>45943</v>
      </c>
      <c r="AO465" s="1">
        <v>45943</v>
      </c>
      <c r="AP465">
        <v>0</v>
      </c>
      <c r="AQ465">
        <v>2427.62</v>
      </c>
      <c r="AR465">
        <v>5</v>
      </c>
      <c r="AS465">
        <v>0</v>
      </c>
      <c r="AT465">
        <v>0</v>
      </c>
      <c r="AU465">
        <v>0.5</v>
      </c>
      <c r="AV465">
        <v>0</v>
      </c>
      <c r="AW465">
        <v>0</v>
      </c>
      <c r="AX465">
        <v>0.1</v>
      </c>
      <c r="AY465" t="s">
        <v>121</v>
      </c>
      <c r="AZ465" t="s">
        <v>113</v>
      </c>
      <c r="BA465">
        <v>25.96</v>
      </c>
      <c r="BB465">
        <v>0</v>
      </c>
      <c r="BC465">
        <v>661.71799999999996</v>
      </c>
      <c r="BD465">
        <v>-661.71799999999996</v>
      </c>
      <c r="BE465">
        <v>0</v>
      </c>
      <c r="BF465">
        <v>0</v>
      </c>
      <c r="BG465">
        <v>0</v>
      </c>
      <c r="BH465">
        <v>495</v>
      </c>
      <c r="BI465">
        <v>2.4276200000000001</v>
      </c>
      <c r="BL465">
        <v>0</v>
      </c>
      <c r="BM465">
        <v>0</v>
      </c>
      <c r="BN465">
        <v>0</v>
      </c>
      <c r="BO465">
        <v>0</v>
      </c>
      <c r="BP465">
        <v>0</v>
      </c>
      <c r="BS465" t="s">
        <v>935</v>
      </c>
      <c r="BT465">
        <v>12.138</v>
      </c>
      <c r="BU465">
        <v>0</v>
      </c>
      <c r="BV465">
        <v>2.4279999999999999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1800.741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f t="shared" si="35"/>
        <v>2548.9899999999998</v>
      </c>
      <c r="DD465">
        <f t="shared" si="36"/>
        <v>661.71799999999996</v>
      </c>
      <c r="DE465">
        <f t="shared" si="37"/>
        <v>14.565999999999999</v>
      </c>
      <c r="DF465">
        <f t="shared" si="38"/>
        <v>71.98</v>
      </c>
      <c r="DG465">
        <f t="shared" si="39"/>
        <v>133.518</v>
      </c>
      <c r="DH465">
        <v>1800.7259999999999</v>
      </c>
    </row>
    <row r="466" spans="1:112" x14ac:dyDescent="0.3">
      <c r="A466">
        <v>8662707145</v>
      </c>
      <c r="B466">
        <v>10662631198</v>
      </c>
      <c r="C466" s="1">
        <v>45912.475694444445</v>
      </c>
      <c r="D466" s="1">
        <v>45916.583333333336</v>
      </c>
      <c r="E466" t="s">
        <v>936</v>
      </c>
      <c r="F466">
        <v>2994</v>
      </c>
      <c r="G466">
        <v>0</v>
      </c>
      <c r="H466">
        <v>2993.99</v>
      </c>
      <c r="I466">
        <v>4000</v>
      </c>
      <c r="J466">
        <v>800</v>
      </c>
      <c r="K466" t="s">
        <v>109</v>
      </c>
      <c r="L466">
        <v>12</v>
      </c>
      <c r="M466">
        <v>320.79000000000002</v>
      </c>
      <c r="N466">
        <v>0</v>
      </c>
      <c r="O466">
        <v>0</v>
      </c>
      <c r="P466">
        <v>13.366</v>
      </c>
      <c r="Q466">
        <v>2.673</v>
      </c>
      <c r="R466">
        <v>25.96</v>
      </c>
      <c r="S466">
        <v>777.24</v>
      </c>
      <c r="T466">
        <v>-777.24</v>
      </c>
      <c r="U466">
        <v>-793.279</v>
      </c>
      <c r="V466">
        <v>-71.98</v>
      </c>
      <c r="W466">
        <v>0</v>
      </c>
      <c r="X466">
        <v>61</v>
      </c>
      <c r="Y466">
        <v>0</v>
      </c>
      <c r="Z466">
        <v>10.98</v>
      </c>
      <c r="AA466">
        <v>1</v>
      </c>
      <c r="AB466" t="s">
        <v>110</v>
      </c>
      <c r="AC466">
        <v>3200</v>
      </c>
      <c r="AD466">
        <v>2128.7310000000002</v>
      </c>
      <c r="AE466">
        <v>2128.7310000000002</v>
      </c>
      <c r="AF466">
        <v>0</v>
      </c>
      <c r="AG466">
        <v>-793.279</v>
      </c>
      <c r="AH466">
        <v>-71.98</v>
      </c>
      <c r="AI466">
        <v>2993.99</v>
      </c>
      <c r="AJ466">
        <v>0</v>
      </c>
      <c r="AL466">
        <v>0</v>
      </c>
      <c r="AM466" s="1">
        <v>45933</v>
      </c>
      <c r="AN466" s="1">
        <v>45933</v>
      </c>
      <c r="AO466" s="1">
        <v>45933</v>
      </c>
      <c r="AP466">
        <v>0</v>
      </c>
      <c r="AQ466">
        <v>2673.21</v>
      </c>
      <c r="AR466">
        <v>12</v>
      </c>
      <c r="AS466">
        <v>0</v>
      </c>
      <c r="AT466">
        <v>0</v>
      </c>
      <c r="AU466">
        <v>0.5</v>
      </c>
      <c r="AV466">
        <v>0</v>
      </c>
      <c r="AW466">
        <v>0</v>
      </c>
      <c r="AX466">
        <v>0.1</v>
      </c>
      <c r="AY466" t="s">
        <v>112</v>
      </c>
      <c r="AZ466" t="s">
        <v>160</v>
      </c>
      <c r="BA466">
        <v>25.96</v>
      </c>
      <c r="BB466">
        <v>0</v>
      </c>
      <c r="BC466">
        <v>777.24</v>
      </c>
      <c r="BD466">
        <v>-777.24</v>
      </c>
      <c r="BE466">
        <v>0</v>
      </c>
      <c r="BF466">
        <v>0</v>
      </c>
      <c r="BG466">
        <v>0</v>
      </c>
      <c r="BH466">
        <v>800</v>
      </c>
      <c r="BI466">
        <v>2.6732100000000001</v>
      </c>
      <c r="BL466">
        <v>0</v>
      </c>
      <c r="BM466">
        <v>0</v>
      </c>
      <c r="BN466">
        <v>0</v>
      </c>
      <c r="BO466">
        <v>0</v>
      </c>
      <c r="BP466">
        <v>0</v>
      </c>
      <c r="BS466" t="s">
        <v>937</v>
      </c>
      <c r="BT466">
        <v>13.366</v>
      </c>
      <c r="BU466">
        <v>0</v>
      </c>
      <c r="BV466">
        <v>2.673</v>
      </c>
      <c r="BW466">
        <v>0</v>
      </c>
      <c r="BX466">
        <v>2128.7310000000002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f t="shared" si="35"/>
        <v>2993.99</v>
      </c>
      <c r="DD466">
        <f t="shared" si="36"/>
        <v>777.24</v>
      </c>
      <c r="DE466">
        <f t="shared" si="37"/>
        <v>16.039000000000001</v>
      </c>
      <c r="DF466">
        <f t="shared" si="38"/>
        <v>71.98</v>
      </c>
      <c r="DG466">
        <f t="shared" si="39"/>
        <v>334.15600000000001</v>
      </c>
      <c r="DH466">
        <v>2128.7309999999998</v>
      </c>
    </row>
    <row r="467" spans="1:112" x14ac:dyDescent="0.3">
      <c r="A467">
        <v>8741802458</v>
      </c>
      <c r="B467">
        <v>10741797536</v>
      </c>
      <c r="C467" s="1">
        <v>45938.42291666667</v>
      </c>
      <c r="D467" s="1">
        <v>45939.835416666669</v>
      </c>
      <c r="E467" t="s">
        <v>938</v>
      </c>
      <c r="F467">
        <v>3294</v>
      </c>
      <c r="G467">
        <v>0</v>
      </c>
      <c r="H467">
        <v>3294</v>
      </c>
      <c r="I467">
        <v>4500</v>
      </c>
      <c r="J467">
        <v>1000</v>
      </c>
      <c r="K467" t="s">
        <v>120</v>
      </c>
      <c r="L467">
        <v>18</v>
      </c>
      <c r="M467">
        <v>0</v>
      </c>
      <c r="N467">
        <v>251.24</v>
      </c>
      <c r="O467">
        <v>251.24</v>
      </c>
      <c r="P467">
        <v>13.958</v>
      </c>
      <c r="Q467">
        <v>2.7919999999999998</v>
      </c>
      <c r="R467">
        <v>24.78</v>
      </c>
      <c r="S467">
        <v>816.25300000000004</v>
      </c>
      <c r="T467">
        <v>-816.25300000000004</v>
      </c>
      <c r="U467">
        <v>-833.00300000000004</v>
      </c>
      <c r="V467">
        <v>-71.98</v>
      </c>
      <c r="W467">
        <v>0</v>
      </c>
      <c r="X467">
        <v>61</v>
      </c>
      <c r="Y467">
        <v>0</v>
      </c>
      <c r="Z467">
        <v>10.98</v>
      </c>
      <c r="AA467">
        <v>1</v>
      </c>
      <c r="AB467" t="s">
        <v>131</v>
      </c>
      <c r="AC467">
        <v>3500</v>
      </c>
      <c r="AD467">
        <v>2389.0169999999998</v>
      </c>
      <c r="AE467">
        <v>2389.0169999999998</v>
      </c>
      <c r="AF467">
        <v>0</v>
      </c>
      <c r="AG467">
        <v>-833.00300000000004</v>
      </c>
      <c r="AH467">
        <v>-71.98</v>
      </c>
      <c r="AI467">
        <v>3294</v>
      </c>
      <c r="AJ467">
        <v>0</v>
      </c>
      <c r="AL467">
        <v>0</v>
      </c>
      <c r="AM467" s="1">
        <v>45953</v>
      </c>
      <c r="AN467" s="1">
        <v>45953</v>
      </c>
      <c r="AO467" s="1">
        <v>45953</v>
      </c>
      <c r="AP467">
        <v>0</v>
      </c>
      <c r="AQ467">
        <v>2791.52</v>
      </c>
      <c r="AR467">
        <v>0</v>
      </c>
      <c r="AS467">
        <v>9</v>
      </c>
      <c r="AT467">
        <v>9</v>
      </c>
      <c r="AU467">
        <v>0</v>
      </c>
      <c r="AV467">
        <v>0.25</v>
      </c>
      <c r="AW467">
        <v>0.25</v>
      </c>
      <c r="AX467">
        <v>0.1</v>
      </c>
      <c r="AY467" t="s">
        <v>112</v>
      </c>
      <c r="AZ467" t="s">
        <v>113</v>
      </c>
      <c r="BA467">
        <v>24.78</v>
      </c>
      <c r="BB467">
        <v>0</v>
      </c>
      <c r="BC467">
        <v>816.25300000000004</v>
      </c>
      <c r="BD467">
        <v>-816.25300000000004</v>
      </c>
      <c r="BE467">
        <v>0</v>
      </c>
      <c r="BF467">
        <v>0</v>
      </c>
      <c r="BG467">
        <v>0</v>
      </c>
      <c r="BH467">
        <v>1000</v>
      </c>
      <c r="BI467">
        <v>2.7915199999999998</v>
      </c>
      <c r="BL467">
        <v>0</v>
      </c>
      <c r="BM467">
        <v>0</v>
      </c>
      <c r="BN467">
        <v>0</v>
      </c>
      <c r="BO467">
        <v>0</v>
      </c>
      <c r="BP467">
        <v>0</v>
      </c>
      <c r="BS467" t="s">
        <v>939</v>
      </c>
      <c r="BT467">
        <v>13.958</v>
      </c>
      <c r="BU467">
        <v>0</v>
      </c>
      <c r="BV467">
        <v>2.7919999999999998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2389.0169999999998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f t="shared" si="35"/>
        <v>3294</v>
      </c>
      <c r="DD467">
        <f t="shared" si="36"/>
        <v>816.25300000000004</v>
      </c>
      <c r="DE467">
        <f t="shared" si="37"/>
        <v>16.75</v>
      </c>
      <c r="DF467">
        <f t="shared" si="38"/>
        <v>71.98</v>
      </c>
      <c r="DG467">
        <f t="shared" si="39"/>
        <v>516.43799999999999</v>
      </c>
      <c r="DH467">
        <v>2389.0169999999998</v>
      </c>
    </row>
    <row r="468" spans="1:112" x14ac:dyDescent="0.3">
      <c r="A468">
        <v>8689364850</v>
      </c>
      <c r="B468">
        <v>10689292835</v>
      </c>
      <c r="C468" s="1">
        <v>45922.443055555559</v>
      </c>
      <c r="D468" s="1">
        <v>45926.626388888886</v>
      </c>
      <c r="E468" t="s">
        <v>618</v>
      </c>
      <c r="F468">
        <v>1102</v>
      </c>
      <c r="G468">
        <v>108.586</v>
      </c>
      <c r="H468">
        <v>993.41399999999999</v>
      </c>
      <c r="I468">
        <v>1600</v>
      </c>
      <c r="J468">
        <v>260</v>
      </c>
      <c r="K468" t="s">
        <v>109</v>
      </c>
      <c r="L468">
        <v>5</v>
      </c>
      <c r="M468">
        <v>52.48</v>
      </c>
      <c r="N468">
        <v>0</v>
      </c>
      <c r="O468">
        <v>0</v>
      </c>
      <c r="P468">
        <v>5.2480000000000002</v>
      </c>
      <c r="Q468">
        <v>1.0489999999999999</v>
      </c>
      <c r="R468">
        <v>22.42</v>
      </c>
      <c r="S468">
        <v>247.06800000000001</v>
      </c>
      <c r="T468">
        <v>-247.06800000000001</v>
      </c>
      <c r="U468">
        <v>-253.36500000000001</v>
      </c>
      <c r="V468">
        <v>-53.1</v>
      </c>
      <c r="W468">
        <v>0</v>
      </c>
      <c r="X468">
        <v>45</v>
      </c>
      <c r="Y468">
        <v>0</v>
      </c>
      <c r="Z468">
        <v>8.1</v>
      </c>
      <c r="AA468">
        <v>1</v>
      </c>
      <c r="AB468" t="s">
        <v>116</v>
      </c>
      <c r="AC468">
        <v>1273</v>
      </c>
      <c r="AD468">
        <v>795.53499999999997</v>
      </c>
      <c r="AE468">
        <v>795.53499999999997</v>
      </c>
      <c r="AF468">
        <v>0</v>
      </c>
      <c r="AG468">
        <v>-228.4</v>
      </c>
      <c r="AH468">
        <v>-47.86788</v>
      </c>
      <c r="AI468">
        <v>993.41399999999999</v>
      </c>
      <c r="AJ468">
        <v>-24.965</v>
      </c>
      <c r="AK468">
        <v>-5.2321200000000001</v>
      </c>
      <c r="AL468">
        <v>108.586</v>
      </c>
      <c r="AM468" s="1">
        <v>45940</v>
      </c>
      <c r="AN468" s="1">
        <v>45940</v>
      </c>
      <c r="AO468" s="1">
        <v>45940</v>
      </c>
      <c r="AP468">
        <v>94</v>
      </c>
      <c r="AQ468">
        <v>1049.52</v>
      </c>
      <c r="AR468">
        <v>5</v>
      </c>
      <c r="AS468">
        <v>0</v>
      </c>
      <c r="AT468">
        <v>0</v>
      </c>
      <c r="AU468">
        <v>0.5</v>
      </c>
      <c r="AV468">
        <v>0</v>
      </c>
      <c r="AW468">
        <v>0</v>
      </c>
      <c r="AX468">
        <v>0.1</v>
      </c>
      <c r="AY468" t="s">
        <v>112</v>
      </c>
      <c r="AZ468" t="s">
        <v>128</v>
      </c>
      <c r="BA468">
        <v>22.42</v>
      </c>
      <c r="BB468">
        <v>0</v>
      </c>
      <c r="BC468">
        <v>222.72300000000001</v>
      </c>
      <c r="BD468">
        <v>-222.72300000000001</v>
      </c>
      <c r="BE468">
        <v>0</v>
      </c>
      <c r="BF468">
        <v>0</v>
      </c>
      <c r="BG468">
        <v>0</v>
      </c>
      <c r="BH468">
        <v>260</v>
      </c>
      <c r="BI468">
        <v>1.04952</v>
      </c>
      <c r="BJ468">
        <v>22.42</v>
      </c>
      <c r="BK468">
        <v>0</v>
      </c>
      <c r="BL468">
        <v>24.344999999999999</v>
      </c>
      <c r="BM468">
        <v>-24.344999999999999</v>
      </c>
      <c r="BN468">
        <v>0</v>
      </c>
      <c r="BO468">
        <v>0</v>
      </c>
      <c r="BP468">
        <v>0</v>
      </c>
      <c r="BQ468">
        <v>260</v>
      </c>
      <c r="BR468">
        <v>1.04952</v>
      </c>
      <c r="BS468" t="s">
        <v>940</v>
      </c>
      <c r="BT468">
        <v>4.7309999999999999</v>
      </c>
      <c r="BU468">
        <v>0.51700000000000002</v>
      </c>
      <c r="BV468">
        <v>0.94599999999999995</v>
      </c>
      <c r="BW468">
        <v>0.10299999999999999</v>
      </c>
      <c r="BX468">
        <v>0</v>
      </c>
      <c r="BY468">
        <v>0</v>
      </c>
      <c r="BZ468">
        <v>0</v>
      </c>
      <c r="CA468">
        <v>0</v>
      </c>
      <c r="CB468">
        <v>795.53499999999997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f t="shared" si="35"/>
        <v>1102</v>
      </c>
      <c r="DD468">
        <f t="shared" si="36"/>
        <v>247.06800000000001</v>
      </c>
      <c r="DE468">
        <f t="shared" si="37"/>
        <v>6.2970000000000006</v>
      </c>
      <c r="DF468">
        <f t="shared" si="38"/>
        <v>53.1</v>
      </c>
      <c r="DG468">
        <f t="shared" si="39"/>
        <v>57.727999999999994</v>
      </c>
      <c r="DH468">
        <v>795.53499999999997</v>
      </c>
    </row>
    <row r="469" spans="1:112" x14ac:dyDescent="0.3">
      <c r="A469">
        <v>8702278551</v>
      </c>
      <c r="B469">
        <v>10702209614</v>
      </c>
      <c r="C469" s="1">
        <v>45924.441666666666</v>
      </c>
      <c r="D469" s="1">
        <v>45928.538888888892</v>
      </c>
      <c r="E469" t="s">
        <v>628</v>
      </c>
      <c r="F469">
        <v>3564</v>
      </c>
      <c r="G469">
        <v>0</v>
      </c>
      <c r="H469">
        <v>3564</v>
      </c>
      <c r="I469">
        <v>4000</v>
      </c>
      <c r="J469">
        <v>230</v>
      </c>
      <c r="K469" t="s">
        <v>109</v>
      </c>
      <c r="L469">
        <v>18</v>
      </c>
      <c r="M469">
        <v>543.66</v>
      </c>
      <c r="N469">
        <v>0</v>
      </c>
      <c r="O469">
        <v>0</v>
      </c>
      <c r="P469">
        <v>15.102</v>
      </c>
      <c r="Q469">
        <v>3.02</v>
      </c>
      <c r="R469">
        <v>24.78</v>
      </c>
      <c r="S469">
        <v>883.15899999999999</v>
      </c>
      <c r="T469">
        <v>-883.15899999999999</v>
      </c>
      <c r="U469">
        <v>-901.28099999999995</v>
      </c>
      <c r="V469">
        <v>-71.98</v>
      </c>
      <c r="W469">
        <v>0</v>
      </c>
      <c r="X469">
        <v>61</v>
      </c>
      <c r="Y469">
        <v>0</v>
      </c>
      <c r="Z469">
        <v>10.98</v>
      </c>
      <c r="AA469">
        <v>1</v>
      </c>
      <c r="AB469" t="s">
        <v>116</v>
      </c>
      <c r="AC469">
        <v>3770</v>
      </c>
      <c r="AD469">
        <v>2590.739</v>
      </c>
      <c r="AE469">
        <v>2590.739</v>
      </c>
      <c r="AF469">
        <v>0</v>
      </c>
      <c r="AG469">
        <v>-901.28099999999995</v>
      </c>
      <c r="AH469">
        <v>-71.98</v>
      </c>
      <c r="AI469">
        <v>3564</v>
      </c>
      <c r="AJ469">
        <v>0</v>
      </c>
      <c r="AL469">
        <v>0</v>
      </c>
      <c r="AM469" s="1">
        <v>45943</v>
      </c>
      <c r="AN469" s="1">
        <v>45943</v>
      </c>
      <c r="AO469" s="1">
        <v>45943</v>
      </c>
      <c r="AP469">
        <v>0</v>
      </c>
      <c r="AQ469">
        <v>3020.34</v>
      </c>
      <c r="AR469">
        <v>18</v>
      </c>
      <c r="AS469">
        <v>0</v>
      </c>
      <c r="AT469">
        <v>0</v>
      </c>
      <c r="AU469">
        <v>0.5</v>
      </c>
      <c r="AV469">
        <v>0</v>
      </c>
      <c r="AW469">
        <v>0</v>
      </c>
      <c r="AX469">
        <v>0.1</v>
      </c>
      <c r="AY469" t="s">
        <v>112</v>
      </c>
      <c r="AZ469" t="s">
        <v>113</v>
      </c>
      <c r="BA469">
        <v>24.78</v>
      </c>
      <c r="BB469">
        <v>0</v>
      </c>
      <c r="BC469">
        <v>883.15899999999999</v>
      </c>
      <c r="BD469">
        <v>-883.15899999999999</v>
      </c>
      <c r="BE469">
        <v>0</v>
      </c>
      <c r="BF469">
        <v>0</v>
      </c>
      <c r="BG469">
        <v>0</v>
      </c>
      <c r="BH469">
        <v>230</v>
      </c>
      <c r="BI469">
        <v>3.02034</v>
      </c>
      <c r="BL469">
        <v>0</v>
      </c>
      <c r="BM469">
        <v>0</v>
      </c>
      <c r="BN469">
        <v>0</v>
      </c>
      <c r="BO469">
        <v>0</v>
      </c>
      <c r="BP469">
        <v>0</v>
      </c>
      <c r="BS469" t="s">
        <v>941</v>
      </c>
      <c r="BT469">
        <v>15.102</v>
      </c>
      <c r="BU469">
        <v>0</v>
      </c>
      <c r="BV469">
        <v>3.02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2590.739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f t="shared" si="35"/>
        <v>3564</v>
      </c>
      <c r="DD469">
        <f t="shared" si="36"/>
        <v>883.15899999999999</v>
      </c>
      <c r="DE469">
        <f t="shared" si="37"/>
        <v>18.122</v>
      </c>
      <c r="DF469">
        <f t="shared" si="38"/>
        <v>71.98</v>
      </c>
      <c r="DG469">
        <f t="shared" si="39"/>
        <v>558.76199999999994</v>
      </c>
      <c r="DH469">
        <v>2590.739</v>
      </c>
    </row>
    <row r="470" spans="1:112" x14ac:dyDescent="0.3">
      <c r="A470">
        <v>8661379163</v>
      </c>
      <c r="B470">
        <v>10661303241</v>
      </c>
      <c r="C470" s="1">
        <v>45911.783333333333</v>
      </c>
      <c r="D470" s="1">
        <v>45917.554166666669</v>
      </c>
      <c r="E470" t="s">
        <v>705</v>
      </c>
      <c r="F470">
        <v>1204</v>
      </c>
      <c r="G470">
        <v>342.608</v>
      </c>
      <c r="H470">
        <v>861.39200000000005</v>
      </c>
      <c r="I470">
        <v>2750</v>
      </c>
      <c r="J470">
        <v>1375</v>
      </c>
      <c r="K470" t="s">
        <v>109</v>
      </c>
      <c r="L470">
        <v>12</v>
      </c>
      <c r="M470">
        <v>129</v>
      </c>
      <c r="N470">
        <v>0</v>
      </c>
      <c r="O470">
        <v>0</v>
      </c>
      <c r="P470">
        <v>5.375</v>
      </c>
      <c r="Q470">
        <v>1.075</v>
      </c>
      <c r="R470">
        <v>25.96</v>
      </c>
      <c r="S470">
        <v>312.55799999999999</v>
      </c>
      <c r="T470">
        <v>-312.55799999999999</v>
      </c>
      <c r="U470">
        <v>-319.00799999999998</v>
      </c>
      <c r="V470">
        <v>-53.1</v>
      </c>
      <c r="W470">
        <v>0</v>
      </c>
      <c r="X470">
        <v>45</v>
      </c>
      <c r="Y470">
        <v>0</v>
      </c>
      <c r="Z470">
        <v>8.1</v>
      </c>
      <c r="AA470">
        <v>1</v>
      </c>
      <c r="AB470" t="s">
        <v>116</v>
      </c>
      <c r="AC470">
        <v>1375</v>
      </c>
      <c r="AD470">
        <v>831.89200000000005</v>
      </c>
      <c r="AE470">
        <v>831.89200000000005</v>
      </c>
      <c r="AF470">
        <v>0</v>
      </c>
      <c r="AG470">
        <v>-228.232</v>
      </c>
      <c r="AH470">
        <v>-37.990099999999998</v>
      </c>
      <c r="AI470">
        <v>861.39200000000005</v>
      </c>
      <c r="AJ470">
        <v>-90.775999999999996</v>
      </c>
      <c r="AK470">
        <v>-15.1099</v>
      </c>
      <c r="AL470">
        <v>342.608</v>
      </c>
      <c r="AM470" s="1">
        <v>45933</v>
      </c>
      <c r="AN470" s="1">
        <v>45933</v>
      </c>
      <c r="AO470" s="1">
        <v>45933</v>
      </c>
      <c r="AP470">
        <v>300</v>
      </c>
      <c r="AQ470">
        <v>1075</v>
      </c>
      <c r="AR470">
        <v>12</v>
      </c>
      <c r="AS470">
        <v>0</v>
      </c>
      <c r="AT470">
        <v>0</v>
      </c>
      <c r="AU470">
        <v>0.5</v>
      </c>
      <c r="AV470">
        <v>0</v>
      </c>
      <c r="AW470">
        <v>0</v>
      </c>
      <c r="AX470">
        <v>0.1</v>
      </c>
      <c r="AY470" t="s">
        <v>112</v>
      </c>
      <c r="AZ470" t="s">
        <v>113</v>
      </c>
      <c r="BA470">
        <v>25.96</v>
      </c>
      <c r="BB470">
        <v>0</v>
      </c>
      <c r="BC470">
        <v>223.61699999999999</v>
      </c>
      <c r="BD470">
        <v>-223.61699999999999</v>
      </c>
      <c r="BE470">
        <v>0</v>
      </c>
      <c r="BF470">
        <v>0</v>
      </c>
      <c r="BG470">
        <v>0</v>
      </c>
      <c r="BH470">
        <v>1375</v>
      </c>
      <c r="BI470">
        <v>1.075</v>
      </c>
      <c r="BJ470">
        <v>25.96</v>
      </c>
      <c r="BK470">
        <v>0</v>
      </c>
      <c r="BL470">
        <v>88.941000000000003</v>
      </c>
      <c r="BM470">
        <v>-88.941000000000003</v>
      </c>
      <c r="BN470">
        <v>0</v>
      </c>
      <c r="BO470">
        <v>0</v>
      </c>
      <c r="BP470">
        <v>0</v>
      </c>
      <c r="BQ470">
        <v>1375</v>
      </c>
      <c r="BR470">
        <v>1.075</v>
      </c>
      <c r="BS470" t="s">
        <v>942</v>
      </c>
      <c r="BT470">
        <v>3.8460000000000001</v>
      </c>
      <c r="BU470">
        <v>1.5289999999999999</v>
      </c>
      <c r="BV470">
        <v>0.76900000000000002</v>
      </c>
      <c r="BW470">
        <v>0.30599999999999999</v>
      </c>
      <c r="BX470">
        <v>831.89200000000005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f t="shared" si="35"/>
        <v>1204</v>
      </c>
      <c r="DD470">
        <f t="shared" si="36"/>
        <v>312.55799999999999</v>
      </c>
      <c r="DE470">
        <f t="shared" si="37"/>
        <v>6.45</v>
      </c>
      <c r="DF470">
        <f t="shared" si="38"/>
        <v>53.099999999999994</v>
      </c>
      <c r="DG470">
        <f t="shared" si="39"/>
        <v>134.375</v>
      </c>
      <c r="DH470">
        <v>831.89199999999994</v>
      </c>
    </row>
    <row r="471" spans="1:112" x14ac:dyDescent="0.3">
      <c r="A471">
        <v>8741862363</v>
      </c>
      <c r="B471">
        <v>10741857441</v>
      </c>
      <c r="C471" s="1">
        <v>45938.423611111109</v>
      </c>
      <c r="D471" s="1">
        <v>45942.496527777781</v>
      </c>
      <c r="E471" t="s">
        <v>390</v>
      </c>
      <c r="F471">
        <v>3143</v>
      </c>
      <c r="G471">
        <v>0</v>
      </c>
      <c r="H471">
        <v>3142.99</v>
      </c>
      <c r="I471">
        <v>4000</v>
      </c>
      <c r="J471">
        <v>651</v>
      </c>
      <c r="K471" t="s">
        <v>109</v>
      </c>
      <c r="L471">
        <v>18</v>
      </c>
      <c r="M471">
        <v>479.44</v>
      </c>
      <c r="N471">
        <v>0</v>
      </c>
      <c r="O471">
        <v>0</v>
      </c>
      <c r="P471">
        <v>13.318</v>
      </c>
      <c r="Q471">
        <v>2.6640000000000001</v>
      </c>
      <c r="R471">
        <v>21.24</v>
      </c>
      <c r="S471">
        <v>667.57100000000003</v>
      </c>
      <c r="T471">
        <v>-667.57100000000003</v>
      </c>
      <c r="U471">
        <v>-683.553</v>
      </c>
      <c r="V471">
        <v>-71.98</v>
      </c>
      <c r="W471">
        <v>0</v>
      </c>
      <c r="X471">
        <v>61</v>
      </c>
      <c r="Y471">
        <v>0</v>
      </c>
      <c r="Z471">
        <v>10.98</v>
      </c>
      <c r="AA471">
        <v>1</v>
      </c>
      <c r="AB471" t="s">
        <v>116</v>
      </c>
      <c r="AC471">
        <v>3349</v>
      </c>
      <c r="AD471">
        <v>2387.4569999999999</v>
      </c>
      <c r="AE471">
        <v>2387.4569999999999</v>
      </c>
      <c r="AF471">
        <v>0</v>
      </c>
      <c r="AG471">
        <v>-683.553</v>
      </c>
      <c r="AH471">
        <v>-71.98</v>
      </c>
      <c r="AI471">
        <v>3142.99</v>
      </c>
      <c r="AJ471">
        <v>0</v>
      </c>
      <c r="AL471">
        <v>0</v>
      </c>
      <c r="AM471" s="1">
        <v>45957</v>
      </c>
      <c r="AN471" s="1">
        <v>45957</v>
      </c>
      <c r="AO471" s="1">
        <v>45957</v>
      </c>
      <c r="AP471">
        <v>0</v>
      </c>
      <c r="AQ471">
        <v>2663.56</v>
      </c>
      <c r="AR471">
        <v>18</v>
      </c>
      <c r="AS471">
        <v>0</v>
      </c>
      <c r="AT471">
        <v>0</v>
      </c>
      <c r="AU471">
        <v>0.5</v>
      </c>
      <c r="AV471">
        <v>0</v>
      </c>
      <c r="AW471">
        <v>0</v>
      </c>
      <c r="AX471">
        <v>0.1</v>
      </c>
      <c r="AY471" t="s">
        <v>112</v>
      </c>
      <c r="AZ471" t="s">
        <v>128</v>
      </c>
      <c r="BA471">
        <v>21.24</v>
      </c>
      <c r="BB471">
        <v>0</v>
      </c>
      <c r="BC471">
        <v>667.57100000000003</v>
      </c>
      <c r="BD471">
        <v>-667.57100000000003</v>
      </c>
      <c r="BE471">
        <v>0</v>
      </c>
      <c r="BF471">
        <v>0</v>
      </c>
      <c r="BG471">
        <v>0</v>
      </c>
      <c r="BH471">
        <v>651</v>
      </c>
      <c r="BI471">
        <v>2.6635599999999999</v>
      </c>
      <c r="BL471">
        <v>0</v>
      </c>
      <c r="BM471">
        <v>0</v>
      </c>
      <c r="BN471">
        <v>0</v>
      </c>
      <c r="BO471">
        <v>0</v>
      </c>
      <c r="BP471">
        <v>0</v>
      </c>
      <c r="BS471" t="s">
        <v>729</v>
      </c>
      <c r="BT471">
        <v>13.318</v>
      </c>
      <c r="BU471">
        <v>0</v>
      </c>
      <c r="BV471">
        <v>2.6640000000000001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2387.4569999999999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f t="shared" si="35"/>
        <v>3142.99</v>
      </c>
      <c r="DD471">
        <f t="shared" si="36"/>
        <v>667.57100000000003</v>
      </c>
      <c r="DE471">
        <f t="shared" si="37"/>
        <v>15.981999999999999</v>
      </c>
      <c r="DF471">
        <f t="shared" si="38"/>
        <v>71.98</v>
      </c>
      <c r="DG471">
        <f t="shared" si="39"/>
        <v>492.75799999999998</v>
      </c>
      <c r="DH471">
        <v>2387.4569999999999</v>
      </c>
    </row>
    <row r="472" spans="1:112" x14ac:dyDescent="0.3">
      <c r="A472">
        <v>8708782168</v>
      </c>
      <c r="B472">
        <v>10708716975</v>
      </c>
      <c r="C472" s="1">
        <v>45926.445138888892</v>
      </c>
      <c r="D472" s="1">
        <v>45935.739583333336</v>
      </c>
      <c r="E472" t="s">
        <v>943</v>
      </c>
      <c r="F472">
        <v>2264</v>
      </c>
      <c r="G472">
        <v>2264</v>
      </c>
      <c r="H472">
        <v>0</v>
      </c>
      <c r="I472">
        <v>4750</v>
      </c>
      <c r="J472">
        <v>2280</v>
      </c>
      <c r="K472" t="s">
        <v>109</v>
      </c>
      <c r="L472">
        <v>5</v>
      </c>
      <c r="M472">
        <v>107.81</v>
      </c>
      <c r="N472">
        <v>0</v>
      </c>
      <c r="O472">
        <v>0</v>
      </c>
      <c r="P472">
        <v>10.781000000000001</v>
      </c>
      <c r="Q472">
        <v>2.1560000000000001</v>
      </c>
      <c r="R472">
        <v>28.32</v>
      </c>
      <c r="S472">
        <v>641.16499999999996</v>
      </c>
      <c r="T472">
        <v>-641.16499999999996</v>
      </c>
      <c r="U472">
        <v>-654.10199999999998</v>
      </c>
      <c r="V472">
        <v>-71.98</v>
      </c>
      <c r="W472">
        <v>0</v>
      </c>
      <c r="X472">
        <v>61</v>
      </c>
      <c r="Y472">
        <v>0</v>
      </c>
      <c r="Z472">
        <v>10.98</v>
      </c>
      <c r="AA472">
        <v>1</v>
      </c>
      <c r="AB472" t="s">
        <v>110</v>
      </c>
      <c r="AC472">
        <v>2470</v>
      </c>
      <c r="AD472">
        <v>1537.9179999999999</v>
      </c>
      <c r="AE472">
        <v>1537.9179999999999</v>
      </c>
      <c r="AF472">
        <v>0</v>
      </c>
      <c r="AG472">
        <v>0</v>
      </c>
      <c r="AI472">
        <v>0</v>
      </c>
      <c r="AJ472">
        <v>-654.10199999999998</v>
      </c>
      <c r="AK472">
        <v>-71.98</v>
      </c>
      <c r="AL472">
        <v>2264</v>
      </c>
      <c r="AM472" s="1"/>
      <c r="AN472" s="1"/>
      <c r="AO472" s="1"/>
      <c r="AP472">
        <v>0</v>
      </c>
      <c r="AQ472">
        <v>2156.19</v>
      </c>
      <c r="AR472">
        <v>5</v>
      </c>
      <c r="AS472">
        <v>0</v>
      </c>
      <c r="AT472">
        <v>0</v>
      </c>
      <c r="AU472">
        <v>0.5</v>
      </c>
      <c r="AV472">
        <v>0</v>
      </c>
      <c r="AW472">
        <v>0</v>
      </c>
      <c r="AX472">
        <v>0.1</v>
      </c>
      <c r="AY472" t="s">
        <v>127</v>
      </c>
      <c r="AZ472" t="s">
        <v>191</v>
      </c>
      <c r="BC472">
        <v>0</v>
      </c>
      <c r="BD472">
        <v>0</v>
      </c>
      <c r="BE472">
        <v>0</v>
      </c>
      <c r="BF472">
        <v>0</v>
      </c>
      <c r="BG472">
        <v>0</v>
      </c>
      <c r="BJ472">
        <v>28.32</v>
      </c>
      <c r="BK472">
        <v>0</v>
      </c>
      <c r="BL472">
        <v>641.16499999999996</v>
      </c>
      <c r="BM472">
        <v>-641.16499999999996</v>
      </c>
      <c r="BN472">
        <v>0</v>
      </c>
      <c r="BO472">
        <v>0</v>
      </c>
      <c r="BP472">
        <v>0</v>
      </c>
      <c r="BQ472">
        <v>2280</v>
      </c>
      <c r="BR472">
        <v>2.1561900000000001</v>
      </c>
      <c r="BS472" t="s">
        <v>944</v>
      </c>
      <c r="BT472">
        <v>0</v>
      </c>
      <c r="BU472">
        <v>10.781000000000001</v>
      </c>
      <c r="BV472">
        <v>0</v>
      </c>
      <c r="BW472">
        <v>2.1560000000000001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1537.9179999999999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f t="shared" si="35"/>
        <v>2264</v>
      </c>
      <c r="DD472">
        <f t="shared" si="36"/>
        <v>641.16499999999996</v>
      </c>
      <c r="DE472">
        <f t="shared" si="37"/>
        <v>12.937000000000001</v>
      </c>
      <c r="DF472">
        <f t="shared" si="38"/>
        <v>71.98</v>
      </c>
      <c r="DG472">
        <f t="shared" si="39"/>
        <v>118.59100000000001</v>
      </c>
      <c r="DH472">
        <v>1537.9180000000001</v>
      </c>
    </row>
    <row r="473" spans="1:112" x14ac:dyDescent="0.3">
      <c r="A473">
        <v>8677363499</v>
      </c>
      <c r="B473">
        <v>10677288567</v>
      </c>
      <c r="C473" s="1">
        <v>45917.434027777781</v>
      </c>
      <c r="D473" s="1">
        <v>45921.532638888886</v>
      </c>
      <c r="E473" t="s">
        <v>945</v>
      </c>
      <c r="F473">
        <v>3994</v>
      </c>
      <c r="G473">
        <v>3994</v>
      </c>
      <c r="H473">
        <v>0</v>
      </c>
      <c r="I473">
        <v>6000</v>
      </c>
      <c r="J473">
        <v>1800</v>
      </c>
      <c r="K473" t="s">
        <v>109</v>
      </c>
      <c r="L473">
        <v>12</v>
      </c>
      <c r="M473">
        <v>427.93</v>
      </c>
      <c r="N473">
        <v>0</v>
      </c>
      <c r="O473">
        <v>0</v>
      </c>
      <c r="P473">
        <v>17.829999999999998</v>
      </c>
      <c r="Q473">
        <v>3.5659999999999998</v>
      </c>
      <c r="R473">
        <v>31.86</v>
      </c>
      <c r="S473">
        <v>1272.4880000000001</v>
      </c>
      <c r="T473">
        <v>-1272.4880000000001</v>
      </c>
      <c r="U473">
        <v>-1293.884</v>
      </c>
      <c r="V473">
        <v>-71.98</v>
      </c>
      <c r="W473">
        <v>0</v>
      </c>
      <c r="X473">
        <v>61</v>
      </c>
      <c r="Y473">
        <v>0</v>
      </c>
      <c r="Z473">
        <v>10.98</v>
      </c>
      <c r="AA473">
        <v>1</v>
      </c>
      <c r="AB473" t="s">
        <v>116</v>
      </c>
      <c r="AC473">
        <v>4200</v>
      </c>
      <c r="AD473">
        <v>2628.136</v>
      </c>
      <c r="AE473">
        <v>2628.136</v>
      </c>
      <c r="AF473">
        <v>0</v>
      </c>
      <c r="AG473">
        <v>0</v>
      </c>
      <c r="AI473">
        <v>0</v>
      </c>
      <c r="AJ473">
        <v>-1293.884</v>
      </c>
      <c r="AK473">
        <v>-71.98</v>
      </c>
      <c r="AL473">
        <v>3994</v>
      </c>
      <c r="AM473" s="1"/>
      <c r="AN473" s="1"/>
      <c r="AO473" s="1"/>
      <c r="AP473">
        <v>0</v>
      </c>
      <c r="AQ473">
        <v>3566.07</v>
      </c>
      <c r="AR473">
        <v>12</v>
      </c>
      <c r="AS473">
        <v>0</v>
      </c>
      <c r="AT473">
        <v>0</v>
      </c>
      <c r="AU473">
        <v>0.5</v>
      </c>
      <c r="AV473">
        <v>0</v>
      </c>
      <c r="AW473">
        <v>0</v>
      </c>
      <c r="AX473">
        <v>0.1</v>
      </c>
      <c r="AY473" t="s">
        <v>127</v>
      </c>
      <c r="AZ473" t="s">
        <v>128</v>
      </c>
      <c r="BC473">
        <v>0</v>
      </c>
      <c r="BD473">
        <v>0</v>
      </c>
      <c r="BE473">
        <v>0</v>
      </c>
      <c r="BF473">
        <v>0</v>
      </c>
      <c r="BG473">
        <v>0</v>
      </c>
      <c r="BJ473">
        <v>31.86</v>
      </c>
      <c r="BK473">
        <v>0</v>
      </c>
      <c r="BL473">
        <v>1272.4880000000001</v>
      </c>
      <c r="BM473">
        <v>-1272.4880000000001</v>
      </c>
      <c r="BN473">
        <v>0</v>
      </c>
      <c r="BO473">
        <v>0</v>
      </c>
      <c r="BP473">
        <v>0</v>
      </c>
      <c r="BQ473">
        <v>1800</v>
      </c>
      <c r="BR473">
        <v>3.5660699999999999</v>
      </c>
      <c r="BS473" t="s">
        <v>946</v>
      </c>
      <c r="BT473">
        <v>0</v>
      </c>
      <c r="BU473">
        <v>17.829999999999998</v>
      </c>
      <c r="BV473">
        <v>0</v>
      </c>
      <c r="BW473">
        <v>3.5659999999999998</v>
      </c>
      <c r="BX473">
        <v>0</v>
      </c>
      <c r="BY473">
        <v>2628.136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f t="shared" si="35"/>
        <v>3994</v>
      </c>
      <c r="DD473">
        <f t="shared" si="36"/>
        <v>1272.4880000000001</v>
      </c>
      <c r="DE473">
        <f t="shared" si="37"/>
        <v>21.395999999999997</v>
      </c>
      <c r="DF473">
        <f t="shared" si="38"/>
        <v>71.98</v>
      </c>
      <c r="DG473">
        <f t="shared" si="39"/>
        <v>445.76</v>
      </c>
      <c r="DH473">
        <v>2628.1359999999995</v>
      </c>
    </row>
    <row r="474" spans="1:112" x14ac:dyDescent="0.3">
      <c r="A474">
        <v>8739288421</v>
      </c>
      <c r="B474">
        <v>10739274149</v>
      </c>
      <c r="C474" s="1">
        <v>45937.468055555553</v>
      </c>
      <c r="D474" s="1">
        <v>45942.818055555559</v>
      </c>
      <c r="E474" t="s">
        <v>947</v>
      </c>
      <c r="F474">
        <v>3743</v>
      </c>
      <c r="G474">
        <v>0</v>
      </c>
      <c r="H474">
        <v>3743</v>
      </c>
      <c r="I474">
        <v>4000</v>
      </c>
      <c r="J474">
        <v>51</v>
      </c>
      <c r="K474" t="s">
        <v>109</v>
      </c>
      <c r="L474">
        <v>18</v>
      </c>
      <c r="M474">
        <v>570.97</v>
      </c>
      <c r="N474">
        <v>0</v>
      </c>
      <c r="O474">
        <v>0</v>
      </c>
      <c r="P474">
        <v>15.86</v>
      </c>
      <c r="Q474">
        <v>3.1720000000000002</v>
      </c>
      <c r="R474">
        <v>24.78</v>
      </c>
      <c r="S474">
        <v>927.51499999999999</v>
      </c>
      <c r="T474">
        <v>-927.51499999999999</v>
      </c>
      <c r="U474">
        <v>-946.54700000000003</v>
      </c>
      <c r="V474">
        <v>-71.98</v>
      </c>
      <c r="W474">
        <v>0</v>
      </c>
      <c r="X474">
        <v>61</v>
      </c>
      <c r="Y474">
        <v>0</v>
      </c>
      <c r="Z474">
        <v>10.98</v>
      </c>
      <c r="AA474">
        <v>1</v>
      </c>
      <c r="AB474" t="s">
        <v>116</v>
      </c>
      <c r="AC474">
        <v>3949</v>
      </c>
      <c r="AD474">
        <v>2724.473</v>
      </c>
      <c r="AE474">
        <v>2724.473</v>
      </c>
      <c r="AF474">
        <v>0</v>
      </c>
      <c r="AG474">
        <v>-946.54700000000003</v>
      </c>
      <c r="AH474">
        <v>-71.98</v>
      </c>
      <c r="AI474">
        <v>3743</v>
      </c>
      <c r="AJ474">
        <v>0</v>
      </c>
      <c r="AL474">
        <v>0</v>
      </c>
      <c r="AM474" s="1">
        <v>45957</v>
      </c>
      <c r="AN474" s="1">
        <v>45957</v>
      </c>
      <c r="AO474" s="1">
        <v>45957</v>
      </c>
      <c r="AP474">
        <v>0</v>
      </c>
      <c r="AQ474">
        <v>3172.03</v>
      </c>
      <c r="AR474">
        <v>18</v>
      </c>
      <c r="AS474">
        <v>0</v>
      </c>
      <c r="AT474">
        <v>0</v>
      </c>
      <c r="AU474">
        <v>0.5</v>
      </c>
      <c r="AV474">
        <v>0</v>
      </c>
      <c r="AW474">
        <v>0</v>
      </c>
      <c r="AX474">
        <v>0.1</v>
      </c>
      <c r="AY474" t="s">
        <v>112</v>
      </c>
      <c r="AZ474" t="s">
        <v>113</v>
      </c>
      <c r="BA474">
        <v>24.78</v>
      </c>
      <c r="BB474">
        <v>0</v>
      </c>
      <c r="BC474">
        <v>927.51499999999999</v>
      </c>
      <c r="BD474">
        <v>-927.51499999999999</v>
      </c>
      <c r="BE474">
        <v>0</v>
      </c>
      <c r="BF474">
        <v>0</v>
      </c>
      <c r="BG474">
        <v>0</v>
      </c>
      <c r="BH474">
        <v>51</v>
      </c>
      <c r="BI474">
        <v>3.1720299999999999</v>
      </c>
      <c r="BL474">
        <v>0</v>
      </c>
      <c r="BM474">
        <v>0</v>
      </c>
      <c r="BN474">
        <v>0</v>
      </c>
      <c r="BO474">
        <v>0</v>
      </c>
      <c r="BP474">
        <v>0</v>
      </c>
      <c r="BS474" t="s">
        <v>948</v>
      </c>
      <c r="BT474">
        <v>15.86</v>
      </c>
      <c r="BU474">
        <v>0</v>
      </c>
      <c r="BV474">
        <v>3.1720000000000002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2724.473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f t="shared" si="35"/>
        <v>3743</v>
      </c>
      <c r="DD474">
        <f t="shared" si="36"/>
        <v>927.51499999999999</v>
      </c>
      <c r="DE474">
        <f t="shared" si="37"/>
        <v>19.032</v>
      </c>
      <c r="DF474">
        <f t="shared" si="38"/>
        <v>71.98</v>
      </c>
      <c r="DG474">
        <f t="shared" si="39"/>
        <v>586.83000000000004</v>
      </c>
      <c r="DH474">
        <v>2724.473</v>
      </c>
    </row>
    <row r="475" spans="1:112" x14ac:dyDescent="0.3">
      <c r="A475">
        <v>8656967184</v>
      </c>
      <c r="B475">
        <v>10656891311</v>
      </c>
      <c r="C475" s="1">
        <v>45909.456250000003</v>
      </c>
      <c r="D475" s="1">
        <v>45919.933333333334</v>
      </c>
      <c r="E475" t="s">
        <v>949</v>
      </c>
      <c r="F475">
        <v>2419</v>
      </c>
      <c r="G475">
        <v>2419</v>
      </c>
      <c r="H475">
        <v>0</v>
      </c>
      <c r="I475">
        <v>3500</v>
      </c>
      <c r="J475">
        <v>875</v>
      </c>
      <c r="K475" t="s">
        <v>109</v>
      </c>
      <c r="L475">
        <v>12</v>
      </c>
      <c r="M475">
        <v>259.18</v>
      </c>
      <c r="N475">
        <v>0</v>
      </c>
      <c r="O475">
        <v>0</v>
      </c>
      <c r="P475">
        <v>10.798999999999999</v>
      </c>
      <c r="Q475">
        <v>2.16</v>
      </c>
      <c r="R475">
        <v>21.24</v>
      </c>
      <c r="S475">
        <v>513.79600000000005</v>
      </c>
      <c r="T475">
        <v>-513.79600000000005</v>
      </c>
      <c r="U475">
        <v>-526.755</v>
      </c>
      <c r="V475">
        <v>-71.98</v>
      </c>
      <c r="W475">
        <v>0</v>
      </c>
      <c r="X475">
        <v>61</v>
      </c>
      <c r="Y475">
        <v>0</v>
      </c>
      <c r="Z475">
        <v>10.98</v>
      </c>
      <c r="AA475">
        <v>1</v>
      </c>
      <c r="AB475" t="s">
        <v>116</v>
      </c>
      <c r="AC475">
        <v>2625</v>
      </c>
      <c r="AD475">
        <v>1820.2650000000001</v>
      </c>
      <c r="AE475">
        <v>1820.2650000000001</v>
      </c>
      <c r="AF475">
        <v>0</v>
      </c>
      <c r="AG475">
        <v>0</v>
      </c>
      <c r="AI475">
        <v>0</v>
      </c>
      <c r="AJ475">
        <v>-526.755</v>
      </c>
      <c r="AK475">
        <v>-71.98</v>
      </c>
      <c r="AL475">
        <v>2419</v>
      </c>
      <c r="AM475" s="1"/>
      <c r="AN475" s="1"/>
      <c r="AO475" s="1"/>
      <c r="AP475">
        <v>300</v>
      </c>
      <c r="AQ475">
        <v>2159.8200000000002</v>
      </c>
      <c r="AR475">
        <v>12</v>
      </c>
      <c r="AS475">
        <v>0</v>
      </c>
      <c r="AT475">
        <v>0</v>
      </c>
      <c r="AU475">
        <v>0.5</v>
      </c>
      <c r="AV475">
        <v>0</v>
      </c>
      <c r="AW475">
        <v>0</v>
      </c>
      <c r="AX475">
        <v>0.1</v>
      </c>
      <c r="AY475" t="s">
        <v>112</v>
      </c>
      <c r="AZ475" t="s">
        <v>128</v>
      </c>
      <c r="BC475">
        <v>0</v>
      </c>
      <c r="BD475">
        <v>0</v>
      </c>
      <c r="BE475">
        <v>0</v>
      </c>
      <c r="BF475">
        <v>0</v>
      </c>
      <c r="BG475">
        <v>0</v>
      </c>
      <c r="BJ475">
        <v>21.24</v>
      </c>
      <c r="BK475">
        <v>0</v>
      </c>
      <c r="BL475">
        <v>513.79600000000005</v>
      </c>
      <c r="BM475">
        <v>-513.79600000000005</v>
      </c>
      <c r="BN475">
        <v>0</v>
      </c>
      <c r="BO475">
        <v>0</v>
      </c>
      <c r="BP475">
        <v>0</v>
      </c>
      <c r="BQ475">
        <v>875</v>
      </c>
      <c r="BR475">
        <v>2.1598199999999999</v>
      </c>
      <c r="BS475" t="s">
        <v>950</v>
      </c>
      <c r="BT475">
        <v>0</v>
      </c>
      <c r="BU475">
        <v>10.798999999999999</v>
      </c>
      <c r="BV475">
        <v>0</v>
      </c>
      <c r="BW475">
        <v>2.16</v>
      </c>
      <c r="BX475">
        <v>1820.2650000000001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f t="shared" si="35"/>
        <v>2419</v>
      </c>
      <c r="DD475">
        <f t="shared" si="36"/>
        <v>513.79600000000005</v>
      </c>
      <c r="DE475">
        <f t="shared" si="37"/>
        <v>12.959</v>
      </c>
      <c r="DF475">
        <f t="shared" si="38"/>
        <v>71.98</v>
      </c>
      <c r="DG475">
        <f t="shared" si="39"/>
        <v>269.97899999999998</v>
      </c>
      <c r="DH475">
        <v>1820.2649999999999</v>
      </c>
    </row>
    <row r="476" spans="1:112" x14ac:dyDescent="0.3">
      <c r="A476">
        <v>8699197877</v>
      </c>
      <c r="B476">
        <v>10699127360</v>
      </c>
      <c r="C476" s="1">
        <v>45923.446527777778</v>
      </c>
      <c r="D476" s="1">
        <v>45927.768055555556</v>
      </c>
      <c r="E476" t="s">
        <v>409</v>
      </c>
      <c r="F476">
        <v>2526</v>
      </c>
      <c r="G476">
        <v>2526</v>
      </c>
      <c r="H476">
        <v>0</v>
      </c>
      <c r="I476">
        <v>3500</v>
      </c>
      <c r="J476">
        <v>768</v>
      </c>
      <c r="K476" t="s">
        <v>109</v>
      </c>
      <c r="L476">
        <v>5</v>
      </c>
      <c r="M476">
        <v>120.29</v>
      </c>
      <c r="N476">
        <v>0</v>
      </c>
      <c r="O476">
        <v>0</v>
      </c>
      <c r="P476">
        <v>12.029</v>
      </c>
      <c r="Q476">
        <v>2.4060000000000001</v>
      </c>
      <c r="R476">
        <v>21.24</v>
      </c>
      <c r="S476">
        <v>536.52200000000005</v>
      </c>
      <c r="T476">
        <v>-536.52200000000005</v>
      </c>
      <c r="U476">
        <v>-550.95699999999999</v>
      </c>
      <c r="V476">
        <v>-71.98</v>
      </c>
      <c r="W476">
        <v>0</v>
      </c>
      <c r="X476">
        <v>61</v>
      </c>
      <c r="Y476">
        <v>0</v>
      </c>
      <c r="Z476">
        <v>10.98</v>
      </c>
      <c r="AA476">
        <v>1</v>
      </c>
      <c r="AB476" t="s">
        <v>116</v>
      </c>
      <c r="AC476">
        <v>2732</v>
      </c>
      <c r="AD476">
        <v>1903.0630000000001</v>
      </c>
      <c r="AE476">
        <v>1903.0630000000001</v>
      </c>
      <c r="AF476">
        <v>0</v>
      </c>
      <c r="AG476">
        <v>0</v>
      </c>
      <c r="AI476">
        <v>0</v>
      </c>
      <c r="AJ476">
        <v>-550.95699999999999</v>
      </c>
      <c r="AK476">
        <v>-71.98</v>
      </c>
      <c r="AL476">
        <v>2526</v>
      </c>
      <c r="AM476" s="1"/>
      <c r="AN476" s="1"/>
      <c r="AO476" s="1"/>
      <c r="AP476">
        <v>0</v>
      </c>
      <c r="AQ476">
        <v>2405.71</v>
      </c>
      <c r="AR476">
        <v>5</v>
      </c>
      <c r="AS476">
        <v>0</v>
      </c>
      <c r="AT476">
        <v>0</v>
      </c>
      <c r="AU476">
        <v>0.5</v>
      </c>
      <c r="AV476">
        <v>0</v>
      </c>
      <c r="AW476">
        <v>0</v>
      </c>
      <c r="AX476">
        <v>0.1</v>
      </c>
      <c r="AY476" t="s">
        <v>112</v>
      </c>
      <c r="AZ476" t="s">
        <v>128</v>
      </c>
      <c r="BC476">
        <v>0</v>
      </c>
      <c r="BD476">
        <v>0</v>
      </c>
      <c r="BE476">
        <v>0</v>
      </c>
      <c r="BF476">
        <v>0</v>
      </c>
      <c r="BG476">
        <v>0</v>
      </c>
      <c r="BJ476">
        <v>21.24</v>
      </c>
      <c r="BK476">
        <v>0</v>
      </c>
      <c r="BL476">
        <v>536.52200000000005</v>
      </c>
      <c r="BM476">
        <v>-536.52200000000005</v>
      </c>
      <c r="BN476">
        <v>0</v>
      </c>
      <c r="BO476">
        <v>0</v>
      </c>
      <c r="BP476">
        <v>0</v>
      </c>
      <c r="BQ476">
        <v>768</v>
      </c>
      <c r="BR476">
        <v>2.40571</v>
      </c>
      <c r="BS476" t="s">
        <v>951</v>
      </c>
      <c r="BT476">
        <v>0</v>
      </c>
      <c r="BU476">
        <v>12.029</v>
      </c>
      <c r="BV476">
        <v>0</v>
      </c>
      <c r="BW476">
        <v>2.4060000000000001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1903.0630000000001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f t="shared" si="35"/>
        <v>2526</v>
      </c>
      <c r="DD476">
        <f t="shared" si="36"/>
        <v>536.52200000000005</v>
      </c>
      <c r="DE476">
        <f t="shared" si="37"/>
        <v>14.435</v>
      </c>
      <c r="DF476">
        <f t="shared" si="38"/>
        <v>71.98</v>
      </c>
      <c r="DG476">
        <f t="shared" si="39"/>
        <v>132.31900000000002</v>
      </c>
      <c r="DH476">
        <v>1903.0630000000001</v>
      </c>
    </row>
    <row r="477" spans="1:112" x14ac:dyDescent="0.3">
      <c r="A477">
        <v>8711372822</v>
      </c>
      <c r="B477">
        <v>10711310112</v>
      </c>
      <c r="C477" s="1">
        <v>45926.779861111114</v>
      </c>
      <c r="D477" s="1">
        <v>45933.580555555556</v>
      </c>
      <c r="E477" t="s">
        <v>952</v>
      </c>
      <c r="F477">
        <v>3143</v>
      </c>
      <c r="G477">
        <v>3143</v>
      </c>
      <c r="H477">
        <v>0</v>
      </c>
      <c r="I477">
        <v>3850</v>
      </c>
      <c r="J477">
        <v>501</v>
      </c>
      <c r="K477" t="s">
        <v>109</v>
      </c>
      <c r="L477">
        <v>18</v>
      </c>
      <c r="M477">
        <v>479.44</v>
      </c>
      <c r="N477">
        <v>0</v>
      </c>
      <c r="O477">
        <v>0</v>
      </c>
      <c r="P477">
        <v>13.318</v>
      </c>
      <c r="Q477">
        <v>2.6640000000000001</v>
      </c>
      <c r="R477">
        <v>21.24</v>
      </c>
      <c r="S477">
        <v>667.57299999999998</v>
      </c>
      <c r="T477">
        <v>-667.57299999999998</v>
      </c>
      <c r="U477">
        <v>-683.55499999999995</v>
      </c>
      <c r="V477">
        <v>-71.98</v>
      </c>
      <c r="W477">
        <v>0</v>
      </c>
      <c r="X477">
        <v>61</v>
      </c>
      <c r="Y477">
        <v>0</v>
      </c>
      <c r="Z477">
        <v>10.98</v>
      </c>
      <c r="AA477">
        <v>1</v>
      </c>
      <c r="AB477" t="s">
        <v>116</v>
      </c>
      <c r="AC477">
        <v>3349</v>
      </c>
      <c r="AD477">
        <v>2387.4650000000001</v>
      </c>
      <c r="AE477">
        <v>2387.4650000000001</v>
      </c>
      <c r="AF477">
        <v>0</v>
      </c>
      <c r="AG477">
        <v>0</v>
      </c>
      <c r="AI477">
        <v>0</v>
      </c>
      <c r="AJ477">
        <v>-683.55499999999995</v>
      </c>
      <c r="AK477">
        <v>-71.98</v>
      </c>
      <c r="AL477">
        <v>3143</v>
      </c>
      <c r="AM477" s="1"/>
      <c r="AN477" s="1"/>
      <c r="AO477" s="1"/>
      <c r="AP477">
        <v>0</v>
      </c>
      <c r="AQ477">
        <v>2663.56</v>
      </c>
      <c r="AR477">
        <v>18</v>
      </c>
      <c r="AS477">
        <v>0</v>
      </c>
      <c r="AT477">
        <v>0</v>
      </c>
      <c r="AU477">
        <v>0.5</v>
      </c>
      <c r="AV477">
        <v>0</v>
      </c>
      <c r="AW477">
        <v>0</v>
      </c>
      <c r="AX477">
        <v>0.1</v>
      </c>
      <c r="AY477" t="s">
        <v>112</v>
      </c>
      <c r="AZ477" t="s">
        <v>128</v>
      </c>
      <c r="BC477">
        <v>0</v>
      </c>
      <c r="BD477">
        <v>0</v>
      </c>
      <c r="BE477">
        <v>0</v>
      </c>
      <c r="BF477">
        <v>0</v>
      </c>
      <c r="BG477">
        <v>0</v>
      </c>
      <c r="BJ477">
        <v>21.24</v>
      </c>
      <c r="BK477">
        <v>0</v>
      </c>
      <c r="BL477">
        <v>667.57299999999998</v>
      </c>
      <c r="BM477">
        <v>-667.57299999999998</v>
      </c>
      <c r="BN477">
        <v>0</v>
      </c>
      <c r="BO477">
        <v>0</v>
      </c>
      <c r="BP477">
        <v>0</v>
      </c>
      <c r="BQ477">
        <v>501</v>
      </c>
      <c r="BR477">
        <v>2.6635599999999999</v>
      </c>
      <c r="BS477" t="s">
        <v>953</v>
      </c>
      <c r="BT477">
        <v>0</v>
      </c>
      <c r="BU477">
        <v>13.318</v>
      </c>
      <c r="BV477">
        <v>0</v>
      </c>
      <c r="BW477">
        <v>2.6640000000000001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2387.4650000000001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f t="shared" si="35"/>
        <v>3143</v>
      </c>
      <c r="DD477">
        <f t="shared" si="36"/>
        <v>667.57299999999998</v>
      </c>
      <c r="DE477">
        <f t="shared" si="37"/>
        <v>15.981999999999999</v>
      </c>
      <c r="DF477">
        <f t="shared" si="38"/>
        <v>71.98</v>
      </c>
      <c r="DG477">
        <f t="shared" si="39"/>
        <v>492.75799999999998</v>
      </c>
      <c r="DH477">
        <v>2387.4650000000001</v>
      </c>
    </row>
    <row r="478" spans="1:112" x14ac:dyDescent="0.3">
      <c r="A478">
        <v>8679706893</v>
      </c>
      <c r="B478">
        <v>10679632227</v>
      </c>
      <c r="C478" s="1">
        <v>45918.445138888892</v>
      </c>
      <c r="D478" s="1">
        <v>45921.794444444444</v>
      </c>
      <c r="E478" t="s">
        <v>491</v>
      </c>
      <c r="F478">
        <v>3394</v>
      </c>
      <c r="G478">
        <v>0</v>
      </c>
      <c r="H478">
        <v>3394</v>
      </c>
      <c r="I478">
        <v>4500</v>
      </c>
      <c r="J478">
        <v>900</v>
      </c>
      <c r="K478" t="s">
        <v>109</v>
      </c>
      <c r="L478">
        <v>12</v>
      </c>
      <c r="M478">
        <v>363.64</v>
      </c>
      <c r="N478">
        <v>0</v>
      </c>
      <c r="O478">
        <v>0</v>
      </c>
      <c r="P478">
        <v>15.151999999999999</v>
      </c>
      <c r="Q478">
        <v>3.03</v>
      </c>
      <c r="R478">
        <v>24.78</v>
      </c>
      <c r="S478">
        <v>841.03300000000002</v>
      </c>
      <c r="T478">
        <v>-841.03300000000002</v>
      </c>
      <c r="U478">
        <v>-859.21500000000003</v>
      </c>
      <c r="V478">
        <v>-71.98</v>
      </c>
      <c r="W478">
        <v>0</v>
      </c>
      <c r="X478">
        <v>61</v>
      </c>
      <c r="Y478">
        <v>0</v>
      </c>
      <c r="Z478">
        <v>10.98</v>
      </c>
      <c r="AA478">
        <v>1</v>
      </c>
      <c r="AB478" t="s">
        <v>110</v>
      </c>
      <c r="AC478">
        <v>3600</v>
      </c>
      <c r="AD478">
        <v>2462.8049999999998</v>
      </c>
      <c r="AE478">
        <v>2462.8049999999998</v>
      </c>
      <c r="AF478">
        <v>0</v>
      </c>
      <c r="AG478">
        <v>-859.21500000000003</v>
      </c>
      <c r="AH478">
        <v>-71.98</v>
      </c>
      <c r="AI478">
        <v>3394</v>
      </c>
      <c r="AJ478">
        <v>0</v>
      </c>
      <c r="AL478">
        <v>0</v>
      </c>
      <c r="AM478" s="1">
        <v>45936</v>
      </c>
      <c r="AN478" s="1">
        <v>45936</v>
      </c>
      <c r="AO478" s="1">
        <v>45936</v>
      </c>
      <c r="AP478">
        <v>0</v>
      </c>
      <c r="AQ478">
        <v>3030.36</v>
      </c>
      <c r="AR478">
        <v>12</v>
      </c>
      <c r="AS478">
        <v>0</v>
      </c>
      <c r="AT478">
        <v>0</v>
      </c>
      <c r="AU478">
        <v>0.5</v>
      </c>
      <c r="AV478">
        <v>0</v>
      </c>
      <c r="AW478">
        <v>0</v>
      </c>
      <c r="AX478">
        <v>0.1</v>
      </c>
      <c r="AY478" t="s">
        <v>112</v>
      </c>
      <c r="AZ478" t="s">
        <v>113</v>
      </c>
      <c r="BA478">
        <v>24.78</v>
      </c>
      <c r="BB478">
        <v>0</v>
      </c>
      <c r="BC478">
        <v>841.03300000000002</v>
      </c>
      <c r="BD478">
        <v>-841.03300000000002</v>
      </c>
      <c r="BE478">
        <v>0</v>
      </c>
      <c r="BF478">
        <v>0</v>
      </c>
      <c r="BG478">
        <v>0</v>
      </c>
      <c r="BH478">
        <v>900</v>
      </c>
      <c r="BI478">
        <v>3.0303599999999999</v>
      </c>
      <c r="BL478">
        <v>0</v>
      </c>
      <c r="BM478">
        <v>0</v>
      </c>
      <c r="BN478">
        <v>0</v>
      </c>
      <c r="BO478">
        <v>0</v>
      </c>
      <c r="BP478">
        <v>0</v>
      </c>
      <c r="BS478" t="s">
        <v>954</v>
      </c>
      <c r="BT478">
        <v>15.151999999999999</v>
      </c>
      <c r="BU478">
        <v>0</v>
      </c>
      <c r="BV478">
        <v>3.03</v>
      </c>
      <c r="BW478">
        <v>0</v>
      </c>
      <c r="BX478">
        <v>0</v>
      </c>
      <c r="BY478">
        <v>2462.8049999999998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f t="shared" si="35"/>
        <v>3394</v>
      </c>
      <c r="DD478">
        <f t="shared" si="36"/>
        <v>841.03300000000002</v>
      </c>
      <c r="DE478">
        <f t="shared" si="37"/>
        <v>18.181999999999999</v>
      </c>
      <c r="DF478">
        <f t="shared" si="38"/>
        <v>71.98</v>
      </c>
      <c r="DG478">
        <f t="shared" si="39"/>
        <v>378.79199999999997</v>
      </c>
      <c r="DH478">
        <v>2462.8050000000003</v>
      </c>
    </row>
    <row r="479" spans="1:112" x14ac:dyDescent="0.3">
      <c r="A479">
        <v>8737844756</v>
      </c>
      <c r="B479">
        <v>10737821854</v>
      </c>
      <c r="C479" s="1">
        <v>45936.454861111109</v>
      </c>
      <c r="D479" s="1">
        <v>45939.652083333334</v>
      </c>
      <c r="E479" t="s">
        <v>955</v>
      </c>
      <c r="F479">
        <v>2150</v>
      </c>
      <c r="G479">
        <v>2150</v>
      </c>
      <c r="H479">
        <v>0</v>
      </c>
      <c r="I479">
        <v>4500</v>
      </c>
      <c r="J479">
        <v>2144</v>
      </c>
      <c r="K479" t="s">
        <v>109</v>
      </c>
      <c r="L479">
        <v>5</v>
      </c>
      <c r="M479">
        <v>102.38</v>
      </c>
      <c r="N479">
        <v>0</v>
      </c>
      <c r="O479">
        <v>0</v>
      </c>
      <c r="P479">
        <v>10.238</v>
      </c>
      <c r="Q479">
        <v>2.048</v>
      </c>
      <c r="R479">
        <v>31.86</v>
      </c>
      <c r="S479">
        <v>684.99</v>
      </c>
      <c r="T479">
        <v>-684.99</v>
      </c>
      <c r="U479">
        <v>-697.27599999999995</v>
      </c>
      <c r="V479">
        <v>-71.98</v>
      </c>
      <c r="W479">
        <v>0</v>
      </c>
      <c r="X479">
        <v>61</v>
      </c>
      <c r="Y479">
        <v>0</v>
      </c>
      <c r="Z479">
        <v>10.98</v>
      </c>
      <c r="AA479">
        <v>1</v>
      </c>
      <c r="AB479" t="s">
        <v>110</v>
      </c>
      <c r="AC479">
        <v>2356</v>
      </c>
      <c r="AD479">
        <v>1380.7439999999999</v>
      </c>
      <c r="AE479">
        <v>1380.7439999999999</v>
      </c>
      <c r="AF479">
        <v>0</v>
      </c>
      <c r="AG479">
        <v>0</v>
      </c>
      <c r="AI479">
        <v>0</v>
      </c>
      <c r="AJ479">
        <v>-697.27599999999995</v>
      </c>
      <c r="AK479">
        <v>-71.98</v>
      </c>
      <c r="AL479">
        <v>2150</v>
      </c>
      <c r="AM479" s="1"/>
      <c r="AN479" s="1"/>
      <c r="AO479" s="1"/>
      <c r="AP479">
        <v>0</v>
      </c>
      <c r="AQ479">
        <v>2047.62</v>
      </c>
      <c r="AR479">
        <v>5</v>
      </c>
      <c r="AS479">
        <v>0</v>
      </c>
      <c r="AT479">
        <v>0</v>
      </c>
      <c r="AU479">
        <v>0.5</v>
      </c>
      <c r="AV479">
        <v>0</v>
      </c>
      <c r="AW479">
        <v>0</v>
      </c>
      <c r="AX479">
        <v>0.1</v>
      </c>
      <c r="AY479" t="s">
        <v>127</v>
      </c>
      <c r="AZ479" t="s">
        <v>128</v>
      </c>
      <c r="BC479">
        <v>0</v>
      </c>
      <c r="BD479">
        <v>0</v>
      </c>
      <c r="BE479">
        <v>0</v>
      </c>
      <c r="BF479">
        <v>0</v>
      </c>
      <c r="BG479">
        <v>0</v>
      </c>
      <c r="BJ479">
        <v>31.86</v>
      </c>
      <c r="BK479">
        <v>0</v>
      </c>
      <c r="BL479">
        <v>684.99</v>
      </c>
      <c r="BM479">
        <v>-684.99</v>
      </c>
      <c r="BN479">
        <v>0</v>
      </c>
      <c r="BO479">
        <v>0</v>
      </c>
      <c r="BP479">
        <v>0</v>
      </c>
      <c r="BQ479">
        <v>2144</v>
      </c>
      <c r="BR479">
        <v>2.0476200000000002</v>
      </c>
      <c r="BS479" t="s">
        <v>956</v>
      </c>
      <c r="BT479">
        <v>0</v>
      </c>
      <c r="BU479">
        <v>10.238</v>
      </c>
      <c r="BV479">
        <v>0</v>
      </c>
      <c r="BW479">
        <v>2.048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1380.7439999999999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f t="shared" si="35"/>
        <v>2150</v>
      </c>
      <c r="DD479">
        <f t="shared" si="36"/>
        <v>684.99</v>
      </c>
      <c r="DE479">
        <f t="shared" si="37"/>
        <v>12.286</v>
      </c>
      <c r="DF479">
        <f t="shared" si="38"/>
        <v>71.98</v>
      </c>
      <c r="DG479">
        <f t="shared" si="39"/>
        <v>112.61799999999999</v>
      </c>
      <c r="DH479">
        <v>1380.7439999999999</v>
      </c>
    </row>
    <row r="480" spans="1:112" x14ac:dyDescent="0.3">
      <c r="A480">
        <v>8690634420</v>
      </c>
      <c r="B480">
        <v>10690562465</v>
      </c>
      <c r="C480" s="1">
        <v>45922.443055555559</v>
      </c>
      <c r="D480" s="1">
        <v>45927.448611111111</v>
      </c>
      <c r="E480" t="s">
        <v>957</v>
      </c>
      <c r="F480">
        <v>3294.01</v>
      </c>
      <c r="G480">
        <v>0</v>
      </c>
      <c r="H480">
        <v>3294</v>
      </c>
      <c r="I480">
        <v>3500</v>
      </c>
      <c r="J480">
        <v>0</v>
      </c>
      <c r="K480" t="s">
        <v>109</v>
      </c>
      <c r="L480">
        <v>18</v>
      </c>
      <c r="M480">
        <v>502.48</v>
      </c>
      <c r="N480">
        <v>0</v>
      </c>
      <c r="O480">
        <v>0</v>
      </c>
      <c r="P480">
        <v>13.958</v>
      </c>
      <c r="Q480">
        <v>2.7919999999999998</v>
      </c>
      <c r="R480">
        <v>24.78</v>
      </c>
      <c r="S480">
        <v>816.25300000000004</v>
      </c>
      <c r="T480">
        <v>-816.25300000000004</v>
      </c>
      <c r="U480">
        <v>-833.00300000000004</v>
      </c>
      <c r="V480">
        <v>-71.98</v>
      </c>
      <c r="W480">
        <v>0</v>
      </c>
      <c r="X480">
        <v>61</v>
      </c>
      <c r="Y480">
        <v>0</v>
      </c>
      <c r="Z480">
        <v>10.98</v>
      </c>
      <c r="AA480">
        <v>1</v>
      </c>
      <c r="AB480" t="s">
        <v>116</v>
      </c>
      <c r="AC480">
        <v>3500</v>
      </c>
      <c r="AD480">
        <v>2389.0169999999998</v>
      </c>
      <c r="AE480">
        <v>2389.0169999999998</v>
      </c>
      <c r="AF480">
        <v>0</v>
      </c>
      <c r="AG480">
        <v>-833.00300000000004</v>
      </c>
      <c r="AH480">
        <v>-71.98</v>
      </c>
      <c r="AI480">
        <v>3294</v>
      </c>
      <c r="AJ480">
        <v>0</v>
      </c>
      <c r="AL480">
        <v>0</v>
      </c>
      <c r="AM480" s="1">
        <v>45943</v>
      </c>
      <c r="AN480" s="1">
        <v>45943</v>
      </c>
      <c r="AO480" s="1">
        <v>45943</v>
      </c>
      <c r="AP480">
        <v>0</v>
      </c>
      <c r="AQ480">
        <v>2791.53</v>
      </c>
      <c r="AR480">
        <v>18</v>
      </c>
      <c r="AS480">
        <v>0</v>
      </c>
      <c r="AT480">
        <v>0</v>
      </c>
      <c r="AU480">
        <v>0.5</v>
      </c>
      <c r="AV480">
        <v>0</v>
      </c>
      <c r="AW480">
        <v>0</v>
      </c>
      <c r="AX480">
        <v>0.1</v>
      </c>
      <c r="AY480" t="s">
        <v>112</v>
      </c>
      <c r="AZ480" t="s">
        <v>124</v>
      </c>
      <c r="BA480">
        <v>24.78</v>
      </c>
      <c r="BB480">
        <v>0</v>
      </c>
      <c r="BC480">
        <v>816.25300000000004</v>
      </c>
      <c r="BD480">
        <v>-816.25300000000004</v>
      </c>
      <c r="BE480">
        <v>0</v>
      </c>
      <c r="BF480">
        <v>0</v>
      </c>
      <c r="BG480">
        <v>0</v>
      </c>
      <c r="BH480">
        <v>0</v>
      </c>
      <c r="BI480">
        <v>2.7915299999999998</v>
      </c>
      <c r="BL480">
        <v>0</v>
      </c>
      <c r="BM480">
        <v>0</v>
      </c>
      <c r="BN480">
        <v>0</v>
      </c>
      <c r="BO480">
        <v>0</v>
      </c>
      <c r="BP480">
        <v>0</v>
      </c>
      <c r="BS480" t="s">
        <v>958</v>
      </c>
      <c r="BT480">
        <v>13.958</v>
      </c>
      <c r="BU480">
        <v>0</v>
      </c>
      <c r="BV480">
        <v>2.7919999999999998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2389.0169999999998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f t="shared" si="35"/>
        <v>3294</v>
      </c>
      <c r="DD480">
        <f t="shared" si="36"/>
        <v>816.25300000000004</v>
      </c>
      <c r="DE480">
        <f t="shared" si="37"/>
        <v>16.75</v>
      </c>
      <c r="DF480">
        <f t="shared" si="38"/>
        <v>71.98</v>
      </c>
      <c r="DG480">
        <f t="shared" si="39"/>
        <v>516.43799999999999</v>
      </c>
      <c r="DH480">
        <v>2389.0169999999998</v>
      </c>
    </row>
    <row r="481" spans="1:112" x14ac:dyDescent="0.3">
      <c r="A481">
        <v>8698177391</v>
      </c>
      <c r="B481">
        <v>10698106584</v>
      </c>
      <c r="C481" s="1">
        <v>45923.446527777778</v>
      </c>
      <c r="D481" s="1">
        <v>45925.469444444447</v>
      </c>
      <c r="E481" t="s">
        <v>959</v>
      </c>
      <c r="F481">
        <v>1597</v>
      </c>
      <c r="G481">
        <v>0</v>
      </c>
      <c r="H481">
        <v>1597</v>
      </c>
      <c r="I481">
        <v>2500</v>
      </c>
      <c r="J481">
        <v>732</v>
      </c>
      <c r="K481" t="s">
        <v>120</v>
      </c>
      <c r="L481">
        <v>5</v>
      </c>
      <c r="M481">
        <v>0</v>
      </c>
      <c r="N481">
        <v>38.020000000000003</v>
      </c>
      <c r="O481">
        <v>38.020000000000003</v>
      </c>
      <c r="P481">
        <v>7.6050000000000004</v>
      </c>
      <c r="Q481">
        <v>1.5209999999999999</v>
      </c>
      <c r="R481">
        <v>27.14</v>
      </c>
      <c r="S481">
        <v>433.42599999999999</v>
      </c>
      <c r="T481">
        <v>-433.42599999999999</v>
      </c>
      <c r="U481">
        <v>-442.55200000000002</v>
      </c>
      <c r="V481">
        <v>-53.1</v>
      </c>
      <c r="W481">
        <v>0</v>
      </c>
      <c r="X481">
        <v>45</v>
      </c>
      <c r="Y481">
        <v>0</v>
      </c>
      <c r="Z481">
        <v>8.1</v>
      </c>
      <c r="AA481">
        <v>1</v>
      </c>
      <c r="AB481" t="s">
        <v>131</v>
      </c>
      <c r="AC481">
        <v>1768</v>
      </c>
      <c r="AD481">
        <v>1101.348</v>
      </c>
      <c r="AE481">
        <v>1101.348</v>
      </c>
      <c r="AF481">
        <v>0</v>
      </c>
      <c r="AG481">
        <v>-442.55200000000002</v>
      </c>
      <c r="AH481">
        <v>-53.1</v>
      </c>
      <c r="AI481">
        <v>1597</v>
      </c>
      <c r="AJ481">
        <v>0</v>
      </c>
      <c r="AL481">
        <v>0</v>
      </c>
      <c r="AM481" s="1">
        <v>45939</v>
      </c>
      <c r="AN481" s="1">
        <v>45939</v>
      </c>
      <c r="AO481" s="1">
        <v>45939</v>
      </c>
      <c r="AP481">
        <v>0</v>
      </c>
      <c r="AQ481">
        <v>1520.96</v>
      </c>
      <c r="AR481">
        <v>0</v>
      </c>
      <c r="AS481">
        <v>2.5</v>
      </c>
      <c r="AT481">
        <v>2.5</v>
      </c>
      <c r="AU481">
        <v>0</v>
      </c>
      <c r="AV481">
        <v>0.25</v>
      </c>
      <c r="AW481">
        <v>0.25</v>
      </c>
      <c r="AX481">
        <v>0.1</v>
      </c>
      <c r="AY481" t="s">
        <v>121</v>
      </c>
      <c r="AZ481" t="s">
        <v>113</v>
      </c>
      <c r="BA481">
        <v>27.14</v>
      </c>
      <c r="BB481">
        <v>0</v>
      </c>
      <c r="BC481">
        <v>433.42599999999999</v>
      </c>
      <c r="BD481">
        <v>-433.42599999999999</v>
      </c>
      <c r="BE481">
        <v>0</v>
      </c>
      <c r="BF481">
        <v>0</v>
      </c>
      <c r="BG481">
        <v>0</v>
      </c>
      <c r="BH481">
        <v>732</v>
      </c>
      <c r="BI481">
        <v>1.5209600000000001</v>
      </c>
      <c r="BL481">
        <v>0</v>
      </c>
      <c r="BM481">
        <v>0</v>
      </c>
      <c r="BN481">
        <v>0</v>
      </c>
      <c r="BO481">
        <v>0</v>
      </c>
      <c r="BP481">
        <v>0</v>
      </c>
      <c r="BS481" t="s">
        <v>960</v>
      </c>
      <c r="BT481">
        <v>7.6050000000000004</v>
      </c>
      <c r="BU481">
        <v>0</v>
      </c>
      <c r="BV481">
        <v>1.5209999999999999</v>
      </c>
      <c r="BW481">
        <v>0</v>
      </c>
      <c r="BX481">
        <v>0</v>
      </c>
      <c r="BY481">
        <v>0</v>
      </c>
      <c r="BZ481">
        <v>0</v>
      </c>
      <c r="CA481">
        <v>1101.348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f t="shared" si="35"/>
        <v>1597</v>
      </c>
      <c r="DD481">
        <f t="shared" si="36"/>
        <v>433.42599999999999</v>
      </c>
      <c r="DE481">
        <f t="shared" si="37"/>
        <v>9.1260000000000012</v>
      </c>
      <c r="DF481">
        <f t="shared" si="38"/>
        <v>53.1</v>
      </c>
      <c r="DG481">
        <f t="shared" si="39"/>
        <v>83.64500000000001</v>
      </c>
      <c r="DH481">
        <v>1101.3480000000002</v>
      </c>
    </row>
    <row r="482" spans="1:112" x14ac:dyDescent="0.3">
      <c r="A482">
        <v>8689877308</v>
      </c>
      <c r="B482">
        <v>10689805301</v>
      </c>
      <c r="C482" s="1">
        <v>45922.443055555559</v>
      </c>
      <c r="D482" s="1">
        <v>45927.71875</v>
      </c>
      <c r="E482" t="s">
        <v>961</v>
      </c>
      <c r="F482">
        <v>3294.01</v>
      </c>
      <c r="G482">
        <v>3294</v>
      </c>
      <c r="H482">
        <v>0</v>
      </c>
      <c r="I482">
        <v>3500</v>
      </c>
      <c r="J482">
        <v>0</v>
      </c>
      <c r="K482" t="s">
        <v>109</v>
      </c>
      <c r="L482">
        <v>18</v>
      </c>
      <c r="M482">
        <v>502.48</v>
      </c>
      <c r="N482">
        <v>0</v>
      </c>
      <c r="O482">
        <v>0</v>
      </c>
      <c r="P482">
        <v>13.958</v>
      </c>
      <c r="Q482">
        <v>2.7919999999999998</v>
      </c>
      <c r="R482">
        <v>24.78</v>
      </c>
      <c r="S482">
        <v>816.25300000000004</v>
      </c>
      <c r="T482">
        <v>-816.25300000000004</v>
      </c>
      <c r="U482">
        <v>-833.00300000000004</v>
      </c>
      <c r="V482">
        <v>-71.98</v>
      </c>
      <c r="W482">
        <v>0</v>
      </c>
      <c r="X482">
        <v>61</v>
      </c>
      <c r="Y482">
        <v>0</v>
      </c>
      <c r="Z482">
        <v>10.98</v>
      </c>
      <c r="AA482">
        <v>1</v>
      </c>
      <c r="AB482" t="s">
        <v>116</v>
      </c>
      <c r="AC482">
        <v>3500</v>
      </c>
      <c r="AD482">
        <v>2389.0169999999998</v>
      </c>
      <c r="AE482">
        <v>2389.0169999999998</v>
      </c>
      <c r="AF482">
        <v>0</v>
      </c>
      <c r="AG482">
        <v>0</v>
      </c>
      <c r="AI482">
        <v>0</v>
      </c>
      <c r="AJ482">
        <v>-833.00300000000004</v>
      </c>
      <c r="AK482">
        <v>-71.98</v>
      </c>
      <c r="AL482">
        <v>3294</v>
      </c>
      <c r="AM482" s="1"/>
      <c r="AN482" s="1"/>
      <c r="AO482" s="1"/>
      <c r="AP482">
        <v>0</v>
      </c>
      <c r="AQ482">
        <v>2791.53</v>
      </c>
      <c r="AR482">
        <v>18</v>
      </c>
      <c r="AS482">
        <v>0</v>
      </c>
      <c r="AT482">
        <v>0</v>
      </c>
      <c r="AU482">
        <v>0.5</v>
      </c>
      <c r="AV482">
        <v>0</v>
      </c>
      <c r="AW482">
        <v>0</v>
      </c>
      <c r="AX482">
        <v>0.1</v>
      </c>
      <c r="AY482" t="s">
        <v>112</v>
      </c>
      <c r="AZ482" t="s">
        <v>124</v>
      </c>
      <c r="BC482">
        <v>0</v>
      </c>
      <c r="BD482">
        <v>0</v>
      </c>
      <c r="BE482">
        <v>0</v>
      </c>
      <c r="BF482">
        <v>0</v>
      </c>
      <c r="BG482">
        <v>0</v>
      </c>
      <c r="BJ482">
        <v>24.78</v>
      </c>
      <c r="BK482">
        <v>0</v>
      </c>
      <c r="BL482">
        <v>816.25300000000004</v>
      </c>
      <c r="BM482">
        <v>-816.25300000000004</v>
      </c>
      <c r="BN482">
        <v>0</v>
      </c>
      <c r="BO482">
        <v>0</v>
      </c>
      <c r="BP482">
        <v>0</v>
      </c>
      <c r="BQ482">
        <v>0</v>
      </c>
      <c r="BR482">
        <v>2.7915299999999998</v>
      </c>
      <c r="BS482" t="s">
        <v>962</v>
      </c>
      <c r="BT482">
        <v>0</v>
      </c>
      <c r="BU482">
        <v>13.958</v>
      </c>
      <c r="BV482">
        <v>0</v>
      </c>
      <c r="BW482">
        <v>2.7919999999999998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2389.0169999999998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f t="shared" si="35"/>
        <v>3294</v>
      </c>
      <c r="DD482">
        <f t="shared" si="36"/>
        <v>816.25300000000004</v>
      </c>
      <c r="DE482">
        <f t="shared" si="37"/>
        <v>16.75</v>
      </c>
      <c r="DF482">
        <f t="shared" si="38"/>
        <v>71.98</v>
      </c>
      <c r="DG482">
        <f t="shared" si="39"/>
        <v>516.43799999999999</v>
      </c>
      <c r="DH482">
        <v>2389.0169999999998</v>
      </c>
    </row>
    <row r="483" spans="1:112" x14ac:dyDescent="0.3">
      <c r="A483">
        <v>8739442057</v>
      </c>
      <c r="B483">
        <v>10739427785</v>
      </c>
      <c r="C483" s="1">
        <v>45937.468055555553</v>
      </c>
      <c r="D483" s="1">
        <v>45945.658333333333</v>
      </c>
      <c r="E483" t="s">
        <v>963</v>
      </c>
      <c r="F483">
        <v>2623.01</v>
      </c>
      <c r="G483">
        <v>0</v>
      </c>
      <c r="H483">
        <v>2623</v>
      </c>
      <c r="I483">
        <v>3250</v>
      </c>
      <c r="J483">
        <v>421</v>
      </c>
      <c r="K483" t="s">
        <v>109</v>
      </c>
      <c r="L483">
        <v>5</v>
      </c>
      <c r="M483">
        <v>124.91</v>
      </c>
      <c r="N483">
        <v>0</v>
      </c>
      <c r="O483">
        <v>0</v>
      </c>
      <c r="P483">
        <v>12.49</v>
      </c>
      <c r="Q483">
        <v>2.4980000000000002</v>
      </c>
      <c r="R483">
        <v>24.78</v>
      </c>
      <c r="S483">
        <v>649.97900000000004</v>
      </c>
      <c r="T483">
        <v>-649.97900000000004</v>
      </c>
      <c r="U483">
        <v>-664.96699999999998</v>
      </c>
      <c r="V483">
        <v>-71.98</v>
      </c>
      <c r="W483">
        <v>0</v>
      </c>
      <c r="X483">
        <v>61</v>
      </c>
      <c r="Y483">
        <v>0</v>
      </c>
      <c r="Z483">
        <v>10.98</v>
      </c>
      <c r="AA483">
        <v>1</v>
      </c>
      <c r="AB483" t="s">
        <v>116</v>
      </c>
      <c r="AC483">
        <v>2829</v>
      </c>
      <c r="AD483">
        <v>1886.0530000000001</v>
      </c>
      <c r="AE483">
        <v>1886.0530000000001</v>
      </c>
      <c r="AF483">
        <v>0</v>
      </c>
      <c r="AG483">
        <v>-664.96699999999998</v>
      </c>
      <c r="AH483">
        <v>-71.98</v>
      </c>
      <c r="AI483">
        <v>2623</v>
      </c>
      <c r="AJ483">
        <v>0</v>
      </c>
      <c r="AL483">
        <v>0</v>
      </c>
      <c r="AM483" s="1">
        <v>45959</v>
      </c>
      <c r="AN483" s="1">
        <v>45959</v>
      </c>
      <c r="AO483" s="1">
        <v>45959</v>
      </c>
      <c r="AP483">
        <v>0</v>
      </c>
      <c r="AQ483">
        <v>2498.1</v>
      </c>
      <c r="AR483">
        <v>5</v>
      </c>
      <c r="AS483">
        <v>0</v>
      </c>
      <c r="AT483">
        <v>0</v>
      </c>
      <c r="AU483">
        <v>0.5</v>
      </c>
      <c r="AV483">
        <v>0</v>
      </c>
      <c r="AW483">
        <v>0</v>
      </c>
      <c r="AX483">
        <v>0.1</v>
      </c>
      <c r="AY483" t="s">
        <v>112</v>
      </c>
      <c r="AZ483" t="s">
        <v>113</v>
      </c>
      <c r="BA483">
        <v>24.78</v>
      </c>
      <c r="BB483">
        <v>0</v>
      </c>
      <c r="BC483">
        <v>649.97900000000004</v>
      </c>
      <c r="BD483">
        <v>-649.97900000000004</v>
      </c>
      <c r="BE483">
        <v>0</v>
      </c>
      <c r="BF483">
        <v>0</v>
      </c>
      <c r="BG483">
        <v>0</v>
      </c>
      <c r="BH483">
        <v>421</v>
      </c>
      <c r="BI483">
        <v>2.4981</v>
      </c>
      <c r="BL483">
        <v>0</v>
      </c>
      <c r="BM483">
        <v>0</v>
      </c>
      <c r="BN483">
        <v>0</v>
      </c>
      <c r="BO483">
        <v>0</v>
      </c>
      <c r="BP483">
        <v>0</v>
      </c>
      <c r="BS483" t="s">
        <v>964</v>
      </c>
      <c r="BT483">
        <v>12.49</v>
      </c>
      <c r="BU483">
        <v>0</v>
      </c>
      <c r="BV483">
        <v>2.4980000000000002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1886.0530000000001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f t="shared" si="35"/>
        <v>2623</v>
      </c>
      <c r="DD483">
        <f t="shared" si="36"/>
        <v>649.97900000000004</v>
      </c>
      <c r="DE483">
        <f t="shared" si="37"/>
        <v>14.988</v>
      </c>
      <c r="DF483">
        <f t="shared" si="38"/>
        <v>71.98</v>
      </c>
      <c r="DG483">
        <f t="shared" si="39"/>
        <v>137.4</v>
      </c>
      <c r="DH483">
        <v>1886.0529999999999</v>
      </c>
    </row>
    <row r="484" spans="1:112" x14ac:dyDescent="0.3">
      <c r="A484">
        <v>8707645949</v>
      </c>
      <c r="B484">
        <v>10707579805</v>
      </c>
      <c r="C484" s="1">
        <v>45925.536111111112</v>
      </c>
      <c r="D484" s="1">
        <v>45932.534722222219</v>
      </c>
      <c r="E484" t="s">
        <v>965</v>
      </c>
      <c r="F484">
        <v>704</v>
      </c>
      <c r="G484">
        <v>0</v>
      </c>
      <c r="H484">
        <v>704</v>
      </c>
      <c r="I484">
        <v>1500</v>
      </c>
      <c r="J484">
        <v>702</v>
      </c>
      <c r="K484" t="s">
        <v>109</v>
      </c>
      <c r="L484">
        <v>5</v>
      </c>
      <c r="M484">
        <v>33.520000000000003</v>
      </c>
      <c r="N484">
        <v>0</v>
      </c>
      <c r="O484">
        <v>0</v>
      </c>
      <c r="P484">
        <v>3.3519999999999999</v>
      </c>
      <c r="Q484">
        <v>0.67</v>
      </c>
      <c r="R484">
        <v>25.96</v>
      </c>
      <c r="S484">
        <v>182.75800000000001</v>
      </c>
      <c r="T484">
        <v>-182.75800000000001</v>
      </c>
      <c r="U484">
        <v>-186.78</v>
      </c>
      <c r="V484">
        <v>-31.86</v>
      </c>
      <c r="W484">
        <v>0</v>
      </c>
      <c r="X484">
        <v>27</v>
      </c>
      <c r="Y484">
        <v>0</v>
      </c>
      <c r="Z484">
        <v>4.8600000000000003</v>
      </c>
      <c r="AA484">
        <v>1</v>
      </c>
      <c r="AB484" t="s">
        <v>110</v>
      </c>
      <c r="AC484">
        <v>798</v>
      </c>
      <c r="AD484">
        <v>485.36</v>
      </c>
      <c r="AE484">
        <v>485.36</v>
      </c>
      <c r="AF484">
        <v>0</v>
      </c>
      <c r="AG484">
        <v>-186.78</v>
      </c>
      <c r="AH484">
        <v>-31.86</v>
      </c>
      <c r="AI484">
        <v>704</v>
      </c>
      <c r="AJ484">
        <v>0</v>
      </c>
      <c r="AL484">
        <v>0</v>
      </c>
      <c r="AM484" s="1">
        <v>45946</v>
      </c>
      <c r="AN484" s="1">
        <v>45946</v>
      </c>
      <c r="AO484" s="1">
        <v>45946</v>
      </c>
      <c r="AP484">
        <v>0</v>
      </c>
      <c r="AQ484">
        <v>670.48</v>
      </c>
      <c r="AR484">
        <v>5</v>
      </c>
      <c r="AS484">
        <v>0</v>
      </c>
      <c r="AT484">
        <v>0</v>
      </c>
      <c r="AU484">
        <v>0.5</v>
      </c>
      <c r="AV484">
        <v>0</v>
      </c>
      <c r="AW484">
        <v>0</v>
      </c>
      <c r="AX484">
        <v>0.1</v>
      </c>
      <c r="AY484" t="s">
        <v>112</v>
      </c>
      <c r="AZ484" t="s">
        <v>113</v>
      </c>
      <c r="BA484">
        <v>25.96</v>
      </c>
      <c r="BB484">
        <v>0</v>
      </c>
      <c r="BC484">
        <v>182.75800000000001</v>
      </c>
      <c r="BD484">
        <v>-182.75800000000001</v>
      </c>
      <c r="BE484">
        <v>0</v>
      </c>
      <c r="BF484">
        <v>0</v>
      </c>
      <c r="BG484">
        <v>0</v>
      </c>
      <c r="BH484">
        <v>702</v>
      </c>
      <c r="BI484">
        <v>0.67047999999999996</v>
      </c>
      <c r="BL484">
        <v>0</v>
      </c>
      <c r="BM484">
        <v>0</v>
      </c>
      <c r="BN484">
        <v>0</v>
      </c>
      <c r="BO484">
        <v>0</v>
      </c>
      <c r="BP484">
        <v>0</v>
      </c>
      <c r="BS484" t="s">
        <v>966</v>
      </c>
      <c r="BT484">
        <v>3.3519999999999999</v>
      </c>
      <c r="BU484">
        <v>0</v>
      </c>
      <c r="BV484">
        <v>0.67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485.36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f t="shared" si="35"/>
        <v>704</v>
      </c>
      <c r="DD484">
        <f t="shared" si="36"/>
        <v>182.75800000000001</v>
      </c>
      <c r="DE484">
        <f t="shared" si="37"/>
        <v>4.0220000000000002</v>
      </c>
      <c r="DF484">
        <f t="shared" si="38"/>
        <v>31.86</v>
      </c>
      <c r="DG484">
        <f t="shared" si="39"/>
        <v>36.872</v>
      </c>
      <c r="DH484">
        <v>485.3599999999999</v>
      </c>
    </row>
    <row r="485" spans="1:112" x14ac:dyDescent="0.3">
      <c r="A485">
        <v>8720226032</v>
      </c>
      <c r="B485">
        <v>10720169624</v>
      </c>
      <c r="C485" s="1">
        <v>45930.615277777775</v>
      </c>
      <c r="D485" s="1">
        <v>45935.546527777777</v>
      </c>
      <c r="E485" t="s">
        <v>967</v>
      </c>
      <c r="F485">
        <v>1480</v>
      </c>
      <c r="G485">
        <v>0</v>
      </c>
      <c r="H485">
        <v>1480</v>
      </c>
      <c r="I485">
        <v>3500</v>
      </c>
      <c r="J485">
        <v>1849</v>
      </c>
      <c r="K485" t="s">
        <v>109</v>
      </c>
      <c r="L485">
        <v>5</v>
      </c>
      <c r="M485">
        <v>70.48</v>
      </c>
      <c r="N485">
        <v>0</v>
      </c>
      <c r="O485">
        <v>0</v>
      </c>
      <c r="P485">
        <v>7.048</v>
      </c>
      <c r="Q485">
        <v>1.41</v>
      </c>
      <c r="R485">
        <v>25.96</v>
      </c>
      <c r="S485">
        <v>384.20800000000003</v>
      </c>
      <c r="T485">
        <v>-384.20800000000003</v>
      </c>
      <c r="U485">
        <v>-392.666</v>
      </c>
      <c r="V485">
        <v>-53.1</v>
      </c>
      <c r="W485">
        <v>0</v>
      </c>
      <c r="X485">
        <v>45</v>
      </c>
      <c r="Y485">
        <v>0</v>
      </c>
      <c r="Z485">
        <v>8.1</v>
      </c>
      <c r="AA485">
        <v>1</v>
      </c>
      <c r="AB485" t="s">
        <v>110</v>
      </c>
      <c r="AC485">
        <v>1651</v>
      </c>
      <c r="AD485">
        <v>1034.2339999999999</v>
      </c>
      <c r="AE485">
        <v>1034.2339999999999</v>
      </c>
      <c r="AF485">
        <v>0</v>
      </c>
      <c r="AG485">
        <v>-392.666</v>
      </c>
      <c r="AH485">
        <v>-53.1</v>
      </c>
      <c r="AI485">
        <v>1480</v>
      </c>
      <c r="AJ485">
        <v>0</v>
      </c>
      <c r="AL485">
        <v>0</v>
      </c>
      <c r="AM485" s="1">
        <v>45953</v>
      </c>
      <c r="AN485" s="1">
        <v>45953</v>
      </c>
      <c r="AO485" s="1">
        <v>45953</v>
      </c>
      <c r="AP485">
        <v>0</v>
      </c>
      <c r="AQ485">
        <v>1409.52</v>
      </c>
      <c r="AR485">
        <v>5</v>
      </c>
      <c r="AS485">
        <v>0</v>
      </c>
      <c r="AT485">
        <v>0</v>
      </c>
      <c r="AU485">
        <v>0.5</v>
      </c>
      <c r="AV485">
        <v>0</v>
      </c>
      <c r="AW485">
        <v>0</v>
      </c>
      <c r="AX485">
        <v>0.1</v>
      </c>
      <c r="AY485" t="s">
        <v>112</v>
      </c>
      <c r="AZ485" t="s">
        <v>113</v>
      </c>
      <c r="BA485">
        <v>25.96</v>
      </c>
      <c r="BB485">
        <v>0</v>
      </c>
      <c r="BC485">
        <v>384.20800000000003</v>
      </c>
      <c r="BD485">
        <v>-384.20800000000003</v>
      </c>
      <c r="BE485">
        <v>0</v>
      </c>
      <c r="BF485">
        <v>0</v>
      </c>
      <c r="BG485">
        <v>0</v>
      </c>
      <c r="BH485">
        <v>1849</v>
      </c>
      <c r="BI485">
        <v>1.4095200000000001</v>
      </c>
      <c r="BL485">
        <v>0</v>
      </c>
      <c r="BM485">
        <v>0</v>
      </c>
      <c r="BN485">
        <v>0</v>
      </c>
      <c r="BO485">
        <v>0</v>
      </c>
      <c r="BP485">
        <v>0</v>
      </c>
      <c r="BS485" t="s">
        <v>968</v>
      </c>
      <c r="BT485">
        <v>7.048</v>
      </c>
      <c r="BU485">
        <v>0</v>
      </c>
      <c r="BV485">
        <v>1.41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1034.2339999999999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f t="shared" si="35"/>
        <v>1480</v>
      </c>
      <c r="DD485">
        <f t="shared" si="36"/>
        <v>384.20800000000003</v>
      </c>
      <c r="DE485">
        <f t="shared" si="37"/>
        <v>8.4580000000000002</v>
      </c>
      <c r="DF485">
        <f t="shared" si="38"/>
        <v>53.1</v>
      </c>
      <c r="DG485">
        <f t="shared" si="39"/>
        <v>77.528000000000006</v>
      </c>
      <c r="DH485">
        <v>1034.2339999999999</v>
      </c>
    </row>
    <row r="486" spans="1:112" x14ac:dyDescent="0.3">
      <c r="A486">
        <v>8739963009</v>
      </c>
      <c r="B486">
        <v>10739950445</v>
      </c>
      <c r="C486" s="1">
        <v>45937.468055555553</v>
      </c>
      <c r="D486" s="1">
        <v>45940.729861111111</v>
      </c>
      <c r="E486" t="s">
        <v>108</v>
      </c>
      <c r="F486">
        <v>2410</v>
      </c>
      <c r="G486">
        <v>0</v>
      </c>
      <c r="H486">
        <v>2410</v>
      </c>
      <c r="I486">
        <v>3500</v>
      </c>
      <c r="J486">
        <v>884</v>
      </c>
      <c r="K486" t="s">
        <v>120</v>
      </c>
      <c r="L486">
        <v>5</v>
      </c>
      <c r="M486">
        <v>0</v>
      </c>
      <c r="N486">
        <v>57.38</v>
      </c>
      <c r="O486">
        <v>57.38</v>
      </c>
      <c r="P486">
        <v>11.476000000000001</v>
      </c>
      <c r="Q486">
        <v>2.2949999999999999</v>
      </c>
      <c r="R486">
        <v>24.78</v>
      </c>
      <c r="S486">
        <v>597.19799999999998</v>
      </c>
      <c r="T486">
        <v>-597.19799999999998</v>
      </c>
      <c r="U486">
        <v>-610.96900000000005</v>
      </c>
      <c r="V486">
        <v>-71.98</v>
      </c>
      <c r="W486">
        <v>0</v>
      </c>
      <c r="X486">
        <v>61</v>
      </c>
      <c r="Y486">
        <v>0</v>
      </c>
      <c r="Z486">
        <v>10.98</v>
      </c>
      <c r="AA486">
        <v>1</v>
      </c>
      <c r="AB486" t="s">
        <v>131</v>
      </c>
      <c r="AC486">
        <v>2616</v>
      </c>
      <c r="AD486">
        <v>1727.0509999999999</v>
      </c>
      <c r="AE486">
        <v>1727.0509999999999</v>
      </c>
      <c r="AF486">
        <v>0</v>
      </c>
      <c r="AG486">
        <v>-610.96900000000005</v>
      </c>
      <c r="AH486">
        <v>-71.98</v>
      </c>
      <c r="AI486">
        <v>2410</v>
      </c>
      <c r="AJ486">
        <v>0</v>
      </c>
      <c r="AL486">
        <v>0</v>
      </c>
      <c r="AM486" s="1">
        <v>45954</v>
      </c>
      <c r="AN486" s="1">
        <v>45954</v>
      </c>
      <c r="AO486" s="1">
        <v>45954</v>
      </c>
      <c r="AP486">
        <v>0</v>
      </c>
      <c r="AQ486">
        <v>2295.2399999999998</v>
      </c>
      <c r="AR486">
        <v>0</v>
      </c>
      <c r="AS486">
        <v>2.5</v>
      </c>
      <c r="AT486">
        <v>2.5</v>
      </c>
      <c r="AU486">
        <v>0</v>
      </c>
      <c r="AV486">
        <v>0.25</v>
      </c>
      <c r="AW486">
        <v>0.25</v>
      </c>
      <c r="AX486">
        <v>0.1</v>
      </c>
      <c r="AY486" t="s">
        <v>112</v>
      </c>
      <c r="AZ486" t="s">
        <v>113</v>
      </c>
      <c r="BA486">
        <v>24.78</v>
      </c>
      <c r="BB486">
        <v>0</v>
      </c>
      <c r="BC486">
        <v>597.19799999999998</v>
      </c>
      <c r="BD486">
        <v>-597.19799999999998</v>
      </c>
      <c r="BE486">
        <v>0</v>
      </c>
      <c r="BF486">
        <v>0</v>
      </c>
      <c r="BG486">
        <v>0</v>
      </c>
      <c r="BH486">
        <v>884</v>
      </c>
      <c r="BI486">
        <v>2.2952400000000002</v>
      </c>
      <c r="BL486">
        <v>0</v>
      </c>
      <c r="BM486">
        <v>0</v>
      </c>
      <c r="BN486">
        <v>0</v>
      </c>
      <c r="BO486">
        <v>0</v>
      </c>
      <c r="BP486">
        <v>0</v>
      </c>
      <c r="BS486" t="s">
        <v>234</v>
      </c>
      <c r="BT486">
        <v>11.476000000000001</v>
      </c>
      <c r="BU486">
        <v>0</v>
      </c>
      <c r="BV486">
        <v>2.2949999999999999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1727.0509999999999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f t="shared" si="35"/>
        <v>2410</v>
      </c>
      <c r="DD486">
        <f t="shared" si="36"/>
        <v>597.19799999999998</v>
      </c>
      <c r="DE486">
        <f t="shared" si="37"/>
        <v>13.771000000000001</v>
      </c>
      <c r="DF486">
        <f t="shared" si="38"/>
        <v>71.98</v>
      </c>
      <c r="DG486">
        <f t="shared" si="39"/>
        <v>126.236</v>
      </c>
      <c r="DH486">
        <v>1727.0510000000002</v>
      </c>
    </row>
    <row r="487" spans="1:112" x14ac:dyDescent="0.3">
      <c r="A487">
        <v>8663891760</v>
      </c>
      <c r="B487">
        <v>10663815822</v>
      </c>
      <c r="C487" s="1">
        <v>45912.803472222222</v>
      </c>
      <c r="D487" s="1">
        <v>45917.480555555558</v>
      </c>
      <c r="E487" t="s">
        <v>969</v>
      </c>
      <c r="F487">
        <v>1629</v>
      </c>
      <c r="G487">
        <v>1629</v>
      </c>
      <c r="H487">
        <v>0</v>
      </c>
      <c r="I487">
        <v>3000</v>
      </c>
      <c r="J487">
        <v>1200</v>
      </c>
      <c r="K487" t="s">
        <v>109</v>
      </c>
      <c r="L487">
        <v>12</v>
      </c>
      <c r="M487">
        <v>174.54</v>
      </c>
      <c r="N487">
        <v>0</v>
      </c>
      <c r="O487">
        <v>0</v>
      </c>
      <c r="P487">
        <v>7.2720000000000002</v>
      </c>
      <c r="Q487">
        <v>1.454</v>
      </c>
      <c r="R487">
        <v>27.14</v>
      </c>
      <c r="S487">
        <v>442.11099999999999</v>
      </c>
      <c r="T487">
        <v>-442.11099999999999</v>
      </c>
      <c r="U487">
        <v>-450.83699999999999</v>
      </c>
      <c r="V487">
        <v>-53.1</v>
      </c>
      <c r="W487">
        <v>0</v>
      </c>
      <c r="X487">
        <v>45</v>
      </c>
      <c r="Y487">
        <v>0</v>
      </c>
      <c r="Z487">
        <v>8.1</v>
      </c>
      <c r="AA487">
        <v>1</v>
      </c>
      <c r="AB487" t="s">
        <v>116</v>
      </c>
      <c r="AC487">
        <v>1800</v>
      </c>
      <c r="AD487">
        <v>1125.0630000000001</v>
      </c>
      <c r="AE487">
        <v>1125.0630000000001</v>
      </c>
      <c r="AF487">
        <v>0</v>
      </c>
      <c r="AG487">
        <v>0</v>
      </c>
      <c r="AI487">
        <v>0</v>
      </c>
      <c r="AJ487">
        <v>-450.83699999999999</v>
      </c>
      <c r="AK487">
        <v>-53.1</v>
      </c>
      <c r="AL487">
        <v>1629</v>
      </c>
      <c r="AM487" s="1"/>
      <c r="AN487" s="1"/>
      <c r="AO487" s="1"/>
      <c r="AP487">
        <v>0</v>
      </c>
      <c r="AQ487">
        <v>1454.46</v>
      </c>
      <c r="AR487">
        <v>12</v>
      </c>
      <c r="AS487">
        <v>0</v>
      </c>
      <c r="AT487">
        <v>0</v>
      </c>
      <c r="AU487">
        <v>0.5</v>
      </c>
      <c r="AV487">
        <v>0</v>
      </c>
      <c r="AW487">
        <v>0</v>
      </c>
      <c r="AX487">
        <v>0.1</v>
      </c>
      <c r="AY487" t="s">
        <v>121</v>
      </c>
      <c r="AZ487" t="s">
        <v>113</v>
      </c>
      <c r="BC487">
        <v>0</v>
      </c>
      <c r="BD487">
        <v>0</v>
      </c>
      <c r="BE487">
        <v>0</v>
      </c>
      <c r="BF487">
        <v>0</v>
      </c>
      <c r="BG487">
        <v>0</v>
      </c>
      <c r="BJ487">
        <v>27.14</v>
      </c>
      <c r="BK487">
        <v>0</v>
      </c>
      <c r="BL487">
        <v>442.11099999999999</v>
      </c>
      <c r="BM487">
        <v>-442.11099999999999</v>
      </c>
      <c r="BN487">
        <v>0</v>
      </c>
      <c r="BO487">
        <v>0</v>
      </c>
      <c r="BP487">
        <v>0</v>
      </c>
      <c r="BQ487">
        <v>1200</v>
      </c>
      <c r="BR487">
        <v>1.4544600000000001</v>
      </c>
      <c r="BS487" t="s">
        <v>970</v>
      </c>
      <c r="BT487">
        <v>0</v>
      </c>
      <c r="BU487">
        <v>7.2720000000000002</v>
      </c>
      <c r="BV487">
        <v>0</v>
      </c>
      <c r="BW487">
        <v>1.454</v>
      </c>
      <c r="BX487">
        <v>1125.0630000000001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f t="shared" si="35"/>
        <v>1629</v>
      </c>
      <c r="DD487">
        <f t="shared" si="36"/>
        <v>442.11099999999999</v>
      </c>
      <c r="DE487">
        <f t="shared" si="37"/>
        <v>8.7260000000000009</v>
      </c>
      <c r="DF487">
        <f t="shared" si="38"/>
        <v>53.1</v>
      </c>
      <c r="DG487">
        <f t="shared" si="39"/>
        <v>181.81199999999998</v>
      </c>
      <c r="DH487">
        <v>1125.0630000000001</v>
      </c>
    </row>
    <row r="488" spans="1:112" x14ac:dyDescent="0.3">
      <c r="A488">
        <v>8734120743</v>
      </c>
      <c r="B488">
        <v>10734089451</v>
      </c>
      <c r="C488" s="1">
        <v>45935.461111111108</v>
      </c>
      <c r="D488" s="1">
        <v>45937.78402777778</v>
      </c>
      <c r="E488" t="s">
        <v>971</v>
      </c>
      <c r="F488">
        <v>2479</v>
      </c>
      <c r="G488">
        <v>0</v>
      </c>
      <c r="H488">
        <v>2478.9899999999998</v>
      </c>
      <c r="I488">
        <v>4750</v>
      </c>
      <c r="J488">
        <v>2065</v>
      </c>
      <c r="K488" t="s">
        <v>120</v>
      </c>
      <c r="L488">
        <v>5</v>
      </c>
      <c r="M488">
        <v>0</v>
      </c>
      <c r="N488">
        <v>59.02</v>
      </c>
      <c r="O488">
        <v>59.02</v>
      </c>
      <c r="P488">
        <v>11.805</v>
      </c>
      <c r="Q488">
        <v>2.3610000000000002</v>
      </c>
      <c r="R488">
        <v>21.24</v>
      </c>
      <c r="S488">
        <v>526.53700000000003</v>
      </c>
      <c r="T488">
        <v>-526.53700000000003</v>
      </c>
      <c r="U488">
        <v>-540.70299999999997</v>
      </c>
      <c r="V488">
        <v>-71.98</v>
      </c>
      <c r="W488">
        <v>0</v>
      </c>
      <c r="X488">
        <v>61</v>
      </c>
      <c r="Y488">
        <v>0</v>
      </c>
      <c r="Z488">
        <v>10.98</v>
      </c>
      <c r="AA488">
        <v>1</v>
      </c>
      <c r="AB488" t="s">
        <v>131</v>
      </c>
      <c r="AC488">
        <v>2685</v>
      </c>
      <c r="AD488">
        <v>1866.307</v>
      </c>
      <c r="AE488">
        <v>1866.307</v>
      </c>
      <c r="AF488">
        <v>0</v>
      </c>
      <c r="AG488">
        <v>-540.70299999999997</v>
      </c>
      <c r="AH488">
        <v>-71.98</v>
      </c>
      <c r="AI488">
        <v>2478.9899999999998</v>
      </c>
      <c r="AJ488">
        <v>0</v>
      </c>
      <c r="AL488">
        <v>0</v>
      </c>
      <c r="AM488" s="1">
        <v>45953</v>
      </c>
      <c r="AN488" s="1">
        <v>45953</v>
      </c>
      <c r="AO488" s="1">
        <v>45953</v>
      </c>
      <c r="AP488">
        <v>0</v>
      </c>
      <c r="AQ488">
        <v>2360.96</v>
      </c>
      <c r="AR488">
        <v>0</v>
      </c>
      <c r="AS488">
        <v>2.5</v>
      </c>
      <c r="AT488">
        <v>2.5</v>
      </c>
      <c r="AU488">
        <v>0</v>
      </c>
      <c r="AV488">
        <v>0.25</v>
      </c>
      <c r="AW488">
        <v>0.25</v>
      </c>
      <c r="AX488">
        <v>0.1</v>
      </c>
      <c r="AY488" t="s">
        <v>112</v>
      </c>
      <c r="AZ488" t="s">
        <v>128</v>
      </c>
      <c r="BA488">
        <v>21.24</v>
      </c>
      <c r="BB488">
        <v>0</v>
      </c>
      <c r="BC488">
        <v>526.53700000000003</v>
      </c>
      <c r="BD488">
        <v>-526.53700000000003</v>
      </c>
      <c r="BE488">
        <v>0</v>
      </c>
      <c r="BF488">
        <v>0</v>
      </c>
      <c r="BG488">
        <v>0</v>
      </c>
      <c r="BH488">
        <v>2065</v>
      </c>
      <c r="BI488">
        <v>2.3609599999999999</v>
      </c>
      <c r="BL488">
        <v>0</v>
      </c>
      <c r="BM488">
        <v>0</v>
      </c>
      <c r="BN488">
        <v>0</v>
      </c>
      <c r="BO488">
        <v>0</v>
      </c>
      <c r="BP488">
        <v>0</v>
      </c>
      <c r="BS488" t="s">
        <v>972</v>
      </c>
      <c r="BT488">
        <v>11.805</v>
      </c>
      <c r="BU488">
        <v>0</v>
      </c>
      <c r="BV488">
        <v>2.3610000000000002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1866.307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f t="shared" si="35"/>
        <v>2478.9899999999998</v>
      </c>
      <c r="DD488">
        <f t="shared" si="36"/>
        <v>526.53700000000003</v>
      </c>
      <c r="DE488">
        <f t="shared" si="37"/>
        <v>14.166</v>
      </c>
      <c r="DF488">
        <f t="shared" si="38"/>
        <v>71.98</v>
      </c>
      <c r="DG488">
        <f t="shared" si="39"/>
        <v>129.845</v>
      </c>
      <c r="DH488">
        <v>1866.3069999999998</v>
      </c>
    </row>
    <row r="489" spans="1:112" x14ac:dyDescent="0.3">
      <c r="A489">
        <v>8739658854</v>
      </c>
      <c r="B489">
        <v>10739644584</v>
      </c>
      <c r="C489" s="1">
        <v>45937.468055555553</v>
      </c>
      <c r="D489" s="1">
        <v>45940.606249999997</v>
      </c>
      <c r="E489" t="s">
        <v>973</v>
      </c>
      <c r="F489">
        <v>1480</v>
      </c>
      <c r="G489">
        <v>0</v>
      </c>
      <c r="H489">
        <v>1480</v>
      </c>
      <c r="I489">
        <v>2500</v>
      </c>
      <c r="J489">
        <v>849</v>
      </c>
      <c r="K489" t="s">
        <v>120</v>
      </c>
      <c r="L489">
        <v>5</v>
      </c>
      <c r="M489">
        <v>0</v>
      </c>
      <c r="N489">
        <v>35.24</v>
      </c>
      <c r="O489">
        <v>35.24</v>
      </c>
      <c r="P489">
        <v>7.048</v>
      </c>
      <c r="Q489">
        <v>1.41</v>
      </c>
      <c r="R489">
        <v>27.14</v>
      </c>
      <c r="S489">
        <v>401.67200000000003</v>
      </c>
      <c r="T489">
        <v>-401.67200000000003</v>
      </c>
      <c r="U489">
        <v>-410.13</v>
      </c>
      <c r="V489">
        <v>-53.1</v>
      </c>
      <c r="W489">
        <v>0</v>
      </c>
      <c r="X489">
        <v>45</v>
      </c>
      <c r="Y489">
        <v>0</v>
      </c>
      <c r="Z489">
        <v>8.1</v>
      </c>
      <c r="AA489">
        <v>1</v>
      </c>
      <c r="AB489" t="s">
        <v>131</v>
      </c>
      <c r="AC489">
        <v>1651</v>
      </c>
      <c r="AD489">
        <v>1016.77</v>
      </c>
      <c r="AE489">
        <v>1016.77</v>
      </c>
      <c r="AF489">
        <v>0</v>
      </c>
      <c r="AG489">
        <v>-410.13</v>
      </c>
      <c r="AH489">
        <v>-53.1</v>
      </c>
      <c r="AI489">
        <v>1480</v>
      </c>
      <c r="AJ489">
        <v>0</v>
      </c>
      <c r="AL489">
        <v>0</v>
      </c>
      <c r="AM489" s="1">
        <v>45954</v>
      </c>
      <c r="AN489" s="1">
        <v>45954</v>
      </c>
      <c r="AO489" s="1">
        <v>45954</v>
      </c>
      <c r="AP489">
        <v>0</v>
      </c>
      <c r="AQ489">
        <v>1409.52</v>
      </c>
      <c r="AR489">
        <v>0</v>
      </c>
      <c r="AS489">
        <v>2.5</v>
      </c>
      <c r="AT489">
        <v>2.5</v>
      </c>
      <c r="AU489">
        <v>0</v>
      </c>
      <c r="AV489">
        <v>0.25</v>
      </c>
      <c r="AW489">
        <v>0.25</v>
      </c>
      <c r="AX489">
        <v>0.1</v>
      </c>
      <c r="AY489" t="s">
        <v>121</v>
      </c>
      <c r="AZ489" t="s">
        <v>113</v>
      </c>
      <c r="BA489">
        <v>27.14</v>
      </c>
      <c r="BB489">
        <v>0</v>
      </c>
      <c r="BC489">
        <v>401.67200000000003</v>
      </c>
      <c r="BD489">
        <v>-401.67200000000003</v>
      </c>
      <c r="BE489">
        <v>0</v>
      </c>
      <c r="BF489">
        <v>0</v>
      </c>
      <c r="BG489">
        <v>0</v>
      </c>
      <c r="BH489">
        <v>849</v>
      </c>
      <c r="BI489">
        <v>1.4095200000000001</v>
      </c>
      <c r="BL489">
        <v>0</v>
      </c>
      <c r="BM489">
        <v>0</v>
      </c>
      <c r="BN489">
        <v>0</v>
      </c>
      <c r="BO489">
        <v>0</v>
      </c>
      <c r="BP489">
        <v>0</v>
      </c>
      <c r="BS489" t="s">
        <v>385</v>
      </c>
      <c r="BT489">
        <v>7.048</v>
      </c>
      <c r="BU489">
        <v>0</v>
      </c>
      <c r="BV489">
        <v>1.41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1016.77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f t="shared" si="35"/>
        <v>1480</v>
      </c>
      <c r="DD489">
        <f t="shared" si="36"/>
        <v>401.67200000000003</v>
      </c>
      <c r="DE489">
        <f t="shared" si="37"/>
        <v>8.4580000000000002</v>
      </c>
      <c r="DF489">
        <f t="shared" si="38"/>
        <v>53.1</v>
      </c>
      <c r="DG489">
        <f t="shared" si="39"/>
        <v>77.528000000000006</v>
      </c>
      <c r="DH489">
        <v>1016.7699999999999</v>
      </c>
    </row>
    <row r="490" spans="1:112" x14ac:dyDescent="0.3">
      <c r="A490">
        <v>8729920725</v>
      </c>
      <c r="B490">
        <v>10729879214</v>
      </c>
      <c r="C490" s="1">
        <v>45933.534722222219</v>
      </c>
      <c r="D490" s="1">
        <v>45938.50277777778</v>
      </c>
      <c r="E490" t="s">
        <v>307</v>
      </c>
      <c r="F490">
        <v>3104</v>
      </c>
      <c r="G490">
        <v>0</v>
      </c>
      <c r="H490">
        <v>3103.99</v>
      </c>
      <c r="I490">
        <v>3500</v>
      </c>
      <c r="J490">
        <v>190</v>
      </c>
      <c r="K490" t="s">
        <v>109</v>
      </c>
      <c r="L490">
        <v>18</v>
      </c>
      <c r="M490">
        <v>473.49</v>
      </c>
      <c r="N490">
        <v>0</v>
      </c>
      <c r="O490">
        <v>0</v>
      </c>
      <c r="P490">
        <v>13.151999999999999</v>
      </c>
      <c r="Q490">
        <v>2.6309999999999998</v>
      </c>
      <c r="R490">
        <v>24.78</v>
      </c>
      <c r="S490">
        <v>769.16899999999998</v>
      </c>
      <c r="T490">
        <v>-769.16899999999998</v>
      </c>
      <c r="U490">
        <v>-784.952</v>
      </c>
      <c r="V490">
        <v>-71.98</v>
      </c>
      <c r="W490">
        <v>0</v>
      </c>
      <c r="X490">
        <v>61</v>
      </c>
      <c r="Y490">
        <v>0</v>
      </c>
      <c r="Z490">
        <v>10.98</v>
      </c>
      <c r="AA490">
        <v>1</v>
      </c>
      <c r="AB490" t="s">
        <v>116</v>
      </c>
      <c r="AC490">
        <v>3310</v>
      </c>
      <c r="AD490">
        <v>2247.058</v>
      </c>
      <c r="AE490">
        <v>2247.058</v>
      </c>
      <c r="AF490">
        <v>0</v>
      </c>
      <c r="AG490">
        <v>-784.952</v>
      </c>
      <c r="AH490">
        <v>-71.98</v>
      </c>
      <c r="AI490">
        <v>3103.99</v>
      </c>
      <c r="AJ490">
        <v>0</v>
      </c>
      <c r="AL490">
        <v>0</v>
      </c>
      <c r="AM490" s="1">
        <v>45953</v>
      </c>
      <c r="AN490" s="1">
        <v>45953</v>
      </c>
      <c r="AO490" s="1">
        <v>45953</v>
      </c>
      <c r="AP490">
        <v>0</v>
      </c>
      <c r="AQ490">
        <v>2630.51</v>
      </c>
      <c r="AR490">
        <v>18</v>
      </c>
      <c r="AS490">
        <v>0</v>
      </c>
      <c r="AT490">
        <v>0</v>
      </c>
      <c r="AU490">
        <v>0.5</v>
      </c>
      <c r="AV490">
        <v>0</v>
      </c>
      <c r="AW490">
        <v>0</v>
      </c>
      <c r="AX490">
        <v>0.1</v>
      </c>
      <c r="AY490" t="s">
        <v>112</v>
      </c>
      <c r="AZ490" t="s">
        <v>113</v>
      </c>
      <c r="BA490">
        <v>24.78</v>
      </c>
      <c r="BB490">
        <v>0</v>
      </c>
      <c r="BC490">
        <v>769.16899999999998</v>
      </c>
      <c r="BD490">
        <v>-769.16899999999998</v>
      </c>
      <c r="BE490">
        <v>0</v>
      </c>
      <c r="BF490">
        <v>0</v>
      </c>
      <c r="BG490">
        <v>0</v>
      </c>
      <c r="BH490">
        <v>190</v>
      </c>
      <c r="BI490">
        <v>2.6305100000000001</v>
      </c>
      <c r="BL490">
        <v>0</v>
      </c>
      <c r="BM490">
        <v>0</v>
      </c>
      <c r="BN490">
        <v>0</v>
      </c>
      <c r="BO490">
        <v>0</v>
      </c>
      <c r="BP490">
        <v>0</v>
      </c>
      <c r="BS490" t="s">
        <v>974</v>
      </c>
      <c r="BT490">
        <v>13.151999999999999</v>
      </c>
      <c r="BU490">
        <v>0</v>
      </c>
      <c r="BV490">
        <v>2.6309999999999998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2247.058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f t="shared" si="35"/>
        <v>3103.99</v>
      </c>
      <c r="DD490">
        <f t="shared" si="36"/>
        <v>769.16899999999998</v>
      </c>
      <c r="DE490">
        <f t="shared" si="37"/>
        <v>15.782999999999999</v>
      </c>
      <c r="DF490">
        <f t="shared" si="38"/>
        <v>71.98</v>
      </c>
      <c r="DG490">
        <f t="shared" si="39"/>
        <v>486.642</v>
      </c>
      <c r="DH490">
        <v>2247.058</v>
      </c>
    </row>
    <row r="491" spans="1:112" x14ac:dyDescent="0.3">
      <c r="A491">
        <v>8682619946</v>
      </c>
      <c r="B491">
        <v>10682546940</v>
      </c>
      <c r="C491" s="1">
        <v>45919.79791666667</v>
      </c>
      <c r="D491" s="1">
        <v>45925.574305555558</v>
      </c>
      <c r="E491" t="s">
        <v>975</v>
      </c>
      <c r="F491">
        <v>3354</v>
      </c>
      <c r="G491">
        <v>0</v>
      </c>
      <c r="H491">
        <v>3354</v>
      </c>
      <c r="I491">
        <v>4000</v>
      </c>
      <c r="J491">
        <v>440</v>
      </c>
      <c r="K491" t="s">
        <v>109</v>
      </c>
      <c r="L491">
        <v>12</v>
      </c>
      <c r="M491">
        <v>359.36</v>
      </c>
      <c r="N491">
        <v>0</v>
      </c>
      <c r="O491">
        <v>0</v>
      </c>
      <c r="P491">
        <v>14.973000000000001</v>
      </c>
      <c r="Q491">
        <v>2.9950000000000001</v>
      </c>
      <c r="R491">
        <v>24.78</v>
      </c>
      <c r="S491">
        <v>831.12099999999998</v>
      </c>
      <c r="T491">
        <v>-831.12099999999998</v>
      </c>
      <c r="U491">
        <v>-849.08900000000006</v>
      </c>
      <c r="V491">
        <v>-71.98</v>
      </c>
      <c r="W491">
        <v>0</v>
      </c>
      <c r="X491">
        <v>61</v>
      </c>
      <c r="Y491">
        <v>0</v>
      </c>
      <c r="Z491">
        <v>10.98</v>
      </c>
      <c r="AA491">
        <v>1</v>
      </c>
      <c r="AB491" t="s">
        <v>116</v>
      </c>
      <c r="AC491">
        <v>3560</v>
      </c>
      <c r="AD491">
        <v>2432.931</v>
      </c>
      <c r="AE491">
        <v>2432.931</v>
      </c>
      <c r="AF491">
        <v>0</v>
      </c>
      <c r="AG491">
        <v>-849.08900000000006</v>
      </c>
      <c r="AH491">
        <v>-71.98</v>
      </c>
      <c r="AI491">
        <v>3354</v>
      </c>
      <c r="AJ491">
        <v>0</v>
      </c>
      <c r="AL491">
        <v>0</v>
      </c>
      <c r="AM491" s="1">
        <v>45939</v>
      </c>
      <c r="AN491" s="1">
        <v>45939</v>
      </c>
      <c r="AO491" s="1">
        <v>45939</v>
      </c>
      <c r="AP491">
        <v>0</v>
      </c>
      <c r="AQ491">
        <v>2994.64</v>
      </c>
      <c r="AR491">
        <v>12</v>
      </c>
      <c r="AS491">
        <v>0</v>
      </c>
      <c r="AT491">
        <v>0</v>
      </c>
      <c r="AU491">
        <v>0.5</v>
      </c>
      <c r="AV491">
        <v>0</v>
      </c>
      <c r="AW491">
        <v>0</v>
      </c>
      <c r="AX491">
        <v>0.1</v>
      </c>
      <c r="AY491" t="s">
        <v>112</v>
      </c>
      <c r="AZ491" t="s">
        <v>124</v>
      </c>
      <c r="BA491">
        <v>24.78</v>
      </c>
      <c r="BB491">
        <v>0</v>
      </c>
      <c r="BC491">
        <v>831.12099999999998</v>
      </c>
      <c r="BD491">
        <v>-831.12099999999998</v>
      </c>
      <c r="BE491">
        <v>0</v>
      </c>
      <c r="BF491">
        <v>0</v>
      </c>
      <c r="BG491">
        <v>0</v>
      </c>
      <c r="BH491">
        <v>440</v>
      </c>
      <c r="BI491">
        <v>2.99464</v>
      </c>
      <c r="BL491">
        <v>0</v>
      </c>
      <c r="BM491">
        <v>0</v>
      </c>
      <c r="BN491">
        <v>0</v>
      </c>
      <c r="BO491">
        <v>0</v>
      </c>
      <c r="BP491">
        <v>0</v>
      </c>
      <c r="BS491" t="s">
        <v>976</v>
      </c>
      <c r="BT491">
        <v>14.973000000000001</v>
      </c>
      <c r="BU491">
        <v>0</v>
      </c>
      <c r="BV491">
        <v>2.9950000000000001</v>
      </c>
      <c r="BW491">
        <v>0</v>
      </c>
      <c r="BX491">
        <v>0</v>
      </c>
      <c r="BY491">
        <v>0</v>
      </c>
      <c r="BZ491">
        <v>0</v>
      </c>
      <c r="CA491">
        <v>2432.931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f t="shared" si="35"/>
        <v>3354</v>
      </c>
      <c r="DD491">
        <f t="shared" si="36"/>
        <v>831.12099999999998</v>
      </c>
      <c r="DE491">
        <f t="shared" si="37"/>
        <v>17.968</v>
      </c>
      <c r="DF491">
        <f t="shared" si="38"/>
        <v>71.98</v>
      </c>
      <c r="DG491">
        <f t="shared" si="39"/>
        <v>374.33300000000003</v>
      </c>
      <c r="DH491">
        <v>2432.931</v>
      </c>
    </row>
    <row r="492" spans="1:112" x14ac:dyDescent="0.3">
      <c r="A492">
        <v>8690835103</v>
      </c>
      <c r="B492">
        <v>10690763241</v>
      </c>
      <c r="C492" s="1">
        <v>45922.443055555559</v>
      </c>
      <c r="D492" s="1">
        <v>45926.401388888888</v>
      </c>
      <c r="E492" t="s">
        <v>977</v>
      </c>
      <c r="F492">
        <v>2419</v>
      </c>
      <c r="G492">
        <v>2419</v>
      </c>
      <c r="H492">
        <v>0</v>
      </c>
      <c r="I492">
        <v>3750</v>
      </c>
      <c r="J492">
        <v>1125</v>
      </c>
      <c r="K492" t="s">
        <v>109</v>
      </c>
      <c r="L492">
        <v>5</v>
      </c>
      <c r="M492">
        <v>115.19</v>
      </c>
      <c r="N492">
        <v>0</v>
      </c>
      <c r="O492">
        <v>0</v>
      </c>
      <c r="P492">
        <v>11.519</v>
      </c>
      <c r="Q492">
        <v>2.3039999999999998</v>
      </c>
      <c r="R492">
        <v>21.24</v>
      </c>
      <c r="S492">
        <v>513.79600000000005</v>
      </c>
      <c r="T492">
        <v>-513.79600000000005</v>
      </c>
      <c r="U492">
        <v>-527.61900000000003</v>
      </c>
      <c r="V492">
        <v>-71.98</v>
      </c>
      <c r="W492">
        <v>0</v>
      </c>
      <c r="X492">
        <v>61</v>
      </c>
      <c r="Y492">
        <v>0</v>
      </c>
      <c r="Z492">
        <v>10.98</v>
      </c>
      <c r="AA492">
        <v>1</v>
      </c>
      <c r="AB492" t="s">
        <v>116</v>
      </c>
      <c r="AC492">
        <v>2625</v>
      </c>
      <c r="AD492">
        <v>1819.4010000000001</v>
      </c>
      <c r="AE492">
        <v>1819.4010000000001</v>
      </c>
      <c r="AF492">
        <v>0</v>
      </c>
      <c r="AG492">
        <v>0</v>
      </c>
      <c r="AI492">
        <v>0</v>
      </c>
      <c r="AJ492">
        <v>-527.61900000000003</v>
      </c>
      <c r="AK492">
        <v>-71.98</v>
      </c>
      <c r="AL492">
        <v>2419</v>
      </c>
      <c r="AM492" s="1"/>
      <c r="AN492" s="1"/>
      <c r="AO492" s="1"/>
      <c r="AP492">
        <v>184</v>
      </c>
      <c r="AQ492">
        <v>2303.81</v>
      </c>
      <c r="AR492">
        <v>5</v>
      </c>
      <c r="AS492">
        <v>0</v>
      </c>
      <c r="AT492">
        <v>0</v>
      </c>
      <c r="AU492">
        <v>0.5</v>
      </c>
      <c r="AV492">
        <v>0</v>
      </c>
      <c r="AW492">
        <v>0</v>
      </c>
      <c r="AX492">
        <v>0.1</v>
      </c>
      <c r="AY492" t="s">
        <v>112</v>
      </c>
      <c r="AZ492" t="s">
        <v>128</v>
      </c>
      <c r="BC492">
        <v>0</v>
      </c>
      <c r="BD492">
        <v>0</v>
      </c>
      <c r="BE492">
        <v>0</v>
      </c>
      <c r="BF492">
        <v>0</v>
      </c>
      <c r="BG492">
        <v>0</v>
      </c>
      <c r="BJ492">
        <v>21.24</v>
      </c>
      <c r="BK492">
        <v>0</v>
      </c>
      <c r="BL492">
        <v>513.79600000000005</v>
      </c>
      <c r="BM492">
        <v>-513.79600000000005</v>
      </c>
      <c r="BN492">
        <v>0</v>
      </c>
      <c r="BO492">
        <v>0</v>
      </c>
      <c r="BP492">
        <v>0</v>
      </c>
      <c r="BQ492">
        <v>1125</v>
      </c>
      <c r="BR492">
        <v>2.3038099999999999</v>
      </c>
      <c r="BS492" t="s">
        <v>717</v>
      </c>
      <c r="BT492">
        <v>0</v>
      </c>
      <c r="BU492">
        <v>11.519</v>
      </c>
      <c r="BV492">
        <v>0</v>
      </c>
      <c r="BW492">
        <v>2.3039999999999998</v>
      </c>
      <c r="BX492">
        <v>0</v>
      </c>
      <c r="BY492">
        <v>0</v>
      </c>
      <c r="BZ492">
        <v>0</v>
      </c>
      <c r="CA492">
        <v>0</v>
      </c>
      <c r="CB492">
        <v>1819.4010000000001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f t="shared" si="35"/>
        <v>2419</v>
      </c>
      <c r="DD492">
        <f t="shared" si="36"/>
        <v>513.79600000000005</v>
      </c>
      <c r="DE492">
        <f t="shared" si="37"/>
        <v>13.823</v>
      </c>
      <c r="DF492">
        <f t="shared" si="38"/>
        <v>71.98</v>
      </c>
      <c r="DG492">
        <f t="shared" si="39"/>
        <v>126.709</v>
      </c>
      <c r="DH492">
        <v>1819.4009999999998</v>
      </c>
    </row>
    <row r="493" spans="1:112" x14ac:dyDescent="0.3">
      <c r="A493">
        <v>8681023356</v>
      </c>
      <c r="B493">
        <v>10680949093</v>
      </c>
      <c r="C493" s="1">
        <v>45918.820833333331</v>
      </c>
      <c r="D493" s="1">
        <v>45923.588888888888</v>
      </c>
      <c r="E493" t="s">
        <v>978</v>
      </c>
      <c r="F493">
        <v>3544</v>
      </c>
      <c r="G493">
        <v>3544</v>
      </c>
      <c r="H493">
        <v>0</v>
      </c>
      <c r="I493">
        <v>5000</v>
      </c>
      <c r="J493">
        <v>1250</v>
      </c>
      <c r="K493" t="s">
        <v>109</v>
      </c>
      <c r="L493">
        <v>12</v>
      </c>
      <c r="M493">
        <v>379.71</v>
      </c>
      <c r="N493">
        <v>0</v>
      </c>
      <c r="O493">
        <v>0</v>
      </c>
      <c r="P493">
        <v>15.821</v>
      </c>
      <c r="Q493">
        <v>3.1640000000000001</v>
      </c>
      <c r="R493">
        <v>25.96</v>
      </c>
      <c r="S493">
        <v>920.02200000000005</v>
      </c>
      <c r="T493">
        <v>-920.02200000000005</v>
      </c>
      <c r="U493">
        <v>-939.00699999999995</v>
      </c>
      <c r="V493">
        <v>-71.98</v>
      </c>
      <c r="W493">
        <v>0</v>
      </c>
      <c r="X493">
        <v>61</v>
      </c>
      <c r="Y493">
        <v>0</v>
      </c>
      <c r="Z493">
        <v>10.98</v>
      </c>
      <c r="AA493">
        <v>1</v>
      </c>
      <c r="AB493" t="s">
        <v>116</v>
      </c>
      <c r="AC493">
        <v>3750</v>
      </c>
      <c r="AD493">
        <v>2533.0129999999999</v>
      </c>
      <c r="AE493">
        <v>2533.0129999999999</v>
      </c>
      <c r="AF493">
        <v>0</v>
      </c>
      <c r="AG493">
        <v>0</v>
      </c>
      <c r="AI493">
        <v>0</v>
      </c>
      <c r="AJ493">
        <v>-939.00699999999995</v>
      </c>
      <c r="AK493">
        <v>-71.98</v>
      </c>
      <c r="AL493">
        <v>3544</v>
      </c>
      <c r="AM493" s="1"/>
      <c r="AN493" s="1"/>
      <c r="AO493" s="1"/>
      <c r="AP493">
        <v>0</v>
      </c>
      <c r="AQ493">
        <v>3164.29</v>
      </c>
      <c r="AR493">
        <v>12</v>
      </c>
      <c r="AS493">
        <v>0</v>
      </c>
      <c r="AT493">
        <v>0</v>
      </c>
      <c r="AU493">
        <v>0.5</v>
      </c>
      <c r="AV493">
        <v>0</v>
      </c>
      <c r="AW493">
        <v>0</v>
      </c>
      <c r="AX493">
        <v>0.1</v>
      </c>
      <c r="AY493" t="s">
        <v>112</v>
      </c>
      <c r="AZ493" t="s">
        <v>160</v>
      </c>
      <c r="BC493">
        <v>0</v>
      </c>
      <c r="BD493">
        <v>0</v>
      </c>
      <c r="BE493">
        <v>0</v>
      </c>
      <c r="BF493">
        <v>0</v>
      </c>
      <c r="BG493">
        <v>0</v>
      </c>
      <c r="BJ493">
        <v>25.96</v>
      </c>
      <c r="BK493">
        <v>0</v>
      </c>
      <c r="BL493">
        <v>920.02200000000005</v>
      </c>
      <c r="BM493">
        <v>-920.02200000000005</v>
      </c>
      <c r="BN493">
        <v>0</v>
      </c>
      <c r="BO493">
        <v>0</v>
      </c>
      <c r="BP493">
        <v>0</v>
      </c>
      <c r="BQ493">
        <v>1250</v>
      </c>
      <c r="BR493">
        <v>3.1642899999999998</v>
      </c>
      <c r="BS493" t="s">
        <v>979</v>
      </c>
      <c r="BT493">
        <v>0</v>
      </c>
      <c r="BU493">
        <v>15.821</v>
      </c>
      <c r="BV493">
        <v>0</v>
      </c>
      <c r="BW493">
        <v>3.1640000000000001</v>
      </c>
      <c r="BX493">
        <v>0</v>
      </c>
      <c r="BY493">
        <v>0</v>
      </c>
      <c r="BZ493">
        <v>2533.0129999999999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f t="shared" si="35"/>
        <v>3544</v>
      </c>
      <c r="DD493">
        <f t="shared" si="36"/>
        <v>920.02200000000005</v>
      </c>
      <c r="DE493">
        <f t="shared" si="37"/>
        <v>18.984999999999999</v>
      </c>
      <c r="DF493">
        <f t="shared" si="38"/>
        <v>71.98</v>
      </c>
      <c r="DG493">
        <f t="shared" si="39"/>
        <v>395.53100000000001</v>
      </c>
      <c r="DH493">
        <v>2533.0129999999999</v>
      </c>
    </row>
    <row r="494" spans="1:112" x14ac:dyDescent="0.3">
      <c r="A494">
        <v>8723778446</v>
      </c>
      <c r="B494">
        <v>10723726907</v>
      </c>
      <c r="C494" s="1">
        <v>45931.463194444441</v>
      </c>
      <c r="D494" s="1">
        <v>45935.445833333331</v>
      </c>
      <c r="E494" t="s">
        <v>700</v>
      </c>
      <c r="F494">
        <v>2146</v>
      </c>
      <c r="G494">
        <v>0</v>
      </c>
      <c r="H494">
        <v>2146</v>
      </c>
      <c r="I494">
        <v>3000</v>
      </c>
      <c r="J494">
        <v>648</v>
      </c>
      <c r="K494" t="s">
        <v>109</v>
      </c>
      <c r="L494">
        <v>5</v>
      </c>
      <c r="M494">
        <v>102.19</v>
      </c>
      <c r="N494">
        <v>0</v>
      </c>
      <c r="O494">
        <v>0</v>
      </c>
      <c r="P494">
        <v>10.218999999999999</v>
      </c>
      <c r="Q494">
        <v>2.044</v>
      </c>
      <c r="R494">
        <v>21.24</v>
      </c>
      <c r="S494">
        <v>455.81</v>
      </c>
      <c r="T494">
        <v>-455.81</v>
      </c>
      <c r="U494">
        <v>-468.07299999999998</v>
      </c>
      <c r="V494">
        <v>-71.98</v>
      </c>
      <c r="W494">
        <v>0</v>
      </c>
      <c r="X494">
        <v>61</v>
      </c>
      <c r="Y494">
        <v>0</v>
      </c>
      <c r="Z494">
        <v>10.98</v>
      </c>
      <c r="AA494">
        <v>1</v>
      </c>
      <c r="AB494" t="s">
        <v>116</v>
      </c>
      <c r="AC494">
        <v>2352</v>
      </c>
      <c r="AD494">
        <v>1605.9469999999999</v>
      </c>
      <c r="AE494">
        <v>1605.9469999999999</v>
      </c>
      <c r="AF494">
        <v>0</v>
      </c>
      <c r="AG494">
        <v>-468.07299999999998</v>
      </c>
      <c r="AH494">
        <v>-71.98</v>
      </c>
      <c r="AI494">
        <v>2146</v>
      </c>
      <c r="AJ494">
        <v>0</v>
      </c>
      <c r="AL494">
        <v>0</v>
      </c>
      <c r="AM494" s="1">
        <v>45953</v>
      </c>
      <c r="AN494" s="1">
        <v>45953</v>
      </c>
      <c r="AO494" s="1">
        <v>45953</v>
      </c>
      <c r="AP494">
        <v>0</v>
      </c>
      <c r="AQ494">
        <v>2043.81</v>
      </c>
      <c r="AR494">
        <v>5</v>
      </c>
      <c r="AS494">
        <v>0</v>
      </c>
      <c r="AT494">
        <v>0</v>
      </c>
      <c r="AU494">
        <v>0.5</v>
      </c>
      <c r="AV494">
        <v>0</v>
      </c>
      <c r="AW494">
        <v>0</v>
      </c>
      <c r="AX494">
        <v>0.1</v>
      </c>
      <c r="AY494" t="s">
        <v>112</v>
      </c>
      <c r="AZ494" t="s">
        <v>128</v>
      </c>
      <c r="BA494">
        <v>21.24</v>
      </c>
      <c r="BB494">
        <v>0</v>
      </c>
      <c r="BC494">
        <v>455.81</v>
      </c>
      <c r="BD494">
        <v>-455.81</v>
      </c>
      <c r="BE494">
        <v>0</v>
      </c>
      <c r="BF494">
        <v>0</v>
      </c>
      <c r="BG494">
        <v>0</v>
      </c>
      <c r="BH494">
        <v>648</v>
      </c>
      <c r="BI494">
        <v>2.0438100000000001</v>
      </c>
      <c r="BL494">
        <v>0</v>
      </c>
      <c r="BM494">
        <v>0</v>
      </c>
      <c r="BN494">
        <v>0</v>
      </c>
      <c r="BO494">
        <v>0</v>
      </c>
      <c r="BP494">
        <v>0</v>
      </c>
      <c r="BS494" t="s">
        <v>980</v>
      </c>
      <c r="BT494">
        <v>10.218999999999999</v>
      </c>
      <c r="BU494">
        <v>0</v>
      </c>
      <c r="BV494">
        <v>2.044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1605.9469999999999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f t="shared" si="35"/>
        <v>2146</v>
      </c>
      <c r="DD494">
        <f t="shared" si="36"/>
        <v>455.81</v>
      </c>
      <c r="DE494">
        <f t="shared" si="37"/>
        <v>12.263</v>
      </c>
      <c r="DF494">
        <f t="shared" si="38"/>
        <v>71.98</v>
      </c>
      <c r="DG494">
        <f t="shared" si="39"/>
        <v>112.40899999999999</v>
      </c>
      <c r="DH494">
        <v>1605.9470000000001</v>
      </c>
    </row>
    <row r="495" spans="1:112" x14ac:dyDescent="0.3">
      <c r="A495">
        <v>8673164938</v>
      </c>
      <c r="B495">
        <v>10673089378</v>
      </c>
      <c r="C495" s="1">
        <v>45916.459722222222</v>
      </c>
      <c r="D495" s="1">
        <v>45920.511111111111</v>
      </c>
      <c r="E495" t="s">
        <v>213</v>
      </c>
      <c r="F495">
        <v>3544</v>
      </c>
      <c r="G495">
        <v>0</v>
      </c>
      <c r="H495">
        <v>3543.99</v>
      </c>
      <c r="I495">
        <v>5000</v>
      </c>
      <c r="J495">
        <v>1250</v>
      </c>
      <c r="K495" t="s">
        <v>109</v>
      </c>
      <c r="L495">
        <v>12</v>
      </c>
      <c r="M495">
        <v>379.71</v>
      </c>
      <c r="N495">
        <v>0</v>
      </c>
      <c r="O495">
        <v>0</v>
      </c>
      <c r="P495">
        <v>15.821</v>
      </c>
      <c r="Q495">
        <v>3.1640000000000001</v>
      </c>
      <c r="R495">
        <v>25.96</v>
      </c>
      <c r="S495">
        <v>920.02</v>
      </c>
      <c r="T495">
        <v>-920.02</v>
      </c>
      <c r="U495">
        <v>-939.005</v>
      </c>
      <c r="V495">
        <v>-71.98</v>
      </c>
      <c r="W495">
        <v>0</v>
      </c>
      <c r="X495">
        <v>61</v>
      </c>
      <c r="Y495">
        <v>0</v>
      </c>
      <c r="Z495">
        <v>10.98</v>
      </c>
      <c r="AA495">
        <v>1</v>
      </c>
      <c r="AB495" t="s">
        <v>116</v>
      </c>
      <c r="AC495">
        <v>3750</v>
      </c>
      <c r="AD495">
        <v>2533.0050000000001</v>
      </c>
      <c r="AE495">
        <v>2533.0050000000001</v>
      </c>
      <c r="AF495">
        <v>0</v>
      </c>
      <c r="AG495">
        <v>-939.005</v>
      </c>
      <c r="AH495">
        <v>-71.98</v>
      </c>
      <c r="AI495">
        <v>3543.99</v>
      </c>
      <c r="AJ495">
        <v>0</v>
      </c>
      <c r="AL495">
        <v>0</v>
      </c>
      <c r="AM495" s="1">
        <v>45936</v>
      </c>
      <c r="AN495" s="1">
        <v>45936</v>
      </c>
      <c r="AO495" s="1">
        <v>45936</v>
      </c>
      <c r="AP495">
        <v>0</v>
      </c>
      <c r="AQ495">
        <v>3164.29</v>
      </c>
      <c r="AR495">
        <v>12</v>
      </c>
      <c r="AS495">
        <v>0</v>
      </c>
      <c r="AT495">
        <v>0</v>
      </c>
      <c r="AU495">
        <v>0.5</v>
      </c>
      <c r="AV495">
        <v>0</v>
      </c>
      <c r="AW495">
        <v>0</v>
      </c>
      <c r="AX495">
        <v>0.1</v>
      </c>
      <c r="AY495" t="s">
        <v>112</v>
      </c>
      <c r="AZ495" t="s">
        <v>160</v>
      </c>
      <c r="BA495">
        <v>25.96</v>
      </c>
      <c r="BB495">
        <v>0</v>
      </c>
      <c r="BC495">
        <v>920.02</v>
      </c>
      <c r="BD495">
        <v>-920.02</v>
      </c>
      <c r="BE495">
        <v>0</v>
      </c>
      <c r="BF495">
        <v>0</v>
      </c>
      <c r="BG495">
        <v>0</v>
      </c>
      <c r="BH495">
        <v>1250</v>
      </c>
      <c r="BI495">
        <v>3.1642899999999998</v>
      </c>
      <c r="BL495">
        <v>0</v>
      </c>
      <c r="BM495">
        <v>0</v>
      </c>
      <c r="BN495">
        <v>0</v>
      </c>
      <c r="BO495">
        <v>0</v>
      </c>
      <c r="BP495">
        <v>0</v>
      </c>
      <c r="BS495" t="s">
        <v>981</v>
      </c>
      <c r="BT495">
        <v>15.821</v>
      </c>
      <c r="BU495">
        <v>0</v>
      </c>
      <c r="BV495">
        <v>3.1640000000000001</v>
      </c>
      <c r="BW495">
        <v>0</v>
      </c>
      <c r="BX495">
        <v>0</v>
      </c>
      <c r="BY495">
        <v>2533.0050000000001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f t="shared" si="35"/>
        <v>3543.99</v>
      </c>
      <c r="DD495">
        <f t="shared" si="36"/>
        <v>920.02</v>
      </c>
      <c r="DE495">
        <f t="shared" si="37"/>
        <v>18.984999999999999</v>
      </c>
      <c r="DF495">
        <f t="shared" si="38"/>
        <v>71.98</v>
      </c>
      <c r="DG495">
        <f t="shared" si="39"/>
        <v>395.53100000000001</v>
      </c>
      <c r="DH495">
        <v>2533.0049999999997</v>
      </c>
    </row>
    <row r="496" spans="1:112" x14ac:dyDescent="0.3">
      <c r="A496">
        <v>8740527849</v>
      </c>
      <c r="B496">
        <v>10740518309</v>
      </c>
      <c r="C496" s="1">
        <v>45937.797222222223</v>
      </c>
      <c r="D496" s="1">
        <v>45941.527083333334</v>
      </c>
      <c r="E496" t="s">
        <v>982</v>
      </c>
      <c r="F496">
        <v>391</v>
      </c>
      <c r="G496">
        <v>0</v>
      </c>
      <c r="H496">
        <v>391</v>
      </c>
      <c r="I496">
        <v>2650</v>
      </c>
      <c r="J496">
        <v>2200</v>
      </c>
      <c r="K496" t="s">
        <v>109</v>
      </c>
      <c r="L496">
        <v>5</v>
      </c>
      <c r="M496">
        <v>18.62</v>
      </c>
      <c r="N496">
        <v>0</v>
      </c>
      <c r="O496">
        <v>0</v>
      </c>
      <c r="P496">
        <v>1.8620000000000001</v>
      </c>
      <c r="Q496">
        <v>0.372</v>
      </c>
      <c r="R496">
        <v>2.36</v>
      </c>
      <c r="S496">
        <v>9.2279999999999998</v>
      </c>
      <c r="T496">
        <v>-9.2279999999999998</v>
      </c>
      <c r="U496">
        <v>-11.462</v>
      </c>
      <c r="V496">
        <v>-31.86</v>
      </c>
      <c r="W496">
        <v>0</v>
      </c>
      <c r="X496">
        <v>27</v>
      </c>
      <c r="Y496">
        <v>0</v>
      </c>
      <c r="Z496">
        <v>4.8600000000000003</v>
      </c>
      <c r="AA496">
        <v>1</v>
      </c>
      <c r="AB496" t="s">
        <v>110</v>
      </c>
      <c r="AC496">
        <v>450</v>
      </c>
      <c r="AD496">
        <v>347.678</v>
      </c>
      <c r="AE496">
        <v>347.678</v>
      </c>
      <c r="AF496">
        <v>0</v>
      </c>
      <c r="AG496">
        <v>-11.462</v>
      </c>
      <c r="AH496">
        <v>-31.86</v>
      </c>
      <c r="AI496">
        <v>391</v>
      </c>
      <c r="AJ496">
        <v>0</v>
      </c>
      <c r="AL496">
        <v>0</v>
      </c>
      <c r="AM496" s="1">
        <v>45957</v>
      </c>
      <c r="AN496" s="1">
        <v>45957</v>
      </c>
      <c r="AO496" s="1">
        <v>45957</v>
      </c>
      <c r="AP496">
        <v>0</v>
      </c>
      <c r="AQ496">
        <v>372.38</v>
      </c>
      <c r="AR496">
        <v>5</v>
      </c>
      <c r="AS496">
        <v>0</v>
      </c>
      <c r="AT496">
        <v>0</v>
      </c>
      <c r="AU496">
        <v>0.5</v>
      </c>
      <c r="AV496">
        <v>0</v>
      </c>
      <c r="AW496">
        <v>0</v>
      </c>
      <c r="AX496">
        <v>0.1</v>
      </c>
      <c r="AY496" t="s">
        <v>127</v>
      </c>
      <c r="AZ496" t="s">
        <v>128</v>
      </c>
      <c r="BA496">
        <v>2.36</v>
      </c>
      <c r="BB496">
        <v>0</v>
      </c>
      <c r="BC496">
        <v>9.2279999999999998</v>
      </c>
      <c r="BD496">
        <v>-9.2279999999999998</v>
      </c>
      <c r="BE496">
        <v>0</v>
      </c>
      <c r="BF496">
        <v>0</v>
      </c>
      <c r="BG496">
        <v>0</v>
      </c>
      <c r="BH496">
        <v>2200</v>
      </c>
      <c r="BI496">
        <v>0.37237999999999999</v>
      </c>
      <c r="BL496">
        <v>0</v>
      </c>
      <c r="BM496">
        <v>0</v>
      </c>
      <c r="BN496">
        <v>0</v>
      </c>
      <c r="BO496">
        <v>0</v>
      </c>
      <c r="BP496">
        <v>0</v>
      </c>
      <c r="BS496" t="s">
        <v>513</v>
      </c>
      <c r="BT496">
        <v>1.8620000000000001</v>
      </c>
      <c r="BU496">
        <v>0</v>
      </c>
      <c r="BV496">
        <v>0.372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347.678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f t="shared" si="35"/>
        <v>391</v>
      </c>
      <c r="DD496">
        <f t="shared" si="36"/>
        <v>9.2279999999999998</v>
      </c>
      <c r="DE496">
        <f t="shared" si="37"/>
        <v>2.234</v>
      </c>
      <c r="DF496">
        <f t="shared" si="38"/>
        <v>31.86</v>
      </c>
      <c r="DG496">
        <f t="shared" si="39"/>
        <v>20.481999999999999</v>
      </c>
      <c r="DH496">
        <v>347.678</v>
      </c>
    </row>
    <row r="497" spans="1:112" x14ac:dyDescent="0.3">
      <c r="A497">
        <v>8719009522</v>
      </c>
      <c r="B497">
        <v>10718951748</v>
      </c>
      <c r="C497" s="1">
        <v>45930.615277777775</v>
      </c>
      <c r="D497" s="1">
        <v>45935.515277777777</v>
      </c>
      <c r="E497" t="s">
        <v>572</v>
      </c>
      <c r="F497">
        <v>3294.01</v>
      </c>
      <c r="G497">
        <v>0</v>
      </c>
      <c r="H497">
        <v>3294</v>
      </c>
      <c r="I497">
        <v>3500</v>
      </c>
      <c r="J497">
        <v>0</v>
      </c>
      <c r="K497" t="s">
        <v>109</v>
      </c>
      <c r="L497">
        <v>18</v>
      </c>
      <c r="M497">
        <v>502.48</v>
      </c>
      <c r="N497">
        <v>0</v>
      </c>
      <c r="O497">
        <v>0</v>
      </c>
      <c r="P497">
        <v>13.958</v>
      </c>
      <c r="Q497">
        <v>2.7919999999999998</v>
      </c>
      <c r="R497">
        <v>24.78</v>
      </c>
      <c r="S497">
        <v>816.25300000000004</v>
      </c>
      <c r="T497">
        <v>-816.25300000000004</v>
      </c>
      <c r="U497">
        <v>-833.00300000000004</v>
      </c>
      <c r="V497">
        <v>-71.98</v>
      </c>
      <c r="W497">
        <v>0</v>
      </c>
      <c r="X497">
        <v>61</v>
      </c>
      <c r="Y497">
        <v>0</v>
      </c>
      <c r="Z497">
        <v>10.98</v>
      </c>
      <c r="AA497">
        <v>1</v>
      </c>
      <c r="AB497" t="s">
        <v>116</v>
      </c>
      <c r="AC497">
        <v>3500</v>
      </c>
      <c r="AD497">
        <v>2389.0169999999998</v>
      </c>
      <c r="AE497">
        <v>2389.0169999999998</v>
      </c>
      <c r="AF497">
        <v>0</v>
      </c>
      <c r="AG497">
        <v>-833.00300000000004</v>
      </c>
      <c r="AH497">
        <v>-71.98</v>
      </c>
      <c r="AI497">
        <v>3294</v>
      </c>
      <c r="AJ497">
        <v>0</v>
      </c>
      <c r="AL497">
        <v>0</v>
      </c>
      <c r="AM497" s="1">
        <v>45953</v>
      </c>
      <c r="AN497" s="1">
        <v>45953</v>
      </c>
      <c r="AO497" s="1">
        <v>45953</v>
      </c>
      <c r="AP497">
        <v>0</v>
      </c>
      <c r="AQ497">
        <v>2791.53</v>
      </c>
      <c r="AR497">
        <v>18</v>
      </c>
      <c r="AS497">
        <v>0</v>
      </c>
      <c r="AT497">
        <v>0</v>
      </c>
      <c r="AU497">
        <v>0.5</v>
      </c>
      <c r="AV497">
        <v>0</v>
      </c>
      <c r="AW497">
        <v>0</v>
      </c>
      <c r="AX497">
        <v>0.1</v>
      </c>
      <c r="AY497" t="s">
        <v>112</v>
      </c>
      <c r="AZ497" t="s">
        <v>124</v>
      </c>
      <c r="BA497">
        <v>24.78</v>
      </c>
      <c r="BB497">
        <v>0</v>
      </c>
      <c r="BC497">
        <v>816.25300000000004</v>
      </c>
      <c r="BD497">
        <v>-816.25300000000004</v>
      </c>
      <c r="BE497">
        <v>0</v>
      </c>
      <c r="BF497">
        <v>0</v>
      </c>
      <c r="BG497">
        <v>0</v>
      </c>
      <c r="BH497">
        <v>0</v>
      </c>
      <c r="BI497">
        <v>2.7915299999999998</v>
      </c>
      <c r="BL497">
        <v>0</v>
      </c>
      <c r="BM497">
        <v>0</v>
      </c>
      <c r="BN497">
        <v>0</v>
      </c>
      <c r="BO497">
        <v>0</v>
      </c>
      <c r="BP497">
        <v>0</v>
      </c>
      <c r="BS497" t="s">
        <v>983</v>
      </c>
      <c r="BT497">
        <v>13.958</v>
      </c>
      <c r="BU497">
        <v>0</v>
      </c>
      <c r="BV497">
        <v>2.7919999999999998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2389.0169999999998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f t="shared" si="35"/>
        <v>3294</v>
      </c>
      <c r="DD497">
        <f t="shared" si="36"/>
        <v>816.25300000000004</v>
      </c>
      <c r="DE497">
        <f t="shared" si="37"/>
        <v>16.75</v>
      </c>
      <c r="DF497">
        <f t="shared" si="38"/>
        <v>71.98</v>
      </c>
      <c r="DG497">
        <f t="shared" si="39"/>
        <v>516.43799999999999</v>
      </c>
      <c r="DH497">
        <v>2389.0169999999998</v>
      </c>
    </row>
    <row r="498" spans="1:112" x14ac:dyDescent="0.3">
      <c r="A498">
        <v>8681405218</v>
      </c>
      <c r="B498">
        <v>10681331197</v>
      </c>
      <c r="C498" s="1">
        <v>45919.434027777781</v>
      </c>
      <c r="D498" s="1">
        <v>45921.488194444442</v>
      </c>
      <c r="E498" t="s">
        <v>231</v>
      </c>
      <c r="F498">
        <v>3564</v>
      </c>
      <c r="G498">
        <v>0</v>
      </c>
      <c r="H498">
        <v>3564</v>
      </c>
      <c r="I498">
        <v>4000</v>
      </c>
      <c r="J498">
        <v>230</v>
      </c>
      <c r="K498" t="s">
        <v>120</v>
      </c>
      <c r="L498">
        <v>12</v>
      </c>
      <c r="M498">
        <v>0</v>
      </c>
      <c r="N498">
        <v>190.93</v>
      </c>
      <c r="O498">
        <v>190.93</v>
      </c>
      <c r="P498">
        <v>15.911</v>
      </c>
      <c r="Q498">
        <v>3.1819999999999999</v>
      </c>
      <c r="R498">
        <v>24.78</v>
      </c>
      <c r="S498">
        <v>883.15899999999999</v>
      </c>
      <c r="T498">
        <v>-883.15899999999999</v>
      </c>
      <c r="U498">
        <v>-902.25199999999995</v>
      </c>
      <c r="V498">
        <v>-71.98</v>
      </c>
      <c r="W498">
        <v>0</v>
      </c>
      <c r="X498">
        <v>61</v>
      </c>
      <c r="Y498">
        <v>0</v>
      </c>
      <c r="Z498">
        <v>10.98</v>
      </c>
      <c r="AA498">
        <v>1</v>
      </c>
      <c r="AB498" t="s">
        <v>131</v>
      </c>
      <c r="AC498">
        <v>3770</v>
      </c>
      <c r="AD498">
        <v>2589.768</v>
      </c>
      <c r="AE498">
        <v>2589.768</v>
      </c>
      <c r="AF498">
        <v>0</v>
      </c>
      <c r="AG498">
        <v>-902.25199999999995</v>
      </c>
      <c r="AH498">
        <v>-71.98</v>
      </c>
      <c r="AI498">
        <v>3564</v>
      </c>
      <c r="AJ498">
        <v>0</v>
      </c>
      <c r="AL498">
        <v>0</v>
      </c>
      <c r="AM498" s="1">
        <v>45936</v>
      </c>
      <c r="AN498" s="1">
        <v>45936</v>
      </c>
      <c r="AO498" s="1">
        <v>45936</v>
      </c>
      <c r="AP498">
        <v>0</v>
      </c>
      <c r="AQ498">
        <v>3182.14</v>
      </c>
      <c r="AR498">
        <v>0</v>
      </c>
      <c r="AS498">
        <v>6</v>
      </c>
      <c r="AT498">
        <v>6</v>
      </c>
      <c r="AU498">
        <v>0</v>
      </c>
      <c r="AV498">
        <v>0.25</v>
      </c>
      <c r="AW498">
        <v>0.25</v>
      </c>
      <c r="AX498">
        <v>0.1</v>
      </c>
      <c r="AY498" t="s">
        <v>112</v>
      </c>
      <c r="AZ498" t="s">
        <v>124</v>
      </c>
      <c r="BA498">
        <v>24.78</v>
      </c>
      <c r="BB498">
        <v>0</v>
      </c>
      <c r="BC498">
        <v>883.15899999999999</v>
      </c>
      <c r="BD498">
        <v>-883.15899999999999</v>
      </c>
      <c r="BE498">
        <v>0</v>
      </c>
      <c r="BF498">
        <v>0</v>
      </c>
      <c r="BG498">
        <v>0</v>
      </c>
      <c r="BH498">
        <v>230</v>
      </c>
      <c r="BI498">
        <v>3.18214</v>
      </c>
      <c r="BL498">
        <v>0</v>
      </c>
      <c r="BM498">
        <v>0</v>
      </c>
      <c r="BN498">
        <v>0</v>
      </c>
      <c r="BO498">
        <v>0</v>
      </c>
      <c r="BP498">
        <v>0</v>
      </c>
      <c r="BS498" t="s">
        <v>984</v>
      </c>
      <c r="BT498">
        <v>15.911</v>
      </c>
      <c r="BU498">
        <v>0</v>
      </c>
      <c r="BV498">
        <v>3.1819999999999999</v>
      </c>
      <c r="BW498">
        <v>0</v>
      </c>
      <c r="BX498">
        <v>0</v>
      </c>
      <c r="BY498">
        <v>2589.768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f t="shared" si="35"/>
        <v>3564</v>
      </c>
      <c r="DD498">
        <f t="shared" si="36"/>
        <v>883.15899999999999</v>
      </c>
      <c r="DE498">
        <f t="shared" si="37"/>
        <v>19.093</v>
      </c>
      <c r="DF498">
        <f t="shared" si="38"/>
        <v>71.98</v>
      </c>
      <c r="DG498">
        <f t="shared" si="39"/>
        <v>397.77100000000002</v>
      </c>
      <c r="DH498">
        <v>2589.768</v>
      </c>
    </row>
    <row r="499" spans="1:112" x14ac:dyDescent="0.3">
      <c r="A499">
        <v>8672924800</v>
      </c>
      <c r="B499">
        <v>10672849224</v>
      </c>
      <c r="C499" s="1">
        <v>45916.459722222222</v>
      </c>
      <c r="D499" s="1">
        <v>45920.552083333336</v>
      </c>
      <c r="E499" t="s">
        <v>985</v>
      </c>
      <c r="F499">
        <v>3214</v>
      </c>
      <c r="G499">
        <v>3195.3760000000002</v>
      </c>
      <c r="H499">
        <v>18.614000000000001</v>
      </c>
      <c r="I499">
        <v>4500</v>
      </c>
      <c r="J499">
        <v>900</v>
      </c>
      <c r="K499" t="s">
        <v>109</v>
      </c>
      <c r="L499">
        <v>12</v>
      </c>
      <c r="M499">
        <v>344.36</v>
      </c>
      <c r="N499">
        <v>0</v>
      </c>
      <c r="O499">
        <v>0</v>
      </c>
      <c r="P499">
        <v>14.348000000000001</v>
      </c>
      <c r="Q499">
        <v>2.87</v>
      </c>
      <c r="R499">
        <v>24.78</v>
      </c>
      <c r="S499">
        <v>796.42700000000002</v>
      </c>
      <c r="T499">
        <v>-796.42700000000002</v>
      </c>
      <c r="U499">
        <v>-813.64499999999998</v>
      </c>
      <c r="V499">
        <v>-71.98</v>
      </c>
      <c r="W499">
        <v>0</v>
      </c>
      <c r="X499">
        <v>61</v>
      </c>
      <c r="Y499">
        <v>0</v>
      </c>
      <c r="Z499">
        <v>10.98</v>
      </c>
      <c r="AA499">
        <v>1</v>
      </c>
      <c r="AB499" t="s">
        <v>116</v>
      </c>
      <c r="AC499">
        <v>3420</v>
      </c>
      <c r="AD499">
        <v>2328.3649999999998</v>
      </c>
      <c r="AE499">
        <v>2328.3649999999998</v>
      </c>
      <c r="AF499">
        <v>0</v>
      </c>
      <c r="AG499">
        <v>-4.7130000000000001</v>
      </c>
      <c r="AH499">
        <v>-0.41654000000000002</v>
      </c>
      <c r="AI499">
        <v>18.614000000000001</v>
      </c>
      <c r="AJ499">
        <v>-808.93200000000002</v>
      </c>
      <c r="AK499">
        <v>-71.563460000000006</v>
      </c>
      <c r="AL499">
        <v>3195.3760000000002</v>
      </c>
      <c r="AM499" s="1">
        <v>45936</v>
      </c>
      <c r="AN499" s="1">
        <v>45936</v>
      </c>
      <c r="AO499" s="1">
        <v>45936</v>
      </c>
      <c r="AP499">
        <v>0</v>
      </c>
      <c r="AQ499">
        <v>2869.64</v>
      </c>
      <c r="AR499">
        <v>12</v>
      </c>
      <c r="AS499">
        <v>0</v>
      </c>
      <c r="AT499">
        <v>0</v>
      </c>
      <c r="AU499">
        <v>0.5</v>
      </c>
      <c r="AV499">
        <v>0</v>
      </c>
      <c r="AW499">
        <v>0</v>
      </c>
      <c r="AX499">
        <v>0.1</v>
      </c>
      <c r="AY499" t="s">
        <v>112</v>
      </c>
      <c r="AZ499" t="s">
        <v>113</v>
      </c>
      <c r="BA499">
        <v>24.78</v>
      </c>
      <c r="BB499">
        <v>0</v>
      </c>
      <c r="BC499">
        <v>4.6130000000000004</v>
      </c>
      <c r="BD499">
        <v>-4.6130000000000004</v>
      </c>
      <c r="BE499">
        <v>0</v>
      </c>
      <c r="BF499">
        <v>0</v>
      </c>
      <c r="BG499">
        <v>0</v>
      </c>
      <c r="BH499">
        <v>900</v>
      </c>
      <c r="BI499">
        <v>2.86964</v>
      </c>
      <c r="BJ499">
        <v>24.78</v>
      </c>
      <c r="BK499">
        <v>0</v>
      </c>
      <c r="BL499">
        <v>791.81399999999996</v>
      </c>
      <c r="BM499">
        <v>-791.81399999999996</v>
      </c>
      <c r="BN499">
        <v>0</v>
      </c>
      <c r="BO499">
        <v>0</v>
      </c>
      <c r="BP499">
        <v>0</v>
      </c>
      <c r="BQ499">
        <v>900</v>
      </c>
      <c r="BR499">
        <v>2.86964</v>
      </c>
      <c r="BS499" t="s">
        <v>986</v>
      </c>
      <c r="BT499">
        <v>8.3000000000000004E-2</v>
      </c>
      <c r="BU499">
        <v>14.265000000000001</v>
      </c>
      <c r="BV499">
        <v>1.7000000000000001E-2</v>
      </c>
      <c r="BW499">
        <v>2.8530000000000002</v>
      </c>
      <c r="BX499">
        <v>0</v>
      </c>
      <c r="BY499">
        <v>2328.3649999999998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f t="shared" si="35"/>
        <v>3213.9900000000002</v>
      </c>
      <c r="DD499">
        <f t="shared" si="36"/>
        <v>796.42700000000002</v>
      </c>
      <c r="DE499">
        <f t="shared" si="37"/>
        <v>17.218</v>
      </c>
      <c r="DF499">
        <f t="shared" si="38"/>
        <v>71.98</v>
      </c>
      <c r="DG499">
        <f t="shared" si="39"/>
        <v>358.70800000000003</v>
      </c>
      <c r="DH499">
        <v>2328.3650000000002</v>
      </c>
    </row>
    <row r="500" spans="1:112" x14ac:dyDescent="0.3">
      <c r="A500">
        <v>8715146659</v>
      </c>
      <c r="B500">
        <v>10715086422</v>
      </c>
      <c r="C500" s="1">
        <v>45929.449305555558</v>
      </c>
      <c r="D500" s="1">
        <v>45933.530555555553</v>
      </c>
      <c r="E500" t="s">
        <v>274</v>
      </c>
      <c r="F500">
        <v>3104</v>
      </c>
      <c r="G500">
        <v>0</v>
      </c>
      <c r="H500">
        <v>3103.97</v>
      </c>
      <c r="I500">
        <v>3500</v>
      </c>
      <c r="J500">
        <v>190</v>
      </c>
      <c r="K500" t="s">
        <v>109</v>
      </c>
      <c r="L500">
        <v>18</v>
      </c>
      <c r="M500">
        <v>473.49</v>
      </c>
      <c r="N500">
        <v>0</v>
      </c>
      <c r="O500">
        <v>0</v>
      </c>
      <c r="P500">
        <v>13.151999999999999</v>
      </c>
      <c r="Q500">
        <v>2.63</v>
      </c>
      <c r="R500">
        <v>24.78</v>
      </c>
      <c r="S500">
        <v>769.16399999999999</v>
      </c>
      <c r="T500">
        <v>-769.16399999999999</v>
      </c>
      <c r="U500">
        <v>-784.94600000000003</v>
      </c>
      <c r="V500">
        <v>-71.98</v>
      </c>
      <c r="W500">
        <v>0</v>
      </c>
      <c r="X500">
        <v>61</v>
      </c>
      <c r="Y500">
        <v>0</v>
      </c>
      <c r="Z500">
        <v>10.98</v>
      </c>
      <c r="AA500">
        <v>1</v>
      </c>
      <c r="AB500" t="s">
        <v>116</v>
      </c>
      <c r="AC500">
        <v>3310</v>
      </c>
      <c r="AD500">
        <v>2247.0439999999999</v>
      </c>
      <c r="AE500">
        <v>2247.0439999999999</v>
      </c>
      <c r="AF500">
        <v>0</v>
      </c>
      <c r="AG500">
        <v>-784.94600000000003</v>
      </c>
      <c r="AH500">
        <v>-71.98</v>
      </c>
      <c r="AI500">
        <v>3103.97</v>
      </c>
      <c r="AJ500">
        <v>0</v>
      </c>
      <c r="AL500">
        <v>0</v>
      </c>
      <c r="AM500" s="1">
        <v>45947</v>
      </c>
      <c r="AN500" s="1">
        <v>45947</v>
      </c>
      <c r="AO500" s="1">
        <v>45947</v>
      </c>
      <c r="AP500">
        <v>0</v>
      </c>
      <c r="AQ500">
        <v>2630.51</v>
      </c>
      <c r="AR500">
        <v>18</v>
      </c>
      <c r="AS500">
        <v>0</v>
      </c>
      <c r="AT500">
        <v>0</v>
      </c>
      <c r="AU500">
        <v>0.5</v>
      </c>
      <c r="AV500">
        <v>0</v>
      </c>
      <c r="AW500">
        <v>0</v>
      </c>
      <c r="AX500">
        <v>0.1</v>
      </c>
      <c r="AY500" t="s">
        <v>112</v>
      </c>
      <c r="AZ500" t="s">
        <v>113</v>
      </c>
      <c r="BA500">
        <v>24.78</v>
      </c>
      <c r="BB500">
        <v>0</v>
      </c>
      <c r="BC500">
        <v>769.16399999999999</v>
      </c>
      <c r="BD500">
        <v>-769.16399999999999</v>
      </c>
      <c r="BE500">
        <v>0</v>
      </c>
      <c r="BF500">
        <v>0</v>
      </c>
      <c r="BG500">
        <v>0</v>
      </c>
      <c r="BH500">
        <v>190</v>
      </c>
      <c r="BI500">
        <v>2.6305100000000001</v>
      </c>
      <c r="BL500">
        <v>0</v>
      </c>
      <c r="BM500">
        <v>0</v>
      </c>
      <c r="BN500">
        <v>0</v>
      </c>
      <c r="BO500">
        <v>0</v>
      </c>
      <c r="BP500">
        <v>0</v>
      </c>
      <c r="BS500" t="s">
        <v>987</v>
      </c>
      <c r="BT500">
        <v>13.151999999999999</v>
      </c>
      <c r="BU500">
        <v>0</v>
      </c>
      <c r="BV500">
        <v>2.63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2247.0439999999999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f t="shared" si="35"/>
        <v>3103.97</v>
      </c>
      <c r="DD500">
        <f t="shared" si="36"/>
        <v>769.16399999999999</v>
      </c>
      <c r="DE500">
        <f t="shared" si="37"/>
        <v>15.782</v>
      </c>
      <c r="DF500">
        <f t="shared" si="38"/>
        <v>71.98</v>
      </c>
      <c r="DG500">
        <f t="shared" si="39"/>
        <v>486.642</v>
      </c>
      <c r="DH500">
        <v>2247.0439999999994</v>
      </c>
    </row>
    <row r="501" spans="1:112" x14ac:dyDescent="0.3">
      <c r="A501">
        <v>8694225958</v>
      </c>
      <c r="B501">
        <v>10694154342</v>
      </c>
      <c r="C501" s="1">
        <v>45922.443055555559</v>
      </c>
      <c r="D501" s="1">
        <v>45928.566666666666</v>
      </c>
      <c r="E501" t="s">
        <v>988</v>
      </c>
      <c r="F501">
        <v>3564</v>
      </c>
      <c r="G501">
        <v>0</v>
      </c>
      <c r="H501">
        <v>3563.98</v>
      </c>
      <c r="I501">
        <v>4000</v>
      </c>
      <c r="J501">
        <v>230</v>
      </c>
      <c r="K501" t="s">
        <v>109</v>
      </c>
      <c r="L501">
        <v>18</v>
      </c>
      <c r="M501">
        <v>543.66</v>
      </c>
      <c r="N501">
        <v>0</v>
      </c>
      <c r="O501">
        <v>0</v>
      </c>
      <c r="P501">
        <v>15.102</v>
      </c>
      <c r="Q501">
        <v>3.02</v>
      </c>
      <c r="R501">
        <v>24.78</v>
      </c>
      <c r="S501">
        <v>883.154</v>
      </c>
      <c r="T501">
        <v>-883.154</v>
      </c>
      <c r="U501">
        <v>-901.27599999999995</v>
      </c>
      <c r="V501">
        <v>-71.98</v>
      </c>
      <c r="W501">
        <v>0</v>
      </c>
      <c r="X501">
        <v>61</v>
      </c>
      <c r="Y501">
        <v>0</v>
      </c>
      <c r="Z501">
        <v>10.98</v>
      </c>
      <c r="AA501">
        <v>1</v>
      </c>
      <c r="AB501" t="s">
        <v>116</v>
      </c>
      <c r="AC501">
        <v>3770</v>
      </c>
      <c r="AD501">
        <v>2590.7240000000002</v>
      </c>
      <c r="AE501">
        <v>2590.7240000000002</v>
      </c>
      <c r="AF501">
        <v>0</v>
      </c>
      <c r="AG501">
        <v>-901.27599999999995</v>
      </c>
      <c r="AH501">
        <v>-71.98</v>
      </c>
      <c r="AI501">
        <v>3563.98</v>
      </c>
      <c r="AJ501">
        <v>0</v>
      </c>
      <c r="AL501">
        <v>0</v>
      </c>
      <c r="AM501" s="1">
        <v>45943</v>
      </c>
      <c r="AN501" s="1">
        <v>45943</v>
      </c>
      <c r="AO501" s="1">
        <v>45943</v>
      </c>
      <c r="AP501">
        <v>0</v>
      </c>
      <c r="AQ501">
        <v>3020.34</v>
      </c>
      <c r="AR501">
        <v>18</v>
      </c>
      <c r="AS501">
        <v>0</v>
      </c>
      <c r="AT501">
        <v>0</v>
      </c>
      <c r="AU501">
        <v>0.5</v>
      </c>
      <c r="AV501">
        <v>0</v>
      </c>
      <c r="AW501">
        <v>0</v>
      </c>
      <c r="AX501">
        <v>0.1</v>
      </c>
      <c r="AY501" t="s">
        <v>112</v>
      </c>
      <c r="AZ501" t="s">
        <v>113</v>
      </c>
      <c r="BA501">
        <v>24.78</v>
      </c>
      <c r="BB501">
        <v>0</v>
      </c>
      <c r="BC501">
        <v>883.154</v>
      </c>
      <c r="BD501">
        <v>-883.154</v>
      </c>
      <c r="BE501">
        <v>0</v>
      </c>
      <c r="BF501">
        <v>0</v>
      </c>
      <c r="BG501">
        <v>0</v>
      </c>
      <c r="BH501">
        <v>230</v>
      </c>
      <c r="BI501">
        <v>3.02034</v>
      </c>
      <c r="BL501">
        <v>0</v>
      </c>
      <c r="BM501">
        <v>0</v>
      </c>
      <c r="BN501">
        <v>0</v>
      </c>
      <c r="BO501">
        <v>0</v>
      </c>
      <c r="BP501">
        <v>0</v>
      </c>
      <c r="BS501" t="s">
        <v>989</v>
      </c>
      <c r="BT501">
        <v>15.102</v>
      </c>
      <c r="BU501">
        <v>0</v>
      </c>
      <c r="BV501">
        <v>3.02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2590.7240000000002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f t="shared" si="35"/>
        <v>3563.98</v>
      </c>
      <c r="DD501">
        <f t="shared" si="36"/>
        <v>883.154</v>
      </c>
      <c r="DE501">
        <f t="shared" si="37"/>
        <v>18.122</v>
      </c>
      <c r="DF501">
        <f t="shared" si="38"/>
        <v>71.98</v>
      </c>
      <c r="DG501">
        <f t="shared" si="39"/>
        <v>558.76199999999994</v>
      </c>
      <c r="DH501">
        <v>2590.7240000000002</v>
      </c>
    </row>
    <row r="502" spans="1:112" x14ac:dyDescent="0.3">
      <c r="A502">
        <v>8695689853</v>
      </c>
      <c r="B502">
        <v>10695618468</v>
      </c>
      <c r="C502" s="1">
        <v>45922.443055555559</v>
      </c>
      <c r="D502" s="1">
        <v>45926.664583333331</v>
      </c>
      <c r="E502" t="s">
        <v>990</v>
      </c>
      <c r="F502">
        <v>3470</v>
      </c>
      <c r="G502">
        <v>0</v>
      </c>
      <c r="H502">
        <v>3470</v>
      </c>
      <c r="I502">
        <v>5000</v>
      </c>
      <c r="J502">
        <v>1324</v>
      </c>
      <c r="K502" t="s">
        <v>109</v>
      </c>
      <c r="L502">
        <v>18</v>
      </c>
      <c r="M502">
        <v>529.32000000000005</v>
      </c>
      <c r="N502">
        <v>0</v>
      </c>
      <c r="O502">
        <v>0</v>
      </c>
      <c r="P502">
        <v>14.702999999999999</v>
      </c>
      <c r="Q502">
        <v>2.9409999999999998</v>
      </c>
      <c r="R502">
        <v>24.78</v>
      </c>
      <c r="S502">
        <v>859.86599999999999</v>
      </c>
      <c r="T502">
        <v>-859.86599999999999</v>
      </c>
      <c r="U502">
        <v>-877.51</v>
      </c>
      <c r="V502">
        <v>-71.98</v>
      </c>
      <c r="W502">
        <v>0</v>
      </c>
      <c r="X502">
        <v>61</v>
      </c>
      <c r="Y502">
        <v>0</v>
      </c>
      <c r="Z502">
        <v>10.98</v>
      </c>
      <c r="AA502">
        <v>1</v>
      </c>
      <c r="AB502" t="s">
        <v>116</v>
      </c>
      <c r="AC502">
        <v>3676</v>
      </c>
      <c r="AD502">
        <v>2520.5100000000002</v>
      </c>
      <c r="AE502">
        <v>2520.5100000000002</v>
      </c>
      <c r="AF502">
        <v>0</v>
      </c>
      <c r="AG502">
        <v>-877.51</v>
      </c>
      <c r="AH502">
        <v>-71.98</v>
      </c>
      <c r="AI502">
        <v>3470</v>
      </c>
      <c r="AJ502">
        <v>0</v>
      </c>
      <c r="AL502">
        <v>0</v>
      </c>
      <c r="AM502" s="1">
        <v>45940</v>
      </c>
      <c r="AN502" s="1">
        <v>45940</v>
      </c>
      <c r="AO502" s="1">
        <v>45940</v>
      </c>
      <c r="AP502">
        <v>0</v>
      </c>
      <c r="AQ502">
        <v>2940.68</v>
      </c>
      <c r="AR502">
        <v>18</v>
      </c>
      <c r="AS502">
        <v>0</v>
      </c>
      <c r="AT502">
        <v>0</v>
      </c>
      <c r="AU502">
        <v>0.5</v>
      </c>
      <c r="AV502">
        <v>0</v>
      </c>
      <c r="AW502">
        <v>0</v>
      </c>
      <c r="AX502">
        <v>0.1</v>
      </c>
      <c r="AY502" t="s">
        <v>112</v>
      </c>
      <c r="AZ502" t="s">
        <v>124</v>
      </c>
      <c r="BA502">
        <v>24.78</v>
      </c>
      <c r="BB502">
        <v>0</v>
      </c>
      <c r="BC502">
        <v>859.86599999999999</v>
      </c>
      <c r="BD502">
        <v>-859.86599999999999</v>
      </c>
      <c r="BE502">
        <v>0</v>
      </c>
      <c r="BF502">
        <v>0</v>
      </c>
      <c r="BG502">
        <v>0</v>
      </c>
      <c r="BH502">
        <v>1324</v>
      </c>
      <c r="BI502">
        <v>2.94068</v>
      </c>
      <c r="BL502">
        <v>0</v>
      </c>
      <c r="BM502">
        <v>0</v>
      </c>
      <c r="BN502">
        <v>0</v>
      </c>
      <c r="BO502">
        <v>0</v>
      </c>
      <c r="BP502">
        <v>0</v>
      </c>
      <c r="BS502" t="s">
        <v>991</v>
      </c>
      <c r="BT502">
        <v>14.702999999999999</v>
      </c>
      <c r="BU502">
        <v>0</v>
      </c>
      <c r="BV502">
        <v>2.9409999999999998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2520.5100000000002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f t="shared" si="35"/>
        <v>3470</v>
      </c>
      <c r="DD502">
        <f t="shared" si="36"/>
        <v>859.86599999999999</v>
      </c>
      <c r="DE502">
        <f t="shared" si="37"/>
        <v>17.643999999999998</v>
      </c>
      <c r="DF502">
        <f t="shared" si="38"/>
        <v>71.98</v>
      </c>
      <c r="DG502">
        <f t="shared" si="39"/>
        <v>544.02300000000002</v>
      </c>
      <c r="DH502">
        <v>2520.5100000000002</v>
      </c>
    </row>
    <row r="503" spans="1:112" x14ac:dyDescent="0.3">
      <c r="A503">
        <v>8726247264</v>
      </c>
      <c r="B503">
        <v>10726199301</v>
      </c>
      <c r="C503" s="1">
        <v>45933.480555555558</v>
      </c>
      <c r="D503" s="1">
        <v>45937.618055555555</v>
      </c>
      <c r="E503" t="s">
        <v>992</v>
      </c>
      <c r="F503">
        <v>1374</v>
      </c>
      <c r="G503">
        <v>1374</v>
      </c>
      <c r="H503">
        <v>0</v>
      </c>
      <c r="I503">
        <v>5150</v>
      </c>
      <c r="J503">
        <v>3605</v>
      </c>
      <c r="K503" t="s">
        <v>109</v>
      </c>
      <c r="L503">
        <v>5</v>
      </c>
      <c r="M503">
        <v>65.430000000000007</v>
      </c>
      <c r="N503">
        <v>0</v>
      </c>
      <c r="O503">
        <v>0</v>
      </c>
      <c r="P503">
        <v>6.5430000000000001</v>
      </c>
      <c r="Q503">
        <v>1.3089999999999999</v>
      </c>
      <c r="R503">
        <v>33.04</v>
      </c>
      <c r="S503">
        <v>453.97</v>
      </c>
      <c r="T503">
        <v>-453.97</v>
      </c>
      <c r="U503">
        <v>-461.822</v>
      </c>
      <c r="V503">
        <v>-53.1</v>
      </c>
      <c r="W503">
        <v>0</v>
      </c>
      <c r="X503">
        <v>45</v>
      </c>
      <c r="Y503">
        <v>0</v>
      </c>
      <c r="Z503">
        <v>8.1</v>
      </c>
      <c r="AA503">
        <v>1</v>
      </c>
      <c r="AB503" t="s">
        <v>116</v>
      </c>
      <c r="AC503">
        <v>1545</v>
      </c>
      <c r="AD503">
        <v>859.07799999999997</v>
      </c>
      <c r="AE503">
        <v>859.07799999999997</v>
      </c>
      <c r="AF503">
        <v>0</v>
      </c>
      <c r="AG503">
        <v>0</v>
      </c>
      <c r="AI503">
        <v>0</v>
      </c>
      <c r="AJ503">
        <v>-461.822</v>
      </c>
      <c r="AK503">
        <v>-53.1</v>
      </c>
      <c r="AL503">
        <v>1374</v>
      </c>
      <c r="AM503" s="1"/>
      <c r="AN503" s="1"/>
      <c r="AO503" s="1"/>
      <c r="AP503">
        <v>0</v>
      </c>
      <c r="AQ503">
        <v>1308.57</v>
      </c>
      <c r="AR503">
        <v>5</v>
      </c>
      <c r="AS503">
        <v>0</v>
      </c>
      <c r="AT503">
        <v>0</v>
      </c>
      <c r="AU503">
        <v>0.5</v>
      </c>
      <c r="AV503">
        <v>0</v>
      </c>
      <c r="AW503">
        <v>0</v>
      </c>
      <c r="AX503">
        <v>0.1</v>
      </c>
      <c r="AY503" t="s">
        <v>127</v>
      </c>
      <c r="AZ503" t="s">
        <v>128</v>
      </c>
      <c r="BC503">
        <v>0</v>
      </c>
      <c r="BD503">
        <v>0</v>
      </c>
      <c r="BE503">
        <v>0</v>
      </c>
      <c r="BF503">
        <v>0</v>
      </c>
      <c r="BG503">
        <v>0</v>
      </c>
      <c r="BJ503">
        <v>33.04</v>
      </c>
      <c r="BK503">
        <v>0</v>
      </c>
      <c r="BL503">
        <v>453.97</v>
      </c>
      <c r="BM503">
        <v>-453.97</v>
      </c>
      <c r="BN503">
        <v>0</v>
      </c>
      <c r="BO503">
        <v>0</v>
      </c>
      <c r="BP503">
        <v>0</v>
      </c>
      <c r="BQ503">
        <v>3605</v>
      </c>
      <c r="BR503">
        <v>1.30857</v>
      </c>
      <c r="BS503" t="s">
        <v>993</v>
      </c>
      <c r="BT503">
        <v>0</v>
      </c>
      <c r="BU503">
        <v>6.5430000000000001</v>
      </c>
      <c r="BV503">
        <v>0</v>
      </c>
      <c r="BW503">
        <v>1.3089999999999999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859.07799999999997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f t="shared" si="35"/>
        <v>1374</v>
      </c>
      <c r="DD503">
        <f t="shared" si="36"/>
        <v>453.97</v>
      </c>
      <c r="DE503">
        <f t="shared" si="37"/>
        <v>7.8520000000000003</v>
      </c>
      <c r="DF503">
        <f t="shared" si="38"/>
        <v>53.1</v>
      </c>
      <c r="DG503">
        <f t="shared" si="39"/>
        <v>71.973000000000013</v>
      </c>
      <c r="DH503">
        <v>859.07799999999997</v>
      </c>
    </row>
    <row r="504" spans="1:112" x14ac:dyDescent="0.3">
      <c r="A504">
        <v>8711580033</v>
      </c>
      <c r="B504">
        <v>10711517328</v>
      </c>
      <c r="C504" s="1">
        <v>45926.780555555553</v>
      </c>
      <c r="D504" s="1">
        <v>45931.690972222219</v>
      </c>
      <c r="E504" t="s">
        <v>994</v>
      </c>
      <c r="F504">
        <v>2127</v>
      </c>
      <c r="G504">
        <v>0</v>
      </c>
      <c r="H504">
        <v>2126.9899999999998</v>
      </c>
      <c r="I504">
        <v>2750</v>
      </c>
      <c r="J504">
        <v>417</v>
      </c>
      <c r="K504" t="s">
        <v>120</v>
      </c>
      <c r="L504">
        <v>5</v>
      </c>
      <c r="M504">
        <v>0</v>
      </c>
      <c r="N504">
        <v>50.64</v>
      </c>
      <c r="O504">
        <v>50.64</v>
      </c>
      <c r="P504">
        <v>10.129</v>
      </c>
      <c r="Q504">
        <v>2.0259999999999998</v>
      </c>
      <c r="R504">
        <v>24.78</v>
      </c>
      <c r="S504">
        <v>527.06799999999998</v>
      </c>
      <c r="T504">
        <v>-527.06799999999998</v>
      </c>
      <c r="U504">
        <v>-539.22299999999996</v>
      </c>
      <c r="V504">
        <v>-71.98</v>
      </c>
      <c r="W504">
        <v>0</v>
      </c>
      <c r="X504">
        <v>61</v>
      </c>
      <c r="Y504">
        <v>0</v>
      </c>
      <c r="Z504">
        <v>10.98</v>
      </c>
      <c r="AA504">
        <v>1</v>
      </c>
      <c r="AB504" t="s">
        <v>131</v>
      </c>
      <c r="AC504">
        <v>2333</v>
      </c>
      <c r="AD504">
        <v>1515.787</v>
      </c>
      <c r="AE504">
        <v>1515.787</v>
      </c>
      <c r="AF504">
        <v>0</v>
      </c>
      <c r="AG504">
        <v>-539.22299999999996</v>
      </c>
      <c r="AH504">
        <v>-71.98</v>
      </c>
      <c r="AI504">
        <v>2126.9899999999998</v>
      </c>
      <c r="AJ504">
        <v>0</v>
      </c>
      <c r="AL504">
        <v>0</v>
      </c>
      <c r="AM504" s="1">
        <v>45945</v>
      </c>
      <c r="AN504" s="1">
        <v>45945</v>
      </c>
      <c r="AO504" s="1">
        <v>45945</v>
      </c>
      <c r="AP504">
        <v>0</v>
      </c>
      <c r="AQ504">
        <v>2025.72</v>
      </c>
      <c r="AR504">
        <v>0</v>
      </c>
      <c r="AS504">
        <v>2.5</v>
      </c>
      <c r="AT504">
        <v>2.5</v>
      </c>
      <c r="AU504">
        <v>0</v>
      </c>
      <c r="AV504">
        <v>0.25</v>
      </c>
      <c r="AW504">
        <v>0.25</v>
      </c>
      <c r="AX504">
        <v>0.1</v>
      </c>
      <c r="AY504" t="s">
        <v>121</v>
      </c>
      <c r="AZ504" t="s">
        <v>305</v>
      </c>
      <c r="BA504">
        <v>24.78</v>
      </c>
      <c r="BB504">
        <v>0</v>
      </c>
      <c r="BC504">
        <v>527.06799999999998</v>
      </c>
      <c r="BD504">
        <v>-527.06799999999998</v>
      </c>
      <c r="BE504">
        <v>0</v>
      </c>
      <c r="BF504">
        <v>0</v>
      </c>
      <c r="BG504">
        <v>0</v>
      </c>
      <c r="BH504">
        <v>417</v>
      </c>
      <c r="BI504">
        <v>2.0257200000000002</v>
      </c>
      <c r="BL504">
        <v>0</v>
      </c>
      <c r="BM504">
        <v>0</v>
      </c>
      <c r="BN504">
        <v>0</v>
      </c>
      <c r="BO504">
        <v>0</v>
      </c>
      <c r="BP504">
        <v>0</v>
      </c>
      <c r="BS504" t="s">
        <v>995</v>
      </c>
      <c r="BT504">
        <v>10.129</v>
      </c>
      <c r="BU504">
        <v>0</v>
      </c>
      <c r="BV504">
        <v>2.0259999999999998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1515.787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f t="shared" si="35"/>
        <v>2126.9899999999998</v>
      </c>
      <c r="DD504">
        <f t="shared" si="36"/>
        <v>527.06799999999998</v>
      </c>
      <c r="DE504">
        <f t="shared" si="37"/>
        <v>12.154999999999999</v>
      </c>
      <c r="DF504">
        <f t="shared" si="38"/>
        <v>71.98</v>
      </c>
      <c r="DG504">
        <f t="shared" si="39"/>
        <v>111.40900000000001</v>
      </c>
      <c r="DH504">
        <v>1515.7869999999998</v>
      </c>
    </row>
    <row r="505" spans="1:112" x14ac:dyDescent="0.3">
      <c r="A505">
        <v>8736603307</v>
      </c>
      <c r="B505">
        <v>10736580431</v>
      </c>
      <c r="C505" s="1">
        <v>45936.454861111109</v>
      </c>
      <c r="D505" s="1">
        <v>45941.704861111109</v>
      </c>
      <c r="E505" t="s">
        <v>996</v>
      </c>
      <c r="F505">
        <v>2479</v>
      </c>
      <c r="G505">
        <v>2479</v>
      </c>
      <c r="H505">
        <v>0</v>
      </c>
      <c r="I505">
        <v>4750</v>
      </c>
      <c r="J505">
        <v>2065</v>
      </c>
      <c r="K505" t="s">
        <v>109</v>
      </c>
      <c r="L505">
        <v>5</v>
      </c>
      <c r="M505">
        <v>118.05</v>
      </c>
      <c r="N505">
        <v>0</v>
      </c>
      <c r="O505">
        <v>0</v>
      </c>
      <c r="P505">
        <v>11.805</v>
      </c>
      <c r="Q505">
        <v>2.3610000000000002</v>
      </c>
      <c r="R505">
        <v>21.24</v>
      </c>
      <c r="S505">
        <v>526.54</v>
      </c>
      <c r="T505">
        <v>-526.54</v>
      </c>
      <c r="U505">
        <v>-540.70600000000002</v>
      </c>
      <c r="V505">
        <v>-71.98</v>
      </c>
      <c r="W505">
        <v>0</v>
      </c>
      <c r="X505">
        <v>61</v>
      </c>
      <c r="Y505">
        <v>0</v>
      </c>
      <c r="Z505">
        <v>10.98</v>
      </c>
      <c r="AA505">
        <v>1</v>
      </c>
      <c r="AB505" t="s">
        <v>116</v>
      </c>
      <c r="AC505">
        <v>2685</v>
      </c>
      <c r="AD505">
        <v>1866.3140000000001</v>
      </c>
      <c r="AE505">
        <v>1866.3140000000001</v>
      </c>
      <c r="AF505">
        <v>0</v>
      </c>
      <c r="AG505">
        <v>0</v>
      </c>
      <c r="AI505">
        <v>0</v>
      </c>
      <c r="AJ505">
        <v>-540.70600000000002</v>
      </c>
      <c r="AK505">
        <v>-71.98</v>
      </c>
      <c r="AL505">
        <v>2479</v>
      </c>
      <c r="AM505" s="1"/>
      <c r="AN505" s="1"/>
      <c r="AO505" s="1"/>
      <c r="AP505">
        <v>0</v>
      </c>
      <c r="AQ505">
        <v>2360.9499999999998</v>
      </c>
      <c r="AR505">
        <v>5</v>
      </c>
      <c r="AS505">
        <v>0</v>
      </c>
      <c r="AT505">
        <v>0</v>
      </c>
      <c r="AU505">
        <v>0.5</v>
      </c>
      <c r="AV505">
        <v>0</v>
      </c>
      <c r="AW505">
        <v>0</v>
      </c>
      <c r="AX505">
        <v>0.1</v>
      </c>
      <c r="AY505" t="s">
        <v>112</v>
      </c>
      <c r="AZ505" t="s">
        <v>128</v>
      </c>
      <c r="BC505">
        <v>0</v>
      </c>
      <c r="BD505">
        <v>0</v>
      </c>
      <c r="BE505">
        <v>0</v>
      </c>
      <c r="BF505">
        <v>0</v>
      </c>
      <c r="BG505">
        <v>0</v>
      </c>
      <c r="BJ505">
        <v>21.24</v>
      </c>
      <c r="BK505">
        <v>0</v>
      </c>
      <c r="BL505">
        <v>526.54</v>
      </c>
      <c r="BM505">
        <v>-526.54</v>
      </c>
      <c r="BN505">
        <v>0</v>
      </c>
      <c r="BO505">
        <v>0</v>
      </c>
      <c r="BP505">
        <v>0</v>
      </c>
      <c r="BQ505">
        <v>2065</v>
      </c>
      <c r="BR505">
        <v>2.3609499999999999</v>
      </c>
      <c r="BS505" t="s">
        <v>997</v>
      </c>
      <c r="BT505">
        <v>0</v>
      </c>
      <c r="BU505">
        <v>11.805</v>
      </c>
      <c r="BV505">
        <v>0</v>
      </c>
      <c r="BW505">
        <v>2.3610000000000002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1866.3140000000001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f t="shared" si="35"/>
        <v>2479</v>
      </c>
      <c r="DD505">
        <f t="shared" si="36"/>
        <v>526.54</v>
      </c>
      <c r="DE505">
        <f t="shared" si="37"/>
        <v>14.166</v>
      </c>
      <c r="DF505">
        <f t="shared" si="38"/>
        <v>71.98</v>
      </c>
      <c r="DG505">
        <f t="shared" si="39"/>
        <v>129.85499999999999</v>
      </c>
      <c r="DH505">
        <v>1866.3140000000001</v>
      </c>
    </row>
    <row r="506" spans="1:112" x14ac:dyDescent="0.3">
      <c r="A506">
        <v>8742861116</v>
      </c>
      <c r="B506">
        <v>10742865672</v>
      </c>
      <c r="C506" s="1">
        <v>45938.796527777777</v>
      </c>
      <c r="D506" s="1">
        <v>45941.53402777778</v>
      </c>
      <c r="E506" t="s">
        <v>998</v>
      </c>
      <c r="F506">
        <v>2385</v>
      </c>
      <c r="G506">
        <v>0</v>
      </c>
      <c r="H506">
        <v>2384.9899999999998</v>
      </c>
      <c r="I506">
        <v>3000</v>
      </c>
      <c r="J506">
        <v>385</v>
      </c>
      <c r="K506" t="s">
        <v>120</v>
      </c>
      <c r="L506">
        <v>5</v>
      </c>
      <c r="M506">
        <v>0</v>
      </c>
      <c r="N506">
        <v>56.79</v>
      </c>
      <c r="O506">
        <v>56.79</v>
      </c>
      <c r="P506">
        <v>11.356999999999999</v>
      </c>
      <c r="Q506">
        <v>2.2709999999999999</v>
      </c>
      <c r="R506">
        <v>17.7</v>
      </c>
      <c r="S506">
        <v>422.14299999999997</v>
      </c>
      <c r="T506">
        <v>-422.14299999999997</v>
      </c>
      <c r="U506">
        <v>-435.77100000000002</v>
      </c>
      <c r="V506">
        <v>-71.98</v>
      </c>
      <c r="W506">
        <v>0</v>
      </c>
      <c r="X506">
        <v>61</v>
      </c>
      <c r="Y506">
        <v>0</v>
      </c>
      <c r="Z506">
        <v>10.98</v>
      </c>
      <c r="AA506">
        <v>2</v>
      </c>
      <c r="AB506" t="s">
        <v>131</v>
      </c>
      <c r="AC506">
        <v>2615</v>
      </c>
      <c r="AD506">
        <v>1877.239</v>
      </c>
      <c r="AE506">
        <v>1877.239</v>
      </c>
      <c r="AF506">
        <v>0</v>
      </c>
      <c r="AG506">
        <v>-435.77100000000002</v>
      </c>
      <c r="AH506">
        <v>-71.98</v>
      </c>
      <c r="AI506">
        <v>2384.9899999999998</v>
      </c>
      <c r="AJ506">
        <v>0</v>
      </c>
      <c r="AL506">
        <v>0</v>
      </c>
      <c r="AM506" s="1">
        <v>45957</v>
      </c>
      <c r="AN506" s="1">
        <v>45957</v>
      </c>
      <c r="AO506" s="1">
        <v>45957</v>
      </c>
      <c r="AP506">
        <v>0</v>
      </c>
      <c r="AQ506">
        <v>2271.42</v>
      </c>
      <c r="AR506">
        <v>0</v>
      </c>
      <c r="AS506">
        <v>2.5</v>
      </c>
      <c r="AT506">
        <v>2.5</v>
      </c>
      <c r="AU506">
        <v>0</v>
      </c>
      <c r="AV506">
        <v>0.25</v>
      </c>
      <c r="AW506">
        <v>0.25</v>
      </c>
      <c r="AX506">
        <v>0.1</v>
      </c>
      <c r="AY506" t="s">
        <v>112</v>
      </c>
      <c r="AZ506" t="s">
        <v>117</v>
      </c>
      <c r="BA506">
        <v>17.7</v>
      </c>
      <c r="BB506">
        <v>0</v>
      </c>
      <c r="BC506">
        <v>422.14299999999997</v>
      </c>
      <c r="BD506">
        <v>-422.14299999999997</v>
      </c>
      <c r="BE506">
        <v>0</v>
      </c>
      <c r="BF506">
        <v>0</v>
      </c>
      <c r="BG506">
        <v>0</v>
      </c>
      <c r="BH506">
        <v>385</v>
      </c>
      <c r="BI506">
        <v>2.27142</v>
      </c>
      <c r="BL506">
        <v>0</v>
      </c>
      <c r="BM506">
        <v>0</v>
      </c>
      <c r="BN506">
        <v>0</v>
      </c>
      <c r="BO506">
        <v>0</v>
      </c>
      <c r="BP506">
        <v>0</v>
      </c>
      <c r="BS506" t="s">
        <v>777</v>
      </c>
      <c r="BT506">
        <v>11.356999999999999</v>
      </c>
      <c r="BU506">
        <v>0</v>
      </c>
      <c r="BV506">
        <v>2.2709999999999999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1877.239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f t="shared" si="35"/>
        <v>2384.9899999999998</v>
      </c>
      <c r="DD506">
        <f t="shared" si="36"/>
        <v>422.14299999999997</v>
      </c>
      <c r="DE506">
        <f t="shared" si="37"/>
        <v>13.628</v>
      </c>
      <c r="DF506">
        <f t="shared" si="38"/>
        <v>71.98</v>
      </c>
      <c r="DG506">
        <f t="shared" si="39"/>
        <v>124.937</v>
      </c>
      <c r="DH506">
        <v>1877.2389999999998</v>
      </c>
    </row>
    <row r="507" spans="1:112" x14ac:dyDescent="0.3">
      <c r="A507">
        <v>8695472254</v>
      </c>
      <c r="B507">
        <v>10695400768</v>
      </c>
      <c r="C507" s="1">
        <v>45922.443055555559</v>
      </c>
      <c r="D507" s="1">
        <v>45926.625694444447</v>
      </c>
      <c r="E507" t="s">
        <v>755</v>
      </c>
      <c r="F507">
        <v>3329</v>
      </c>
      <c r="G507">
        <v>3329</v>
      </c>
      <c r="H507">
        <v>0</v>
      </c>
      <c r="I507">
        <v>3750</v>
      </c>
      <c r="J507">
        <v>215</v>
      </c>
      <c r="K507" t="s">
        <v>109</v>
      </c>
      <c r="L507">
        <v>18</v>
      </c>
      <c r="M507">
        <v>507.81</v>
      </c>
      <c r="N507">
        <v>0</v>
      </c>
      <c r="O507">
        <v>0</v>
      </c>
      <c r="P507">
        <v>14.106</v>
      </c>
      <c r="Q507">
        <v>2.8210000000000002</v>
      </c>
      <c r="R507">
        <v>21.24</v>
      </c>
      <c r="S507">
        <v>707.08</v>
      </c>
      <c r="T507">
        <v>-707.08</v>
      </c>
      <c r="U507">
        <v>-724.00699999999995</v>
      </c>
      <c r="V507">
        <v>-71.98</v>
      </c>
      <c r="W507">
        <v>0</v>
      </c>
      <c r="X507">
        <v>61</v>
      </c>
      <c r="Y507">
        <v>0</v>
      </c>
      <c r="Z507">
        <v>10.98</v>
      </c>
      <c r="AA507">
        <v>1</v>
      </c>
      <c r="AB507" t="s">
        <v>116</v>
      </c>
      <c r="AC507">
        <v>3535</v>
      </c>
      <c r="AD507">
        <v>2533.0129999999999</v>
      </c>
      <c r="AE507">
        <v>2533.0129999999999</v>
      </c>
      <c r="AF507">
        <v>0</v>
      </c>
      <c r="AG507">
        <v>0</v>
      </c>
      <c r="AI507">
        <v>0</v>
      </c>
      <c r="AJ507">
        <v>-724.00699999999995</v>
      </c>
      <c r="AK507">
        <v>-71.98</v>
      </c>
      <c r="AL507">
        <v>3329</v>
      </c>
      <c r="AM507" s="1"/>
      <c r="AN507" s="1"/>
      <c r="AO507" s="1"/>
      <c r="AP507">
        <v>0</v>
      </c>
      <c r="AQ507">
        <v>2821.19</v>
      </c>
      <c r="AR507">
        <v>18</v>
      </c>
      <c r="AS507">
        <v>0</v>
      </c>
      <c r="AT507">
        <v>0</v>
      </c>
      <c r="AU507">
        <v>0.5</v>
      </c>
      <c r="AV507">
        <v>0</v>
      </c>
      <c r="AW507">
        <v>0</v>
      </c>
      <c r="AX507">
        <v>0.1</v>
      </c>
      <c r="AY507" t="s">
        <v>112</v>
      </c>
      <c r="AZ507" t="s">
        <v>128</v>
      </c>
      <c r="BC507">
        <v>0</v>
      </c>
      <c r="BD507">
        <v>0</v>
      </c>
      <c r="BE507">
        <v>0</v>
      </c>
      <c r="BF507">
        <v>0</v>
      </c>
      <c r="BG507">
        <v>0</v>
      </c>
      <c r="BJ507">
        <v>21.24</v>
      </c>
      <c r="BK507">
        <v>0</v>
      </c>
      <c r="BL507">
        <v>707.08</v>
      </c>
      <c r="BM507">
        <v>-707.08</v>
      </c>
      <c r="BN507">
        <v>0</v>
      </c>
      <c r="BO507">
        <v>0</v>
      </c>
      <c r="BP507">
        <v>0</v>
      </c>
      <c r="BQ507">
        <v>215</v>
      </c>
      <c r="BR507">
        <v>2.8211900000000001</v>
      </c>
      <c r="BS507" t="s">
        <v>756</v>
      </c>
      <c r="BT507">
        <v>0</v>
      </c>
      <c r="BU507">
        <v>14.106</v>
      </c>
      <c r="BV507">
        <v>0</v>
      </c>
      <c r="BW507">
        <v>2.8210000000000002</v>
      </c>
      <c r="BX507">
        <v>0</v>
      </c>
      <c r="BY507">
        <v>0</v>
      </c>
      <c r="BZ507">
        <v>0</v>
      </c>
      <c r="CA507">
        <v>0</v>
      </c>
      <c r="CB507">
        <v>2533.0129999999999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f t="shared" si="35"/>
        <v>3329</v>
      </c>
      <c r="DD507">
        <f t="shared" si="36"/>
        <v>707.08</v>
      </c>
      <c r="DE507">
        <f t="shared" si="37"/>
        <v>16.927</v>
      </c>
      <c r="DF507">
        <f t="shared" si="38"/>
        <v>71.98</v>
      </c>
      <c r="DG507">
        <f t="shared" si="39"/>
        <v>521.91600000000005</v>
      </c>
      <c r="DH507">
        <v>2533.0129999999999</v>
      </c>
    </row>
    <row r="508" spans="1:112" x14ac:dyDescent="0.3">
      <c r="A508">
        <v>8665449739</v>
      </c>
      <c r="B508">
        <v>10665373800</v>
      </c>
      <c r="C508" s="1">
        <v>45913.570833333331</v>
      </c>
      <c r="D508" s="1">
        <v>45919.657638888886</v>
      </c>
      <c r="E508" t="s">
        <v>999</v>
      </c>
      <c r="F508">
        <v>2994</v>
      </c>
      <c r="G508">
        <v>0</v>
      </c>
      <c r="H508">
        <v>2994</v>
      </c>
      <c r="I508">
        <v>4000</v>
      </c>
      <c r="J508">
        <v>800</v>
      </c>
      <c r="K508" t="s">
        <v>109</v>
      </c>
      <c r="L508">
        <v>12</v>
      </c>
      <c r="M508">
        <v>320.79000000000002</v>
      </c>
      <c r="N508">
        <v>0</v>
      </c>
      <c r="O508">
        <v>0</v>
      </c>
      <c r="P508">
        <v>13.366</v>
      </c>
      <c r="Q508">
        <v>2.673</v>
      </c>
      <c r="R508">
        <v>21.24</v>
      </c>
      <c r="S508">
        <v>635.92600000000004</v>
      </c>
      <c r="T508">
        <v>-635.92600000000004</v>
      </c>
      <c r="U508">
        <v>-651.96500000000003</v>
      </c>
      <c r="V508">
        <v>-71.98</v>
      </c>
      <c r="W508">
        <v>0</v>
      </c>
      <c r="X508">
        <v>61</v>
      </c>
      <c r="Y508">
        <v>0</v>
      </c>
      <c r="Z508">
        <v>10.98</v>
      </c>
      <c r="AA508">
        <v>1</v>
      </c>
      <c r="AB508" t="s">
        <v>110</v>
      </c>
      <c r="AC508">
        <v>3200</v>
      </c>
      <c r="AD508">
        <v>2270.0549999999998</v>
      </c>
      <c r="AE508">
        <v>2270.0549999999998</v>
      </c>
      <c r="AF508">
        <v>0</v>
      </c>
      <c r="AG508">
        <v>-651.96500000000003</v>
      </c>
      <c r="AH508">
        <v>-71.98</v>
      </c>
      <c r="AI508">
        <v>2994</v>
      </c>
      <c r="AJ508">
        <v>0</v>
      </c>
      <c r="AL508">
        <v>0</v>
      </c>
      <c r="AM508" s="1">
        <v>45933</v>
      </c>
      <c r="AN508" s="1">
        <v>45933</v>
      </c>
      <c r="AO508" s="1">
        <v>45933</v>
      </c>
      <c r="AP508">
        <v>0</v>
      </c>
      <c r="AQ508">
        <v>2673.21</v>
      </c>
      <c r="AR508">
        <v>12</v>
      </c>
      <c r="AS508">
        <v>0</v>
      </c>
      <c r="AT508">
        <v>0</v>
      </c>
      <c r="AU508">
        <v>0.5</v>
      </c>
      <c r="AV508">
        <v>0</v>
      </c>
      <c r="AW508">
        <v>0</v>
      </c>
      <c r="AX508">
        <v>0.1</v>
      </c>
      <c r="AY508" t="s">
        <v>112</v>
      </c>
      <c r="AZ508" t="s">
        <v>128</v>
      </c>
      <c r="BA508">
        <v>21.24</v>
      </c>
      <c r="BB508">
        <v>0</v>
      </c>
      <c r="BC508">
        <v>635.92600000000004</v>
      </c>
      <c r="BD508">
        <v>-635.92600000000004</v>
      </c>
      <c r="BE508">
        <v>0</v>
      </c>
      <c r="BF508">
        <v>0</v>
      </c>
      <c r="BG508">
        <v>0</v>
      </c>
      <c r="BH508">
        <v>800</v>
      </c>
      <c r="BI508">
        <v>2.6732100000000001</v>
      </c>
      <c r="BL508">
        <v>0</v>
      </c>
      <c r="BM508">
        <v>0</v>
      </c>
      <c r="BN508">
        <v>0</v>
      </c>
      <c r="BO508">
        <v>0</v>
      </c>
      <c r="BP508">
        <v>0</v>
      </c>
      <c r="BS508" t="s">
        <v>1000</v>
      </c>
      <c r="BT508">
        <v>13.366</v>
      </c>
      <c r="BU508">
        <v>0</v>
      </c>
      <c r="BV508">
        <v>2.673</v>
      </c>
      <c r="BW508">
        <v>0</v>
      </c>
      <c r="BX508">
        <v>2270.0549999999998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f t="shared" si="35"/>
        <v>2994</v>
      </c>
      <c r="DD508">
        <f t="shared" si="36"/>
        <v>635.92600000000004</v>
      </c>
      <c r="DE508">
        <f t="shared" si="37"/>
        <v>16.039000000000001</v>
      </c>
      <c r="DF508">
        <f t="shared" si="38"/>
        <v>71.98</v>
      </c>
      <c r="DG508">
        <f t="shared" si="39"/>
        <v>334.15600000000001</v>
      </c>
      <c r="DH508">
        <v>2270.0549999999998</v>
      </c>
    </row>
    <row r="509" spans="1:112" x14ac:dyDescent="0.3">
      <c r="A509">
        <v>8696936954</v>
      </c>
      <c r="B509">
        <v>10696865793</v>
      </c>
      <c r="C509" s="1">
        <v>45922.779861111114</v>
      </c>
      <c r="D509" s="1">
        <v>45927.72152777778</v>
      </c>
      <c r="E509" t="s">
        <v>753</v>
      </c>
      <c r="F509">
        <v>3143</v>
      </c>
      <c r="G509">
        <v>0</v>
      </c>
      <c r="H509">
        <v>3143</v>
      </c>
      <c r="I509">
        <v>4000</v>
      </c>
      <c r="J509">
        <v>651</v>
      </c>
      <c r="K509" t="s">
        <v>109</v>
      </c>
      <c r="L509">
        <v>18</v>
      </c>
      <c r="M509">
        <v>479.44</v>
      </c>
      <c r="N509">
        <v>0</v>
      </c>
      <c r="O509">
        <v>0</v>
      </c>
      <c r="P509">
        <v>13.318</v>
      </c>
      <c r="Q509">
        <v>2.6640000000000001</v>
      </c>
      <c r="R509">
        <v>21.24</v>
      </c>
      <c r="S509">
        <v>667.57299999999998</v>
      </c>
      <c r="T509">
        <v>-667.57299999999998</v>
      </c>
      <c r="U509">
        <v>-683.55499999999995</v>
      </c>
      <c r="V509">
        <v>-71.98</v>
      </c>
      <c r="W509">
        <v>0</v>
      </c>
      <c r="X509">
        <v>61</v>
      </c>
      <c r="Y509">
        <v>0</v>
      </c>
      <c r="Z509">
        <v>10.98</v>
      </c>
      <c r="AA509">
        <v>1</v>
      </c>
      <c r="AB509" t="s">
        <v>116</v>
      </c>
      <c r="AC509">
        <v>3349</v>
      </c>
      <c r="AD509">
        <v>2387.4650000000001</v>
      </c>
      <c r="AE509">
        <v>2387.4650000000001</v>
      </c>
      <c r="AF509">
        <v>0</v>
      </c>
      <c r="AG509">
        <v>-683.55499999999995</v>
      </c>
      <c r="AH509">
        <v>-71.98</v>
      </c>
      <c r="AI509">
        <v>3143</v>
      </c>
      <c r="AJ509">
        <v>0</v>
      </c>
      <c r="AL509">
        <v>0</v>
      </c>
      <c r="AM509" s="1">
        <v>45943</v>
      </c>
      <c r="AN509" s="1">
        <v>45943</v>
      </c>
      <c r="AO509" s="1">
        <v>45943</v>
      </c>
      <c r="AP509">
        <v>0</v>
      </c>
      <c r="AQ509">
        <v>2663.56</v>
      </c>
      <c r="AR509">
        <v>18</v>
      </c>
      <c r="AS509">
        <v>0</v>
      </c>
      <c r="AT509">
        <v>0</v>
      </c>
      <c r="AU509">
        <v>0.5</v>
      </c>
      <c r="AV509">
        <v>0</v>
      </c>
      <c r="AW509">
        <v>0</v>
      </c>
      <c r="AX509">
        <v>0.1</v>
      </c>
      <c r="AY509" t="s">
        <v>112</v>
      </c>
      <c r="AZ509" t="s">
        <v>128</v>
      </c>
      <c r="BA509">
        <v>21.24</v>
      </c>
      <c r="BB509">
        <v>0</v>
      </c>
      <c r="BC509">
        <v>667.57299999999998</v>
      </c>
      <c r="BD509">
        <v>-667.57299999999998</v>
      </c>
      <c r="BE509">
        <v>0</v>
      </c>
      <c r="BF509">
        <v>0</v>
      </c>
      <c r="BG509">
        <v>0</v>
      </c>
      <c r="BH509">
        <v>651</v>
      </c>
      <c r="BI509">
        <v>2.6635599999999999</v>
      </c>
      <c r="BL509">
        <v>0</v>
      </c>
      <c r="BM509">
        <v>0</v>
      </c>
      <c r="BN509">
        <v>0</v>
      </c>
      <c r="BO509">
        <v>0</v>
      </c>
      <c r="BP509">
        <v>0</v>
      </c>
      <c r="BS509" t="s">
        <v>1001</v>
      </c>
      <c r="BT509">
        <v>13.318</v>
      </c>
      <c r="BU509">
        <v>0</v>
      </c>
      <c r="BV509">
        <v>2.6640000000000001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2387.4650000000001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f t="shared" si="35"/>
        <v>3143</v>
      </c>
      <c r="DD509">
        <f t="shared" si="36"/>
        <v>667.57299999999998</v>
      </c>
      <c r="DE509">
        <f t="shared" si="37"/>
        <v>15.981999999999999</v>
      </c>
      <c r="DF509">
        <f t="shared" si="38"/>
        <v>71.98</v>
      </c>
      <c r="DG509">
        <f t="shared" si="39"/>
        <v>492.75799999999998</v>
      </c>
      <c r="DH509">
        <v>2387.4650000000001</v>
      </c>
    </row>
    <row r="510" spans="1:112" x14ac:dyDescent="0.3">
      <c r="A510">
        <v>8754245411</v>
      </c>
      <c r="B510">
        <v>10754294465</v>
      </c>
      <c r="C510" s="1">
        <v>45944.447916666664</v>
      </c>
      <c r="D510" s="1">
        <v>45946.588194444441</v>
      </c>
      <c r="E510" t="s">
        <v>1002</v>
      </c>
      <c r="F510">
        <v>3154</v>
      </c>
      <c r="G510">
        <v>0</v>
      </c>
      <c r="H510">
        <v>3153.99</v>
      </c>
      <c r="I510">
        <v>4000</v>
      </c>
      <c r="J510">
        <v>640</v>
      </c>
      <c r="K510" t="s">
        <v>120</v>
      </c>
      <c r="L510">
        <v>18</v>
      </c>
      <c r="M510">
        <v>0</v>
      </c>
      <c r="N510">
        <v>240.56</v>
      </c>
      <c r="O510">
        <v>240.56</v>
      </c>
      <c r="P510">
        <v>13.364000000000001</v>
      </c>
      <c r="Q510">
        <v>2.673</v>
      </c>
      <c r="R510">
        <v>21.24</v>
      </c>
      <c r="S510">
        <v>669.90700000000004</v>
      </c>
      <c r="T510">
        <v>-669.90700000000004</v>
      </c>
      <c r="U510">
        <v>-685.94399999999996</v>
      </c>
      <c r="V510">
        <v>-71.98</v>
      </c>
      <c r="W510">
        <v>0</v>
      </c>
      <c r="X510">
        <v>61</v>
      </c>
      <c r="Y510">
        <v>0</v>
      </c>
      <c r="Z510">
        <v>10.98</v>
      </c>
      <c r="AA510">
        <v>1</v>
      </c>
      <c r="AB510" t="s">
        <v>131</v>
      </c>
      <c r="AC510">
        <v>3360</v>
      </c>
      <c r="AD510">
        <v>2396.0659999999998</v>
      </c>
      <c r="AE510">
        <v>2396.0659999999998</v>
      </c>
      <c r="AF510">
        <v>0</v>
      </c>
      <c r="AG510">
        <v>-685.94399999999996</v>
      </c>
      <c r="AH510">
        <v>-71.98</v>
      </c>
      <c r="AI510">
        <v>3153.99</v>
      </c>
      <c r="AJ510">
        <v>0</v>
      </c>
      <c r="AL510">
        <v>0</v>
      </c>
      <c r="AM510" s="1">
        <v>45960</v>
      </c>
      <c r="AN510" s="1">
        <v>45960</v>
      </c>
      <c r="AO510" s="1">
        <v>45960</v>
      </c>
      <c r="AP510">
        <v>0</v>
      </c>
      <c r="AQ510">
        <v>2672.88</v>
      </c>
      <c r="AR510">
        <v>0</v>
      </c>
      <c r="AS510">
        <v>9</v>
      </c>
      <c r="AT510">
        <v>9</v>
      </c>
      <c r="AU510">
        <v>0</v>
      </c>
      <c r="AV510">
        <v>0.25</v>
      </c>
      <c r="AW510">
        <v>0.25</v>
      </c>
      <c r="AX510">
        <v>0.1</v>
      </c>
      <c r="AY510" t="s">
        <v>112</v>
      </c>
      <c r="AZ510" t="s">
        <v>128</v>
      </c>
      <c r="BA510">
        <v>21.24</v>
      </c>
      <c r="BB510">
        <v>0</v>
      </c>
      <c r="BC510">
        <v>669.90700000000004</v>
      </c>
      <c r="BD510">
        <v>-669.90700000000004</v>
      </c>
      <c r="BE510">
        <v>0</v>
      </c>
      <c r="BF510">
        <v>0</v>
      </c>
      <c r="BG510">
        <v>0</v>
      </c>
      <c r="BH510">
        <v>640</v>
      </c>
      <c r="BI510">
        <v>2.6728800000000001</v>
      </c>
      <c r="BL510">
        <v>0</v>
      </c>
      <c r="BM510">
        <v>0</v>
      </c>
      <c r="BN510">
        <v>0</v>
      </c>
      <c r="BO510">
        <v>0</v>
      </c>
      <c r="BP510">
        <v>0</v>
      </c>
      <c r="BS510" t="s">
        <v>549</v>
      </c>
      <c r="BT510">
        <v>13.364000000000001</v>
      </c>
      <c r="BU510">
        <v>0</v>
      </c>
      <c r="BV510">
        <v>2.673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2396.0659999999998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f t="shared" si="35"/>
        <v>3153.99</v>
      </c>
      <c r="DD510">
        <f t="shared" si="36"/>
        <v>669.90700000000004</v>
      </c>
      <c r="DE510">
        <f t="shared" si="37"/>
        <v>16.036999999999999</v>
      </c>
      <c r="DF510">
        <f t="shared" si="38"/>
        <v>71.98</v>
      </c>
      <c r="DG510">
        <f t="shared" si="39"/>
        <v>494.48399999999998</v>
      </c>
      <c r="DH510">
        <v>2396.0659999999998</v>
      </c>
    </row>
    <row r="511" spans="1:112" x14ac:dyDescent="0.3">
      <c r="A511">
        <v>8658143949</v>
      </c>
      <c r="B511">
        <v>10658068066</v>
      </c>
      <c r="C511" s="1">
        <v>45910.459722222222</v>
      </c>
      <c r="D511" s="1">
        <v>45916.604166666664</v>
      </c>
      <c r="E511" t="s">
        <v>1003</v>
      </c>
      <c r="F511">
        <v>2994</v>
      </c>
      <c r="G511">
        <v>0</v>
      </c>
      <c r="H511">
        <v>2994</v>
      </c>
      <c r="I511">
        <v>4000</v>
      </c>
      <c r="J511">
        <v>800</v>
      </c>
      <c r="K511" t="s">
        <v>109</v>
      </c>
      <c r="L511">
        <v>12</v>
      </c>
      <c r="M511">
        <v>320.79000000000002</v>
      </c>
      <c r="N511">
        <v>0</v>
      </c>
      <c r="O511">
        <v>0</v>
      </c>
      <c r="P511">
        <v>13.366</v>
      </c>
      <c r="Q511">
        <v>2.673</v>
      </c>
      <c r="R511">
        <v>21.24</v>
      </c>
      <c r="S511">
        <v>635.92600000000004</v>
      </c>
      <c r="T511">
        <v>-635.92600000000004</v>
      </c>
      <c r="U511">
        <v>-651.96500000000003</v>
      </c>
      <c r="V511">
        <v>-71.98</v>
      </c>
      <c r="W511">
        <v>0</v>
      </c>
      <c r="X511">
        <v>61</v>
      </c>
      <c r="Y511">
        <v>0</v>
      </c>
      <c r="Z511">
        <v>10.98</v>
      </c>
      <c r="AA511">
        <v>1</v>
      </c>
      <c r="AB511" t="s">
        <v>116</v>
      </c>
      <c r="AC511">
        <v>3200</v>
      </c>
      <c r="AD511">
        <v>2270.0549999999998</v>
      </c>
      <c r="AE511">
        <v>2270.0549999999998</v>
      </c>
      <c r="AF511">
        <v>0</v>
      </c>
      <c r="AG511">
        <v>-651.96500000000003</v>
      </c>
      <c r="AH511">
        <v>-71.98</v>
      </c>
      <c r="AI511">
        <v>2994</v>
      </c>
      <c r="AJ511">
        <v>0</v>
      </c>
      <c r="AL511">
        <v>0</v>
      </c>
      <c r="AM511" s="1">
        <v>45933</v>
      </c>
      <c r="AN511" s="1">
        <v>45933</v>
      </c>
      <c r="AO511" s="1">
        <v>45933</v>
      </c>
      <c r="AP511">
        <v>0</v>
      </c>
      <c r="AQ511">
        <v>2673.21</v>
      </c>
      <c r="AR511">
        <v>12</v>
      </c>
      <c r="AS511">
        <v>0</v>
      </c>
      <c r="AT511">
        <v>0</v>
      </c>
      <c r="AU511">
        <v>0.5</v>
      </c>
      <c r="AV511">
        <v>0</v>
      </c>
      <c r="AW511">
        <v>0</v>
      </c>
      <c r="AX511">
        <v>0.1</v>
      </c>
      <c r="AY511" t="s">
        <v>112</v>
      </c>
      <c r="AZ511" t="s">
        <v>128</v>
      </c>
      <c r="BA511">
        <v>21.24</v>
      </c>
      <c r="BB511">
        <v>0</v>
      </c>
      <c r="BC511">
        <v>635.92600000000004</v>
      </c>
      <c r="BD511">
        <v>-635.92600000000004</v>
      </c>
      <c r="BE511">
        <v>0</v>
      </c>
      <c r="BF511">
        <v>0</v>
      </c>
      <c r="BG511">
        <v>0</v>
      </c>
      <c r="BH511">
        <v>800</v>
      </c>
      <c r="BI511">
        <v>2.6732100000000001</v>
      </c>
      <c r="BL511">
        <v>0</v>
      </c>
      <c r="BM511">
        <v>0</v>
      </c>
      <c r="BN511">
        <v>0</v>
      </c>
      <c r="BO511">
        <v>0</v>
      </c>
      <c r="BP511">
        <v>0</v>
      </c>
      <c r="BS511" t="s">
        <v>1004</v>
      </c>
      <c r="BT511">
        <v>13.366</v>
      </c>
      <c r="BU511">
        <v>0</v>
      </c>
      <c r="BV511">
        <v>2.673</v>
      </c>
      <c r="BW511">
        <v>0</v>
      </c>
      <c r="BX511">
        <v>2270.0549999999998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f t="shared" si="35"/>
        <v>2994</v>
      </c>
      <c r="DD511">
        <f t="shared" si="36"/>
        <v>635.92600000000004</v>
      </c>
      <c r="DE511">
        <f t="shared" si="37"/>
        <v>16.039000000000001</v>
      </c>
      <c r="DF511">
        <f t="shared" si="38"/>
        <v>71.98</v>
      </c>
      <c r="DG511">
        <f t="shared" si="39"/>
        <v>334.15600000000001</v>
      </c>
      <c r="DH511">
        <v>2270.0549999999998</v>
      </c>
    </row>
    <row r="512" spans="1:112" x14ac:dyDescent="0.3">
      <c r="A512">
        <v>8716322464</v>
      </c>
      <c r="B512">
        <v>10716262306</v>
      </c>
      <c r="C512" s="1">
        <v>45929.449305555558</v>
      </c>
      <c r="D512" s="1">
        <v>45932.738194444442</v>
      </c>
      <c r="E512" t="s">
        <v>1005</v>
      </c>
      <c r="F512">
        <v>2244</v>
      </c>
      <c r="G512">
        <v>0</v>
      </c>
      <c r="H512">
        <v>2244</v>
      </c>
      <c r="I512">
        <v>3500</v>
      </c>
      <c r="J512">
        <v>1050</v>
      </c>
      <c r="K512" t="s">
        <v>109</v>
      </c>
      <c r="L512">
        <v>5</v>
      </c>
      <c r="M512">
        <v>106.86</v>
      </c>
      <c r="N512">
        <v>0</v>
      </c>
      <c r="O512">
        <v>0</v>
      </c>
      <c r="P512">
        <v>10.686</v>
      </c>
      <c r="Q512">
        <v>2.137</v>
      </c>
      <c r="R512">
        <v>21.24</v>
      </c>
      <c r="S512">
        <v>476.62599999999998</v>
      </c>
      <c r="T512">
        <v>-476.62599999999998</v>
      </c>
      <c r="U512">
        <v>-489.44900000000001</v>
      </c>
      <c r="V512">
        <v>-71.98</v>
      </c>
      <c r="W512">
        <v>0</v>
      </c>
      <c r="X512">
        <v>61</v>
      </c>
      <c r="Y512">
        <v>0</v>
      </c>
      <c r="Z512">
        <v>10.98</v>
      </c>
      <c r="AA512">
        <v>1</v>
      </c>
      <c r="AB512" t="s">
        <v>110</v>
      </c>
      <c r="AC512">
        <v>2450</v>
      </c>
      <c r="AD512">
        <v>1682.5709999999999</v>
      </c>
      <c r="AE512">
        <v>1682.5709999999999</v>
      </c>
      <c r="AF512">
        <v>0</v>
      </c>
      <c r="AG512">
        <v>-489.44900000000001</v>
      </c>
      <c r="AH512">
        <v>-71.98</v>
      </c>
      <c r="AI512">
        <v>2244</v>
      </c>
      <c r="AJ512">
        <v>0</v>
      </c>
      <c r="AL512">
        <v>0</v>
      </c>
      <c r="AM512" s="1">
        <v>45946</v>
      </c>
      <c r="AN512" s="1">
        <v>45946</v>
      </c>
      <c r="AO512" s="1">
        <v>45946</v>
      </c>
      <c r="AP512">
        <v>0</v>
      </c>
      <c r="AQ512">
        <v>2137.14</v>
      </c>
      <c r="AR512">
        <v>5</v>
      </c>
      <c r="AS512">
        <v>0</v>
      </c>
      <c r="AT512">
        <v>0</v>
      </c>
      <c r="AU512">
        <v>0.5</v>
      </c>
      <c r="AV512">
        <v>0</v>
      </c>
      <c r="AW512">
        <v>0</v>
      </c>
      <c r="AX512">
        <v>0.1</v>
      </c>
      <c r="AY512" t="s">
        <v>112</v>
      </c>
      <c r="AZ512" t="s">
        <v>128</v>
      </c>
      <c r="BA512">
        <v>21.24</v>
      </c>
      <c r="BB512">
        <v>0</v>
      </c>
      <c r="BC512">
        <v>476.62599999999998</v>
      </c>
      <c r="BD512">
        <v>-476.62599999999998</v>
      </c>
      <c r="BE512">
        <v>0</v>
      </c>
      <c r="BF512">
        <v>0</v>
      </c>
      <c r="BG512">
        <v>0</v>
      </c>
      <c r="BH512">
        <v>1050</v>
      </c>
      <c r="BI512">
        <v>2.13714</v>
      </c>
      <c r="BL512">
        <v>0</v>
      </c>
      <c r="BM512">
        <v>0</v>
      </c>
      <c r="BN512">
        <v>0</v>
      </c>
      <c r="BO512">
        <v>0</v>
      </c>
      <c r="BP512">
        <v>0</v>
      </c>
      <c r="BS512" t="s">
        <v>424</v>
      </c>
      <c r="BT512">
        <v>10.686</v>
      </c>
      <c r="BU512">
        <v>0</v>
      </c>
      <c r="BV512">
        <v>2.137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1682.5709999999999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f t="shared" si="35"/>
        <v>2244</v>
      </c>
      <c r="DD512">
        <f t="shared" si="36"/>
        <v>476.62599999999998</v>
      </c>
      <c r="DE512">
        <f t="shared" si="37"/>
        <v>12.823</v>
      </c>
      <c r="DF512">
        <f t="shared" si="38"/>
        <v>71.98</v>
      </c>
      <c r="DG512">
        <f t="shared" si="39"/>
        <v>117.54599999999999</v>
      </c>
      <c r="DH512">
        <v>1682.5709999999999</v>
      </c>
    </row>
    <row r="513" spans="1:112" x14ac:dyDescent="0.3">
      <c r="A513">
        <v>8680458890</v>
      </c>
      <c r="B513">
        <v>10680384507</v>
      </c>
      <c r="C513" s="1">
        <v>45918.800694444442</v>
      </c>
      <c r="D513" s="1">
        <v>45922.488888888889</v>
      </c>
      <c r="E513" t="s">
        <v>1006</v>
      </c>
      <c r="F513">
        <v>2834</v>
      </c>
      <c r="G513">
        <v>0</v>
      </c>
      <c r="H513">
        <v>2834</v>
      </c>
      <c r="I513">
        <v>4000</v>
      </c>
      <c r="J513">
        <v>800</v>
      </c>
      <c r="K513" t="s">
        <v>109</v>
      </c>
      <c r="L513">
        <v>12</v>
      </c>
      <c r="M513">
        <v>303.64</v>
      </c>
      <c r="N513">
        <v>0</v>
      </c>
      <c r="O513">
        <v>0</v>
      </c>
      <c r="P513">
        <v>12.651999999999999</v>
      </c>
      <c r="Q513">
        <v>2.5299999999999998</v>
      </c>
      <c r="R513">
        <v>25.96</v>
      </c>
      <c r="S513">
        <v>735.70600000000002</v>
      </c>
      <c r="T513">
        <v>-735.70600000000002</v>
      </c>
      <c r="U513">
        <v>-750.88800000000003</v>
      </c>
      <c r="V513">
        <v>-71.98</v>
      </c>
      <c r="W513">
        <v>0</v>
      </c>
      <c r="X513">
        <v>61</v>
      </c>
      <c r="Y513">
        <v>0</v>
      </c>
      <c r="Z513">
        <v>10.98</v>
      </c>
      <c r="AA513">
        <v>1</v>
      </c>
      <c r="AB513" t="s">
        <v>110</v>
      </c>
      <c r="AC513">
        <v>3040</v>
      </c>
      <c r="AD513">
        <v>2011.1320000000001</v>
      </c>
      <c r="AE513">
        <v>2011.1320000000001</v>
      </c>
      <c r="AF513">
        <v>0</v>
      </c>
      <c r="AG513">
        <v>-750.88800000000003</v>
      </c>
      <c r="AH513">
        <v>-71.98</v>
      </c>
      <c r="AI513">
        <v>2834</v>
      </c>
      <c r="AJ513">
        <v>0</v>
      </c>
      <c r="AL513">
        <v>0</v>
      </c>
      <c r="AM513" s="1">
        <v>45936</v>
      </c>
      <c r="AN513" s="1">
        <v>45936</v>
      </c>
      <c r="AO513" s="1">
        <v>45936</v>
      </c>
      <c r="AP513">
        <v>0</v>
      </c>
      <c r="AQ513">
        <v>2530.36</v>
      </c>
      <c r="AR513">
        <v>12</v>
      </c>
      <c r="AS513">
        <v>0</v>
      </c>
      <c r="AT513">
        <v>0</v>
      </c>
      <c r="AU513">
        <v>0.5</v>
      </c>
      <c r="AV513">
        <v>0</v>
      </c>
      <c r="AW513">
        <v>0</v>
      </c>
      <c r="AX513">
        <v>0.1</v>
      </c>
      <c r="AY513" t="s">
        <v>112</v>
      </c>
      <c r="AZ513" t="s">
        <v>160</v>
      </c>
      <c r="BA513">
        <v>25.96</v>
      </c>
      <c r="BB513">
        <v>0</v>
      </c>
      <c r="BC513">
        <v>735.70600000000002</v>
      </c>
      <c r="BD513">
        <v>-735.70600000000002</v>
      </c>
      <c r="BE513">
        <v>0</v>
      </c>
      <c r="BF513">
        <v>0</v>
      </c>
      <c r="BG513">
        <v>0</v>
      </c>
      <c r="BH513">
        <v>800</v>
      </c>
      <c r="BI513">
        <v>2.5303599999999999</v>
      </c>
      <c r="BL513">
        <v>0</v>
      </c>
      <c r="BM513">
        <v>0</v>
      </c>
      <c r="BN513">
        <v>0</v>
      </c>
      <c r="BO513">
        <v>0</v>
      </c>
      <c r="BP513">
        <v>0</v>
      </c>
      <c r="BS513" t="s">
        <v>1007</v>
      </c>
      <c r="BT513">
        <v>12.651999999999999</v>
      </c>
      <c r="BU513">
        <v>0</v>
      </c>
      <c r="BV513">
        <v>2.5299999999999998</v>
      </c>
      <c r="BW513">
        <v>0</v>
      </c>
      <c r="BX513">
        <v>0</v>
      </c>
      <c r="BY513">
        <v>2011.1320000000001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f t="shared" si="35"/>
        <v>2834</v>
      </c>
      <c r="DD513">
        <f t="shared" si="36"/>
        <v>735.70600000000002</v>
      </c>
      <c r="DE513">
        <f t="shared" si="37"/>
        <v>15.181999999999999</v>
      </c>
      <c r="DF513">
        <f t="shared" si="38"/>
        <v>71.98</v>
      </c>
      <c r="DG513">
        <f t="shared" si="39"/>
        <v>316.29199999999997</v>
      </c>
      <c r="DH513">
        <v>2011.1320000000001</v>
      </c>
    </row>
    <row r="514" spans="1:112" x14ac:dyDescent="0.3">
      <c r="A514">
        <v>8716828020</v>
      </c>
      <c r="B514">
        <v>10716769076</v>
      </c>
      <c r="C514" s="1">
        <v>45930.615277777775</v>
      </c>
      <c r="D514" s="1">
        <v>45935.71597222222</v>
      </c>
      <c r="E514" t="s">
        <v>137</v>
      </c>
      <c r="F514">
        <v>3143</v>
      </c>
      <c r="G514">
        <v>0</v>
      </c>
      <c r="H514">
        <v>3143</v>
      </c>
      <c r="I514">
        <v>4000</v>
      </c>
      <c r="J514">
        <v>651</v>
      </c>
      <c r="K514" t="s">
        <v>109</v>
      </c>
      <c r="L514">
        <v>18</v>
      </c>
      <c r="M514">
        <v>479.44</v>
      </c>
      <c r="N514">
        <v>0</v>
      </c>
      <c r="O514">
        <v>0</v>
      </c>
      <c r="P514">
        <v>13.318</v>
      </c>
      <c r="Q514">
        <v>2.6640000000000001</v>
      </c>
      <c r="R514">
        <v>21.24</v>
      </c>
      <c r="S514">
        <v>667.57299999999998</v>
      </c>
      <c r="T514">
        <v>-667.57299999999998</v>
      </c>
      <c r="U514">
        <v>-683.55499999999995</v>
      </c>
      <c r="V514">
        <v>-71.98</v>
      </c>
      <c r="W514">
        <v>0</v>
      </c>
      <c r="X514">
        <v>61</v>
      </c>
      <c r="Y514">
        <v>0</v>
      </c>
      <c r="Z514">
        <v>10.98</v>
      </c>
      <c r="AA514">
        <v>1</v>
      </c>
      <c r="AB514" t="s">
        <v>116</v>
      </c>
      <c r="AC514">
        <v>3349</v>
      </c>
      <c r="AD514">
        <v>2387.4650000000001</v>
      </c>
      <c r="AE514">
        <v>2387.4650000000001</v>
      </c>
      <c r="AF514">
        <v>0</v>
      </c>
      <c r="AG514">
        <v>-683.55499999999995</v>
      </c>
      <c r="AH514">
        <v>-71.98</v>
      </c>
      <c r="AI514">
        <v>3143</v>
      </c>
      <c r="AJ514">
        <v>0</v>
      </c>
      <c r="AL514">
        <v>0</v>
      </c>
      <c r="AM514" s="1">
        <v>45953</v>
      </c>
      <c r="AN514" s="1">
        <v>45953</v>
      </c>
      <c r="AO514" s="1">
        <v>45953</v>
      </c>
      <c r="AP514">
        <v>0</v>
      </c>
      <c r="AQ514">
        <v>2663.56</v>
      </c>
      <c r="AR514">
        <v>18</v>
      </c>
      <c r="AS514">
        <v>0</v>
      </c>
      <c r="AT514">
        <v>0</v>
      </c>
      <c r="AU514">
        <v>0.5</v>
      </c>
      <c r="AV514">
        <v>0</v>
      </c>
      <c r="AW514">
        <v>0</v>
      </c>
      <c r="AX514">
        <v>0.1</v>
      </c>
      <c r="AY514" t="s">
        <v>112</v>
      </c>
      <c r="AZ514" t="s">
        <v>128</v>
      </c>
      <c r="BA514">
        <v>21.24</v>
      </c>
      <c r="BB514">
        <v>0</v>
      </c>
      <c r="BC514">
        <v>667.57299999999998</v>
      </c>
      <c r="BD514">
        <v>-667.57299999999998</v>
      </c>
      <c r="BE514">
        <v>0</v>
      </c>
      <c r="BF514">
        <v>0</v>
      </c>
      <c r="BG514">
        <v>0</v>
      </c>
      <c r="BH514">
        <v>651</v>
      </c>
      <c r="BI514">
        <v>2.6635599999999999</v>
      </c>
      <c r="BL514">
        <v>0</v>
      </c>
      <c r="BM514">
        <v>0</v>
      </c>
      <c r="BN514">
        <v>0</v>
      </c>
      <c r="BO514">
        <v>0</v>
      </c>
      <c r="BP514">
        <v>0</v>
      </c>
      <c r="BS514" t="s">
        <v>1008</v>
      </c>
      <c r="BT514">
        <v>13.318</v>
      </c>
      <c r="BU514">
        <v>0</v>
      </c>
      <c r="BV514">
        <v>2.6640000000000001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2387.4650000000001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f t="shared" ref="DC514:DC577" si="40">IFERROR(G514,0)+IFERROR(H514,0)</f>
        <v>3143</v>
      </c>
      <c r="DD514">
        <f t="shared" ref="DD514:DD577" si="41">ABS(IFERROR(T514,0))</f>
        <v>667.57299999999998</v>
      </c>
      <c r="DE514">
        <f t="shared" ref="DE514:DE577" si="42">ABS(IFERROR(P514,0)+IFERROR(Q514,0))</f>
        <v>15.981999999999999</v>
      </c>
      <c r="DF514">
        <f t="shared" ref="DF514:DF577" si="43">ABS(IFERROR(AH514,0))+ABS(IFERROR(AK514,0))+IFERROR(W514,0)</f>
        <v>71.98</v>
      </c>
      <c r="DG514">
        <f t="shared" ref="DG514:DG577" si="44">IFERROR(M514,0)+IFERROR(N514,0)+IFERROR(O514,0)+IFERROR(P514,0)</f>
        <v>492.75799999999998</v>
      </c>
      <c r="DH514">
        <v>2387.4650000000001</v>
      </c>
    </row>
    <row r="515" spans="1:112" x14ac:dyDescent="0.3">
      <c r="A515">
        <v>8673378655</v>
      </c>
      <c r="B515">
        <v>10673303140</v>
      </c>
      <c r="C515" s="1">
        <v>45916.459722222222</v>
      </c>
      <c r="D515" s="1">
        <v>45923.663888888892</v>
      </c>
      <c r="E515" t="s">
        <v>1009</v>
      </c>
      <c r="F515">
        <v>1894</v>
      </c>
      <c r="G515">
        <v>0</v>
      </c>
      <c r="H515">
        <v>1894</v>
      </c>
      <c r="I515">
        <v>3000</v>
      </c>
      <c r="J515">
        <v>900</v>
      </c>
      <c r="K515" t="s">
        <v>109</v>
      </c>
      <c r="L515">
        <v>12</v>
      </c>
      <c r="M515">
        <v>202.93</v>
      </c>
      <c r="N515">
        <v>0</v>
      </c>
      <c r="O515">
        <v>0</v>
      </c>
      <c r="P515">
        <v>8.4550000000000001</v>
      </c>
      <c r="Q515">
        <v>1.6910000000000001</v>
      </c>
      <c r="R515">
        <v>27.14</v>
      </c>
      <c r="S515">
        <v>514.03200000000004</v>
      </c>
      <c r="T515">
        <v>-514.03200000000004</v>
      </c>
      <c r="U515">
        <v>-524.178</v>
      </c>
      <c r="V515">
        <v>-53.1</v>
      </c>
      <c r="W515">
        <v>0</v>
      </c>
      <c r="X515">
        <v>45</v>
      </c>
      <c r="Y515">
        <v>0</v>
      </c>
      <c r="Z515">
        <v>8.1</v>
      </c>
      <c r="AA515">
        <v>1</v>
      </c>
      <c r="AB515" t="s">
        <v>116</v>
      </c>
      <c r="AC515">
        <v>2100</v>
      </c>
      <c r="AD515">
        <v>1316.722</v>
      </c>
      <c r="AE515">
        <v>1316.722</v>
      </c>
      <c r="AF515">
        <v>0</v>
      </c>
      <c r="AG515">
        <v>-524.178</v>
      </c>
      <c r="AH515">
        <v>-53.1</v>
      </c>
      <c r="AI515">
        <v>1894</v>
      </c>
      <c r="AJ515">
        <v>0</v>
      </c>
      <c r="AL515">
        <v>0</v>
      </c>
      <c r="AM515" s="1">
        <v>45938</v>
      </c>
      <c r="AN515" s="1">
        <v>45938</v>
      </c>
      <c r="AO515" s="1">
        <v>45938</v>
      </c>
      <c r="AP515">
        <v>0</v>
      </c>
      <c r="AQ515">
        <v>1691.07</v>
      </c>
      <c r="AR515">
        <v>12</v>
      </c>
      <c r="AS515">
        <v>0</v>
      </c>
      <c r="AT515">
        <v>0</v>
      </c>
      <c r="AU515">
        <v>0.5</v>
      </c>
      <c r="AV515">
        <v>0</v>
      </c>
      <c r="AW515">
        <v>0</v>
      </c>
      <c r="AX515">
        <v>0.1</v>
      </c>
      <c r="AY515" t="s">
        <v>121</v>
      </c>
      <c r="AZ515" t="s">
        <v>113</v>
      </c>
      <c r="BA515">
        <v>27.14</v>
      </c>
      <c r="BB515">
        <v>0</v>
      </c>
      <c r="BC515">
        <v>514.03200000000004</v>
      </c>
      <c r="BD515">
        <v>-514.03200000000004</v>
      </c>
      <c r="BE515">
        <v>0</v>
      </c>
      <c r="BF515">
        <v>0</v>
      </c>
      <c r="BG515">
        <v>0</v>
      </c>
      <c r="BH515">
        <v>900</v>
      </c>
      <c r="BI515">
        <v>1.6910700000000001</v>
      </c>
      <c r="BL515">
        <v>0</v>
      </c>
      <c r="BM515">
        <v>0</v>
      </c>
      <c r="BN515">
        <v>0</v>
      </c>
      <c r="BO515">
        <v>0</v>
      </c>
      <c r="BP515">
        <v>0</v>
      </c>
      <c r="BS515" t="s">
        <v>1010</v>
      </c>
      <c r="BT515">
        <v>8.4550000000000001</v>
      </c>
      <c r="BU515">
        <v>0</v>
      </c>
      <c r="BV515">
        <v>1.6910000000000001</v>
      </c>
      <c r="BW515">
        <v>0</v>
      </c>
      <c r="BX515">
        <v>0</v>
      </c>
      <c r="BY515">
        <v>0</v>
      </c>
      <c r="BZ515">
        <v>1316.722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f t="shared" si="40"/>
        <v>1894</v>
      </c>
      <c r="DD515">
        <f t="shared" si="41"/>
        <v>514.03200000000004</v>
      </c>
      <c r="DE515">
        <f t="shared" si="42"/>
        <v>10.146000000000001</v>
      </c>
      <c r="DF515">
        <f t="shared" si="43"/>
        <v>53.1</v>
      </c>
      <c r="DG515">
        <f t="shared" si="44"/>
        <v>211.38500000000002</v>
      </c>
      <c r="DH515">
        <v>1316.722</v>
      </c>
    </row>
    <row r="516" spans="1:112" x14ac:dyDescent="0.3">
      <c r="A516">
        <v>8741339874</v>
      </c>
      <c r="B516">
        <v>10741334939</v>
      </c>
      <c r="C516" s="1">
        <v>45938.42291666667</v>
      </c>
      <c r="D516" s="1">
        <v>45942.459722222222</v>
      </c>
      <c r="E516" t="s">
        <v>1011</v>
      </c>
      <c r="F516">
        <v>2338</v>
      </c>
      <c r="G516">
        <v>0</v>
      </c>
      <c r="H516">
        <v>2338</v>
      </c>
      <c r="I516">
        <v>3000</v>
      </c>
      <c r="J516">
        <v>456</v>
      </c>
      <c r="K516" t="s">
        <v>109</v>
      </c>
      <c r="L516">
        <v>5</v>
      </c>
      <c r="M516">
        <v>111.33</v>
      </c>
      <c r="N516">
        <v>0</v>
      </c>
      <c r="O516">
        <v>0</v>
      </c>
      <c r="P516">
        <v>11.132999999999999</v>
      </c>
      <c r="Q516">
        <v>2.2269999999999999</v>
      </c>
      <c r="R516">
        <v>25.96</v>
      </c>
      <c r="S516">
        <v>606.94500000000005</v>
      </c>
      <c r="T516">
        <v>-606.94500000000005</v>
      </c>
      <c r="U516">
        <v>-620.30499999999995</v>
      </c>
      <c r="V516">
        <v>-71.98</v>
      </c>
      <c r="W516">
        <v>0</v>
      </c>
      <c r="X516">
        <v>61</v>
      </c>
      <c r="Y516">
        <v>0</v>
      </c>
      <c r="Z516">
        <v>10.98</v>
      </c>
      <c r="AA516">
        <v>1</v>
      </c>
      <c r="AB516" t="s">
        <v>116</v>
      </c>
      <c r="AC516">
        <v>2544</v>
      </c>
      <c r="AD516">
        <v>1645.7149999999999</v>
      </c>
      <c r="AE516">
        <v>1645.7149999999999</v>
      </c>
      <c r="AF516">
        <v>0</v>
      </c>
      <c r="AG516">
        <v>-620.30499999999995</v>
      </c>
      <c r="AH516">
        <v>-71.98</v>
      </c>
      <c r="AI516">
        <v>2338</v>
      </c>
      <c r="AJ516">
        <v>0</v>
      </c>
      <c r="AL516">
        <v>0</v>
      </c>
      <c r="AM516" s="1">
        <v>45957</v>
      </c>
      <c r="AN516" s="1">
        <v>45957</v>
      </c>
      <c r="AO516" s="1">
        <v>45957</v>
      </c>
      <c r="AP516">
        <v>0</v>
      </c>
      <c r="AQ516">
        <v>2226.67</v>
      </c>
      <c r="AR516">
        <v>5</v>
      </c>
      <c r="AS516">
        <v>0</v>
      </c>
      <c r="AT516">
        <v>0</v>
      </c>
      <c r="AU516">
        <v>0.5</v>
      </c>
      <c r="AV516">
        <v>0</v>
      </c>
      <c r="AW516">
        <v>0</v>
      </c>
      <c r="AX516">
        <v>0.1</v>
      </c>
      <c r="AY516" t="s">
        <v>121</v>
      </c>
      <c r="AZ516" t="s">
        <v>113</v>
      </c>
      <c r="BA516">
        <v>25.96</v>
      </c>
      <c r="BB516">
        <v>0</v>
      </c>
      <c r="BC516">
        <v>606.94500000000005</v>
      </c>
      <c r="BD516">
        <v>-606.94500000000005</v>
      </c>
      <c r="BE516">
        <v>0</v>
      </c>
      <c r="BF516">
        <v>0</v>
      </c>
      <c r="BG516">
        <v>0</v>
      </c>
      <c r="BH516">
        <v>456</v>
      </c>
      <c r="BI516">
        <v>2.2266699999999999</v>
      </c>
      <c r="BL516">
        <v>0</v>
      </c>
      <c r="BM516">
        <v>0</v>
      </c>
      <c r="BN516">
        <v>0</v>
      </c>
      <c r="BO516">
        <v>0</v>
      </c>
      <c r="BP516">
        <v>0</v>
      </c>
      <c r="BS516" t="s">
        <v>148</v>
      </c>
      <c r="BT516">
        <v>11.132999999999999</v>
      </c>
      <c r="BU516">
        <v>0</v>
      </c>
      <c r="BV516">
        <v>2.2269999999999999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1645.7149999999999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f t="shared" si="40"/>
        <v>2338</v>
      </c>
      <c r="DD516">
        <f t="shared" si="41"/>
        <v>606.94500000000005</v>
      </c>
      <c r="DE516">
        <f t="shared" si="42"/>
        <v>13.36</v>
      </c>
      <c r="DF516">
        <f t="shared" si="43"/>
        <v>71.98</v>
      </c>
      <c r="DG516">
        <f t="shared" si="44"/>
        <v>122.46299999999999</v>
      </c>
      <c r="DH516">
        <v>1645.7149999999999</v>
      </c>
    </row>
    <row r="517" spans="1:112" x14ac:dyDescent="0.3">
      <c r="A517">
        <v>8728262605</v>
      </c>
      <c r="B517">
        <v>10728218809</v>
      </c>
      <c r="C517" s="1">
        <v>45933.480555555558</v>
      </c>
      <c r="D517" s="1">
        <v>45939.559027777781</v>
      </c>
      <c r="E517" t="s">
        <v>1012</v>
      </c>
      <c r="F517">
        <v>2719</v>
      </c>
      <c r="G517">
        <v>2719</v>
      </c>
      <c r="H517">
        <v>0</v>
      </c>
      <c r="I517">
        <v>4500</v>
      </c>
      <c r="J517">
        <v>1575</v>
      </c>
      <c r="K517" t="s">
        <v>109</v>
      </c>
      <c r="L517">
        <v>18</v>
      </c>
      <c r="M517">
        <v>414.76</v>
      </c>
      <c r="N517">
        <v>0</v>
      </c>
      <c r="O517">
        <v>0</v>
      </c>
      <c r="P517">
        <v>11.521000000000001</v>
      </c>
      <c r="Q517">
        <v>2.3039999999999998</v>
      </c>
      <c r="R517">
        <v>24.78</v>
      </c>
      <c r="S517">
        <v>673.76800000000003</v>
      </c>
      <c r="T517">
        <v>-673.76800000000003</v>
      </c>
      <c r="U517">
        <v>-687.59299999999996</v>
      </c>
      <c r="V517">
        <v>-71.98</v>
      </c>
      <c r="W517">
        <v>0</v>
      </c>
      <c r="X517">
        <v>61</v>
      </c>
      <c r="Y517">
        <v>0</v>
      </c>
      <c r="Z517">
        <v>10.98</v>
      </c>
      <c r="AA517">
        <v>1</v>
      </c>
      <c r="AB517" t="s">
        <v>116</v>
      </c>
      <c r="AC517">
        <v>2925</v>
      </c>
      <c r="AD517">
        <v>1959.4269999999999</v>
      </c>
      <c r="AE517">
        <v>1959.4269999999999</v>
      </c>
      <c r="AF517">
        <v>0</v>
      </c>
      <c r="AG517">
        <v>0</v>
      </c>
      <c r="AI517">
        <v>0</v>
      </c>
      <c r="AJ517">
        <v>-687.59299999999996</v>
      </c>
      <c r="AK517">
        <v>-71.98</v>
      </c>
      <c r="AL517">
        <v>2719</v>
      </c>
      <c r="AM517" s="1"/>
      <c r="AN517" s="1"/>
      <c r="AO517" s="1"/>
      <c r="AP517">
        <v>0</v>
      </c>
      <c r="AQ517">
        <v>2304.2399999999998</v>
      </c>
      <c r="AR517">
        <v>18</v>
      </c>
      <c r="AS517">
        <v>0</v>
      </c>
      <c r="AT517">
        <v>0</v>
      </c>
      <c r="AU517">
        <v>0.5</v>
      </c>
      <c r="AV517">
        <v>0</v>
      </c>
      <c r="AW517">
        <v>0</v>
      </c>
      <c r="AX517">
        <v>0.1</v>
      </c>
      <c r="AY517" t="s">
        <v>112</v>
      </c>
      <c r="AZ517" t="s">
        <v>124</v>
      </c>
      <c r="BC517">
        <v>0</v>
      </c>
      <c r="BD517">
        <v>0</v>
      </c>
      <c r="BE517">
        <v>0</v>
      </c>
      <c r="BF517">
        <v>0</v>
      </c>
      <c r="BG517">
        <v>0</v>
      </c>
      <c r="BJ517">
        <v>24.78</v>
      </c>
      <c r="BK517">
        <v>0</v>
      </c>
      <c r="BL517">
        <v>673.76800000000003</v>
      </c>
      <c r="BM517">
        <v>-673.76800000000003</v>
      </c>
      <c r="BN517">
        <v>0</v>
      </c>
      <c r="BO517">
        <v>0</v>
      </c>
      <c r="BP517">
        <v>0</v>
      </c>
      <c r="BQ517">
        <v>1575</v>
      </c>
      <c r="BR517">
        <v>2.3042400000000001</v>
      </c>
      <c r="BS517" t="s">
        <v>1013</v>
      </c>
      <c r="BT517">
        <v>0</v>
      </c>
      <c r="BU517">
        <v>11.521000000000001</v>
      </c>
      <c r="BV517">
        <v>0</v>
      </c>
      <c r="BW517">
        <v>2.3039999999999998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1959.4269999999999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f t="shared" si="40"/>
        <v>2719</v>
      </c>
      <c r="DD517">
        <f t="shared" si="41"/>
        <v>673.76800000000003</v>
      </c>
      <c r="DE517">
        <f t="shared" si="42"/>
        <v>13.825000000000001</v>
      </c>
      <c r="DF517">
        <f t="shared" si="43"/>
        <v>71.98</v>
      </c>
      <c r="DG517">
        <f t="shared" si="44"/>
        <v>426.28100000000001</v>
      </c>
      <c r="DH517">
        <v>1959.4269999999999</v>
      </c>
    </row>
    <row r="518" spans="1:112" x14ac:dyDescent="0.3">
      <c r="A518">
        <v>8687098475</v>
      </c>
      <c r="B518">
        <v>10687025887</v>
      </c>
      <c r="C518" s="1">
        <v>45920.575694444444</v>
      </c>
      <c r="D518" s="1">
        <v>45924.780555555553</v>
      </c>
      <c r="E518" t="s">
        <v>1014</v>
      </c>
      <c r="F518">
        <v>3644</v>
      </c>
      <c r="G518">
        <v>3138.076</v>
      </c>
      <c r="H518">
        <v>505.904</v>
      </c>
      <c r="I518">
        <v>5500</v>
      </c>
      <c r="J518">
        <v>1650</v>
      </c>
      <c r="K518" t="s">
        <v>109</v>
      </c>
      <c r="L518">
        <v>12</v>
      </c>
      <c r="M518">
        <v>390.43</v>
      </c>
      <c r="N518">
        <v>0</v>
      </c>
      <c r="O518">
        <v>0</v>
      </c>
      <c r="P518">
        <v>16.266999999999999</v>
      </c>
      <c r="Q518">
        <v>3.254</v>
      </c>
      <c r="R518">
        <v>30.68</v>
      </c>
      <c r="S518">
        <v>1117.973</v>
      </c>
      <c r="T518">
        <v>-1117.973</v>
      </c>
      <c r="U518">
        <v>-1137.4939999999999</v>
      </c>
      <c r="V518">
        <v>-71.98</v>
      </c>
      <c r="W518">
        <v>0</v>
      </c>
      <c r="X518">
        <v>61</v>
      </c>
      <c r="Y518">
        <v>0</v>
      </c>
      <c r="Z518">
        <v>10.98</v>
      </c>
      <c r="AA518">
        <v>1</v>
      </c>
      <c r="AB518" t="s">
        <v>116</v>
      </c>
      <c r="AC518">
        <v>3850</v>
      </c>
      <c r="AD518">
        <v>2434.5059999999999</v>
      </c>
      <c r="AE518">
        <v>2434.5059999999999</v>
      </c>
      <c r="AF518">
        <v>0</v>
      </c>
      <c r="AG518">
        <v>-157.92099999999999</v>
      </c>
      <c r="AH518">
        <v>-9.9934200000000004</v>
      </c>
      <c r="AI518">
        <v>505.904</v>
      </c>
      <c r="AJ518">
        <v>-979.57299999999998</v>
      </c>
      <c r="AK518">
        <v>-61.986579999999996</v>
      </c>
      <c r="AL518">
        <v>3138.076</v>
      </c>
      <c r="AM518" s="1">
        <v>45938</v>
      </c>
      <c r="AN518" s="1">
        <v>45938</v>
      </c>
      <c r="AO518" s="1">
        <v>45938</v>
      </c>
      <c r="AP518">
        <v>0</v>
      </c>
      <c r="AQ518">
        <v>3253.57</v>
      </c>
      <c r="AR518">
        <v>12</v>
      </c>
      <c r="AS518">
        <v>0</v>
      </c>
      <c r="AT518">
        <v>0</v>
      </c>
      <c r="AU518">
        <v>0.5</v>
      </c>
      <c r="AV518">
        <v>0</v>
      </c>
      <c r="AW518">
        <v>0</v>
      </c>
      <c r="AX518">
        <v>0.1</v>
      </c>
      <c r="AY518" t="s">
        <v>127</v>
      </c>
      <c r="AZ518" t="s">
        <v>160</v>
      </c>
      <c r="BA518">
        <v>30.68</v>
      </c>
      <c r="BB518">
        <v>0</v>
      </c>
      <c r="BC518">
        <v>155.21100000000001</v>
      </c>
      <c r="BD518">
        <v>-155.21100000000001</v>
      </c>
      <c r="BE518">
        <v>0</v>
      </c>
      <c r="BF518">
        <v>0</v>
      </c>
      <c r="BG518">
        <v>0</v>
      </c>
      <c r="BH518">
        <v>1650</v>
      </c>
      <c r="BI518">
        <v>3.2535699999999999</v>
      </c>
      <c r="BJ518">
        <v>30.68</v>
      </c>
      <c r="BK518">
        <v>0</v>
      </c>
      <c r="BL518">
        <v>962.76199999999994</v>
      </c>
      <c r="BM518">
        <v>-962.76199999999994</v>
      </c>
      <c r="BN518">
        <v>0</v>
      </c>
      <c r="BO518">
        <v>0</v>
      </c>
      <c r="BP518">
        <v>0</v>
      </c>
      <c r="BQ518">
        <v>1650</v>
      </c>
      <c r="BR518">
        <v>3.2535699999999999</v>
      </c>
      <c r="BS518" t="s">
        <v>1015</v>
      </c>
      <c r="BT518">
        <v>2.258</v>
      </c>
      <c r="BU518">
        <v>14.009</v>
      </c>
      <c r="BV518">
        <v>0.45200000000000001</v>
      </c>
      <c r="BW518">
        <v>2.802</v>
      </c>
      <c r="BX518">
        <v>0</v>
      </c>
      <c r="BY518">
        <v>0</v>
      </c>
      <c r="BZ518">
        <v>2434.5059999999999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f t="shared" si="40"/>
        <v>3643.98</v>
      </c>
      <c r="DD518">
        <f t="shared" si="41"/>
        <v>1117.973</v>
      </c>
      <c r="DE518">
        <f t="shared" si="42"/>
        <v>19.521000000000001</v>
      </c>
      <c r="DF518">
        <f t="shared" si="43"/>
        <v>71.97999999999999</v>
      </c>
      <c r="DG518">
        <f t="shared" si="44"/>
        <v>406.697</v>
      </c>
      <c r="DH518">
        <v>2434.5059999999999</v>
      </c>
    </row>
    <row r="519" spans="1:112" x14ac:dyDescent="0.3">
      <c r="A519">
        <v>8701220872</v>
      </c>
      <c r="B519">
        <v>10701151479</v>
      </c>
      <c r="C519" s="1">
        <v>45923.806944444441</v>
      </c>
      <c r="D519" s="1">
        <v>45927.859027777777</v>
      </c>
      <c r="E519" t="s">
        <v>1016</v>
      </c>
      <c r="F519">
        <v>3794</v>
      </c>
      <c r="G519">
        <v>3794</v>
      </c>
      <c r="H519">
        <v>0</v>
      </c>
      <c r="I519">
        <v>4000</v>
      </c>
      <c r="J519">
        <v>0</v>
      </c>
      <c r="K519" t="s">
        <v>120</v>
      </c>
      <c r="L519">
        <v>18</v>
      </c>
      <c r="M519">
        <v>0</v>
      </c>
      <c r="N519">
        <v>289.37</v>
      </c>
      <c r="O519">
        <v>289.37</v>
      </c>
      <c r="P519">
        <v>16.076000000000001</v>
      </c>
      <c r="Q519">
        <v>3.2149999999999999</v>
      </c>
      <c r="R519">
        <v>25.96</v>
      </c>
      <c r="S519">
        <v>984.92200000000003</v>
      </c>
      <c r="T519">
        <v>-984.92200000000003</v>
      </c>
      <c r="U519">
        <v>-1004.213</v>
      </c>
      <c r="V519">
        <v>-71.98</v>
      </c>
      <c r="W519">
        <v>0</v>
      </c>
      <c r="X519">
        <v>61</v>
      </c>
      <c r="Y519">
        <v>0</v>
      </c>
      <c r="Z519">
        <v>10.98</v>
      </c>
      <c r="AA519">
        <v>1</v>
      </c>
      <c r="AB519" t="s">
        <v>131</v>
      </c>
      <c r="AC519">
        <v>4000</v>
      </c>
      <c r="AD519">
        <v>2717.8069999999998</v>
      </c>
      <c r="AE519">
        <v>2717.8069999999998</v>
      </c>
      <c r="AF519">
        <v>0</v>
      </c>
      <c r="AG519">
        <v>0</v>
      </c>
      <c r="AI519">
        <v>0</v>
      </c>
      <c r="AJ519">
        <v>-1004.213</v>
      </c>
      <c r="AK519">
        <v>-71.98</v>
      </c>
      <c r="AL519">
        <v>3794</v>
      </c>
      <c r="AM519" s="1"/>
      <c r="AN519" s="1"/>
      <c r="AO519" s="1"/>
      <c r="AP519">
        <v>0</v>
      </c>
      <c r="AQ519">
        <v>3215.26</v>
      </c>
      <c r="AR519">
        <v>0</v>
      </c>
      <c r="AS519">
        <v>9</v>
      </c>
      <c r="AT519">
        <v>9</v>
      </c>
      <c r="AU519">
        <v>0</v>
      </c>
      <c r="AV519">
        <v>0.25</v>
      </c>
      <c r="AW519">
        <v>0.25</v>
      </c>
      <c r="AX519">
        <v>0.1</v>
      </c>
      <c r="AY519" t="s">
        <v>112</v>
      </c>
      <c r="AZ519" t="s">
        <v>160</v>
      </c>
      <c r="BC519">
        <v>0</v>
      </c>
      <c r="BD519">
        <v>0</v>
      </c>
      <c r="BE519">
        <v>0</v>
      </c>
      <c r="BF519">
        <v>0</v>
      </c>
      <c r="BG519">
        <v>0</v>
      </c>
      <c r="BJ519">
        <v>25.96</v>
      </c>
      <c r="BK519">
        <v>0</v>
      </c>
      <c r="BL519">
        <v>984.92200000000003</v>
      </c>
      <c r="BM519">
        <v>-984.92200000000003</v>
      </c>
      <c r="BN519">
        <v>0</v>
      </c>
      <c r="BO519">
        <v>0</v>
      </c>
      <c r="BP519">
        <v>0</v>
      </c>
      <c r="BQ519">
        <v>0</v>
      </c>
      <c r="BR519">
        <v>3.2152599999999998</v>
      </c>
      <c r="BS519" t="s">
        <v>1017</v>
      </c>
      <c r="BT519">
        <v>0</v>
      </c>
      <c r="BU519">
        <v>16.076000000000001</v>
      </c>
      <c r="BV519">
        <v>0</v>
      </c>
      <c r="BW519">
        <v>3.2149999999999999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2717.8069999999998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f t="shared" si="40"/>
        <v>3794</v>
      </c>
      <c r="DD519">
        <f t="shared" si="41"/>
        <v>984.92200000000003</v>
      </c>
      <c r="DE519">
        <f t="shared" si="42"/>
        <v>19.291</v>
      </c>
      <c r="DF519">
        <f t="shared" si="43"/>
        <v>71.98</v>
      </c>
      <c r="DG519">
        <f t="shared" si="44"/>
        <v>594.81600000000003</v>
      </c>
      <c r="DH519">
        <v>2717.8069999999998</v>
      </c>
    </row>
    <row r="520" spans="1:112" x14ac:dyDescent="0.3">
      <c r="A520">
        <v>8714910568</v>
      </c>
      <c r="B520">
        <v>10714850323</v>
      </c>
      <c r="C520" s="1">
        <v>45929.449305555558</v>
      </c>
      <c r="D520" s="1">
        <v>45934.53125</v>
      </c>
      <c r="E520" t="s">
        <v>1018</v>
      </c>
      <c r="F520">
        <v>3286.01</v>
      </c>
      <c r="G520">
        <v>3286</v>
      </c>
      <c r="H520">
        <v>0</v>
      </c>
      <c r="I520">
        <v>5000</v>
      </c>
      <c r="J520">
        <v>1324</v>
      </c>
      <c r="K520" t="s">
        <v>109</v>
      </c>
      <c r="L520">
        <v>18</v>
      </c>
      <c r="M520">
        <v>501.26</v>
      </c>
      <c r="N520">
        <v>0</v>
      </c>
      <c r="O520">
        <v>0</v>
      </c>
      <c r="P520">
        <v>13.923999999999999</v>
      </c>
      <c r="Q520">
        <v>2.7850000000000001</v>
      </c>
      <c r="R520">
        <v>24.78</v>
      </c>
      <c r="S520">
        <v>814.27099999999996</v>
      </c>
      <c r="T520">
        <v>-814.27099999999996</v>
      </c>
      <c r="U520">
        <v>-830.98</v>
      </c>
      <c r="V520">
        <v>-71.98</v>
      </c>
      <c r="W520">
        <v>0</v>
      </c>
      <c r="X520">
        <v>61</v>
      </c>
      <c r="Y520">
        <v>0</v>
      </c>
      <c r="Z520">
        <v>10.98</v>
      </c>
      <c r="AA520">
        <v>1</v>
      </c>
      <c r="AB520" t="s">
        <v>110</v>
      </c>
      <c r="AC520">
        <v>3492</v>
      </c>
      <c r="AD520">
        <v>2383.04</v>
      </c>
      <c r="AE520">
        <v>2383.04</v>
      </c>
      <c r="AF520">
        <v>0</v>
      </c>
      <c r="AG520">
        <v>0</v>
      </c>
      <c r="AI520">
        <v>0</v>
      </c>
      <c r="AJ520">
        <v>-830.98</v>
      </c>
      <c r="AK520">
        <v>-71.98</v>
      </c>
      <c r="AL520">
        <v>3286</v>
      </c>
      <c r="AM520" s="1"/>
      <c r="AN520" s="1"/>
      <c r="AO520" s="1"/>
      <c r="AP520">
        <v>0</v>
      </c>
      <c r="AQ520">
        <v>2784.75</v>
      </c>
      <c r="AR520">
        <v>18</v>
      </c>
      <c r="AS520">
        <v>0</v>
      </c>
      <c r="AT520">
        <v>0</v>
      </c>
      <c r="AU520">
        <v>0.5</v>
      </c>
      <c r="AV520">
        <v>0</v>
      </c>
      <c r="AW520">
        <v>0</v>
      </c>
      <c r="AX520">
        <v>0.1</v>
      </c>
      <c r="AY520" t="s">
        <v>112</v>
      </c>
      <c r="AZ520" t="s">
        <v>124</v>
      </c>
      <c r="BC520">
        <v>0</v>
      </c>
      <c r="BD520">
        <v>0</v>
      </c>
      <c r="BE520">
        <v>0</v>
      </c>
      <c r="BF520">
        <v>0</v>
      </c>
      <c r="BG520">
        <v>0</v>
      </c>
      <c r="BJ520">
        <v>24.78</v>
      </c>
      <c r="BK520">
        <v>0</v>
      </c>
      <c r="BL520">
        <v>814.27099999999996</v>
      </c>
      <c r="BM520">
        <v>-814.27099999999996</v>
      </c>
      <c r="BN520">
        <v>0</v>
      </c>
      <c r="BO520">
        <v>0</v>
      </c>
      <c r="BP520">
        <v>0</v>
      </c>
      <c r="BQ520">
        <v>1324</v>
      </c>
      <c r="BR520">
        <v>2.7847499999999998</v>
      </c>
      <c r="BS520" t="s">
        <v>1019</v>
      </c>
      <c r="BT520">
        <v>0</v>
      </c>
      <c r="BU520">
        <v>13.923999999999999</v>
      </c>
      <c r="BV520">
        <v>0</v>
      </c>
      <c r="BW520">
        <v>2.7850000000000001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2383.04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f t="shared" si="40"/>
        <v>3286</v>
      </c>
      <c r="DD520">
        <f t="shared" si="41"/>
        <v>814.27099999999996</v>
      </c>
      <c r="DE520">
        <f t="shared" si="42"/>
        <v>16.709</v>
      </c>
      <c r="DF520">
        <f t="shared" si="43"/>
        <v>71.98</v>
      </c>
      <c r="DG520">
        <f t="shared" si="44"/>
        <v>515.18399999999997</v>
      </c>
      <c r="DH520">
        <v>2383.0400000000004</v>
      </c>
    </row>
    <row r="521" spans="1:112" x14ac:dyDescent="0.3">
      <c r="A521">
        <v>8730178957</v>
      </c>
      <c r="B521">
        <v>10730137481</v>
      </c>
      <c r="C521" s="1">
        <v>45933.806250000001</v>
      </c>
      <c r="D521" s="1">
        <v>45942.634027777778</v>
      </c>
      <c r="E521" t="s">
        <v>164</v>
      </c>
      <c r="F521">
        <v>2198</v>
      </c>
      <c r="G521">
        <v>2198</v>
      </c>
      <c r="H521">
        <v>0</v>
      </c>
      <c r="I521">
        <v>3000</v>
      </c>
      <c r="J521">
        <v>596</v>
      </c>
      <c r="K521" t="s">
        <v>109</v>
      </c>
      <c r="L521">
        <v>5</v>
      </c>
      <c r="M521">
        <v>104.67</v>
      </c>
      <c r="N521">
        <v>0</v>
      </c>
      <c r="O521">
        <v>0</v>
      </c>
      <c r="P521">
        <v>10.467000000000001</v>
      </c>
      <c r="Q521">
        <v>2.093</v>
      </c>
      <c r="R521">
        <v>25.96</v>
      </c>
      <c r="S521">
        <v>570.601</v>
      </c>
      <c r="T521">
        <v>-570.601</v>
      </c>
      <c r="U521">
        <v>-583.16099999999994</v>
      </c>
      <c r="V521">
        <v>-71.98</v>
      </c>
      <c r="W521">
        <v>0</v>
      </c>
      <c r="X521">
        <v>61</v>
      </c>
      <c r="Y521">
        <v>0</v>
      </c>
      <c r="Z521">
        <v>10.98</v>
      </c>
      <c r="AA521">
        <v>1</v>
      </c>
      <c r="AB521" t="s">
        <v>116</v>
      </c>
      <c r="AC521">
        <v>2404</v>
      </c>
      <c r="AD521">
        <v>1542.8589999999999</v>
      </c>
      <c r="AE521">
        <v>1542.8589999999999</v>
      </c>
      <c r="AF521">
        <v>0</v>
      </c>
      <c r="AG521">
        <v>0</v>
      </c>
      <c r="AI521">
        <v>0</v>
      </c>
      <c r="AJ521">
        <v>-583.16099999999994</v>
      </c>
      <c r="AK521">
        <v>-71.98</v>
      </c>
      <c r="AL521">
        <v>2198</v>
      </c>
      <c r="AM521" s="1"/>
      <c r="AN521" s="1"/>
      <c r="AO521" s="1"/>
      <c r="AP521">
        <v>0</v>
      </c>
      <c r="AQ521">
        <v>2093.33</v>
      </c>
      <c r="AR521">
        <v>5</v>
      </c>
      <c r="AS521">
        <v>0</v>
      </c>
      <c r="AT521">
        <v>0</v>
      </c>
      <c r="AU521">
        <v>0.5</v>
      </c>
      <c r="AV521">
        <v>0</v>
      </c>
      <c r="AW521">
        <v>0</v>
      </c>
      <c r="AX521">
        <v>0.1</v>
      </c>
      <c r="AY521" t="s">
        <v>121</v>
      </c>
      <c r="AZ521" t="s">
        <v>113</v>
      </c>
      <c r="BC521">
        <v>0</v>
      </c>
      <c r="BD521">
        <v>0</v>
      </c>
      <c r="BE521">
        <v>0</v>
      </c>
      <c r="BF521">
        <v>0</v>
      </c>
      <c r="BG521">
        <v>0</v>
      </c>
      <c r="BJ521">
        <v>25.96</v>
      </c>
      <c r="BK521">
        <v>0</v>
      </c>
      <c r="BL521">
        <v>570.601</v>
      </c>
      <c r="BM521">
        <v>-570.601</v>
      </c>
      <c r="BN521">
        <v>0</v>
      </c>
      <c r="BO521">
        <v>0</v>
      </c>
      <c r="BP521">
        <v>0</v>
      </c>
      <c r="BQ521">
        <v>596</v>
      </c>
      <c r="BR521">
        <v>2.0933299999999999</v>
      </c>
      <c r="BS521" t="s">
        <v>1020</v>
      </c>
      <c r="BT521">
        <v>0</v>
      </c>
      <c r="BU521">
        <v>10.467000000000001</v>
      </c>
      <c r="BV521">
        <v>0</v>
      </c>
      <c r="BW521">
        <v>2.093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1542.8589999999999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f t="shared" si="40"/>
        <v>2198</v>
      </c>
      <c r="DD521">
        <f t="shared" si="41"/>
        <v>570.601</v>
      </c>
      <c r="DE521">
        <f t="shared" si="42"/>
        <v>12.56</v>
      </c>
      <c r="DF521">
        <f t="shared" si="43"/>
        <v>71.98</v>
      </c>
      <c r="DG521">
        <f t="shared" si="44"/>
        <v>115.137</v>
      </c>
      <c r="DH521">
        <v>1542.8589999999999</v>
      </c>
    </row>
    <row r="522" spans="1:112" x14ac:dyDescent="0.3">
      <c r="A522">
        <v>8712381004</v>
      </c>
      <c r="B522">
        <v>10712318302</v>
      </c>
      <c r="C522" s="1">
        <v>45927.456250000003</v>
      </c>
      <c r="D522" s="1">
        <v>45934.518055555556</v>
      </c>
      <c r="E522" t="s">
        <v>1021</v>
      </c>
      <c r="F522">
        <v>3502</v>
      </c>
      <c r="G522">
        <v>3502</v>
      </c>
      <c r="H522">
        <v>0</v>
      </c>
      <c r="I522">
        <v>3750</v>
      </c>
      <c r="J522">
        <v>42</v>
      </c>
      <c r="K522" t="s">
        <v>109</v>
      </c>
      <c r="L522">
        <v>18</v>
      </c>
      <c r="M522">
        <v>534.20000000000005</v>
      </c>
      <c r="N522">
        <v>0</v>
      </c>
      <c r="O522">
        <v>0</v>
      </c>
      <c r="P522">
        <v>14.839</v>
      </c>
      <c r="Q522">
        <v>2.968</v>
      </c>
      <c r="R522">
        <v>21.24</v>
      </c>
      <c r="S522">
        <v>743.82500000000005</v>
      </c>
      <c r="T522">
        <v>-743.82500000000005</v>
      </c>
      <c r="U522">
        <v>-761.63199999999995</v>
      </c>
      <c r="V522">
        <v>-71.98</v>
      </c>
      <c r="W522">
        <v>0</v>
      </c>
      <c r="X522">
        <v>61</v>
      </c>
      <c r="Y522">
        <v>0</v>
      </c>
      <c r="Z522">
        <v>10.98</v>
      </c>
      <c r="AA522">
        <v>1</v>
      </c>
      <c r="AB522" t="s">
        <v>116</v>
      </c>
      <c r="AC522">
        <v>3708</v>
      </c>
      <c r="AD522">
        <v>2668.3879999999999</v>
      </c>
      <c r="AE522">
        <v>2668.3879999999999</v>
      </c>
      <c r="AF522">
        <v>0</v>
      </c>
      <c r="AG522">
        <v>0</v>
      </c>
      <c r="AI522">
        <v>0</v>
      </c>
      <c r="AJ522">
        <v>-761.63199999999995</v>
      </c>
      <c r="AK522">
        <v>-71.98</v>
      </c>
      <c r="AL522">
        <v>3502</v>
      </c>
      <c r="AM522" s="1"/>
      <c r="AN522" s="1"/>
      <c r="AO522" s="1"/>
      <c r="AP522">
        <v>0</v>
      </c>
      <c r="AQ522">
        <v>2967.8</v>
      </c>
      <c r="AR522">
        <v>18</v>
      </c>
      <c r="AS522">
        <v>0</v>
      </c>
      <c r="AT522">
        <v>0</v>
      </c>
      <c r="AU522">
        <v>0.5</v>
      </c>
      <c r="AV522">
        <v>0</v>
      </c>
      <c r="AW522">
        <v>0</v>
      </c>
      <c r="AX522">
        <v>0.1</v>
      </c>
      <c r="AY522" t="s">
        <v>112</v>
      </c>
      <c r="AZ522" t="s">
        <v>128</v>
      </c>
      <c r="BC522">
        <v>0</v>
      </c>
      <c r="BD522">
        <v>0</v>
      </c>
      <c r="BE522">
        <v>0</v>
      </c>
      <c r="BF522">
        <v>0</v>
      </c>
      <c r="BG522">
        <v>0</v>
      </c>
      <c r="BJ522">
        <v>21.24</v>
      </c>
      <c r="BK522">
        <v>0</v>
      </c>
      <c r="BL522">
        <v>743.82500000000005</v>
      </c>
      <c r="BM522">
        <v>-743.82500000000005</v>
      </c>
      <c r="BN522">
        <v>0</v>
      </c>
      <c r="BO522">
        <v>0</v>
      </c>
      <c r="BP522">
        <v>0</v>
      </c>
      <c r="BQ522">
        <v>42</v>
      </c>
      <c r="BR522">
        <v>2.9678</v>
      </c>
      <c r="BS522" t="s">
        <v>1022</v>
      </c>
      <c r="BT522">
        <v>0</v>
      </c>
      <c r="BU522">
        <v>14.839</v>
      </c>
      <c r="BV522">
        <v>0</v>
      </c>
      <c r="BW522">
        <v>2.968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2668.3879999999999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f t="shared" si="40"/>
        <v>3502</v>
      </c>
      <c r="DD522">
        <f t="shared" si="41"/>
        <v>743.82500000000005</v>
      </c>
      <c r="DE522">
        <f t="shared" si="42"/>
        <v>17.807000000000002</v>
      </c>
      <c r="DF522">
        <f t="shared" si="43"/>
        <v>71.98</v>
      </c>
      <c r="DG522">
        <f t="shared" si="44"/>
        <v>549.0390000000001</v>
      </c>
      <c r="DH522">
        <v>2668.3880000000004</v>
      </c>
    </row>
    <row r="523" spans="1:112" x14ac:dyDescent="0.3">
      <c r="A523">
        <v>8741345547</v>
      </c>
      <c r="B523">
        <v>10741340612</v>
      </c>
      <c r="C523" s="1">
        <v>45938.423611111109</v>
      </c>
      <c r="D523" s="1">
        <v>45941.955555555556</v>
      </c>
      <c r="E523" t="s">
        <v>1023</v>
      </c>
      <c r="F523">
        <v>1600</v>
      </c>
      <c r="G523">
        <v>0</v>
      </c>
      <c r="H523">
        <v>1600</v>
      </c>
      <c r="I523">
        <v>5000</v>
      </c>
      <c r="J523">
        <v>3229</v>
      </c>
      <c r="K523" t="s">
        <v>109</v>
      </c>
      <c r="L523">
        <v>5</v>
      </c>
      <c r="M523">
        <v>76.19</v>
      </c>
      <c r="N523">
        <v>0</v>
      </c>
      <c r="O523">
        <v>0</v>
      </c>
      <c r="P523">
        <v>7.6189999999999998</v>
      </c>
      <c r="Q523">
        <v>1.524</v>
      </c>
      <c r="R523">
        <v>29.5</v>
      </c>
      <c r="S523">
        <v>472</v>
      </c>
      <c r="T523">
        <v>-472</v>
      </c>
      <c r="U523">
        <v>-481.14299999999997</v>
      </c>
      <c r="V523">
        <v>-53.1</v>
      </c>
      <c r="W523">
        <v>0</v>
      </c>
      <c r="X523">
        <v>45</v>
      </c>
      <c r="Y523">
        <v>0</v>
      </c>
      <c r="Z523">
        <v>8.1</v>
      </c>
      <c r="AA523">
        <v>1</v>
      </c>
      <c r="AB523" t="s">
        <v>110</v>
      </c>
      <c r="AC523">
        <v>1771</v>
      </c>
      <c r="AD523">
        <v>1065.7570000000001</v>
      </c>
      <c r="AE523">
        <v>1065.7570000000001</v>
      </c>
      <c r="AF523">
        <v>0</v>
      </c>
      <c r="AG523">
        <v>-481.14299999999997</v>
      </c>
      <c r="AH523">
        <v>-53.1</v>
      </c>
      <c r="AI523">
        <v>1600</v>
      </c>
      <c r="AJ523">
        <v>0</v>
      </c>
      <c r="AL523">
        <v>0</v>
      </c>
      <c r="AM523" s="1">
        <v>45957</v>
      </c>
      <c r="AN523" s="1">
        <v>45957</v>
      </c>
      <c r="AO523" s="1">
        <v>45957</v>
      </c>
      <c r="AP523">
        <v>0</v>
      </c>
      <c r="AQ523">
        <v>1523.81</v>
      </c>
      <c r="AR523">
        <v>5</v>
      </c>
      <c r="AS523">
        <v>0</v>
      </c>
      <c r="AT523">
        <v>0</v>
      </c>
      <c r="AU523">
        <v>0.5</v>
      </c>
      <c r="AV523">
        <v>0</v>
      </c>
      <c r="AW523">
        <v>0</v>
      </c>
      <c r="AX523">
        <v>0.1</v>
      </c>
      <c r="AY523" t="s">
        <v>127</v>
      </c>
      <c r="AZ523" t="s">
        <v>191</v>
      </c>
      <c r="BA523">
        <v>29.5</v>
      </c>
      <c r="BB523">
        <v>0</v>
      </c>
      <c r="BC523">
        <v>472</v>
      </c>
      <c r="BD523">
        <v>-472</v>
      </c>
      <c r="BE523">
        <v>0</v>
      </c>
      <c r="BF523">
        <v>0</v>
      </c>
      <c r="BG523">
        <v>0</v>
      </c>
      <c r="BH523">
        <v>3229</v>
      </c>
      <c r="BI523">
        <v>1.5238100000000001</v>
      </c>
      <c r="BL523">
        <v>0</v>
      </c>
      <c r="BM523">
        <v>0</v>
      </c>
      <c r="BN523">
        <v>0</v>
      </c>
      <c r="BO523">
        <v>0</v>
      </c>
      <c r="BP523">
        <v>0</v>
      </c>
      <c r="BS523" t="s">
        <v>1024</v>
      </c>
      <c r="BT523">
        <v>7.6189999999999998</v>
      </c>
      <c r="BU523">
        <v>0</v>
      </c>
      <c r="BV523">
        <v>1.524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1065.7570000000001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f t="shared" si="40"/>
        <v>1600</v>
      </c>
      <c r="DD523">
        <f t="shared" si="41"/>
        <v>472</v>
      </c>
      <c r="DE523">
        <f t="shared" si="42"/>
        <v>9.1430000000000007</v>
      </c>
      <c r="DF523">
        <f t="shared" si="43"/>
        <v>53.1</v>
      </c>
      <c r="DG523">
        <f t="shared" si="44"/>
        <v>83.808999999999997</v>
      </c>
      <c r="DH523">
        <v>1065.7570000000001</v>
      </c>
    </row>
    <row r="524" spans="1:112" x14ac:dyDescent="0.3">
      <c r="A524">
        <v>8693415291</v>
      </c>
      <c r="B524">
        <v>10693343652</v>
      </c>
      <c r="C524" s="1">
        <v>45922.443055555559</v>
      </c>
      <c r="D524" s="1">
        <v>45927.512499999997</v>
      </c>
      <c r="E524" t="s">
        <v>587</v>
      </c>
      <c r="F524">
        <v>3564</v>
      </c>
      <c r="G524">
        <v>3564</v>
      </c>
      <c r="H524">
        <v>0</v>
      </c>
      <c r="I524">
        <v>4000</v>
      </c>
      <c r="J524">
        <v>230</v>
      </c>
      <c r="K524" t="s">
        <v>109</v>
      </c>
      <c r="L524">
        <v>18</v>
      </c>
      <c r="M524">
        <v>543.66</v>
      </c>
      <c r="N524">
        <v>0</v>
      </c>
      <c r="O524">
        <v>0</v>
      </c>
      <c r="P524">
        <v>15.102</v>
      </c>
      <c r="Q524">
        <v>3.02</v>
      </c>
      <c r="R524">
        <v>24.78</v>
      </c>
      <c r="S524">
        <v>883.15899999999999</v>
      </c>
      <c r="T524">
        <v>-883.15899999999999</v>
      </c>
      <c r="U524">
        <v>-901.28099999999995</v>
      </c>
      <c r="V524">
        <v>-71.98</v>
      </c>
      <c r="W524">
        <v>0</v>
      </c>
      <c r="X524">
        <v>61</v>
      </c>
      <c r="Y524">
        <v>0</v>
      </c>
      <c r="Z524">
        <v>10.98</v>
      </c>
      <c r="AA524">
        <v>1</v>
      </c>
      <c r="AB524" t="s">
        <v>116</v>
      </c>
      <c r="AC524">
        <v>3770</v>
      </c>
      <c r="AD524">
        <v>2590.739</v>
      </c>
      <c r="AE524">
        <v>2590.739</v>
      </c>
      <c r="AF524">
        <v>0</v>
      </c>
      <c r="AG524">
        <v>0</v>
      </c>
      <c r="AI524">
        <v>0</v>
      </c>
      <c r="AJ524">
        <v>-901.28099999999995</v>
      </c>
      <c r="AK524">
        <v>-71.98</v>
      </c>
      <c r="AL524">
        <v>3564</v>
      </c>
      <c r="AM524" s="1"/>
      <c r="AN524" s="1"/>
      <c r="AO524" s="1"/>
      <c r="AP524">
        <v>0</v>
      </c>
      <c r="AQ524">
        <v>3020.34</v>
      </c>
      <c r="AR524">
        <v>18</v>
      </c>
      <c r="AS524">
        <v>0</v>
      </c>
      <c r="AT524">
        <v>0</v>
      </c>
      <c r="AU524">
        <v>0.5</v>
      </c>
      <c r="AV524">
        <v>0</v>
      </c>
      <c r="AW524">
        <v>0</v>
      </c>
      <c r="AX524">
        <v>0.1</v>
      </c>
      <c r="AY524" t="s">
        <v>112</v>
      </c>
      <c r="AZ524" t="s">
        <v>124</v>
      </c>
      <c r="BC524">
        <v>0</v>
      </c>
      <c r="BD524">
        <v>0</v>
      </c>
      <c r="BE524">
        <v>0</v>
      </c>
      <c r="BF524">
        <v>0</v>
      </c>
      <c r="BG524">
        <v>0</v>
      </c>
      <c r="BJ524">
        <v>24.78</v>
      </c>
      <c r="BK524">
        <v>0</v>
      </c>
      <c r="BL524">
        <v>883.15899999999999</v>
      </c>
      <c r="BM524">
        <v>-883.15899999999999</v>
      </c>
      <c r="BN524">
        <v>0</v>
      </c>
      <c r="BO524">
        <v>0</v>
      </c>
      <c r="BP524">
        <v>0</v>
      </c>
      <c r="BQ524">
        <v>230</v>
      </c>
      <c r="BR524">
        <v>3.02034</v>
      </c>
      <c r="BS524" t="s">
        <v>1025</v>
      </c>
      <c r="BT524">
        <v>0</v>
      </c>
      <c r="BU524">
        <v>15.102</v>
      </c>
      <c r="BV524">
        <v>0</v>
      </c>
      <c r="BW524">
        <v>3.02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2590.739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f t="shared" si="40"/>
        <v>3564</v>
      </c>
      <c r="DD524">
        <f t="shared" si="41"/>
        <v>883.15899999999999</v>
      </c>
      <c r="DE524">
        <f t="shared" si="42"/>
        <v>18.122</v>
      </c>
      <c r="DF524">
        <f t="shared" si="43"/>
        <v>71.98</v>
      </c>
      <c r="DG524">
        <f t="shared" si="44"/>
        <v>558.76199999999994</v>
      </c>
      <c r="DH524">
        <v>2590.739</v>
      </c>
    </row>
    <row r="525" spans="1:112" x14ac:dyDescent="0.3">
      <c r="A525">
        <v>8718090637</v>
      </c>
      <c r="B525">
        <v>10718032900</v>
      </c>
      <c r="C525" s="1">
        <v>45930.615277777775</v>
      </c>
      <c r="D525" s="1">
        <v>45934.554166666669</v>
      </c>
      <c r="E525" t="s">
        <v>655</v>
      </c>
      <c r="F525">
        <v>4444.9799999999996</v>
      </c>
      <c r="G525">
        <v>0</v>
      </c>
      <c r="H525">
        <v>4445</v>
      </c>
      <c r="I525">
        <v>5000</v>
      </c>
      <c r="J525">
        <v>349</v>
      </c>
      <c r="K525" t="s">
        <v>120</v>
      </c>
      <c r="L525">
        <v>18</v>
      </c>
      <c r="M525">
        <v>0</v>
      </c>
      <c r="N525">
        <v>339.02</v>
      </c>
      <c r="O525">
        <v>339.02</v>
      </c>
      <c r="P525">
        <v>18.835000000000001</v>
      </c>
      <c r="Q525">
        <v>3.7669999999999999</v>
      </c>
      <c r="R525">
        <v>24.78</v>
      </c>
      <c r="S525">
        <v>1101.471</v>
      </c>
      <c r="T525">
        <v>-1101.471</v>
      </c>
      <c r="U525">
        <v>-1124.0730000000001</v>
      </c>
      <c r="V525">
        <v>-71.98</v>
      </c>
      <c r="W525">
        <v>0</v>
      </c>
      <c r="X525">
        <v>61</v>
      </c>
      <c r="Y525">
        <v>0</v>
      </c>
      <c r="Z525">
        <v>10.98</v>
      </c>
      <c r="AA525">
        <v>1</v>
      </c>
      <c r="AB525" t="s">
        <v>131</v>
      </c>
      <c r="AC525">
        <v>4651</v>
      </c>
      <c r="AD525">
        <v>3248.9470000000001</v>
      </c>
      <c r="AE525">
        <v>3248.9470000000001</v>
      </c>
      <c r="AF525">
        <v>0</v>
      </c>
      <c r="AG525">
        <v>-1124.0730000000001</v>
      </c>
      <c r="AH525">
        <v>-71.98</v>
      </c>
      <c r="AI525">
        <v>4445</v>
      </c>
      <c r="AJ525">
        <v>0</v>
      </c>
      <c r="AL525">
        <v>0</v>
      </c>
      <c r="AM525" s="1">
        <v>45953</v>
      </c>
      <c r="AN525" s="1">
        <v>45953</v>
      </c>
      <c r="AO525" s="1">
        <v>45953</v>
      </c>
      <c r="AP525">
        <v>0</v>
      </c>
      <c r="AQ525">
        <v>3766.94</v>
      </c>
      <c r="AR525">
        <v>0</v>
      </c>
      <c r="AS525">
        <v>9</v>
      </c>
      <c r="AT525">
        <v>9</v>
      </c>
      <c r="AU525">
        <v>0</v>
      </c>
      <c r="AV525">
        <v>0.25</v>
      </c>
      <c r="AW525">
        <v>0.25</v>
      </c>
      <c r="AX525">
        <v>0.1</v>
      </c>
      <c r="AY525" t="s">
        <v>112</v>
      </c>
      <c r="AZ525" t="s">
        <v>124</v>
      </c>
      <c r="BA525">
        <v>24.78</v>
      </c>
      <c r="BB525">
        <v>0</v>
      </c>
      <c r="BC525">
        <v>1101.471</v>
      </c>
      <c r="BD525">
        <v>-1101.471</v>
      </c>
      <c r="BE525">
        <v>0</v>
      </c>
      <c r="BF525">
        <v>0</v>
      </c>
      <c r="BG525">
        <v>0</v>
      </c>
      <c r="BH525">
        <v>349</v>
      </c>
      <c r="BI525">
        <v>3.76694</v>
      </c>
      <c r="BL525">
        <v>0</v>
      </c>
      <c r="BM525">
        <v>0</v>
      </c>
      <c r="BN525">
        <v>0</v>
      </c>
      <c r="BO525">
        <v>0</v>
      </c>
      <c r="BP525">
        <v>0</v>
      </c>
      <c r="BS525" t="s">
        <v>402</v>
      </c>
      <c r="BT525">
        <v>18.835000000000001</v>
      </c>
      <c r="BU525">
        <v>0</v>
      </c>
      <c r="BV525">
        <v>3.7669999999999999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3248.9470000000001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f t="shared" si="40"/>
        <v>4445</v>
      </c>
      <c r="DD525">
        <f t="shared" si="41"/>
        <v>1101.471</v>
      </c>
      <c r="DE525">
        <f t="shared" si="42"/>
        <v>22.602</v>
      </c>
      <c r="DF525">
        <f t="shared" si="43"/>
        <v>71.98</v>
      </c>
      <c r="DG525">
        <f t="shared" si="44"/>
        <v>696.875</v>
      </c>
      <c r="DH525">
        <v>3248.9470000000001</v>
      </c>
    </row>
    <row r="526" spans="1:112" x14ac:dyDescent="0.3">
      <c r="A526">
        <v>8741034260</v>
      </c>
      <c r="B526">
        <v>10741029324</v>
      </c>
      <c r="C526" s="1">
        <v>45938.42291666667</v>
      </c>
      <c r="D526" s="1">
        <v>45942.572222222225</v>
      </c>
      <c r="E526" t="s">
        <v>486</v>
      </c>
      <c r="F526">
        <v>2886</v>
      </c>
      <c r="G526">
        <v>2886</v>
      </c>
      <c r="H526">
        <v>0</v>
      </c>
      <c r="I526">
        <v>3500</v>
      </c>
      <c r="J526">
        <v>408</v>
      </c>
      <c r="K526" t="s">
        <v>109</v>
      </c>
      <c r="L526">
        <v>18</v>
      </c>
      <c r="M526">
        <v>440.24</v>
      </c>
      <c r="N526">
        <v>0</v>
      </c>
      <c r="O526">
        <v>0</v>
      </c>
      <c r="P526">
        <v>12.228999999999999</v>
      </c>
      <c r="Q526">
        <v>2.4460000000000002</v>
      </c>
      <c r="R526">
        <v>21.24</v>
      </c>
      <c r="S526">
        <v>612.98599999999999</v>
      </c>
      <c r="T526">
        <v>-612.98599999999999</v>
      </c>
      <c r="U526">
        <v>-627.66099999999994</v>
      </c>
      <c r="V526">
        <v>-71.98</v>
      </c>
      <c r="W526">
        <v>0</v>
      </c>
      <c r="X526">
        <v>61</v>
      </c>
      <c r="Y526">
        <v>0</v>
      </c>
      <c r="Z526">
        <v>10.98</v>
      </c>
      <c r="AA526">
        <v>1</v>
      </c>
      <c r="AB526" t="s">
        <v>116</v>
      </c>
      <c r="AC526">
        <v>3092</v>
      </c>
      <c r="AD526">
        <v>2186.3589999999999</v>
      </c>
      <c r="AE526">
        <v>2186.3589999999999</v>
      </c>
      <c r="AF526">
        <v>0</v>
      </c>
      <c r="AG526">
        <v>0</v>
      </c>
      <c r="AI526">
        <v>0</v>
      </c>
      <c r="AJ526">
        <v>-627.66099999999994</v>
      </c>
      <c r="AK526">
        <v>-71.98</v>
      </c>
      <c r="AL526">
        <v>2886</v>
      </c>
      <c r="AM526" s="1"/>
      <c r="AN526" s="1"/>
      <c r="AO526" s="1"/>
      <c r="AP526">
        <v>0</v>
      </c>
      <c r="AQ526">
        <v>2445.7600000000002</v>
      </c>
      <c r="AR526">
        <v>18</v>
      </c>
      <c r="AS526">
        <v>0</v>
      </c>
      <c r="AT526">
        <v>0</v>
      </c>
      <c r="AU526">
        <v>0.5</v>
      </c>
      <c r="AV526">
        <v>0</v>
      </c>
      <c r="AW526">
        <v>0</v>
      </c>
      <c r="AX526">
        <v>0.1</v>
      </c>
      <c r="AY526" t="s">
        <v>112</v>
      </c>
      <c r="AZ526" t="s">
        <v>128</v>
      </c>
      <c r="BC526">
        <v>0</v>
      </c>
      <c r="BD526">
        <v>0</v>
      </c>
      <c r="BE526">
        <v>0</v>
      </c>
      <c r="BF526">
        <v>0</v>
      </c>
      <c r="BG526">
        <v>0</v>
      </c>
      <c r="BJ526">
        <v>21.24</v>
      </c>
      <c r="BK526">
        <v>0</v>
      </c>
      <c r="BL526">
        <v>612.98599999999999</v>
      </c>
      <c r="BM526">
        <v>-612.98599999999999</v>
      </c>
      <c r="BN526">
        <v>0</v>
      </c>
      <c r="BO526">
        <v>0</v>
      </c>
      <c r="BP526">
        <v>0</v>
      </c>
      <c r="BQ526">
        <v>408</v>
      </c>
      <c r="BR526">
        <v>2.4457599999999999</v>
      </c>
      <c r="BS526" t="s">
        <v>1026</v>
      </c>
      <c r="BT526">
        <v>0</v>
      </c>
      <c r="BU526">
        <v>12.228999999999999</v>
      </c>
      <c r="BV526">
        <v>0</v>
      </c>
      <c r="BW526">
        <v>2.4460000000000002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2186.3589999999999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f t="shared" si="40"/>
        <v>2886</v>
      </c>
      <c r="DD526">
        <f t="shared" si="41"/>
        <v>612.98599999999999</v>
      </c>
      <c r="DE526">
        <f t="shared" si="42"/>
        <v>14.674999999999999</v>
      </c>
      <c r="DF526">
        <f t="shared" si="43"/>
        <v>71.98</v>
      </c>
      <c r="DG526">
        <f t="shared" si="44"/>
        <v>452.46899999999999</v>
      </c>
      <c r="DH526">
        <v>2186.3589999999999</v>
      </c>
    </row>
    <row r="527" spans="1:112" x14ac:dyDescent="0.3">
      <c r="A527">
        <v>8730282763</v>
      </c>
      <c r="B527">
        <v>10730241595</v>
      </c>
      <c r="C527" s="1">
        <v>45933.806250000001</v>
      </c>
      <c r="D527" s="1">
        <v>45944.582638888889</v>
      </c>
      <c r="E527" t="s">
        <v>1027</v>
      </c>
      <c r="F527">
        <v>3734</v>
      </c>
      <c r="G527">
        <v>3734</v>
      </c>
      <c r="H527">
        <v>0</v>
      </c>
      <c r="I527">
        <v>5000</v>
      </c>
      <c r="J527">
        <v>1060</v>
      </c>
      <c r="K527" t="s">
        <v>109</v>
      </c>
      <c r="L527">
        <v>18</v>
      </c>
      <c r="M527">
        <v>569.59</v>
      </c>
      <c r="N527">
        <v>0</v>
      </c>
      <c r="O527">
        <v>0</v>
      </c>
      <c r="P527">
        <v>15.821999999999999</v>
      </c>
      <c r="Q527">
        <v>3.1640000000000001</v>
      </c>
      <c r="R527">
        <v>25.96</v>
      </c>
      <c r="S527">
        <v>969.346</v>
      </c>
      <c r="T527">
        <v>-969.346</v>
      </c>
      <c r="U527">
        <v>-988.33199999999999</v>
      </c>
      <c r="V527">
        <v>-71.98</v>
      </c>
      <c r="W527">
        <v>0</v>
      </c>
      <c r="X527">
        <v>61</v>
      </c>
      <c r="Y527">
        <v>0</v>
      </c>
      <c r="Z527">
        <v>10.98</v>
      </c>
      <c r="AA527">
        <v>1</v>
      </c>
      <c r="AB527" t="s">
        <v>116</v>
      </c>
      <c r="AC527">
        <v>3940</v>
      </c>
      <c r="AD527">
        <v>2673.6880000000001</v>
      </c>
      <c r="AE527">
        <v>2673.6880000000001</v>
      </c>
      <c r="AF527">
        <v>0</v>
      </c>
      <c r="AG527">
        <v>0</v>
      </c>
      <c r="AI527">
        <v>0</v>
      </c>
      <c r="AJ527">
        <v>-988.33199999999999</v>
      </c>
      <c r="AK527">
        <v>-71.98</v>
      </c>
      <c r="AL527">
        <v>3734</v>
      </c>
      <c r="AM527" s="1"/>
      <c r="AN527" s="1"/>
      <c r="AO527" s="1"/>
      <c r="AP527">
        <v>0</v>
      </c>
      <c r="AQ527">
        <v>3164.41</v>
      </c>
      <c r="AR527">
        <v>18</v>
      </c>
      <c r="AS527">
        <v>0</v>
      </c>
      <c r="AT527">
        <v>0</v>
      </c>
      <c r="AU527">
        <v>0.5</v>
      </c>
      <c r="AV527">
        <v>0</v>
      </c>
      <c r="AW527">
        <v>0</v>
      </c>
      <c r="AX527">
        <v>0.1</v>
      </c>
      <c r="AY527" t="s">
        <v>112</v>
      </c>
      <c r="AZ527" t="s">
        <v>160</v>
      </c>
      <c r="BC527">
        <v>0</v>
      </c>
      <c r="BD527">
        <v>0</v>
      </c>
      <c r="BE527">
        <v>0</v>
      </c>
      <c r="BF527">
        <v>0</v>
      </c>
      <c r="BG527">
        <v>0</v>
      </c>
      <c r="BJ527">
        <v>25.96</v>
      </c>
      <c r="BK527">
        <v>0</v>
      </c>
      <c r="BL527">
        <v>969.346</v>
      </c>
      <c r="BM527">
        <v>-969.346</v>
      </c>
      <c r="BN527">
        <v>0</v>
      </c>
      <c r="BO527">
        <v>0</v>
      </c>
      <c r="BP527">
        <v>0</v>
      </c>
      <c r="BQ527">
        <v>1060</v>
      </c>
      <c r="BR527">
        <v>3.1644100000000002</v>
      </c>
      <c r="BS527" t="s">
        <v>318</v>
      </c>
      <c r="BT527">
        <v>0</v>
      </c>
      <c r="BU527">
        <v>15.821999999999999</v>
      </c>
      <c r="BV527">
        <v>0</v>
      </c>
      <c r="BW527">
        <v>3.1640000000000001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2673.6880000000001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f t="shared" si="40"/>
        <v>3734</v>
      </c>
      <c r="DD527">
        <f t="shared" si="41"/>
        <v>969.346</v>
      </c>
      <c r="DE527">
        <f t="shared" si="42"/>
        <v>18.986000000000001</v>
      </c>
      <c r="DF527">
        <f t="shared" si="43"/>
        <v>71.98</v>
      </c>
      <c r="DG527">
        <f t="shared" si="44"/>
        <v>585.41200000000003</v>
      </c>
      <c r="DH527">
        <v>2673.6880000000001</v>
      </c>
    </row>
    <row r="528" spans="1:112" x14ac:dyDescent="0.3">
      <c r="A528">
        <v>8727538891</v>
      </c>
      <c r="B528">
        <v>10727492979</v>
      </c>
      <c r="C528" s="1">
        <v>45933.480555555558</v>
      </c>
      <c r="D528" s="1">
        <v>45939.515972222223</v>
      </c>
      <c r="E528" t="s">
        <v>1028</v>
      </c>
      <c r="F528">
        <v>1694</v>
      </c>
      <c r="G528">
        <v>1659.8140000000001</v>
      </c>
      <c r="H528">
        <v>34.186</v>
      </c>
      <c r="I528">
        <v>4000</v>
      </c>
      <c r="J528">
        <v>2000</v>
      </c>
      <c r="K528" t="s">
        <v>109</v>
      </c>
      <c r="L528">
        <v>5</v>
      </c>
      <c r="M528">
        <v>80.67</v>
      </c>
      <c r="N528">
        <v>0</v>
      </c>
      <c r="O528">
        <v>0</v>
      </c>
      <c r="P528">
        <v>8.0670000000000002</v>
      </c>
      <c r="Q528">
        <v>1.6140000000000001</v>
      </c>
      <c r="R528">
        <v>24.78</v>
      </c>
      <c r="S528">
        <v>419.77300000000002</v>
      </c>
      <c r="T528">
        <v>-419.77300000000002</v>
      </c>
      <c r="U528">
        <v>-429.45400000000001</v>
      </c>
      <c r="V528">
        <v>-53.1</v>
      </c>
      <c r="W528">
        <v>0</v>
      </c>
      <c r="X528">
        <v>45</v>
      </c>
      <c r="Y528">
        <v>0</v>
      </c>
      <c r="Z528">
        <v>8.1</v>
      </c>
      <c r="AA528">
        <v>1</v>
      </c>
      <c r="AB528" t="s">
        <v>116</v>
      </c>
      <c r="AC528">
        <v>1900</v>
      </c>
      <c r="AD528">
        <v>1211.4459999999999</v>
      </c>
      <c r="AE528">
        <v>1211.4459999999999</v>
      </c>
      <c r="AF528">
        <v>0</v>
      </c>
      <c r="AG528">
        <v>-8.6669999999999998</v>
      </c>
      <c r="AH528">
        <v>-1.0714399999999999</v>
      </c>
      <c r="AI528">
        <v>34.186</v>
      </c>
      <c r="AJ528">
        <v>-420.78699999999998</v>
      </c>
      <c r="AK528">
        <v>-52.028559999999999</v>
      </c>
      <c r="AL528">
        <v>1659.8140000000001</v>
      </c>
      <c r="AM528" s="1">
        <v>45953</v>
      </c>
      <c r="AN528" s="1">
        <v>45953</v>
      </c>
      <c r="AO528" s="1">
        <v>45953</v>
      </c>
      <c r="AP528">
        <v>0</v>
      </c>
      <c r="AQ528">
        <v>1613.33</v>
      </c>
      <c r="AR528">
        <v>5</v>
      </c>
      <c r="AS528">
        <v>0</v>
      </c>
      <c r="AT528">
        <v>0</v>
      </c>
      <c r="AU528">
        <v>0.5</v>
      </c>
      <c r="AV528">
        <v>0</v>
      </c>
      <c r="AW528">
        <v>0</v>
      </c>
      <c r="AX528">
        <v>0.1</v>
      </c>
      <c r="AY528" t="s">
        <v>112</v>
      </c>
      <c r="AZ528" t="s">
        <v>124</v>
      </c>
      <c r="BA528">
        <v>24.78</v>
      </c>
      <c r="BB528">
        <v>0</v>
      </c>
      <c r="BC528">
        <v>8.4710000000000001</v>
      </c>
      <c r="BD528">
        <v>-8.4710000000000001</v>
      </c>
      <c r="BE528">
        <v>0</v>
      </c>
      <c r="BF528">
        <v>0</v>
      </c>
      <c r="BG528">
        <v>0</v>
      </c>
      <c r="BH528">
        <v>2000</v>
      </c>
      <c r="BI528">
        <v>1.6133299999999999</v>
      </c>
      <c r="BJ528">
        <v>24.78</v>
      </c>
      <c r="BK528">
        <v>0</v>
      </c>
      <c r="BL528">
        <v>411.30200000000002</v>
      </c>
      <c r="BM528">
        <v>-411.30200000000002</v>
      </c>
      <c r="BN528">
        <v>0</v>
      </c>
      <c r="BO528">
        <v>0</v>
      </c>
      <c r="BP528">
        <v>0</v>
      </c>
      <c r="BQ528">
        <v>2000</v>
      </c>
      <c r="BR528">
        <v>1.6133299999999999</v>
      </c>
      <c r="BS528" t="s">
        <v>1029</v>
      </c>
      <c r="BT528">
        <v>0.16300000000000001</v>
      </c>
      <c r="BU528">
        <v>7.9039999999999999</v>
      </c>
      <c r="BV528">
        <v>3.3000000000000002E-2</v>
      </c>
      <c r="BW528">
        <v>1.581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1211.4459999999999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f t="shared" si="40"/>
        <v>1694</v>
      </c>
      <c r="DD528">
        <f t="shared" si="41"/>
        <v>419.77300000000002</v>
      </c>
      <c r="DE528">
        <f t="shared" si="42"/>
        <v>9.6810000000000009</v>
      </c>
      <c r="DF528">
        <f t="shared" si="43"/>
        <v>53.1</v>
      </c>
      <c r="DG528">
        <f t="shared" si="44"/>
        <v>88.736999999999995</v>
      </c>
      <c r="DH528">
        <v>1211.4459999999999</v>
      </c>
    </row>
    <row r="529" spans="1:112" x14ac:dyDescent="0.3">
      <c r="A529">
        <v>8666896038</v>
      </c>
      <c r="B529">
        <v>10666820130</v>
      </c>
      <c r="C529" s="1">
        <v>45913.771527777775</v>
      </c>
      <c r="D529" s="1">
        <v>45920.520138888889</v>
      </c>
      <c r="E529" t="s">
        <v>705</v>
      </c>
      <c r="F529">
        <v>1204</v>
      </c>
      <c r="G529">
        <v>1204</v>
      </c>
      <c r="H529">
        <v>0</v>
      </c>
      <c r="I529">
        <v>2750</v>
      </c>
      <c r="J529">
        <v>1375</v>
      </c>
      <c r="K529" t="s">
        <v>109</v>
      </c>
      <c r="L529">
        <v>12</v>
      </c>
      <c r="M529">
        <v>129</v>
      </c>
      <c r="N529">
        <v>0</v>
      </c>
      <c r="O529">
        <v>0</v>
      </c>
      <c r="P529">
        <v>5.375</v>
      </c>
      <c r="Q529">
        <v>1.075</v>
      </c>
      <c r="R529">
        <v>25.96</v>
      </c>
      <c r="S529">
        <v>312.55799999999999</v>
      </c>
      <c r="T529">
        <v>-312.55799999999999</v>
      </c>
      <c r="U529">
        <v>-319.00799999999998</v>
      </c>
      <c r="V529">
        <v>-53.1</v>
      </c>
      <c r="W529">
        <v>0</v>
      </c>
      <c r="X529">
        <v>45</v>
      </c>
      <c r="Y529">
        <v>0</v>
      </c>
      <c r="Z529">
        <v>8.1</v>
      </c>
      <c r="AA529">
        <v>1</v>
      </c>
      <c r="AB529" t="s">
        <v>116</v>
      </c>
      <c r="AC529">
        <v>1375</v>
      </c>
      <c r="AD529">
        <v>831.89200000000005</v>
      </c>
      <c r="AE529">
        <v>831.89200000000005</v>
      </c>
      <c r="AF529">
        <v>0</v>
      </c>
      <c r="AG529">
        <v>0</v>
      </c>
      <c r="AI529">
        <v>0</v>
      </c>
      <c r="AJ529">
        <v>-319.00799999999998</v>
      </c>
      <c r="AK529">
        <v>-53.1</v>
      </c>
      <c r="AL529">
        <v>1204</v>
      </c>
      <c r="AM529" s="1"/>
      <c r="AN529" s="1"/>
      <c r="AO529" s="1"/>
      <c r="AP529">
        <v>0</v>
      </c>
      <c r="AQ529">
        <v>1075</v>
      </c>
      <c r="AR529">
        <v>12</v>
      </c>
      <c r="AS529">
        <v>0</v>
      </c>
      <c r="AT529">
        <v>0</v>
      </c>
      <c r="AU529">
        <v>0.5</v>
      </c>
      <c r="AV529">
        <v>0</v>
      </c>
      <c r="AW529">
        <v>0</v>
      </c>
      <c r="AX529">
        <v>0.1</v>
      </c>
      <c r="AY529" t="s">
        <v>112</v>
      </c>
      <c r="AZ529" t="s">
        <v>113</v>
      </c>
      <c r="BC529">
        <v>0</v>
      </c>
      <c r="BD529">
        <v>0</v>
      </c>
      <c r="BE529">
        <v>0</v>
      </c>
      <c r="BF529">
        <v>0</v>
      </c>
      <c r="BG529">
        <v>0</v>
      </c>
      <c r="BJ529">
        <v>25.96</v>
      </c>
      <c r="BK529">
        <v>0</v>
      </c>
      <c r="BL529">
        <v>312.55799999999999</v>
      </c>
      <c r="BM529">
        <v>-312.55799999999999</v>
      </c>
      <c r="BN529">
        <v>0</v>
      </c>
      <c r="BO529">
        <v>0</v>
      </c>
      <c r="BP529">
        <v>0</v>
      </c>
      <c r="BQ529">
        <v>1375</v>
      </c>
      <c r="BR529">
        <v>1.075</v>
      </c>
      <c r="BS529" t="s">
        <v>1030</v>
      </c>
      <c r="BT529">
        <v>0</v>
      </c>
      <c r="BU529">
        <v>5.375</v>
      </c>
      <c r="BV529">
        <v>0</v>
      </c>
      <c r="BW529">
        <v>1.075</v>
      </c>
      <c r="BX529">
        <v>0</v>
      </c>
      <c r="BY529">
        <v>831.89200000000005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f t="shared" si="40"/>
        <v>1204</v>
      </c>
      <c r="DD529">
        <f t="shared" si="41"/>
        <v>312.55799999999999</v>
      </c>
      <c r="DE529">
        <f t="shared" si="42"/>
        <v>6.45</v>
      </c>
      <c r="DF529">
        <f t="shared" si="43"/>
        <v>53.1</v>
      </c>
      <c r="DG529">
        <f t="shared" si="44"/>
        <v>134.375</v>
      </c>
      <c r="DH529">
        <v>831.89199999999994</v>
      </c>
    </row>
    <row r="530" spans="1:112" x14ac:dyDescent="0.3">
      <c r="A530">
        <v>8710428507</v>
      </c>
      <c r="B530">
        <v>10710364955</v>
      </c>
      <c r="C530" s="1">
        <v>45926.445138888892</v>
      </c>
      <c r="D530" s="1">
        <v>45933.605555555558</v>
      </c>
      <c r="E530" t="s">
        <v>783</v>
      </c>
      <c r="F530">
        <v>3329</v>
      </c>
      <c r="G530">
        <v>318.56400000000002</v>
      </c>
      <c r="H530">
        <v>3010.4360000000001</v>
      </c>
      <c r="I530">
        <v>3750</v>
      </c>
      <c r="J530">
        <v>215</v>
      </c>
      <c r="K530" t="s">
        <v>109</v>
      </c>
      <c r="L530">
        <v>18</v>
      </c>
      <c r="M530">
        <v>507.81</v>
      </c>
      <c r="N530">
        <v>0</v>
      </c>
      <c r="O530">
        <v>0</v>
      </c>
      <c r="P530">
        <v>14.106</v>
      </c>
      <c r="Q530">
        <v>2.8210000000000002</v>
      </c>
      <c r="R530">
        <v>21.24</v>
      </c>
      <c r="S530">
        <v>707.08</v>
      </c>
      <c r="T530">
        <v>-707.08</v>
      </c>
      <c r="U530">
        <v>-724.00699999999995</v>
      </c>
      <c r="V530">
        <v>-71.98</v>
      </c>
      <c r="W530">
        <v>0</v>
      </c>
      <c r="X530">
        <v>61</v>
      </c>
      <c r="Y530">
        <v>0</v>
      </c>
      <c r="Z530">
        <v>10.98</v>
      </c>
      <c r="AA530">
        <v>1</v>
      </c>
      <c r="AB530" t="s">
        <v>116</v>
      </c>
      <c r="AC530">
        <v>3535</v>
      </c>
      <c r="AD530">
        <v>2533.0129999999999</v>
      </c>
      <c r="AE530">
        <v>2533.0129999999999</v>
      </c>
      <c r="AF530">
        <v>0</v>
      </c>
      <c r="AG530">
        <v>-654.72400000000005</v>
      </c>
      <c r="AH530">
        <v>-65.092339999999993</v>
      </c>
      <c r="AI530">
        <v>3010.4360000000001</v>
      </c>
      <c r="AJ530">
        <v>-69.283000000000001</v>
      </c>
      <c r="AK530">
        <v>-6.8876600000000003</v>
      </c>
      <c r="AL530">
        <v>318.56400000000002</v>
      </c>
      <c r="AM530" s="1">
        <v>45947</v>
      </c>
      <c r="AN530" s="1">
        <v>45947</v>
      </c>
      <c r="AO530" s="1">
        <v>45947</v>
      </c>
      <c r="AP530">
        <v>300</v>
      </c>
      <c r="AQ530">
        <v>2821.19</v>
      </c>
      <c r="AR530">
        <v>18</v>
      </c>
      <c r="AS530">
        <v>0</v>
      </c>
      <c r="AT530">
        <v>0</v>
      </c>
      <c r="AU530">
        <v>0.5</v>
      </c>
      <c r="AV530">
        <v>0</v>
      </c>
      <c r="AW530">
        <v>0</v>
      </c>
      <c r="AX530">
        <v>0.1</v>
      </c>
      <c r="AY530" t="s">
        <v>112</v>
      </c>
      <c r="AZ530" t="s">
        <v>128</v>
      </c>
      <c r="BA530">
        <v>21.24</v>
      </c>
      <c r="BB530">
        <v>0</v>
      </c>
      <c r="BC530">
        <v>639.41700000000003</v>
      </c>
      <c r="BD530">
        <v>-639.41700000000003</v>
      </c>
      <c r="BE530">
        <v>0</v>
      </c>
      <c r="BF530">
        <v>0</v>
      </c>
      <c r="BG530">
        <v>0</v>
      </c>
      <c r="BH530">
        <v>215</v>
      </c>
      <c r="BI530">
        <v>2.8211900000000001</v>
      </c>
      <c r="BJ530">
        <v>21.24</v>
      </c>
      <c r="BK530">
        <v>0</v>
      </c>
      <c r="BL530">
        <v>67.662999999999997</v>
      </c>
      <c r="BM530">
        <v>-67.662999999999997</v>
      </c>
      <c r="BN530">
        <v>0</v>
      </c>
      <c r="BO530">
        <v>0</v>
      </c>
      <c r="BP530">
        <v>0</v>
      </c>
      <c r="BQ530">
        <v>215</v>
      </c>
      <c r="BR530">
        <v>2.8211900000000001</v>
      </c>
      <c r="BS530" t="s">
        <v>1031</v>
      </c>
      <c r="BT530">
        <v>12.756</v>
      </c>
      <c r="BU530">
        <v>1.35</v>
      </c>
      <c r="BV530">
        <v>2.5510000000000002</v>
      </c>
      <c r="BW530">
        <v>0.27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2533.0129999999999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f t="shared" si="40"/>
        <v>3329</v>
      </c>
      <c r="DD530">
        <f t="shared" si="41"/>
        <v>707.08</v>
      </c>
      <c r="DE530">
        <f t="shared" si="42"/>
        <v>16.927</v>
      </c>
      <c r="DF530">
        <f t="shared" si="43"/>
        <v>71.97999999999999</v>
      </c>
      <c r="DG530">
        <f t="shared" si="44"/>
        <v>521.91600000000005</v>
      </c>
      <c r="DH530">
        <v>2533.0129999999999</v>
      </c>
    </row>
    <row r="531" spans="1:112" x14ac:dyDescent="0.3">
      <c r="A531">
        <v>8712807850</v>
      </c>
      <c r="B531">
        <v>10712745127</v>
      </c>
      <c r="C531" s="1">
        <v>45927.456250000003</v>
      </c>
      <c r="D531" s="1">
        <v>45935.57708333333</v>
      </c>
      <c r="E531" t="s">
        <v>1032</v>
      </c>
      <c r="F531">
        <v>3502</v>
      </c>
      <c r="G531">
        <v>3502</v>
      </c>
      <c r="H531">
        <v>0</v>
      </c>
      <c r="I531">
        <v>3750</v>
      </c>
      <c r="J531">
        <v>42</v>
      </c>
      <c r="K531" t="s">
        <v>109</v>
      </c>
      <c r="L531">
        <v>18</v>
      </c>
      <c r="M531">
        <v>534.20000000000005</v>
      </c>
      <c r="N531">
        <v>0</v>
      </c>
      <c r="O531">
        <v>0</v>
      </c>
      <c r="P531">
        <v>14.839</v>
      </c>
      <c r="Q531">
        <v>2.968</v>
      </c>
      <c r="R531">
        <v>21.24</v>
      </c>
      <c r="S531">
        <v>743.82500000000005</v>
      </c>
      <c r="T531">
        <v>-743.82500000000005</v>
      </c>
      <c r="U531">
        <v>-761.63199999999995</v>
      </c>
      <c r="V531">
        <v>-71.98</v>
      </c>
      <c r="W531">
        <v>0</v>
      </c>
      <c r="X531">
        <v>61</v>
      </c>
      <c r="Y531">
        <v>0</v>
      </c>
      <c r="Z531">
        <v>10.98</v>
      </c>
      <c r="AA531">
        <v>1</v>
      </c>
      <c r="AB531" t="s">
        <v>116</v>
      </c>
      <c r="AC531">
        <v>3708</v>
      </c>
      <c r="AD531">
        <v>2668.3879999999999</v>
      </c>
      <c r="AE531">
        <v>2668.3879999999999</v>
      </c>
      <c r="AF531">
        <v>0</v>
      </c>
      <c r="AG531">
        <v>0</v>
      </c>
      <c r="AI531">
        <v>0</v>
      </c>
      <c r="AJ531">
        <v>-761.63199999999995</v>
      </c>
      <c r="AK531">
        <v>-71.98</v>
      </c>
      <c r="AL531">
        <v>3502</v>
      </c>
      <c r="AM531" s="1"/>
      <c r="AN531" s="1"/>
      <c r="AO531" s="1"/>
      <c r="AP531">
        <v>0</v>
      </c>
      <c r="AQ531">
        <v>2967.8</v>
      </c>
      <c r="AR531">
        <v>18</v>
      </c>
      <c r="AS531">
        <v>0</v>
      </c>
      <c r="AT531">
        <v>0</v>
      </c>
      <c r="AU531">
        <v>0.5</v>
      </c>
      <c r="AV531">
        <v>0</v>
      </c>
      <c r="AW531">
        <v>0</v>
      </c>
      <c r="AX531">
        <v>0.1</v>
      </c>
      <c r="AY531" t="s">
        <v>112</v>
      </c>
      <c r="AZ531" t="s">
        <v>128</v>
      </c>
      <c r="BC531">
        <v>0</v>
      </c>
      <c r="BD531">
        <v>0</v>
      </c>
      <c r="BE531">
        <v>0</v>
      </c>
      <c r="BF531">
        <v>0</v>
      </c>
      <c r="BG531">
        <v>0</v>
      </c>
      <c r="BJ531">
        <v>21.24</v>
      </c>
      <c r="BK531">
        <v>0</v>
      </c>
      <c r="BL531">
        <v>743.82500000000005</v>
      </c>
      <c r="BM531">
        <v>-743.82500000000005</v>
      </c>
      <c r="BN531">
        <v>0</v>
      </c>
      <c r="BO531">
        <v>0</v>
      </c>
      <c r="BP531">
        <v>0</v>
      </c>
      <c r="BQ531">
        <v>42</v>
      </c>
      <c r="BR531">
        <v>2.9678</v>
      </c>
      <c r="BS531" t="s">
        <v>1033</v>
      </c>
      <c r="BT531">
        <v>0</v>
      </c>
      <c r="BU531">
        <v>14.839</v>
      </c>
      <c r="BV531">
        <v>0</v>
      </c>
      <c r="BW531">
        <v>2.968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2668.3879999999999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f t="shared" si="40"/>
        <v>3502</v>
      </c>
      <c r="DD531">
        <f t="shared" si="41"/>
        <v>743.82500000000005</v>
      </c>
      <c r="DE531">
        <f t="shared" si="42"/>
        <v>17.807000000000002</v>
      </c>
      <c r="DF531">
        <f t="shared" si="43"/>
        <v>71.98</v>
      </c>
      <c r="DG531">
        <f t="shared" si="44"/>
        <v>549.0390000000001</v>
      </c>
      <c r="DH531">
        <v>2668.3880000000004</v>
      </c>
    </row>
    <row r="532" spans="1:112" x14ac:dyDescent="0.3">
      <c r="A532">
        <v>8701295928</v>
      </c>
      <c r="B532">
        <v>10701226560</v>
      </c>
      <c r="C532" s="1">
        <v>45923.806944444441</v>
      </c>
      <c r="D532" s="1">
        <v>45928.65625</v>
      </c>
      <c r="E532" t="s">
        <v>1034</v>
      </c>
      <c r="F532">
        <v>1012</v>
      </c>
      <c r="G532">
        <v>0</v>
      </c>
      <c r="H532">
        <v>1012</v>
      </c>
      <c r="I532">
        <v>2500</v>
      </c>
      <c r="J532">
        <v>1317</v>
      </c>
      <c r="K532" t="s">
        <v>109</v>
      </c>
      <c r="L532">
        <v>5</v>
      </c>
      <c r="M532">
        <v>48.19</v>
      </c>
      <c r="N532">
        <v>0</v>
      </c>
      <c r="O532">
        <v>0</v>
      </c>
      <c r="P532">
        <v>4.819</v>
      </c>
      <c r="Q532">
        <v>0.96399999999999997</v>
      </c>
      <c r="R532">
        <v>24.78</v>
      </c>
      <c r="S532">
        <v>250.774</v>
      </c>
      <c r="T532">
        <v>-250.774</v>
      </c>
      <c r="U532">
        <v>-256.55700000000002</v>
      </c>
      <c r="V532">
        <v>-53.1</v>
      </c>
      <c r="W532">
        <v>0</v>
      </c>
      <c r="X532">
        <v>45</v>
      </c>
      <c r="Y532">
        <v>0</v>
      </c>
      <c r="Z532">
        <v>8.1</v>
      </c>
      <c r="AA532">
        <v>1</v>
      </c>
      <c r="AB532" t="s">
        <v>116</v>
      </c>
      <c r="AC532">
        <v>1183</v>
      </c>
      <c r="AD532">
        <v>702.34299999999996</v>
      </c>
      <c r="AE532">
        <v>702.34299999999996</v>
      </c>
      <c r="AF532">
        <v>0</v>
      </c>
      <c r="AG532">
        <v>-256.55700000000002</v>
      </c>
      <c r="AH532">
        <v>-53.1</v>
      </c>
      <c r="AI532">
        <v>1012</v>
      </c>
      <c r="AJ532">
        <v>0</v>
      </c>
      <c r="AL532">
        <v>0</v>
      </c>
      <c r="AM532" s="1">
        <v>45943</v>
      </c>
      <c r="AN532" s="1">
        <v>45943</v>
      </c>
      <c r="AO532" s="1">
        <v>45943</v>
      </c>
      <c r="AP532">
        <v>0</v>
      </c>
      <c r="AQ532">
        <v>963.81</v>
      </c>
      <c r="AR532">
        <v>5</v>
      </c>
      <c r="AS532">
        <v>0</v>
      </c>
      <c r="AT532">
        <v>0</v>
      </c>
      <c r="AU532">
        <v>0.5</v>
      </c>
      <c r="AV532">
        <v>0</v>
      </c>
      <c r="AW532">
        <v>0</v>
      </c>
      <c r="AX532">
        <v>0.1</v>
      </c>
      <c r="AY532" t="s">
        <v>112</v>
      </c>
      <c r="AZ532" t="s">
        <v>124</v>
      </c>
      <c r="BA532">
        <v>24.78</v>
      </c>
      <c r="BB532">
        <v>0</v>
      </c>
      <c r="BC532">
        <v>250.774</v>
      </c>
      <c r="BD532">
        <v>-250.774</v>
      </c>
      <c r="BE532">
        <v>0</v>
      </c>
      <c r="BF532">
        <v>0</v>
      </c>
      <c r="BG532">
        <v>0</v>
      </c>
      <c r="BH532">
        <v>1317</v>
      </c>
      <c r="BI532">
        <v>0.96380999999999994</v>
      </c>
      <c r="BL532">
        <v>0</v>
      </c>
      <c r="BM532">
        <v>0</v>
      </c>
      <c r="BN532">
        <v>0</v>
      </c>
      <c r="BO532">
        <v>0</v>
      </c>
      <c r="BP532">
        <v>0</v>
      </c>
      <c r="BS532" t="s">
        <v>1035</v>
      </c>
      <c r="BT532">
        <v>4.819</v>
      </c>
      <c r="BU532">
        <v>0</v>
      </c>
      <c r="BV532">
        <v>0.96399999999999997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702.34299999999996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f t="shared" si="40"/>
        <v>1012</v>
      </c>
      <c r="DD532">
        <f t="shared" si="41"/>
        <v>250.774</v>
      </c>
      <c r="DE532">
        <f t="shared" si="42"/>
        <v>5.7829999999999995</v>
      </c>
      <c r="DF532">
        <f t="shared" si="43"/>
        <v>53.1</v>
      </c>
      <c r="DG532">
        <f t="shared" si="44"/>
        <v>53.009</v>
      </c>
      <c r="DH532">
        <v>702.34299999999996</v>
      </c>
    </row>
    <row r="533" spans="1:112" x14ac:dyDescent="0.3">
      <c r="A533">
        <v>8738750453</v>
      </c>
      <c r="B533">
        <v>10738731857</v>
      </c>
      <c r="C533" s="1">
        <v>45936.808333333334</v>
      </c>
      <c r="D533" s="1">
        <v>45941.40347222222</v>
      </c>
      <c r="E533" t="s">
        <v>108</v>
      </c>
      <c r="F533">
        <v>2410</v>
      </c>
      <c r="G533">
        <v>0</v>
      </c>
      <c r="H533">
        <v>2410</v>
      </c>
      <c r="I533">
        <v>3500</v>
      </c>
      <c r="J533">
        <v>884</v>
      </c>
      <c r="K533" t="s">
        <v>109</v>
      </c>
      <c r="L533">
        <v>5</v>
      </c>
      <c r="M533">
        <v>114.76</v>
      </c>
      <c r="N533">
        <v>0</v>
      </c>
      <c r="O533">
        <v>0</v>
      </c>
      <c r="P533">
        <v>11.476000000000001</v>
      </c>
      <c r="Q533">
        <v>2.2949999999999999</v>
      </c>
      <c r="R533">
        <v>24.78</v>
      </c>
      <c r="S533">
        <v>597.19799999999998</v>
      </c>
      <c r="T533">
        <v>-597.19799999999998</v>
      </c>
      <c r="U533">
        <v>-610.96900000000005</v>
      </c>
      <c r="V533">
        <v>-71.98</v>
      </c>
      <c r="W533">
        <v>0</v>
      </c>
      <c r="X533">
        <v>61</v>
      </c>
      <c r="Y533">
        <v>0</v>
      </c>
      <c r="Z533">
        <v>10.98</v>
      </c>
      <c r="AA533">
        <v>1</v>
      </c>
      <c r="AB533" t="s">
        <v>116</v>
      </c>
      <c r="AC533">
        <v>2616</v>
      </c>
      <c r="AD533">
        <v>1727.0509999999999</v>
      </c>
      <c r="AE533">
        <v>1727.0509999999999</v>
      </c>
      <c r="AF533">
        <v>0</v>
      </c>
      <c r="AG533">
        <v>-610.96900000000005</v>
      </c>
      <c r="AH533">
        <v>-71.98</v>
      </c>
      <c r="AI533">
        <v>2410</v>
      </c>
      <c r="AJ533">
        <v>0</v>
      </c>
      <c r="AL533">
        <v>0</v>
      </c>
      <c r="AM533" s="1">
        <v>45957</v>
      </c>
      <c r="AN533" s="1">
        <v>45957</v>
      </c>
      <c r="AO533" s="1">
        <v>45957</v>
      </c>
      <c r="AP533">
        <v>0</v>
      </c>
      <c r="AQ533">
        <v>2295.2399999999998</v>
      </c>
      <c r="AR533">
        <v>5</v>
      </c>
      <c r="AS533">
        <v>0</v>
      </c>
      <c r="AT533">
        <v>0</v>
      </c>
      <c r="AU533">
        <v>0.5</v>
      </c>
      <c r="AV533">
        <v>0</v>
      </c>
      <c r="AW533">
        <v>0</v>
      </c>
      <c r="AX533">
        <v>0.1</v>
      </c>
      <c r="AY533" t="s">
        <v>112</v>
      </c>
      <c r="AZ533" t="s">
        <v>113</v>
      </c>
      <c r="BA533">
        <v>24.78</v>
      </c>
      <c r="BB533">
        <v>0</v>
      </c>
      <c r="BC533">
        <v>597.19799999999998</v>
      </c>
      <c r="BD533">
        <v>-597.19799999999998</v>
      </c>
      <c r="BE533">
        <v>0</v>
      </c>
      <c r="BF533">
        <v>0</v>
      </c>
      <c r="BG533">
        <v>0</v>
      </c>
      <c r="BH533">
        <v>884</v>
      </c>
      <c r="BI533">
        <v>2.2952400000000002</v>
      </c>
      <c r="BL533">
        <v>0</v>
      </c>
      <c r="BM533">
        <v>0</v>
      </c>
      <c r="BN533">
        <v>0</v>
      </c>
      <c r="BO533">
        <v>0</v>
      </c>
      <c r="BP533">
        <v>0</v>
      </c>
      <c r="BS533" t="s">
        <v>1036</v>
      </c>
      <c r="BT533">
        <v>11.476000000000001</v>
      </c>
      <c r="BU533">
        <v>0</v>
      </c>
      <c r="BV533">
        <v>2.2949999999999999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1727.0509999999999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f t="shared" si="40"/>
        <v>2410</v>
      </c>
      <c r="DD533">
        <f t="shared" si="41"/>
        <v>597.19799999999998</v>
      </c>
      <c r="DE533">
        <f t="shared" si="42"/>
        <v>13.771000000000001</v>
      </c>
      <c r="DF533">
        <f t="shared" si="43"/>
        <v>71.98</v>
      </c>
      <c r="DG533">
        <f t="shared" si="44"/>
        <v>126.236</v>
      </c>
      <c r="DH533">
        <v>1727.0510000000002</v>
      </c>
    </row>
    <row r="534" spans="1:112" x14ac:dyDescent="0.3">
      <c r="A534">
        <v>8738241328</v>
      </c>
      <c r="B534">
        <v>10738218445</v>
      </c>
      <c r="C534" s="1">
        <v>45936.454861111109</v>
      </c>
      <c r="D534" s="1">
        <v>45937.863888888889</v>
      </c>
      <c r="E534" t="s">
        <v>346</v>
      </c>
      <c r="F534">
        <v>2410</v>
      </c>
      <c r="G534">
        <v>0</v>
      </c>
      <c r="H534">
        <v>2410</v>
      </c>
      <c r="I534">
        <v>3500</v>
      </c>
      <c r="J534">
        <v>884</v>
      </c>
      <c r="K534" t="s">
        <v>120</v>
      </c>
      <c r="L534">
        <v>5</v>
      </c>
      <c r="M534">
        <v>0</v>
      </c>
      <c r="N534">
        <v>57.38</v>
      </c>
      <c r="O534">
        <v>57.38</v>
      </c>
      <c r="P534">
        <v>11.476000000000001</v>
      </c>
      <c r="Q534">
        <v>2.2949999999999999</v>
      </c>
      <c r="R534">
        <v>24.78</v>
      </c>
      <c r="S534">
        <v>597.19799999999998</v>
      </c>
      <c r="T534">
        <v>-597.19799999999998</v>
      </c>
      <c r="U534">
        <v>-610.96900000000005</v>
      </c>
      <c r="V534">
        <v>-71.98</v>
      </c>
      <c r="W534">
        <v>0</v>
      </c>
      <c r="X534">
        <v>61</v>
      </c>
      <c r="Y534">
        <v>0</v>
      </c>
      <c r="Z534">
        <v>10.98</v>
      </c>
      <c r="AA534">
        <v>1</v>
      </c>
      <c r="AB534" t="s">
        <v>131</v>
      </c>
      <c r="AC534">
        <v>2616</v>
      </c>
      <c r="AD534">
        <v>1727.0509999999999</v>
      </c>
      <c r="AE534">
        <v>1727.0509999999999</v>
      </c>
      <c r="AF534">
        <v>0</v>
      </c>
      <c r="AG534">
        <v>-610.96900000000005</v>
      </c>
      <c r="AH534">
        <v>-71.98</v>
      </c>
      <c r="AI534">
        <v>2410</v>
      </c>
      <c r="AJ534">
        <v>0</v>
      </c>
      <c r="AL534">
        <v>0</v>
      </c>
      <c r="AM534" s="1">
        <v>45953</v>
      </c>
      <c r="AN534" s="1">
        <v>45953</v>
      </c>
      <c r="AO534" s="1">
        <v>45953</v>
      </c>
      <c r="AP534">
        <v>0</v>
      </c>
      <c r="AQ534">
        <v>2295.2399999999998</v>
      </c>
      <c r="AR534">
        <v>0</v>
      </c>
      <c r="AS534">
        <v>2.5</v>
      </c>
      <c r="AT534">
        <v>2.5</v>
      </c>
      <c r="AU534">
        <v>0</v>
      </c>
      <c r="AV534">
        <v>0.25</v>
      </c>
      <c r="AW534">
        <v>0.25</v>
      </c>
      <c r="AX534">
        <v>0.1</v>
      </c>
      <c r="AY534" t="s">
        <v>112</v>
      </c>
      <c r="AZ534" t="s">
        <v>113</v>
      </c>
      <c r="BA534">
        <v>24.78</v>
      </c>
      <c r="BB534">
        <v>0</v>
      </c>
      <c r="BC534">
        <v>597.19799999999998</v>
      </c>
      <c r="BD534">
        <v>-597.19799999999998</v>
      </c>
      <c r="BE534">
        <v>0</v>
      </c>
      <c r="BF534">
        <v>0</v>
      </c>
      <c r="BG534">
        <v>0</v>
      </c>
      <c r="BH534">
        <v>884</v>
      </c>
      <c r="BI534">
        <v>2.2952400000000002</v>
      </c>
      <c r="BL534">
        <v>0</v>
      </c>
      <c r="BM534">
        <v>0</v>
      </c>
      <c r="BN534">
        <v>0</v>
      </c>
      <c r="BO534">
        <v>0</v>
      </c>
      <c r="BP534">
        <v>0</v>
      </c>
      <c r="BS534" t="s">
        <v>1037</v>
      </c>
      <c r="BT534">
        <v>11.476000000000001</v>
      </c>
      <c r="BU534">
        <v>0</v>
      </c>
      <c r="BV534">
        <v>2.2949999999999999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1727.0509999999999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f t="shared" si="40"/>
        <v>2410</v>
      </c>
      <c r="DD534">
        <f t="shared" si="41"/>
        <v>597.19799999999998</v>
      </c>
      <c r="DE534">
        <f t="shared" si="42"/>
        <v>13.771000000000001</v>
      </c>
      <c r="DF534">
        <f t="shared" si="43"/>
        <v>71.98</v>
      </c>
      <c r="DG534">
        <f t="shared" si="44"/>
        <v>126.236</v>
      </c>
      <c r="DH534">
        <v>1727.0510000000002</v>
      </c>
    </row>
    <row r="535" spans="1:112" x14ac:dyDescent="0.3">
      <c r="A535">
        <v>8742495176</v>
      </c>
      <c r="B535">
        <v>10742494887</v>
      </c>
      <c r="C535" s="1">
        <v>45938.796527777777</v>
      </c>
      <c r="D535" s="1">
        <v>45943.472222222219</v>
      </c>
      <c r="E535" t="s">
        <v>495</v>
      </c>
      <c r="F535">
        <v>3013</v>
      </c>
      <c r="G535">
        <v>0</v>
      </c>
      <c r="H535">
        <v>3013</v>
      </c>
      <c r="I535">
        <v>3750</v>
      </c>
      <c r="J535">
        <v>531</v>
      </c>
      <c r="K535" t="s">
        <v>109</v>
      </c>
      <c r="L535">
        <v>18</v>
      </c>
      <c r="M535">
        <v>459.61</v>
      </c>
      <c r="N535">
        <v>0</v>
      </c>
      <c r="O535">
        <v>0</v>
      </c>
      <c r="P535">
        <v>12.766999999999999</v>
      </c>
      <c r="Q535">
        <v>2.5529999999999999</v>
      </c>
      <c r="R535">
        <v>21.24</v>
      </c>
      <c r="S535">
        <v>639.96100000000001</v>
      </c>
      <c r="T535">
        <v>-639.96100000000001</v>
      </c>
      <c r="U535">
        <v>-655.28099999999995</v>
      </c>
      <c r="V535">
        <v>-71.98</v>
      </c>
      <c r="W535">
        <v>0</v>
      </c>
      <c r="X535">
        <v>61</v>
      </c>
      <c r="Y535">
        <v>0</v>
      </c>
      <c r="Z535">
        <v>10.98</v>
      </c>
      <c r="AA535">
        <v>1</v>
      </c>
      <c r="AB535" t="s">
        <v>116</v>
      </c>
      <c r="AC535">
        <v>3219</v>
      </c>
      <c r="AD535">
        <v>2285.739</v>
      </c>
      <c r="AE535">
        <v>2285.739</v>
      </c>
      <c r="AF535">
        <v>0</v>
      </c>
      <c r="AG535">
        <v>-655.28099999999995</v>
      </c>
      <c r="AH535">
        <v>-71.98</v>
      </c>
      <c r="AI535">
        <v>3013</v>
      </c>
      <c r="AJ535">
        <v>0</v>
      </c>
      <c r="AL535">
        <v>0</v>
      </c>
      <c r="AM535" s="1">
        <v>45957</v>
      </c>
      <c r="AN535" s="1">
        <v>45957</v>
      </c>
      <c r="AO535" s="1">
        <v>45957</v>
      </c>
      <c r="AP535">
        <v>0</v>
      </c>
      <c r="AQ535">
        <v>2553.39</v>
      </c>
      <c r="AR535">
        <v>18</v>
      </c>
      <c r="AS535">
        <v>0</v>
      </c>
      <c r="AT535">
        <v>0</v>
      </c>
      <c r="AU535">
        <v>0.5</v>
      </c>
      <c r="AV535">
        <v>0</v>
      </c>
      <c r="AW535">
        <v>0</v>
      </c>
      <c r="AX535">
        <v>0.1</v>
      </c>
      <c r="AY535" t="s">
        <v>112</v>
      </c>
      <c r="AZ535" t="s">
        <v>128</v>
      </c>
      <c r="BA535">
        <v>21.24</v>
      </c>
      <c r="BB535">
        <v>0</v>
      </c>
      <c r="BC535">
        <v>639.96100000000001</v>
      </c>
      <c r="BD535">
        <v>-639.96100000000001</v>
      </c>
      <c r="BE535">
        <v>0</v>
      </c>
      <c r="BF535">
        <v>0</v>
      </c>
      <c r="BG535">
        <v>0</v>
      </c>
      <c r="BH535">
        <v>531</v>
      </c>
      <c r="BI535">
        <v>2.5533899999999998</v>
      </c>
      <c r="BL535">
        <v>0</v>
      </c>
      <c r="BM535">
        <v>0</v>
      </c>
      <c r="BN535">
        <v>0</v>
      </c>
      <c r="BO535">
        <v>0</v>
      </c>
      <c r="BP535">
        <v>0</v>
      </c>
      <c r="BS535" t="s">
        <v>1038</v>
      </c>
      <c r="BT535">
        <v>12.766999999999999</v>
      </c>
      <c r="BU535">
        <v>0</v>
      </c>
      <c r="BV535">
        <v>2.5529999999999999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2285.739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f t="shared" si="40"/>
        <v>3013</v>
      </c>
      <c r="DD535">
        <f t="shared" si="41"/>
        <v>639.96100000000001</v>
      </c>
      <c r="DE535">
        <f t="shared" si="42"/>
        <v>15.32</v>
      </c>
      <c r="DF535">
        <f t="shared" si="43"/>
        <v>71.98</v>
      </c>
      <c r="DG535">
        <f t="shared" si="44"/>
        <v>472.37700000000001</v>
      </c>
      <c r="DH535">
        <v>2285.7389999999996</v>
      </c>
    </row>
    <row r="536" spans="1:112" x14ac:dyDescent="0.3">
      <c r="A536">
        <v>8721348741</v>
      </c>
      <c r="B536">
        <v>10721293675</v>
      </c>
      <c r="C536" s="1">
        <v>45930.615277777775</v>
      </c>
      <c r="D536" s="1">
        <v>45937.489583333336</v>
      </c>
      <c r="E536" t="s">
        <v>390</v>
      </c>
      <c r="F536">
        <v>3143</v>
      </c>
      <c r="G536">
        <v>0</v>
      </c>
      <c r="H536">
        <v>3143</v>
      </c>
      <c r="I536">
        <v>4000</v>
      </c>
      <c r="J536">
        <v>651</v>
      </c>
      <c r="K536" t="s">
        <v>109</v>
      </c>
      <c r="L536">
        <v>18</v>
      </c>
      <c r="M536">
        <v>479.44</v>
      </c>
      <c r="N536">
        <v>0</v>
      </c>
      <c r="O536">
        <v>0</v>
      </c>
      <c r="P536">
        <v>13.318</v>
      </c>
      <c r="Q536">
        <v>2.6640000000000001</v>
      </c>
      <c r="R536">
        <v>21.24</v>
      </c>
      <c r="S536">
        <v>667.57299999999998</v>
      </c>
      <c r="T536">
        <v>-667.57299999999998</v>
      </c>
      <c r="U536">
        <v>-683.55499999999995</v>
      </c>
      <c r="V536">
        <v>-71.98</v>
      </c>
      <c r="W536">
        <v>0</v>
      </c>
      <c r="X536">
        <v>61</v>
      </c>
      <c r="Y536">
        <v>0</v>
      </c>
      <c r="Z536">
        <v>10.98</v>
      </c>
      <c r="AA536">
        <v>1</v>
      </c>
      <c r="AB536" t="s">
        <v>116</v>
      </c>
      <c r="AC536">
        <v>3349</v>
      </c>
      <c r="AD536">
        <v>2387.4650000000001</v>
      </c>
      <c r="AE536">
        <v>2387.4650000000001</v>
      </c>
      <c r="AF536">
        <v>0</v>
      </c>
      <c r="AG536">
        <v>-683.55499999999995</v>
      </c>
      <c r="AH536">
        <v>-71.98</v>
      </c>
      <c r="AI536">
        <v>3143</v>
      </c>
      <c r="AJ536">
        <v>0</v>
      </c>
      <c r="AL536">
        <v>0</v>
      </c>
      <c r="AM536" s="1">
        <v>45953</v>
      </c>
      <c r="AN536" s="1">
        <v>45953</v>
      </c>
      <c r="AO536" s="1">
        <v>45953</v>
      </c>
      <c r="AP536">
        <v>0</v>
      </c>
      <c r="AQ536">
        <v>2663.56</v>
      </c>
      <c r="AR536">
        <v>18</v>
      </c>
      <c r="AS536">
        <v>0</v>
      </c>
      <c r="AT536">
        <v>0</v>
      </c>
      <c r="AU536">
        <v>0.5</v>
      </c>
      <c r="AV536">
        <v>0</v>
      </c>
      <c r="AW536">
        <v>0</v>
      </c>
      <c r="AX536">
        <v>0.1</v>
      </c>
      <c r="AY536" t="s">
        <v>112</v>
      </c>
      <c r="AZ536" t="s">
        <v>128</v>
      </c>
      <c r="BA536">
        <v>21.24</v>
      </c>
      <c r="BB536">
        <v>0</v>
      </c>
      <c r="BC536">
        <v>667.57299999999998</v>
      </c>
      <c r="BD536">
        <v>-667.57299999999998</v>
      </c>
      <c r="BE536">
        <v>0</v>
      </c>
      <c r="BF536">
        <v>0</v>
      </c>
      <c r="BG536">
        <v>0</v>
      </c>
      <c r="BH536">
        <v>651</v>
      </c>
      <c r="BI536">
        <v>2.6635599999999999</v>
      </c>
      <c r="BL536">
        <v>0</v>
      </c>
      <c r="BM536">
        <v>0</v>
      </c>
      <c r="BN536">
        <v>0</v>
      </c>
      <c r="BO536">
        <v>0</v>
      </c>
      <c r="BP536">
        <v>0</v>
      </c>
      <c r="BS536" t="s">
        <v>1039</v>
      </c>
      <c r="BT536">
        <v>13.318</v>
      </c>
      <c r="BU536">
        <v>0</v>
      </c>
      <c r="BV536">
        <v>2.6640000000000001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2387.4650000000001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f t="shared" si="40"/>
        <v>3143</v>
      </c>
      <c r="DD536">
        <f t="shared" si="41"/>
        <v>667.57299999999998</v>
      </c>
      <c r="DE536">
        <f t="shared" si="42"/>
        <v>15.981999999999999</v>
      </c>
      <c r="DF536">
        <f t="shared" si="43"/>
        <v>71.98</v>
      </c>
      <c r="DG536">
        <f t="shared" si="44"/>
        <v>492.75799999999998</v>
      </c>
      <c r="DH536">
        <v>2387.4650000000001</v>
      </c>
    </row>
    <row r="537" spans="1:112" x14ac:dyDescent="0.3">
      <c r="A537">
        <v>8747662289</v>
      </c>
      <c r="B537">
        <v>10747683277</v>
      </c>
      <c r="C537" s="1">
        <v>45941.439583333333</v>
      </c>
      <c r="D537" s="1">
        <v>45945.558333333334</v>
      </c>
      <c r="E537" t="s">
        <v>296</v>
      </c>
      <c r="F537">
        <v>3954.99</v>
      </c>
      <c r="G537">
        <v>3955</v>
      </c>
      <c r="H537">
        <v>0</v>
      </c>
      <c r="I537">
        <v>4500</v>
      </c>
      <c r="J537">
        <v>339</v>
      </c>
      <c r="K537" t="s">
        <v>109</v>
      </c>
      <c r="L537">
        <v>18</v>
      </c>
      <c r="M537">
        <v>603.29999999999995</v>
      </c>
      <c r="N537">
        <v>0</v>
      </c>
      <c r="O537">
        <v>0</v>
      </c>
      <c r="P537">
        <v>16.757999999999999</v>
      </c>
      <c r="Q537">
        <v>3.3519999999999999</v>
      </c>
      <c r="R537">
        <v>24.78</v>
      </c>
      <c r="S537">
        <v>980.04899999999998</v>
      </c>
      <c r="T537">
        <v>-980.04899999999998</v>
      </c>
      <c r="U537">
        <v>-1000.159</v>
      </c>
      <c r="V537">
        <v>-71.98</v>
      </c>
      <c r="W537">
        <v>0</v>
      </c>
      <c r="X537">
        <v>61</v>
      </c>
      <c r="Y537">
        <v>0</v>
      </c>
      <c r="Z537">
        <v>10.98</v>
      </c>
      <c r="AA537">
        <v>1</v>
      </c>
      <c r="AB537" t="s">
        <v>116</v>
      </c>
      <c r="AC537">
        <v>4161</v>
      </c>
      <c r="AD537">
        <v>2882.8609999999999</v>
      </c>
      <c r="AE537">
        <v>2882.8609999999999</v>
      </c>
      <c r="AF537">
        <v>0</v>
      </c>
      <c r="AG537">
        <v>0</v>
      </c>
      <c r="AI537">
        <v>0</v>
      </c>
      <c r="AJ537">
        <v>-1000.159</v>
      </c>
      <c r="AK537">
        <v>-71.98</v>
      </c>
      <c r="AL537">
        <v>3955</v>
      </c>
      <c r="AM537" s="1"/>
      <c r="AN537" s="1"/>
      <c r="AO537" s="1"/>
      <c r="AP537">
        <v>0</v>
      </c>
      <c r="AQ537">
        <v>3351.69</v>
      </c>
      <c r="AR537">
        <v>18</v>
      </c>
      <c r="AS537">
        <v>0</v>
      </c>
      <c r="AT537">
        <v>0</v>
      </c>
      <c r="AU537">
        <v>0.5</v>
      </c>
      <c r="AV537">
        <v>0</v>
      </c>
      <c r="AW537">
        <v>0</v>
      </c>
      <c r="AX537">
        <v>0.1</v>
      </c>
      <c r="AY537" t="s">
        <v>112</v>
      </c>
      <c r="AZ537" t="s">
        <v>113</v>
      </c>
      <c r="BC537">
        <v>0</v>
      </c>
      <c r="BD537">
        <v>0</v>
      </c>
      <c r="BE537">
        <v>0</v>
      </c>
      <c r="BF537">
        <v>0</v>
      </c>
      <c r="BG537">
        <v>0</v>
      </c>
      <c r="BJ537">
        <v>24.78</v>
      </c>
      <c r="BK537">
        <v>0</v>
      </c>
      <c r="BL537">
        <v>980.04899999999998</v>
      </c>
      <c r="BM537">
        <v>-980.04899999999998</v>
      </c>
      <c r="BN537">
        <v>0</v>
      </c>
      <c r="BO537">
        <v>0</v>
      </c>
      <c r="BP537">
        <v>0</v>
      </c>
      <c r="BQ537">
        <v>339</v>
      </c>
      <c r="BR537">
        <v>3.3516900000000001</v>
      </c>
      <c r="BS537" t="s">
        <v>1040</v>
      </c>
      <c r="BT537">
        <v>0</v>
      </c>
      <c r="BU537">
        <v>16.757999999999999</v>
      </c>
      <c r="BV537">
        <v>0</v>
      </c>
      <c r="BW537">
        <v>3.3519999999999999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2882.8609999999999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f t="shared" si="40"/>
        <v>3955</v>
      </c>
      <c r="DD537">
        <f t="shared" si="41"/>
        <v>980.04899999999998</v>
      </c>
      <c r="DE537">
        <f t="shared" si="42"/>
        <v>20.11</v>
      </c>
      <c r="DF537">
        <f t="shared" si="43"/>
        <v>71.98</v>
      </c>
      <c r="DG537">
        <f t="shared" si="44"/>
        <v>620.05799999999999</v>
      </c>
      <c r="DH537">
        <v>2882.8609999999999</v>
      </c>
    </row>
    <row r="538" spans="1:112" x14ac:dyDescent="0.3">
      <c r="A538">
        <v>8741371679</v>
      </c>
      <c r="B538">
        <v>10741366744</v>
      </c>
      <c r="C538" s="1">
        <v>45938.423611111109</v>
      </c>
      <c r="D538" s="1">
        <v>45942.490972222222</v>
      </c>
      <c r="E538" t="s">
        <v>985</v>
      </c>
      <c r="F538">
        <v>3294.01</v>
      </c>
      <c r="G538">
        <v>3294</v>
      </c>
      <c r="H538">
        <v>0</v>
      </c>
      <c r="I538">
        <v>4500</v>
      </c>
      <c r="J538">
        <v>1000</v>
      </c>
      <c r="K538" t="s">
        <v>109</v>
      </c>
      <c r="L538">
        <v>18</v>
      </c>
      <c r="M538">
        <v>502.48</v>
      </c>
      <c r="N538">
        <v>0</v>
      </c>
      <c r="O538">
        <v>0</v>
      </c>
      <c r="P538">
        <v>13.958</v>
      </c>
      <c r="Q538">
        <v>2.7919999999999998</v>
      </c>
      <c r="R538">
        <v>24.78</v>
      </c>
      <c r="S538">
        <v>816.25300000000004</v>
      </c>
      <c r="T538">
        <v>-816.25300000000004</v>
      </c>
      <c r="U538">
        <v>-833.00300000000004</v>
      </c>
      <c r="V538">
        <v>-71.98</v>
      </c>
      <c r="W538">
        <v>0</v>
      </c>
      <c r="X538">
        <v>61</v>
      </c>
      <c r="Y538">
        <v>0</v>
      </c>
      <c r="Z538">
        <v>10.98</v>
      </c>
      <c r="AA538">
        <v>1</v>
      </c>
      <c r="AB538" t="s">
        <v>116</v>
      </c>
      <c r="AC538">
        <v>3500</v>
      </c>
      <c r="AD538">
        <v>2389.0169999999998</v>
      </c>
      <c r="AE538">
        <v>2389.0169999999998</v>
      </c>
      <c r="AF538">
        <v>0</v>
      </c>
      <c r="AG538">
        <v>0</v>
      </c>
      <c r="AI538">
        <v>0</v>
      </c>
      <c r="AJ538">
        <v>-833.00300000000004</v>
      </c>
      <c r="AK538">
        <v>-71.98</v>
      </c>
      <c r="AL538">
        <v>3294</v>
      </c>
      <c r="AM538" s="1"/>
      <c r="AN538" s="1"/>
      <c r="AO538" s="1"/>
      <c r="AP538">
        <v>0</v>
      </c>
      <c r="AQ538">
        <v>2791.53</v>
      </c>
      <c r="AR538">
        <v>18</v>
      </c>
      <c r="AS538">
        <v>0</v>
      </c>
      <c r="AT538">
        <v>0</v>
      </c>
      <c r="AU538">
        <v>0.5</v>
      </c>
      <c r="AV538">
        <v>0</v>
      </c>
      <c r="AW538">
        <v>0</v>
      </c>
      <c r="AX538">
        <v>0.1</v>
      </c>
      <c r="AY538" t="s">
        <v>112</v>
      </c>
      <c r="AZ538" t="s">
        <v>113</v>
      </c>
      <c r="BC538">
        <v>0</v>
      </c>
      <c r="BD538">
        <v>0</v>
      </c>
      <c r="BE538">
        <v>0</v>
      </c>
      <c r="BF538">
        <v>0</v>
      </c>
      <c r="BG538">
        <v>0</v>
      </c>
      <c r="BJ538">
        <v>24.78</v>
      </c>
      <c r="BK538">
        <v>0</v>
      </c>
      <c r="BL538">
        <v>816.25300000000004</v>
      </c>
      <c r="BM538">
        <v>-816.25300000000004</v>
      </c>
      <c r="BN538">
        <v>0</v>
      </c>
      <c r="BO538">
        <v>0</v>
      </c>
      <c r="BP538">
        <v>0</v>
      </c>
      <c r="BQ538">
        <v>1000</v>
      </c>
      <c r="BR538">
        <v>2.7915299999999998</v>
      </c>
      <c r="BS538" t="s">
        <v>1041</v>
      </c>
      <c r="BT538">
        <v>0</v>
      </c>
      <c r="BU538">
        <v>13.958</v>
      </c>
      <c r="BV538">
        <v>0</v>
      </c>
      <c r="BW538">
        <v>2.7919999999999998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2389.0169999999998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f t="shared" si="40"/>
        <v>3294</v>
      </c>
      <c r="DD538">
        <f t="shared" si="41"/>
        <v>816.25300000000004</v>
      </c>
      <c r="DE538">
        <f t="shared" si="42"/>
        <v>16.75</v>
      </c>
      <c r="DF538">
        <f t="shared" si="43"/>
        <v>71.98</v>
      </c>
      <c r="DG538">
        <f t="shared" si="44"/>
        <v>516.43799999999999</v>
      </c>
      <c r="DH538">
        <v>2389.0169999999998</v>
      </c>
    </row>
    <row r="539" spans="1:112" x14ac:dyDescent="0.3">
      <c r="A539">
        <v>8715814416</v>
      </c>
      <c r="B539">
        <v>10715754206</v>
      </c>
      <c r="C539" s="1">
        <v>45929.449305555558</v>
      </c>
      <c r="D539" s="1">
        <v>45933.754861111112</v>
      </c>
      <c r="E539" t="s">
        <v>1042</v>
      </c>
      <c r="F539">
        <v>3564</v>
      </c>
      <c r="G539">
        <v>3564</v>
      </c>
      <c r="H539">
        <v>0</v>
      </c>
      <c r="I539">
        <v>4000</v>
      </c>
      <c r="J539">
        <v>230</v>
      </c>
      <c r="K539" t="s">
        <v>109</v>
      </c>
      <c r="L539">
        <v>18</v>
      </c>
      <c r="M539">
        <v>543.66</v>
      </c>
      <c r="N539">
        <v>0</v>
      </c>
      <c r="O539">
        <v>0</v>
      </c>
      <c r="P539">
        <v>15.102</v>
      </c>
      <c r="Q539">
        <v>3.02</v>
      </c>
      <c r="R539">
        <v>24.78</v>
      </c>
      <c r="S539">
        <v>883.15899999999999</v>
      </c>
      <c r="T539">
        <v>-883.15899999999999</v>
      </c>
      <c r="U539">
        <v>-901.28099999999995</v>
      </c>
      <c r="V539">
        <v>-71.98</v>
      </c>
      <c r="W539">
        <v>0</v>
      </c>
      <c r="X539">
        <v>61</v>
      </c>
      <c r="Y539">
        <v>0</v>
      </c>
      <c r="Z539">
        <v>10.98</v>
      </c>
      <c r="AA539">
        <v>1</v>
      </c>
      <c r="AB539" t="s">
        <v>116</v>
      </c>
      <c r="AC539">
        <v>3770</v>
      </c>
      <c r="AD539">
        <v>2590.739</v>
      </c>
      <c r="AE539">
        <v>2590.739</v>
      </c>
      <c r="AF539">
        <v>0</v>
      </c>
      <c r="AG539">
        <v>0</v>
      </c>
      <c r="AI539">
        <v>0</v>
      </c>
      <c r="AJ539">
        <v>-901.28099999999995</v>
      </c>
      <c r="AK539">
        <v>-71.98</v>
      </c>
      <c r="AL539">
        <v>3564</v>
      </c>
      <c r="AM539" s="1"/>
      <c r="AN539" s="1"/>
      <c r="AO539" s="1"/>
      <c r="AP539">
        <v>0</v>
      </c>
      <c r="AQ539">
        <v>3020.34</v>
      </c>
      <c r="AR539">
        <v>18</v>
      </c>
      <c r="AS539">
        <v>0</v>
      </c>
      <c r="AT539">
        <v>0</v>
      </c>
      <c r="AU539">
        <v>0.5</v>
      </c>
      <c r="AV539">
        <v>0</v>
      </c>
      <c r="AW539">
        <v>0</v>
      </c>
      <c r="AX539">
        <v>0.1</v>
      </c>
      <c r="AY539" t="s">
        <v>112</v>
      </c>
      <c r="AZ539" t="s">
        <v>124</v>
      </c>
      <c r="BC539">
        <v>0</v>
      </c>
      <c r="BD539">
        <v>0</v>
      </c>
      <c r="BE539">
        <v>0</v>
      </c>
      <c r="BF539">
        <v>0</v>
      </c>
      <c r="BG539">
        <v>0</v>
      </c>
      <c r="BJ539">
        <v>24.78</v>
      </c>
      <c r="BK539">
        <v>0</v>
      </c>
      <c r="BL539">
        <v>883.15899999999999</v>
      </c>
      <c r="BM539">
        <v>-883.15899999999999</v>
      </c>
      <c r="BN539">
        <v>0</v>
      </c>
      <c r="BO539">
        <v>0</v>
      </c>
      <c r="BP539">
        <v>0</v>
      </c>
      <c r="BQ539">
        <v>230</v>
      </c>
      <c r="BR539">
        <v>3.02034</v>
      </c>
      <c r="BS539" t="s">
        <v>1043</v>
      </c>
      <c r="BT539">
        <v>0</v>
      </c>
      <c r="BU539">
        <v>15.102</v>
      </c>
      <c r="BV539">
        <v>0</v>
      </c>
      <c r="BW539">
        <v>3.02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2590.739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f t="shared" si="40"/>
        <v>3564</v>
      </c>
      <c r="DD539">
        <f t="shared" si="41"/>
        <v>883.15899999999999</v>
      </c>
      <c r="DE539">
        <f t="shared" si="42"/>
        <v>18.122</v>
      </c>
      <c r="DF539">
        <f t="shared" si="43"/>
        <v>71.98</v>
      </c>
      <c r="DG539">
        <f t="shared" si="44"/>
        <v>558.76199999999994</v>
      </c>
      <c r="DH539">
        <v>2590.739</v>
      </c>
    </row>
    <row r="540" spans="1:112" x14ac:dyDescent="0.3">
      <c r="A540">
        <v>8728797991</v>
      </c>
      <c r="B540">
        <v>10728754201</v>
      </c>
      <c r="C540" s="1">
        <v>45933.480555555558</v>
      </c>
      <c r="D540" s="1">
        <v>45936.776388888888</v>
      </c>
      <c r="E540" t="s">
        <v>188</v>
      </c>
      <c r="F540">
        <v>3104</v>
      </c>
      <c r="G540">
        <v>0</v>
      </c>
      <c r="H540">
        <v>3103.99</v>
      </c>
      <c r="I540">
        <v>3500</v>
      </c>
      <c r="J540">
        <v>190</v>
      </c>
      <c r="K540" t="s">
        <v>109</v>
      </c>
      <c r="L540">
        <v>18</v>
      </c>
      <c r="M540">
        <v>473.49</v>
      </c>
      <c r="N540">
        <v>0</v>
      </c>
      <c r="O540">
        <v>0</v>
      </c>
      <c r="P540">
        <v>13.151999999999999</v>
      </c>
      <c r="Q540">
        <v>2.6309999999999998</v>
      </c>
      <c r="R540">
        <v>24.78</v>
      </c>
      <c r="S540">
        <v>769.16899999999998</v>
      </c>
      <c r="T540">
        <v>-769.16899999999998</v>
      </c>
      <c r="U540">
        <v>-784.952</v>
      </c>
      <c r="V540">
        <v>-71.98</v>
      </c>
      <c r="W540">
        <v>0</v>
      </c>
      <c r="X540">
        <v>61</v>
      </c>
      <c r="Y540">
        <v>0</v>
      </c>
      <c r="Z540">
        <v>10.98</v>
      </c>
      <c r="AA540">
        <v>1</v>
      </c>
      <c r="AB540" t="s">
        <v>110</v>
      </c>
      <c r="AC540">
        <v>3310</v>
      </c>
      <c r="AD540">
        <v>2247.058</v>
      </c>
      <c r="AE540">
        <v>2247.058</v>
      </c>
      <c r="AF540">
        <v>0</v>
      </c>
      <c r="AG540">
        <v>-784.952</v>
      </c>
      <c r="AH540">
        <v>-71.98</v>
      </c>
      <c r="AI540">
        <v>3103.99</v>
      </c>
      <c r="AJ540">
        <v>0</v>
      </c>
      <c r="AL540">
        <v>0</v>
      </c>
      <c r="AM540" s="1">
        <v>45953</v>
      </c>
      <c r="AN540" s="1">
        <v>45953</v>
      </c>
      <c r="AO540" s="1">
        <v>45953</v>
      </c>
      <c r="AP540">
        <v>0</v>
      </c>
      <c r="AQ540">
        <v>2630.51</v>
      </c>
      <c r="AR540">
        <v>18</v>
      </c>
      <c r="AS540">
        <v>0</v>
      </c>
      <c r="AT540">
        <v>0</v>
      </c>
      <c r="AU540">
        <v>0.5</v>
      </c>
      <c r="AV540">
        <v>0</v>
      </c>
      <c r="AW540">
        <v>0</v>
      </c>
      <c r="AX540">
        <v>0.1</v>
      </c>
      <c r="AY540" t="s">
        <v>112</v>
      </c>
      <c r="AZ540" t="s">
        <v>113</v>
      </c>
      <c r="BA540">
        <v>24.78</v>
      </c>
      <c r="BB540">
        <v>0</v>
      </c>
      <c r="BC540">
        <v>769.16899999999998</v>
      </c>
      <c r="BD540">
        <v>-769.16899999999998</v>
      </c>
      <c r="BE540">
        <v>0</v>
      </c>
      <c r="BF540">
        <v>0</v>
      </c>
      <c r="BG540">
        <v>0</v>
      </c>
      <c r="BH540">
        <v>190</v>
      </c>
      <c r="BI540">
        <v>2.6305100000000001</v>
      </c>
      <c r="BL540">
        <v>0</v>
      </c>
      <c r="BM540">
        <v>0</v>
      </c>
      <c r="BN540">
        <v>0</v>
      </c>
      <c r="BO540">
        <v>0</v>
      </c>
      <c r="BP540">
        <v>0</v>
      </c>
      <c r="BS540" t="s">
        <v>1044</v>
      </c>
      <c r="BT540">
        <v>13.151999999999999</v>
      </c>
      <c r="BU540">
        <v>0</v>
      </c>
      <c r="BV540">
        <v>2.6309999999999998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2247.058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f t="shared" si="40"/>
        <v>3103.99</v>
      </c>
      <c r="DD540">
        <f t="shared" si="41"/>
        <v>769.16899999999998</v>
      </c>
      <c r="DE540">
        <f t="shared" si="42"/>
        <v>15.782999999999999</v>
      </c>
      <c r="DF540">
        <f t="shared" si="43"/>
        <v>71.98</v>
      </c>
      <c r="DG540">
        <f t="shared" si="44"/>
        <v>486.642</v>
      </c>
      <c r="DH540">
        <v>2247.058</v>
      </c>
    </row>
    <row r="541" spans="1:112" x14ac:dyDescent="0.3">
      <c r="A541">
        <v>8675096594</v>
      </c>
      <c r="B541">
        <v>10675021189</v>
      </c>
      <c r="C541" s="1">
        <v>45916.560416666667</v>
      </c>
      <c r="D541" s="1">
        <v>45920.759722222225</v>
      </c>
      <c r="E541" t="s">
        <v>673</v>
      </c>
      <c r="F541">
        <v>2794</v>
      </c>
      <c r="G541">
        <v>2794</v>
      </c>
      <c r="H541">
        <v>0</v>
      </c>
      <c r="I541">
        <v>3750</v>
      </c>
      <c r="J541">
        <v>750</v>
      </c>
      <c r="K541" t="s">
        <v>109</v>
      </c>
      <c r="L541">
        <v>12</v>
      </c>
      <c r="M541">
        <v>299.36</v>
      </c>
      <c r="N541">
        <v>0</v>
      </c>
      <c r="O541">
        <v>0</v>
      </c>
      <c r="P541">
        <v>12.473000000000001</v>
      </c>
      <c r="Q541">
        <v>2.4950000000000001</v>
      </c>
      <c r="R541">
        <v>24.78</v>
      </c>
      <c r="S541">
        <v>692.35299999999995</v>
      </c>
      <c r="T541">
        <v>-692.35299999999995</v>
      </c>
      <c r="U541">
        <v>-707.32100000000003</v>
      </c>
      <c r="V541">
        <v>-71.98</v>
      </c>
      <c r="W541">
        <v>0</v>
      </c>
      <c r="X541">
        <v>61</v>
      </c>
      <c r="Y541">
        <v>0</v>
      </c>
      <c r="Z541">
        <v>10.98</v>
      </c>
      <c r="AA541">
        <v>1</v>
      </c>
      <c r="AB541" t="s">
        <v>116</v>
      </c>
      <c r="AC541">
        <v>3000</v>
      </c>
      <c r="AD541">
        <v>2014.6990000000001</v>
      </c>
      <c r="AE541">
        <v>2014.6990000000001</v>
      </c>
      <c r="AF541">
        <v>0</v>
      </c>
      <c r="AG541">
        <v>0</v>
      </c>
      <c r="AI541">
        <v>0</v>
      </c>
      <c r="AJ541">
        <v>-707.32100000000003</v>
      </c>
      <c r="AK541">
        <v>-71.98</v>
      </c>
      <c r="AL541">
        <v>2794</v>
      </c>
      <c r="AM541" s="1"/>
      <c r="AN541" s="1"/>
      <c r="AO541" s="1"/>
      <c r="AP541">
        <v>0</v>
      </c>
      <c r="AQ541">
        <v>2494.64</v>
      </c>
      <c r="AR541">
        <v>12</v>
      </c>
      <c r="AS541">
        <v>0</v>
      </c>
      <c r="AT541">
        <v>0</v>
      </c>
      <c r="AU541">
        <v>0.5</v>
      </c>
      <c r="AV541">
        <v>0</v>
      </c>
      <c r="AW541">
        <v>0</v>
      </c>
      <c r="AX541">
        <v>0.1</v>
      </c>
      <c r="AY541" t="s">
        <v>112</v>
      </c>
      <c r="AZ541" t="s">
        <v>124</v>
      </c>
      <c r="BC541">
        <v>0</v>
      </c>
      <c r="BD541">
        <v>0</v>
      </c>
      <c r="BE541">
        <v>0</v>
      </c>
      <c r="BF541">
        <v>0</v>
      </c>
      <c r="BG541">
        <v>0</v>
      </c>
      <c r="BJ541">
        <v>24.78</v>
      </c>
      <c r="BK541">
        <v>0</v>
      </c>
      <c r="BL541">
        <v>692.35299999999995</v>
      </c>
      <c r="BM541">
        <v>-692.35299999999995</v>
      </c>
      <c r="BN541">
        <v>0</v>
      </c>
      <c r="BO541">
        <v>0</v>
      </c>
      <c r="BP541">
        <v>0</v>
      </c>
      <c r="BQ541">
        <v>750</v>
      </c>
      <c r="BR541">
        <v>2.49464</v>
      </c>
      <c r="BS541" t="s">
        <v>1045</v>
      </c>
      <c r="BT541">
        <v>0</v>
      </c>
      <c r="BU541">
        <v>12.473000000000001</v>
      </c>
      <c r="BV541">
        <v>0</v>
      </c>
      <c r="BW541">
        <v>2.4950000000000001</v>
      </c>
      <c r="BX541">
        <v>0</v>
      </c>
      <c r="BY541">
        <v>2014.6990000000001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f t="shared" si="40"/>
        <v>2794</v>
      </c>
      <c r="DD541">
        <f t="shared" si="41"/>
        <v>692.35299999999995</v>
      </c>
      <c r="DE541">
        <f t="shared" si="42"/>
        <v>14.968</v>
      </c>
      <c r="DF541">
        <f t="shared" si="43"/>
        <v>71.98</v>
      </c>
      <c r="DG541">
        <f t="shared" si="44"/>
        <v>311.83300000000003</v>
      </c>
      <c r="DH541">
        <v>2014.6990000000001</v>
      </c>
    </row>
    <row r="542" spans="1:112" x14ac:dyDescent="0.3">
      <c r="A542">
        <v>8659466063</v>
      </c>
      <c r="B542">
        <v>10659390167</v>
      </c>
      <c r="C542" s="1">
        <v>45910.774305555555</v>
      </c>
      <c r="D542" s="1">
        <v>45920.630555555559</v>
      </c>
      <c r="E542" t="s">
        <v>1046</v>
      </c>
      <c r="F542">
        <v>1454</v>
      </c>
      <c r="G542">
        <v>1454</v>
      </c>
      <c r="H542">
        <v>0</v>
      </c>
      <c r="I542">
        <v>3250</v>
      </c>
      <c r="J542">
        <v>1625</v>
      </c>
      <c r="K542" t="s">
        <v>109</v>
      </c>
      <c r="L542">
        <v>12</v>
      </c>
      <c r="M542">
        <v>155.79</v>
      </c>
      <c r="N542">
        <v>0</v>
      </c>
      <c r="O542">
        <v>0</v>
      </c>
      <c r="P542">
        <v>6.4909999999999997</v>
      </c>
      <c r="Q542">
        <v>1.298</v>
      </c>
      <c r="R542">
        <v>22.42</v>
      </c>
      <c r="S542">
        <v>325.98700000000002</v>
      </c>
      <c r="T542">
        <v>-325.98700000000002</v>
      </c>
      <c r="U542">
        <v>-333.77600000000001</v>
      </c>
      <c r="V542">
        <v>-53.1</v>
      </c>
      <c r="W542">
        <v>0</v>
      </c>
      <c r="X542">
        <v>45</v>
      </c>
      <c r="Y542">
        <v>0</v>
      </c>
      <c r="Z542">
        <v>8.1</v>
      </c>
      <c r="AA542">
        <v>1</v>
      </c>
      <c r="AB542" t="s">
        <v>110</v>
      </c>
      <c r="AC542">
        <v>1625</v>
      </c>
      <c r="AD542">
        <v>1067.124</v>
      </c>
      <c r="AE542">
        <v>1067.124</v>
      </c>
      <c r="AF542">
        <v>0</v>
      </c>
      <c r="AG542">
        <v>0</v>
      </c>
      <c r="AI542">
        <v>0</v>
      </c>
      <c r="AJ542">
        <v>-333.77600000000001</v>
      </c>
      <c r="AK542">
        <v>-53.1</v>
      </c>
      <c r="AL542">
        <v>1454</v>
      </c>
      <c r="AM542" s="1"/>
      <c r="AN542" s="1"/>
      <c r="AO542" s="1"/>
      <c r="AP542">
        <v>0</v>
      </c>
      <c r="AQ542">
        <v>1298.21</v>
      </c>
      <c r="AR542">
        <v>12</v>
      </c>
      <c r="AS542">
        <v>0</v>
      </c>
      <c r="AT542">
        <v>0</v>
      </c>
      <c r="AU542">
        <v>0.5</v>
      </c>
      <c r="AV542">
        <v>0</v>
      </c>
      <c r="AW542">
        <v>0</v>
      </c>
      <c r="AX542">
        <v>0.1</v>
      </c>
      <c r="AY542" t="s">
        <v>112</v>
      </c>
      <c r="AZ542" t="s">
        <v>128</v>
      </c>
      <c r="BC542">
        <v>0</v>
      </c>
      <c r="BD542">
        <v>0</v>
      </c>
      <c r="BE542">
        <v>0</v>
      </c>
      <c r="BF542">
        <v>0</v>
      </c>
      <c r="BG542">
        <v>0</v>
      </c>
      <c r="BJ542">
        <v>22.42</v>
      </c>
      <c r="BK542">
        <v>0</v>
      </c>
      <c r="BL542">
        <v>325.98700000000002</v>
      </c>
      <c r="BM542">
        <v>-325.98700000000002</v>
      </c>
      <c r="BN542">
        <v>0</v>
      </c>
      <c r="BO542">
        <v>0</v>
      </c>
      <c r="BP542">
        <v>0</v>
      </c>
      <c r="BQ542">
        <v>1625</v>
      </c>
      <c r="BR542">
        <v>1.2982100000000001</v>
      </c>
      <c r="BS542" t="s">
        <v>1047</v>
      </c>
      <c r="BT542">
        <v>0</v>
      </c>
      <c r="BU542">
        <v>6.4909999999999997</v>
      </c>
      <c r="BV542">
        <v>0</v>
      </c>
      <c r="BW542">
        <v>1.298</v>
      </c>
      <c r="BX542">
        <v>0</v>
      </c>
      <c r="BY542">
        <v>1067.124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f t="shared" si="40"/>
        <v>1454</v>
      </c>
      <c r="DD542">
        <f t="shared" si="41"/>
        <v>325.98700000000002</v>
      </c>
      <c r="DE542">
        <f t="shared" si="42"/>
        <v>7.7889999999999997</v>
      </c>
      <c r="DF542">
        <f t="shared" si="43"/>
        <v>53.1</v>
      </c>
      <c r="DG542">
        <f t="shared" si="44"/>
        <v>162.28100000000001</v>
      </c>
      <c r="DH542">
        <v>1067.124</v>
      </c>
    </row>
    <row r="543" spans="1:112" x14ac:dyDescent="0.3">
      <c r="A543">
        <v>8672976504</v>
      </c>
      <c r="B543">
        <v>10672900928</v>
      </c>
      <c r="C543" s="1">
        <v>45916.459722222222</v>
      </c>
      <c r="D543" s="1">
        <v>45920.72152777778</v>
      </c>
      <c r="E543" t="s">
        <v>1048</v>
      </c>
      <c r="F543">
        <v>2644</v>
      </c>
      <c r="G543">
        <v>2644</v>
      </c>
      <c r="H543">
        <v>0</v>
      </c>
      <c r="I543">
        <v>4750</v>
      </c>
      <c r="J543">
        <v>1900</v>
      </c>
      <c r="K543" t="s">
        <v>109</v>
      </c>
      <c r="L543">
        <v>12</v>
      </c>
      <c r="M543">
        <v>283.29000000000002</v>
      </c>
      <c r="N543">
        <v>0</v>
      </c>
      <c r="O543">
        <v>0</v>
      </c>
      <c r="P543">
        <v>11.804</v>
      </c>
      <c r="Q543">
        <v>2.3610000000000002</v>
      </c>
      <c r="R543">
        <v>31.86</v>
      </c>
      <c r="S543">
        <v>842.37800000000004</v>
      </c>
      <c r="T543">
        <v>-842.37800000000004</v>
      </c>
      <c r="U543">
        <v>-856.54300000000001</v>
      </c>
      <c r="V543">
        <v>-71.98</v>
      </c>
      <c r="W543">
        <v>0</v>
      </c>
      <c r="X543">
        <v>61</v>
      </c>
      <c r="Y543">
        <v>0</v>
      </c>
      <c r="Z543">
        <v>10.98</v>
      </c>
      <c r="AA543">
        <v>1</v>
      </c>
      <c r="AB543" t="s">
        <v>116</v>
      </c>
      <c r="AC543">
        <v>2850</v>
      </c>
      <c r="AD543">
        <v>1715.4770000000001</v>
      </c>
      <c r="AE543">
        <v>1715.4770000000001</v>
      </c>
      <c r="AF543">
        <v>0</v>
      </c>
      <c r="AG543">
        <v>0</v>
      </c>
      <c r="AI543">
        <v>0</v>
      </c>
      <c r="AJ543">
        <v>-856.54300000000001</v>
      </c>
      <c r="AK543">
        <v>-71.98</v>
      </c>
      <c r="AL543">
        <v>2644</v>
      </c>
      <c r="AM543" s="1"/>
      <c r="AN543" s="1"/>
      <c r="AO543" s="1"/>
      <c r="AP543">
        <v>0</v>
      </c>
      <c r="AQ543">
        <v>2360.71</v>
      </c>
      <c r="AR543">
        <v>12</v>
      </c>
      <c r="AS543">
        <v>0</v>
      </c>
      <c r="AT543">
        <v>0</v>
      </c>
      <c r="AU543">
        <v>0.5</v>
      </c>
      <c r="AV543">
        <v>0</v>
      </c>
      <c r="AW543">
        <v>0</v>
      </c>
      <c r="AX543">
        <v>0.1</v>
      </c>
      <c r="AY543" t="s">
        <v>127</v>
      </c>
      <c r="AZ543" t="s">
        <v>128</v>
      </c>
      <c r="BC543">
        <v>0</v>
      </c>
      <c r="BD543">
        <v>0</v>
      </c>
      <c r="BE543">
        <v>0</v>
      </c>
      <c r="BF543">
        <v>0</v>
      </c>
      <c r="BG543">
        <v>0</v>
      </c>
      <c r="BJ543">
        <v>31.86</v>
      </c>
      <c r="BK543">
        <v>0</v>
      </c>
      <c r="BL543">
        <v>842.37800000000004</v>
      </c>
      <c r="BM543">
        <v>-842.37800000000004</v>
      </c>
      <c r="BN543">
        <v>0</v>
      </c>
      <c r="BO543">
        <v>0</v>
      </c>
      <c r="BP543">
        <v>0</v>
      </c>
      <c r="BQ543">
        <v>1900</v>
      </c>
      <c r="BR543">
        <v>2.3607100000000001</v>
      </c>
      <c r="BS543" t="s">
        <v>1049</v>
      </c>
      <c r="BT543">
        <v>0</v>
      </c>
      <c r="BU543">
        <v>11.804</v>
      </c>
      <c r="BV543">
        <v>0</v>
      </c>
      <c r="BW543">
        <v>2.3610000000000002</v>
      </c>
      <c r="BX543">
        <v>0</v>
      </c>
      <c r="BY543">
        <v>1715.4770000000001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f t="shared" si="40"/>
        <v>2644</v>
      </c>
      <c r="DD543">
        <f t="shared" si="41"/>
        <v>842.37800000000004</v>
      </c>
      <c r="DE543">
        <f t="shared" si="42"/>
        <v>14.165000000000001</v>
      </c>
      <c r="DF543">
        <f t="shared" si="43"/>
        <v>71.98</v>
      </c>
      <c r="DG543">
        <f t="shared" si="44"/>
        <v>295.09399999999999</v>
      </c>
      <c r="DH543">
        <v>1715.4769999999999</v>
      </c>
    </row>
    <row r="544" spans="1:112" x14ac:dyDescent="0.3">
      <c r="A544">
        <v>8693566791</v>
      </c>
      <c r="B544">
        <v>10693495165</v>
      </c>
      <c r="C544" s="1">
        <v>45922.443055555559</v>
      </c>
      <c r="D544" s="1">
        <v>45926.577777777777</v>
      </c>
      <c r="E544" t="s">
        <v>403</v>
      </c>
      <c r="F544">
        <v>3294.01</v>
      </c>
      <c r="G544">
        <v>0</v>
      </c>
      <c r="H544">
        <v>3294</v>
      </c>
      <c r="I544">
        <v>3500</v>
      </c>
      <c r="J544">
        <v>0</v>
      </c>
      <c r="K544" t="s">
        <v>109</v>
      </c>
      <c r="L544">
        <v>18</v>
      </c>
      <c r="M544">
        <v>502.48</v>
      </c>
      <c r="N544">
        <v>0</v>
      </c>
      <c r="O544">
        <v>0</v>
      </c>
      <c r="P544">
        <v>13.958</v>
      </c>
      <c r="Q544">
        <v>2.7919999999999998</v>
      </c>
      <c r="R544">
        <v>24.78</v>
      </c>
      <c r="S544">
        <v>816.25300000000004</v>
      </c>
      <c r="T544">
        <v>-816.25300000000004</v>
      </c>
      <c r="U544">
        <v>-833.00300000000004</v>
      </c>
      <c r="V544">
        <v>-71.98</v>
      </c>
      <c r="W544">
        <v>0</v>
      </c>
      <c r="X544">
        <v>61</v>
      </c>
      <c r="Y544">
        <v>0</v>
      </c>
      <c r="Z544">
        <v>10.98</v>
      </c>
      <c r="AA544">
        <v>1</v>
      </c>
      <c r="AB544" t="s">
        <v>116</v>
      </c>
      <c r="AC544">
        <v>3500</v>
      </c>
      <c r="AD544">
        <v>2389.0169999999998</v>
      </c>
      <c r="AE544">
        <v>2389.0169999999998</v>
      </c>
      <c r="AF544">
        <v>0</v>
      </c>
      <c r="AG544">
        <v>-833.00300000000004</v>
      </c>
      <c r="AH544">
        <v>-71.98</v>
      </c>
      <c r="AI544">
        <v>3294</v>
      </c>
      <c r="AJ544">
        <v>0</v>
      </c>
      <c r="AL544">
        <v>0</v>
      </c>
      <c r="AM544" s="1">
        <v>45940</v>
      </c>
      <c r="AN544" s="1">
        <v>45940</v>
      </c>
      <c r="AO544" s="1">
        <v>45940</v>
      </c>
      <c r="AP544">
        <v>0</v>
      </c>
      <c r="AQ544">
        <v>2791.53</v>
      </c>
      <c r="AR544">
        <v>18</v>
      </c>
      <c r="AS544">
        <v>0</v>
      </c>
      <c r="AT544">
        <v>0</v>
      </c>
      <c r="AU544">
        <v>0.5</v>
      </c>
      <c r="AV544">
        <v>0</v>
      </c>
      <c r="AW544">
        <v>0</v>
      </c>
      <c r="AX544">
        <v>0.1</v>
      </c>
      <c r="AY544" t="s">
        <v>112</v>
      </c>
      <c r="AZ544" t="s">
        <v>124</v>
      </c>
      <c r="BA544">
        <v>24.78</v>
      </c>
      <c r="BB544">
        <v>0</v>
      </c>
      <c r="BC544">
        <v>816.25300000000004</v>
      </c>
      <c r="BD544">
        <v>-816.25300000000004</v>
      </c>
      <c r="BE544">
        <v>0</v>
      </c>
      <c r="BF544">
        <v>0</v>
      </c>
      <c r="BG544">
        <v>0</v>
      </c>
      <c r="BH544">
        <v>0</v>
      </c>
      <c r="BI544">
        <v>2.7915299999999998</v>
      </c>
      <c r="BL544">
        <v>0</v>
      </c>
      <c r="BM544">
        <v>0</v>
      </c>
      <c r="BN544">
        <v>0</v>
      </c>
      <c r="BO544">
        <v>0</v>
      </c>
      <c r="BP544">
        <v>0</v>
      </c>
      <c r="BS544" t="s">
        <v>1050</v>
      </c>
      <c r="BT544">
        <v>13.958</v>
      </c>
      <c r="BU544">
        <v>0</v>
      </c>
      <c r="BV544">
        <v>2.7919999999999998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2389.0169999999998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f t="shared" si="40"/>
        <v>3294</v>
      </c>
      <c r="DD544">
        <f t="shared" si="41"/>
        <v>816.25300000000004</v>
      </c>
      <c r="DE544">
        <f t="shared" si="42"/>
        <v>16.75</v>
      </c>
      <c r="DF544">
        <f t="shared" si="43"/>
        <v>71.98</v>
      </c>
      <c r="DG544">
        <f t="shared" si="44"/>
        <v>516.43799999999999</v>
      </c>
      <c r="DH544">
        <v>2389.0169999999998</v>
      </c>
    </row>
    <row r="545" spans="1:112" x14ac:dyDescent="0.3">
      <c r="A545">
        <v>8741848197</v>
      </c>
      <c r="B545">
        <v>10741843275</v>
      </c>
      <c r="C545" s="1">
        <v>45938.423611111109</v>
      </c>
      <c r="D545" s="1">
        <v>45941.399305555555</v>
      </c>
      <c r="E545" t="s">
        <v>1051</v>
      </c>
      <c r="F545">
        <v>3594</v>
      </c>
      <c r="G545">
        <v>0</v>
      </c>
      <c r="H545">
        <v>3594</v>
      </c>
      <c r="I545">
        <v>4000</v>
      </c>
      <c r="J545">
        <v>200</v>
      </c>
      <c r="K545" t="s">
        <v>109</v>
      </c>
      <c r="L545">
        <v>18</v>
      </c>
      <c r="M545">
        <v>548.24</v>
      </c>
      <c r="N545">
        <v>0</v>
      </c>
      <c r="O545">
        <v>0</v>
      </c>
      <c r="P545">
        <v>15.228999999999999</v>
      </c>
      <c r="Q545">
        <v>3.0459999999999998</v>
      </c>
      <c r="R545">
        <v>25.96</v>
      </c>
      <c r="S545">
        <v>933.00199999999995</v>
      </c>
      <c r="T545">
        <v>-933.00199999999995</v>
      </c>
      <c r="U545">
        <v>-951.27700000000004</v>
      </c>
      <c r="V545">
        <v>-71.98</v>
      </c>
      <c r="W545">
        <v>0</v>
      </c>
      <c r="X545">
        <v>61</v>
      </c>
      <c r="Y545">
        <v>0</v>
      </c>
      <c r="Z545">
        <v>10.98</v>
      </c>
      <c r="AA545">
        <v>1</v>
      </c>
      <c r="AB545" t="s">
        <v>110</v>
      </c>
      <c r="AC545">
        <v>3800</v>
      </c>
      <c r="AD545">
        <v>2570.7429999999999</v>
      </c>
      <c r="AE545">
        <v>2570.7429999999999</v>
      </c>
      <c r="AF545">
        <v>0</v>
      </c>
      <c r="AG545">
        <v>-951.27700000000004</v>
      </c>
      <c r="AH545">
        <v>-71.98</v>
      </c>
      <c r="AI545">
        <v>3594</v>
      </c>
      <c r="AJ545">
        <v>0</v>
      </c>
      <c r="AL545">
        <v>0</v>
      </c>
      <c r="AM545" s="1">
        <v>45957</v>
      </c>
      <c r="AN545" s="1">
        <v>45957</v>
      </c>
      <c r="AO545" s="1">
        <v>45957</v>
      </c>
      <c r="AP545">
        <v>0</v>
      </c>
      <c r="AQ545">
        <v>3045.76</v>
      </c>
      <c r="AR545">
        <v>18</v>
      </c>
      <c r="AS545">
        <v>0</v>
      </c>
      <c r="AT545">
        <v>0</v>
      </c>
      <c r="AU545">
        <v>0.5</v>
      </c>
      <c r="AV545">
        <v>0</v>
      </c>
      <c r="AW545">
        <v>0</v>
      </c>
      <c r="AX545">
        <v>0.1</v>
      </c>
      <c r="AY545" t="s">
        <v>112</v>
      </c>
      <c r="AZ545" t="s">
        <v>160</v>
      </c>
      <c r="BA545">
        <v>25.96</v>
      </c>
      <c r="BB545">
        <v>0</v>
      </c>
      <c r="BC545">
        <v>933.00199999999995</v>
      </c>
      <c r="BD545">
        <v>-933.00199999999995</v>
      </c>
      <c r="BE545">
        <v>0</v>
      </c>
      <c r="BF545">
        <v>0</v>
      </c>
      <c r="BG545">
        <v>0</v>
      </c>
      <c r="BH545">
        <v>200</v>
      </c>
      <c r="BI545">
        <v>3.04576</v>
      </c>
      <c r="BL545">
        <v>0</v>
      </c>
      <c r="BM545">
        <v>0</v>
      </c>
      <c r="BN545">
        <v>0</v>
      </c>
      <c r="BO545">
        <v>0</v>
      </c>
      <c r="BP545">
        <v>0</v>
      </c>
      <c r="BS545" t="s">
        <v>1052</v>
      </c>
      <c r="BT545">
        <v>15.228999999999999</v>
      </c>
      <c r="BU545">
        <v>0</v>
      </c>
      <c r="BV545">
        <v>3.0459999999999998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2570.7429999999999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f t="shared" si="40"/>
        <v>3594</v>
      </c>
      <c r="DD545">
        <f t="shared" si="41"/>
        <v>933.00199999999995</v>
      </c>
      <c r="DE545">
        <f t="shared" si="42"/>
        <v>18.274999999999999</v>
      </c>
      <c r="DF545">
        <f t="shared" si="43"/>
        <v>71.98</v>
      </c>
      <c r="DG545">
        <f t="shared" si="44"/>
        <v>563.46900000000005</v>
      </c>
      <c r="DH545">
        <v>2570.7429999999999</v>
      </c>
    </row>
    <row r="546" spans="1:112" x14ac:dyDescent="0.3">
      <c r="A546">
        <v>8706249692</v>
      </c>
      <c r="B546">
        <v>10706182289</v>
      </c>
      <c r="C546" s="1">
        <v>45925.451388888891</v>
      </c>
      <c r="D546" s="1">
        <v>45932.758333333331</v>
      </c>
      <c r="E546" t="s">
        <v>781</v>
      </c>
      <c r="F546">
        <v>4219</v>
      </c>
      <c r="G546">
        <v>0</v>
      </c>
      <c r="H546">
        <v>4219</v>
      </c>
      <c r="I546">
        <v>4750</v>
      </c>
      <c r="J546">
        <v>325</v>
      </c>
      <c r="K546" t="s">
        <v>109</v>
      </c>
      <c r="L546">
        <v>18</v>
      </c>
      <c r="M546">
        <v>643.58000000000004</v>
      </c>
      <c r="N546">
        <v>0</v>
      </c>
      <c r="O546">
        <v>0</v>
      </c>
      <c r="P546">
        <v>17.876999999999999</v>
      </c>
      <c r="Q546">
        <v>3.5750000000000002</v>
      </c>
      <c r="R546">
        <v>24.78</v>
      </c>
      <c r="S546">
        <v>1045.4680000000001</v>
      </c>
      <c r="T546">
        <v>-1045.4680000000001</v>
      </c>
      <c r="U546">
        <v>-1066.92</v>
      </c>
      <c r="V546">
        <v>-71.98</v>
      </c>
      <c r="W546">
        <v>0</v>
      </c>
      <c r="X546">
        <v>61</v>
      </c>
      <c r="Y546">
        <v>0</v>
      </c>
      <c r="Z546">
        <v>10.98</v>
      </c>
      <c r="AA546">
        <v>1</v>
      </c>
      <c r="AB546" t="s">
        <v>110</v>
      </c>
      <c r="AC546">
        <v>4425</v>
      </c>
      <c r="AD546">
        <v>3080.1</v>
      </c>
      <c r="AE546">
        <v>3080.1</v>
      </c>
      <c r="AF546">
        <v>0</v>
      </c>
      <c r="AG546">
        <v>-1066.92</v>
      </c>
      <c r="AH546">
        <v>-71.98</v>
      </c>
      <c r="AI546">
        <v>4219</v>
      </c>
      <c r="AJ546">
        <v>0</v>
      </c>
      <c r="AL546">
        <v>0</v>
      </c>
      <c r="AM546" s="1">
        <v>45946</v>
      </c>
      <c r="AN546" s="1">
        <v>45946</v>
      </c>
      <c r="AO546" s="1">
        <v>45946</v>
      </c>
      <c r="AP546">
        <v>0</v>
      </c>
      <c r="AQ546">
        <v>3575.42</v>
      </c>
      <c r="AR546">
        <v>18</v>
      </c>
      <c r="AS546">
        <v>0</v>
      </c>
      <c r="AT546">
        <v>0</v>
      </c>
      <c r="AU546">
        <v>0.5</v>
      </c>
      <c r="AV546">
        <v>0</v>
      </c>
      <c r="AW546">
        <v>0</v>
      </c>
      <c r="AX546">
        <v>0.1</v>
      </c>
      <c r="AY546" t="s">
        <v>112</v>
      </c>
      <c r="AZ546" t="s">
        <v>124</v>
      </c>
      <c r="BA546">
        <v>24.78</v>
      </c>
      <c r="BB546">
        <v>0</v>
      </c>
      <c r="BC546">
        <v>1045.4680000000001</v>
      </c>
      <c r="BD546">
        <v>-1045.4680000000001</v>
      </c>
      <c r="BE546">
        <v>0</v>
      </c>
      <c r="BF546">
        <v>0</v>
      </c>
      <c r="BG546">
        <v>0</v>
      </c>
      <c r="BH546">
        <v>325</v>
      </c>
      <c r="BI546">
        <v>3.5754199999999998</v>
      </c>
      <c r="BL546">
        <v>0</v>
      </c>
      <c r="BM546">
        <v>0</v>
      </c>
      <c r="BN546">
        <v>0</v>
      </c>
      <c r="BO546">
        <v>0</v>
      </c>
      <c r="BP546">
        <v>0</v>
      </c>
      <c r="BS546" t="s">
        <v>1053</v>
      </c>
      <c r="BT546">
        <v>17.876999999999999</v>
      </c>
      <c r="BU546">
        <v>0</v>
      </c>
      <c r="BV546">
        <v>3.5750000000000002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3080.1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f t="shared" si="40"/>
        <v>4219</v>
      </c>
      <c r="DD546">
        <f t="shared" si="41"/>
        <v>1045.4680000000001</v>
      </c>
      <c r="DE546">
        <f t="shared" si="42"/>
        <v>21.451999999999998</v>
      </c>
      <c r="DF546">
        <f t="shared" si="43"/>
        <v>71.98</v>
      </c>
      <c r="DG546">
        <f t="shared" si="44"/>
        <v>661.45699999999999</v>
      </c>
      <c r="DH546">
        <v>3080.1</v>
      </c>
    </row>
    <row r="547" spans="1:112" x14ac:dyDescent="0.3">
      <c r="A547">
        <v>8738281677</v>
      </c>
      <c r="B547">
        <v>10738258794</v>
      </c>
      <c r="C547" s="1">
        <v>45936.454861111109</v>
      </c>
      <c r="D547" s="1">
        <v>45942.734027777777</v>
      </c>
      <c r="E547" t="s">
        <v>728</v>
      </c>
      <c r="F547">
        <v>3143</v>
      </c>
      <c r="G547">
        <v>0</v>
      </c>
      <c r="H547">
        <v>3143</v>
      </c>
      <c r="I547">
        <v>4000</v>
      </c>
      <c r="J547">
        <v>651</v>
      </c>
      <c r="K547" t="s">
        <v>109</v>
      </c>
      <c r="L547">
        <v>18</v>
      </c>
      <c r="M547">
        <v>479.44</v>
      </c>
      <c r="N547">
        <v>0</v>
      </c>
      <c r="O547">
        <v>0</v>
      </c>
      <c r="P547">
        <v>13.318</v>
      </c>
      <c r="Q547">
        <v>2.6640000000000001</v>
      </c>
      <c r="R547">
        <v>21.24</v>
      </c>
      <c r="S547">
        <v>667.57299999999998</v>
      </c>
      <c r="T547">
        <v>-667.57299999999998</v>
      </c>
      <c r="U547">
        <v>-683.55499999999995</v>
      </c>
      <c r="V547">
        <v>-71.98</v>
      </c>
      <c r="W547">
        <v>0</v>
      </c>
      <c r="X547">
        <v>61</v>
      </c>
      <c r="Y547">
        <v>0</v>
      </c>
      <c r="Z547">
        <v>10.98</v>
      </c>
      <c r="AA547">
        <v>1</v>
      </c>
      <c r="AB547" t="s">
        <v>116</v>
      </c>
      <c r="AC547">
        <v>3349</v>
      </c>
      <c r="AD547">
        <v>2387.4650000000001</v>
      </c>
      <c r="AE547">
        <v>2387.4650000000001</v>
      </c>
      <c r="AF547">
        <v>0</v>
      </c>
      <c r="AG547">
        <v>-683.55499999999995</v>
      </c>
      <c r="AH547">
        <v>-71.98</v>
      </c>
      <c r="AI547">
        <v>3143</v>
      </c>
      <c r="AJ547">
        <v>0</v>
      </c>
      <c r="AL547">
        <v>0</v>
      </c>
      <c r="AM547" s="1">
        <v>45957</v>
      </c>
      <c r="AN547" s="1">
        <v>45957</v>
      </c>
      <c r="AO547" s="1">
        <v>45957</v>
      </c>
      <c r="AP547">
        <v>0</v>
      </c>
      <c r="AQ547">
        <v>2663.56</v>
      </c>
      <c r="AR547">
        <v>18</v>
      </c>
      <c r="AS547">
        <v>0</v>
      </c>
      <c r="AT547">
        <v>0</v>
      </c>
      <c r="AU547">
        <v>0.5</v>
      </c>
      <c r="AV547">
        <v>0</v>
      </c>
      <c r="AW547">
        <v>0</v>
      </c>
      <c r="AX547">
        <v>0.1</v>
      </c>
      <c r="AY547" t="s">
        <v>112</v>
      </c>
      <c r="AZ547" t="s">
        <v>128</v>
      </c>
      <c r="BA547">
        <v>21.24</v>
      </c>
      <c r="BB547">
        <v>0</v>
      </c>
      <c r="BC547">
        <v>667.57299999999998</v>
      </c>
      <c r="BD547">
        <v>-667.57299999999998</v>
      </c>
      <c r="BE547">
        <v>0</v>
      </c>
      <c r="BF547">
        <v>0</v>
      </c>
      <c r="BG547">
        <v>0</v>
      </c>
      <c r="BH547">
        <v>651</v>
      </c>
      <c r="BI547">
        <v>2.6635599999999999</v>
      </c>
      <c r="BL547">
        <v>0</v>
      </c>
      <c r="BM547">
        <v>0</v>
      </c>
      <c r="BN547">
        <v>0</v>
      </c>
      <c r="BO547">
        <v>0</v>
      </c>
      <c r="BP547">
        <v>0</v>
      </c>
      <c r="BS547" t="s">
        <v>1054</v>
      </c>
      <c r="BT547">
        <v>13.318</v>
      </c>
      <c r="BU547">
        <v>0</v>
      </c>
      <c r="BV547">
        <v>2.6640000000000001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2387.4650000000001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f t="shared" si="40"/>
        <v>3143</v>
      </c>
      <c r="DD547">
        <f t="shared" si="41"/>
        <v>667.57299999999998</v>
      </c>
      <c r="DE547">
        <f t="shared" si="42"/>
        <v>15.981999999999999</v>
      </c>
      <c r="DF547">
        <f t="shared" si="43"/>
        <v>71.98</v>
      </c>
      <c r="DG547">
        <f t="shared" si="44"/>
        <v>492.75799999999998</v>
      </c>
      <c r="DH547">
        <v>2387.4650000000001</v>
      </c>
    </row>
    <row r="548" spans="1:112" x14ac:dyDescent="0.3">
      <c r="A548">
        <v>8736133415</v>
      </c>
      <c r="B548">
        <v>10736110544</v>
      </c>
      <c r="C548" s="1">
        <v>45935.731249999997</v>
      </c>
      <c r="D548" s="1">
        <v>45939.638194444444</v>
      </c>
      <c r="E548" t="s">
        <v>1055</v>
      </c>
      <c r="F548">
        <v>1799</v>
      </c>
      <c r="G548">
        <v>1799</v>
      </c>
      <c r="H548">
        <v>0</v>
      </c>
      <c r="I548">
        <v>2500</v>
      </c>
      <c r="J548">
        <v>495</v>
      </c>
      <c r="K548" t="s">
        <v>109</v>
      </c>
      <c r="L548">
        <v>5</v>
      </c>
      <c r="M548">
        <v>85.67</v>
      </c>
      <c r="N548">
        <v>0</v>
      </c>
      <c r="O548">
        <v>0</v>
      </c>
      <c r="P548">
        <v>8.5670000000000002</v>
      </c>
      <c r="Q548">
        <v>1.7130000000000001</v>
      </c>
      <c r="R548">
        <v>27.14</v>
      </c>
      <c r="S548">
        <v>488.24900000000002</v>
      </c>
      <c r="T548">
        <v>-488.24900000000002</v>
      </c>
      <c r="U548">
        <v>-498.529</v>
      </c>
      <c r="V548">
        <v>-53.1</v>
      </c>
      <c r="W548">
        <v>0</v>
      </c>
      <c r="X548">
        <v>45</v>
      </c>
      <c r="Y548">
        <v>0</v>
      </c>
      <c r="Z548">
        <v>8.1</v>
      </c>
      <c r="AA548">
        <v>1</v>
      </c>
      <c r="AB548" t="s">
        <v>110</v>
      </c>
      <c r="AC548">
        <v>2005</v>
      </c>
      <c r="AD548">
        <v>1247.3710000000001</v>
      </c>
      <c r="AE548">
        <v>1247.3710000000001</v>
      </c>
      <c r="AF548">
        <v>0</v>
      </c>
      <c r="AG548">
        <v>0</v>
      </c>
      <c r="AI548">
        <v>0</v>
      </c>
      <c r="AJ548">
        <v>-498.529</v>
      </c>
      <c r="AK548">
        <v>-53.1</v>
      </c>
      <c r="AL548">
        <v>1799</v>
      </c>
      <c r="AM548" s="1"/>
      <c r="AN548" s="1"/>
      <c r="AO548" s="1"/>
      <c r="AP548">
        <v>0</v>
      </c>
      <c r="AQ548">
        <v>1713.33</v>
      </c>
      <c r="AR548">
        <v>5</v>
      </c>
      <c r="AS548">
        <v>0</v>
      </c>
      <c r="AT548">
        <v>0</v>
      </c>
      <c r="AU548">
        <v>0.5</v>
      </c>
      <c r="AV548">
        <v>0</v>
      </c>
      <c r="AW548">
        <v>0</v>
      </c>
      <c r="AX548">
        <v>0.1</v>
      </c>
      <c r="AY548" t="s">
        <v>121</v>
      </c>
      <c r="AZ548" t="s">
        <v>113</v>
      </c>
      <c r="BC548">
        <v>0</v>
      </c>
      <c r="BD548">
        <v>0</v>
      </c>
      <c r="BE548">
        <v>0</v>
      </c>
      <c r="BF548">
        <v>0</v>
      </c>
      <c r="BG548">
        <v>0</v>
      </c>
      <c r="BJ548">
        <v>27.14</v>
      </c>
      <c r="BK548">
        <v>0</v>
      </c>
      <c r="BL548">
        <v>488.24900000000002</v>
      </c>
      <c r="BM548">
        <v>-488.24900000000002</v>
      </c>
      <c r="BN548">
        <v>0</v>
      </c>
      <c r="BO548">
        <v>0</v>
      </c>
      <c r="BP548">
        <v>0</v>
      </c>
      <c r="BQ548">
        <v>495</v>
      </c>
      <c r="BR548">
        <v>1.71333</v>
      </c>
      <c r="BS548" t="s">
        <v>1056</v>
      </c>
      <c r="BT548">
        <v>0</v>
      </c>
      <c r="BU548">
        <v>8.5670000000000002</v>
      </c>
      <c r="BV548">
        <v>0</v>
      </c>
      <c r="BW548">
        <v>1.7130000000000001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1247.3710000000001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f t="shared" si="40"/>
        <v>1799</v>
      </c>
      <c r="DD548">
        <f t="shared" si="41"/>
        <v>488.24900000000002</v>
      </c>
      <c r="DE548">
        <f t="shared" si="42"/>
        <v>10.280000000000001</v>
      </c>
      <c r="DF548">
        <f t="shared" si="43"/>
        <v>53.1</v>
      </c>
      <c r="DG548">
        <f t="shared" si="44"/>
        <v>94.236999999999995</v>
      </c>
      <c r="DH548">
        <v>1247.3710000000001</v>
      </c>
    </row>
    <row r="549" spans="1:112" x14ac:dyDescent="0.3">
      <c r="A549">
        <v>8668594339</v>
      </c>
      <c r="B549">
        <v>10668518467</v>
      </c>
      <c r="C549" s="1">
        <v>45915.47152777778</v>
      </c>
      <c r="D549" s="1">
        <v>45920.706944444442</v>
      </c>
      <c r="E549" t="s">
        <v>525</v>
      </c>
      <c r="F549">
        <v>3356</v>
      </c>
      <c r="G549">
        <v>3356</v>
      </c>
      <c r="H549">
        <v>0</v>
      </c>
      <c r="I549">
        <v>5000</v>
      </c>
      <c r="J549">
        <v>1250</v>
      </c>
      <c r="K549" t="s">
        <v>109</v>
      </c>
      <c r="L549">
        <v>12</v>
      </c>
      <c r="M549">
        <v>359.57</v>
      </c>
      <c r="N549">
        <v>0</v>
      </c>
      <c r="O549">
        <v>0</v>
      </c>
      <c r="P549">
        <v>14.981999999999999</v>
      </c>
      <c r="Q549">
        <v>2.996</v>
      </c>
      <c r="R549">
        <v>25.96</v>
      </c>
      <c r="S549">
        <v>871.21799999999996</v>
      </c>
      <c r="T549">
        <v>-871.21799999999996</v>
      </c>
      <c r="U549">
        <v>-889.19600000000003</v>
      </c>
      <c r="V549">
        <v>-71.98</v>
      </c>
      <c r="W549">
        <v>0</v>
      </c>
      <c r="X549">
        <v>61</v>
      </c>
      <c r="Y549">
        <v>0</v>
      </c>
      <c r="Z549">
        <v>10.98</v>
      </c>
      <c r="AA549">
        <v>1</v>
      </c>
      <c r="AB549" t="s">
        <v>116</v>
      </c>
      <c r="AC549">
        <v>3562</v>
      </c>
      <c r="AD549">
        <v>2394.8240000000001</v>
      </c>
      <c r="AE549">
        <v>2394.8240000000001</v>
      </c>
      <c r="AF549">
        <v>0</v>
      </c>
      <c r="AG549">
        <v>0</v>
      </c>
      <c r="AI549">
        <v>0</v>
      </c>
      <c r="AJ549">
        <v>-889.19600000000003</v>
      </c>
      <c r="AK549">
        <v>-71.98</v>
      </c>
      <c r="AL549">
        <v>3356</v>
      </c>
      <c r="AM549" s="1"/>
      <c r="AN549" s="1"/>
      <c r="AO549" s="1"/>
      <c r="AP549">
        <v>0</v>
      </c>
      <c r="AQ549">
        <v>2996.43</v>
      </c>
      <c r="AR549">
        <v>12</v>
      </c>
      <c r="AS549">
        <v>0</v>
      </c>
      <c r="AT549">
        <v>0</v>
      </c>
      <c r="AU549">
        <v>0.5</v>
      </c>
      <c r="AV549">
        <v>0</v>
      </c>
      <c r="AW549">
        <v>0</v>
      </c>
      <c r="AX549">
        <v>0.1</v>
      </c>
      <c r="AY549" t="s">
        <v>112</v>
      </c>
      <c r="AZ549" t="s">
        <v>160</v>
      </c>
      <c r="BC549">
        <v>0</v>
      </c>
      <c r="BD549">
        <v>0</v>
      </c>
      <c r="BE549">
        <v>0</v>
      </c>
      <c r="BF549">
        <v>0</v>
      </c>
      <c r="BG549">
        <v>0</v>
      </c>
      <c r="BJ549">
        <v>25.96</v>
      </c>
      <c r="BK549">
        <v>0</v>
      </c>
      <c r="BL549">
        <v>871.21799999999996</v>
      </c>
      <c r="BM549">
        <v>-871.21799999999996</v>
      </c>
      <c r="BN549">
        <v>0</v>
      </c>
      <c r="BO549">
        <v>0</v>
      </c>
      <c r="BP549">
        <v>0</v>
      </c>
      <c r="BQ549">
        <v>1250</v>
      </c>
      <c r="BR549">
        <v>2.9964300000000001</v>
      </c>
      <c r="BS549" t="s">
        <v>1057</v>
      </c>
      <c r="BT549">
        <v>0</v>
      </c>
      <c r="BU549">
        <v>14.981999999999999</v>
      </c>
      <c r="BV549">
        <v>0</v>
      </c>
      <c r="BW549">
        <v>2.996</v>
      </c>
      <c r="BX549">
        <v>0</v>
      </c>
      <c r="BY549">
        <v>2394.8240000000001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f t="shared" si="40"/>
        <v>3356</v>
      </c>
      <c r="DD549">
        <f t="shared" si="41"/>
        <v>871.21799999999996</v>
      </c>
      <c r="DE549">
        <f t="shared" si="42"/>
        <v>17.977999999999998</v>
      </c>
      <c r="DF549">
        <f t="shared" si="43"/>
        <v>71.98</v>
      </c>
      <c r="DG549">
        <f t="shared" si="44"/>
        <v>374.55200000000002</v>
      </c>
      <c r="DH549">
        <v>2394.8240000000001</v>
      </c>
    </row>
    <row r="550" spans="1:112" x14ac:dyDescent="0.3">
      <c r="A550">
        <v>8700034488</v>
      </c>
      <c r="B550">
        <v>10699964314</v>
      </c>
      <c r="C550" s="1">
        <v>45923.446527777778</v>
      </c>
      <c r="D550" s="1">
        <v>45927.634722222225</v>
      </c>
      <c r="E550" t="s">
        <v>390</v>
      </c>
      <c r="F550">
        <v>3143</v>
      </c>
      <c r="G550">
        <v>3143</v>
      </c>
      <c r="H550">
        <v>0</v>
      </c>
      <c r="I550">
        <v>4000</v>
      </c>
      <c r="J550">
        <v>651</v>
      </c>
      <c r="K550" t="s">
        <v>109</v>
      </c>
      <c r="L550">
        <v>18</v>
      </c>
      <c r="M550">
        <v>479.44</v>
      </c>
      <c r="N550">
        <v>0</v>
      </c>
      <c r="O550">
        <v>0</v>
      </c>
      <c r="P550">
        <v>13.318</v>
      </c>
      <c r="Q550">
        <v>2.6640000000000001</v>
      </c>
      <c r="R550">
        <v>21.24</v>
      </c>
      <c r="S550">
        <v>667.57299999999998</v>
      </c>
      <c r="T550">
        <v>-667.57299999999998</v>
      </c>
      <c r="U550">
        <v>-683.55499999999995</v>
      </c>
      <c r="V550">
        <v>-71.98</v>
      </c>
      <c r="W550">
        <v>0</v>
      </c>
      <c r="X550">
        <v>61</v>
      </c>
      <c r="Y550">
        <v>0</v>
      </c>
      <c r="Z550">
        <v>10.98</v>
      </c>
      <c r="AA550">
        <v>1</v>
      </c>
      <c r="AB550" t="s">
        <v>116</v>
      </c>
      <c r="AC550">
        <v>3349</v>
      </c>
      <c r="AD550">
        <v>2387.4650000000001</v>
      </c>
      <c r="AE550">
        <v>2387.4650000000001</v>
      </c>
      <c r="AF550">
        <v>0</v>
      </c>
      <c r="AG550">
        <v>0</v>
      </c>
      <c r="AI550">
        <v>0</v>
      </c>
      <c r="AJ550">
        <v>-683.55499999999995</v>
      </c>
      <c r="AK550">
        <v>-71.98</v>
      </c>
      <c r="AL550">
        <v>3143</v>
      </c>
      <c r="AM550" s="1"/>
      <c r="AN550" s="1"/>
      <c r="AO550" s="1"/>
      <c r="AP550">
        <v>0</v>
      </c>
      <c r="AQ550">
        <v>2663.56</v>
      </c>
      <c r="AR550">
        <v>18</v>
      </c>
      <c r="AS550">
        <v>0</v>
      </c>
      <c r="AT550">
        <v>0</v>
      </c>
      <c r="AU550">
        <v>0.5</v>
      </c>
      <c r="AV550">
        <v>0</v>
      </c>
      <c r="AW550">
        <v>0</v>
      </c>
      <c r="AX550">
        <v>0.1</v>
      </c>
      <c r="AY550" t="s">
        <v>112</v>
      </c>
      <c r="AZ550" t="s">
        <v>128</v>
      </c>
      <c r="BC550">
        <v>0</v>
      </c>
      <c r="BD550">
        <v>0</v>
      </c>
      <c r="BE550">
        <v>0</v>
      </c>
      <c r="BF550">
        <v>0</v>
      </c>
      <c r="BG550">
        <v>0</v>
      </c>
      <c r="BJ550">
        <v>21.24</v>
      </c>
      <c r="BK550">
        <v>0</v>
      </c>
      <c r="BL550">
        <v>667.57299999999998</v>
      </c>
      <c r="BM550">
        <v>-667.57299999999998</v>
      </c>
      <c r="BN550">
        <v>0</v>
      </c>
      <c r="BO550">
        <v>0</v>
      </c>
      <c r="BP550">
        <v>0</v>
      </c>
      <c r="BQ550">
        <v>651</v>
      </c>
      <c r="BR550">
        <v>2.6635599999999999</v>
      </c>
      <c r="BS550" t="s">
        <v>1058</v>
      </c>
      <c r="BT550">
        <v>0</v>
      </c>
      <c r="BU550">
        <v>13.318</v>
      </c>
      <c r="BV550">
        <v>0</v>
      </c>
      <c r="BW550">
        <v>2.6640000000000001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2387.4650000000001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f t="shared" si="40"/>
        <v>3143</v>
      </c>
      <c r="DD550">
        <f t="shared" si="41"/>
        <v>667.57299999999998</v>
      </c>
      <c r="DE550">
        <f t="shared" si="42"/>
        <v>15.981999999999999</v>
      </c>
      <c r="DF550">
        <f t="shared" si="43"/>
        <v>71.98</v>
      </c>
      <c r="DG550">
        <f t="shared" si="44"/>
        <v>492.75799999999998</v>
      </c>
      <c r="DH550">
        <v>2387.4650000000001</v>
      </c>
    </row>
    <row r="551" spans="1:112" x14ac:dyDescent="0.3">
      <c r="A551">
        <v>8736855836</v>
      </c>
      <c r="B551">
        <v>10736832960</v>
      </c>
      <c r="C551" s="1">
        <v>45936.454861111109</v>
      </c>
      <c r="D551" s="1">
        <v>45941.592361111114</v>
      </c>
      <c r="E551" t="s">
        <v>612</v>
      </c>
      <c r="F551">
        <v>3119</v>
      </c>
      <c r="G551">
        <v>3119</v>
      </c>
      <c r="H551">
        <v>0</v>
      </c>
      <c r="I551">
        <v>3500</v>
      </c>
      <c r="J551">
        <v>175</v>
      </c>
      <c r="K551" t="s">
        <v>109</v>
      </c>
      <c r="L551">
        <v>18</v>
      </c>
      <c r="M551">
        <v>475.78</v>
      </c>
      <c r="N551">
        <v>0</v>
      </c>
      <c r="O551">
        <v>0</v>
      </c>
      <c r="P551">
        <v>13.215999999999999</v>
      </c>
      <c r="Q551">
        <v>2.6429999999999998</v>
      </c>
      <c r="R551">
        <v>21.24</v>
      </c>
      <c r="S551">
        <v>662.476</v>
      </c>
      <c r="T551">
        <v>-662.476</v>
      </c>
      <c r="U551">
        <v>-678.33500000000004</v>
      </c>
      <c r="V551">
        <v>-71.98</v>
      </c>
      <c r="W551">
        <v>0</v>
      </c>
      <c r="X551">
        <v>61</v>
      </c>
      <c r="Y551">
        <v>0</v>
      </c>
      <c r="Z551">
        <v>10.98</v>
      </c>
      <c r="AA551">
        <v>1</v>
      </c>
      <c r="AB551" t="s">
        <v>116</v>
      </c>
      <c r="AC551">
        <v>3325</v>
      </c>
      <c r="AD551">
        <v>2368.6849999999999</v>
      </c>
      <c r="AE551">
        <v>2368.6849999999999</v>
      </c>
      <c r="AF551">
        <v>0</v>
      </c>
      <c r="AG551">
        <v>0</v>
      </c>
      <c r="AI551">
        <v>0</v>
      </c>
      <c r="AJ551">
        <v>-678.33500000000004</v>
      </c>
      <c r="AK551">
        <v>-71.98</v>
      </c>
      <c r="AL551">
        <v>3119</v>
      </c>
      <c r="AM551" s="1"/>
      <c r="AN551" s="1"/>
      <c r="AO551" s="1"/>
      <c r="AP551">
        <v>0</v>
      </c>
      <c r="AQ551">
        <v>2643.22</v>
      </c>
      <c r="AR551">
        <v>18</v>
      </c>
      <c r="AS551">
        <v>0</v>
      </c>
      <c r="AT551">
        <v>0</v>
      </c>
      <c r="AU551">
        <v>0.5</v>
      </c>
      <c r="AV551">
        <v>0</v>
      </c>
      <c r="AW551">
        <v>0</v>
      </c>
      <c r="AX551">
        <v>0.1</v>
      </c>
      <c r="AY551" t="s">
        <v>112</v>
      </c>
      <c r="AZ551" t="s">
        <v>128</v>
      </c>
      <c r="BC551">
        <v>0</v>
      </c>
      <c r="BD551">
        <v>0</v>
      </c>
      <c r="BE551">
        <v>0</v>
      </c>
      <c r="BF551">
        <v>0</v>
      </c>
      <c r="BG551">
        <v>0</v>
      </c>
      <c r="BJ551">
        <v>21.24</v>
      </c>
      <c r="BK551">
        <v>0</v>
      </c>
      <c r="BL551">
        <v>662.476</v>
      </c>
      <c r="BM551">
        <v>-662.476</v>
      </c>
      <c r="BN551">
        <v>0</v>
      </c>
      <c r="BO551">
        <v>0</v>
      </c>
      <c r="BP551">
        <v>0</v>
      </c>
      <c r="BQ551">
        <v>175</v>
      </c>
      <c r="BR551">
        <v>2.6432199999999999</v>
      </c>
      <c r="BS551" t="s">
        <v>1059</v>
      </c>
      <c r="BT551">
        <v>0</v>
      </c>
      <c r="BU551">
        <v>13.215999999999999</v>
      </c>
      <c r="BV551">
        <v>0</v>
      </c>
      <c r="BW551">
        <v>2.6429999999999998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2368.6849999999999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f t="shared" si="40"/>
        <v>3119</v>
      </c>
      <c r="DD551">
        <f t="shared" si="41"/>
        <v>662.476</v>
      </c>
      <c r="DE551">
        <f t="shared" si="42"/>
        <v>15.858999999999998</v>
      </c>
      <c r="DF551">
        <f t="shared" si="43"/>
        <v>71.98</v>
      </c>
      <c r="DG551">
        <f t="shared" si="44"/>
        <v>488.99599999999998</v>
      </c>
      <c r="DH551">
        <v>2368.6849999999999</v>
      </c>
    </row>
    <row r="552" spans="1:112" x14ac:dyDescent="0.3">
      <c r="A552">
        <v>8740123941</v>
      </c>
      <c r="B552">
        <v>10740114401</v>
      </c>
      <c r="C552" s="1">
        <v>45937.538194444445</v>
      </c>
      <c r="D552" s="1">
        <v>45941.542361111111</v>
      </c>
      <c r="E552" t="s">
        <v>1060</v>
      </c>
      <c r="F552">
        <v>3154</v>
      </c>
      <c r="G552">
        <v>0</v>
      </c>
      <c r="H552">
        <v>3154</v>
      </c>
      <c r="I552">
        <v>4000</v>
      </c>
      <c r="J552">
        <v>640</v>
      </c>
      <c r="K552" t="s">
        <v>109</v>
      </c>
      <c r="L552">
        <v>18</v>
      </c>
      <c r="M552">
        <v>481.12</v>
      </c>
      <c r="N552">
        <v>0</v>
      </c>
      <c r="O552">
        <v>0</v>
      </c>
      <c r="P552">
        <v>13.364000000000001</v>
      </c>
      <c r="Q552">
        <v>2.673</v>
      </c>
      <c r="R552">
        <v>21.24</v>
      </c>
      <c r="S552">
        <v>669.91</v>
      </c>
      <c r="T552">
        <v>-669.91</v>
      </c>
      <c r="U552">
        <v>-685.947</v>
      </c>
      <c r="V552">
        <v>-71.98</v>
      </c>
      <c r="W552">
        <v>0</v>
      </c>
      <c r="X552">
        <v>61</v>
      </c>
      <c r="Y552">
        <v>0</v>
      </c>
      <c r="Z552">
        <v>10.98</v>
      </c>
      <c r="AA552">
        <v>1</v>
      </c>
      <c r="AB552" t="s">
        <v>110</v>
      </c>
      <c r="AC552">
        <v>3360</v>
      </c>
      <c r="AD552">
        <v>2396.0729999999999</v>
      </c>
      <c r="AE552">
        <v>2396.0729999999999</v>
      </c>
      <c r="AF552">
        <v>0</v>
      </c>
      <c r="AG552">
        <v>-685.947</v>
      </c>
      <c r="AH552">
        <v>-71.98</v>
      </c>
      <c r="AI552">
        <v>3154</v>
      </c>
      <c r="AJ552">
        <v>0</v>
      </c>
      <c r="AL552">
        <v>0</v>
      </c>
      <c r="AM552" s="1">
        <v>45957</v>
      </c>
      <c r="AN552" s="1">
        <v>45957</v>
      </c>
      <c r="AO552" s="1">
        <v>45957</v>
      </c>
      <c r="AP552">
        <v>0</v>
      </c>
      <c r="AQ552">
        <v>2672.88</v>
      </c>
      <c r="AR552">
        <v>18</v>
      </c>
      <c r="AS552">
        <v>0</v>
      </c>
      <c r="AT552">
        <v>0</v>
      </c>
      <c r="AU552">
        <v>0.5</v>
      </c>
      <c r="AV552">
        <v>0</v>
      </c>
      <c r="AW552">
        <v>0</v>
      </c>
      <c r="AX552">
        <v>0.1</v>
      </c>
      <c r="AY552" t="s">
        <v>112</v>
      </c>
      <c r="AZ552" t="s">
        <v>128</v>
      </c>
      <c r="BA552">
        <v>21.24</v>
      </c>
      <c r="BB552">
        <v>0</v>
      </c>
      <c r="BC552">
        <v>669.91</v>
      </c>
      <c r="BD552">
        <v>-669.91</v>
      </c>
      <c r="BE552">
        <v>0</v>
      </c>
      <c r="BF552">
        <v>0</v>
      </c>
      <c r="BG552">
        <v>0</v>
      </c>
      <c r="BH552">
        <v>640</v>
      </c>
      <c r="BI552">
        <v>2.6728800000000001</v>
      </c>
      <c r="BL552">
        <v>0</v>
      </c>
      <c r="BM552">
        <v>0</v>
      </c>
      <c r="BN552">
        <v>0</v>
      </c>
      <c r="BO552">
        <v>0</v>
      </c>
      <c r="BP552">
        <v>0</v>
      </c>
      <c r="BS552" t="s">
        <v>1061</v>
      </c>
      <c r="BT552">
        <v>13.364000000000001</v>
      </c>
      <c r="BU552">
        <v>0</v>
      </c>
      <c r="BV552">
        <v>2.673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2396.0729999999999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f t="shared" si="40"/>
        <v>3154</v>
      </c>
      <c r="DD552">
        <f t="shared" si="41"/>
        <v>669.91</v>
      </c>
      <c r="DE552">
        <f t="shared" si="42"/>
        <v>16.036999999999999</v>
      </c>
      <c r="DF552">
        <f t="shared" si="43"/>
        <v>71.98</v>
      </c>
      <c r="DG552">
        <f t="shared" si="44"/>
        <v>494.48399999999998</v>
      </c>
      <c r="DH552">
        <v>2396.0730000000003</v>
      </c>
    </row>
    <row r="553" spans="1:112" x14ac:dyDescent="0.3">
      <c r="A553">
        <v>8741622714</v>
      </c>
      <c r="B553">
        <v>10741617780</v>
      </c>
      <c r="C553" s="1">
        <v>45938.42291666667</v>
      </c>
      <c r="D553" s="1">
        <v>45942.575694444444</v>
      </c>
      <c r="E553" t="s">
        <v>1062</v>
      </c>
      <c r="F553">
        <v>2300</v>
      </c>
      <c r="G553">
        <v>2283.6999999999998</v>
      </c>
      <c r="H553">
        <v>16.3</v>
      </c>
      <c r="I553">
        <v>3500</v>
      </c>
      <c r="J553">
        <v>862</v>
      </c>
      <c r="K553" t="s">
        <v>109</v>
      </c>
      <c r="L553">
        <v>5</v>
      </c>
      <c r="M553">
        <v>109.52</v>
      </c>
      <c r="N553">
        <v>0</v>
      </c>
      <c r="O553">
        <v>0</v>
      </c>
      <c r="P553">
        <v>10.952999999999999</v>
      </c>
      <c r="Q553">
        <v>2.1909999999999998</v>
      </c>
      <c r="R553">
        <v>21.24</v>
      </c>
      <c r="S553">
        <v>488.52</v>
      </c>
      <c r="T553">
        <v>-488.52</v>
      </c>
      <c r="U553">
        <v>-501.66399999999999</v>
      </c>
      <c r="V553">
        <v>-71.98</v>
      </c>
      <c r="W553">
        <v>0</v>
      </c>
      <c r="X553">
        <v>61</v>
      </c>
      <c r="Y553">
        <v>0</v>
      </c>
      <c r="Z553">
        <v>10.98</v>
      </c>
      <c r="AA553">
        <v>1</v>
      </c>
      <c r="AB553" t="s">
        <v>116</v>
      </c>
      <c r="AC553">
        <v>2506</v>
      </c>
      <c r="AD553">
        <v>1726.356</v>
      </c>
      <c r="AE553">
        <v>1726.356</v>
      </c>
      <c r="AF553">
        <v>0</v>
      </c>
      <c r="AG553">
        <v>-3.556</v>
      </c>
      <c r="AH553">
        <v>-0.50975999999999999</v>
      </c>
      <c r="AI553">
        <v>16.3</v>
      </c>
      <c r="AJ553">
        <v>-498.108</v>
      </c>
      <c r="AK553">
        <v>-71.470240000000004</v>
      </c>
      <c r="AL553">
        <v>2283.6999999999998</v>
      </c>
      <c r="AM553" s="1">
        <v>45957</v>
      </c>
      <c r="AN553" s="1">
        <v>45957</v>
      </c>
      <c r="AO553" s="1">
        <v>45957</v>
      </c>
      <c r="AP553">
        <v>0</v>
      </c>
      <c r="AQ553">
        <v>2190.48</v>
      </c>
      <c r="AR553">
        <v>5</v>
      </c>
      <c r="AS553">
        <v>0</v>
      </c>
      <c r="AT553">
        <v>0</v>
      </c>
      <c r="AU553">
        <v>0.5</v>
      </c>
      <c r="AV553">
        <v>0</v>
      </c>
      <c r="AW553">
        <v>0</v>
      </c>
      <c r="AX553">
        <v>0.1</v>
      </c>
      <c r="AY553" t="s">
        <v>112</v>
      </c>
      <c r="AZ553" t="s">
        <v>128</v>
      </c>
      <c r="BA553">
        <v>21.24</v>
      </c>
      <c r="BB553">
        <v>0</v>
      </c>
      <c r="BC553">
        <v>3.4620000000000002</v>
      </c>
      <c r="BD553">
        <v>-3.4620000000000002</v>
      </c>
      <c r="BE553">
        <v>0</v>
      </c>
      <c r="BF553">
        <v>0</v>
      </c>
      <c r="BG553">
        <v>0</v>
      </c>
      <c r="BH553">
        <v>862</v>
      </c>
      <c r="BI553">
        <v>2.19048</v>
      </c>
      <c r="BJ553">
        <v>21.24</v>
      </c>
      <c r="BK553">
        <v>0</v>
      </c>
      <c r="BL553">
        <v>485.05799999999999</v>
      </c>
      <c r="BM553">
        <v>-485.05799999999999</v>
      </c>
      <c r="BN553">
        <v>0</v>
      </c>
      <c r="BO553">
        <v>0</v>
      </c>
      <c r="BP553">
        <v>0</v>
      </c>
      <c r="BQ553">
        <v>862</v>
      </c>
      <c r="BR553">
        <v>2.19048</v>
      </c>
      <c r="BS553" t="s">
        <v>1063</v>
      </c>
      <c r="BT553">
        <v>7.8E-2</v>
      </c>
      <c r="BU553">
        <v>10.875</v>
      </c>
      <c r="BV553">
        <v>1.6E-2</v>
      </c>
      <c r="BW553">
        <v>2.1749999999999998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1726.356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f t="shared" si="40"/>
        <v>2300</v>
      </c>
      <c r="DD553">
        <f t="shared" si="41"/>
        <v>488.52</v>
      </c>
      <c r="DE553">
        <f t="shared" si="42"/>
        <v>13.143999999999998</v>
      </c>
      <c r="DF553">
        <f t="shared" si="43"/>
        <v>71.98</v>
      </c>
      <c r="DG553">
        <f t="shared" si="44"/>
        <v>120.473</v>
      </c>
      <c r="DH553">
        <v>1726.356</v>
      </c>
    </row>
    <row r="554" spans="1:112" x14ac:dyDescent="0.3">
      <c r="A554">
        <v>8728906052</v>
      </c>
      <c r="B554">
        <v>10728862262</v>
      </c>
      <c r="C554" s="1">
        <v>45933.480555555558</v>
      </c>
      <c r="D554" s="1">
        <v>45937.663888888892</v>
      </c>
      <c r="E554" t="s">
        <v>1064</v>
      </c>
      <c r="F554">
        <v>2104</v>
      </c>
      <c r="G554">
        <v>0</v>
      </c>
      <c r="H554">
        <v>2104</v>
      </c>
      <c r="I554">
        <v>3500</v>
      </c>
      <c r="J554">
        <v>1190</v>
      </c>
      <c r="K554" t="s">
        <v>109</v>
      </c>
      <c r="L554">
        <v>5</v>
      </c>
      <c r="M554">
        <v>100.19</v>
      </c>
      <c r="N554">
        <v>0</v>
      </c>
      <c r="O554">
        <v>0</v>
      </c>
      <c r="P554">
        <v>10.019</v>
      </c>
      <c r="Q554">
        <v>2.004</v>
      </c>
      <c r="R554">
        <v>21.24</v>
      </c>
      <c r="S554">
        <v>446.89</v>
      </c>
      <c r="T554">
        <v>-446.89</v>
      </c>
      <c r="U554">
        <v>-458.91300000000001</v>
      </c>
      <c r="V554">
        <v>-71.98</v>
      </c>
      <c r="W554">
        <v>0</v>
      </c>
      <c r="X554">
        <v>61</v>
      </c>
      <c r="Y554">
        <v>0</v>
      </c>
      <c r="Z554">
        <v>10.98</v>
      </c>
      <c r="AA554">
        <v>1</v>
      </c>
      <c r="AB554" t="s">
        <v>116</v>
      </c>
      <c r="AC554">
        <v>2310</v>
      </c>
      <c r="AD554">
        <v>1573.107</v>
      </c>
      <c r="AE554">
        <v>1573.107</v>
      </c>
      <c r="AF554">
        <v>0</v>
      </c>
      <c r="AG554">
        <v>-458.91300000000001</v>
      </c>
      <c r="AH554">
        <v>-71.98</v>
      </c>
      <c r="AI554">
        <v>2104</v>
      </c>
      <c r="AJ554">
        <v>0</v>
      </c>
      <c r="AL554">
        <v>0</v>
      </c>
      <c r="AM554" s="1">
        <v>45953</v>
      </c>
      <c r="AN554" s="1">
        <v>45953</v>
      </c>
      <c r="AO554" s="1">
        <v>45953</v>
      </c>
      <c r="AP554">
        <v>0</v>
      </c>
      <c r="AQ554">
        <v>2003.81</v>
      </c>
      <c r="AR554">
        <v>5</v>
      </c>
      <c r="AS554">
        <v>0</v>
      </c>
      <c r="AT554">
        <v>0</v>
      </c>
      <c r="AU554">
        <v>0.5</v>
      </c>
      <c r="AV554">
        <v>0</v>
      </c>
      <c r="AW554">
        <v>0</v>
      </c>
      <c r="AX554">
        <v>0.1</v>
      </c>
      <c r="AY554" t="s">
        <v>112</v>
      </c>
      <c r="AZ554" t="s">
        <v>128</v>
      </c>
      <c r="BA554">
        <v>21.24</v>
      </c>
      <c r="BB554">
        <v>0</v>
      </c>
      <c r="BC554">
        <v>446.89</v>
      </c>
      <c r="BD554">
        <v>-446.89</v>
      </c>
      <c r="BE554">
        <v>0</v>
      </c>
      <c r="BF554">
        <v>0</v>
      </c>
      <c r="BG554">
        <v>0</v>
      </c>
      <c r="BH554">
        <v>1190</v>
      </c>
      <c r="BI554">
        <v>2.0038100000000001</v>
      </c>
      <c r="BL554">
        <v>0</v>
      </c>
      <c r="BM554">
        <v>0</v>
      </c>
      <c r="BN554">
        <v>0</v>
      </c>
      <c r="BO554">
        <v>0</v>
      </c>
      <c r="BP554">
        <v>0</v>
      </c>
      <c r="BS554" t="s">
        <v>1065</v>
      </c>
      <c r="BT554">
        <v>10.019</v>
      </c>
      <c r="BU554">
        <v>0</v>
      </c>
      <c r="BV554">
        <v>2.004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1573.107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f t="shared" si="40"/>
        <v>2104</v>
      </c>
      <c r="DD554">
        <f t="shared" si="41"/>
        <v>446.89</v>
      </c>
      <c r="DE554">
        <f t="shared" si="42"/>
        <v>12.023</v>
      </c>
      <c r="DF554">
        <f t="shared" si="43"/>
        <v>71.98</v>
      </c>
      <c r="DG554">
        <f t="shared" si="44"/>
        <v>110.209</v>
      </c>
      <c r="DH554">
        <v>1573.1070000000002</v>
      </c>
    </row>
    <row r="555" spans="1:112" x14ac:dyDescent="0.3">
      <c r="A555">
        <v>8672100659</v>
      </c>
      <c r="B555">
        <v>10672024987</v>
      </c>
      <c r="C555" s="1">
        <v>45915.789583333331</v>
      </c>
      <c r="D555" s="1">
        <v>45918.940972222219</v>
      </c>
      <c r="E555" t="s">
        <v>1066</v>
      </c>
      <c r="F555">
        <v>1204</v>
      </c>
      <c r="G555">
        <v>0</v>
      </c>
      <c r="H555">
        <v>1204</v>
      </c>
      <c r="I555">
        <v>2750</v>
      </c>
      <c r="J555">
        <v>1375</v>
      </c>
      <c r="K555" t="s">
        <v>109</v>
      </c>
      <c r="L555">
        <v>12</v>
      </c>
      <c r="M555">
        <v>129</v>
      </c>
      <c r="N555">
        <v>0</v>
      </c>
      <c r="O555">
        <v>0</v>
      </c>
      <c r="P555">
        <v>5.375</v>
      </c>
      <c r="Q555">
        <v>1.075</v>
      </c>
      <c r="R555">
        <v>24.78</v>
      </c>
      <c r="S555">
        <v>298.351</v>
      </c>
      <c r="T555">
        <v>-298.351</v>
      </c>
      <c r="U555">
        <v>-304.80099999999999</v>
      </c>
      <c r="V555">
        <v>-53.1</v>
      </c>
      <c r="W555">
        <v>0</v>
      </c>
      <c r="X555">
        <v>45</v>
      </c>
      <c r="Y555">
        <v>0</v>
      </c>
      <c r="Z555">
        <v>8.1</v>
      </c>
      <c r="AA555">
        <v>1</v>
      </c>
      <c r="AB555" t="s">
        <v>110</v>
      </c>
      <c r="AC555">
        <v>1375</v>
      </c>
      <c r="AD555">
        <v>846.09900000000005</v>
      </c>
      <c r="AE555">
        <v>846.09900000000005</v>
      </c>
      <c r="AF555">
        <v>0</v>
      </c>
      <c r="AG555">
        <v>-304.80099999999999</v>
      </c>
      <c r="AH555">
        <v>-53.1</v>
      </c>
      <c r="AI555">
        <v>1204</v>
      </c>
      <c r="AJ555">
        <v>0</v>
      </c>
      <c r="AL555">
        <v>0</v>
      </c>
      <c r="AM555" s="1">
        <v>45933</v>
      </c>
      <c r="AN555" s="1">
        <v>45933</v>
      </c>
      <c r="AO555" s="1">
        <v>45933</v>
      </c>
      <c r="AP555">
        <v>0</v>
      </c>
      <c r="AQ555">
        <v>1075</v>
      </c>
      <c r="AR555">
        <v>12</v>
      </c>
      <c r="AS555">
        <v>0</v>
      </c>
      <c r="AT555">
        <v>0</v>
      </c>
      <c r="AU555">
        <v>0.5</v>
      </c>
      <c r="AV555">
        <v>0</v>
      </c>
      <c r="AW555">
        <v>0</v>
      </c>
      <c r="AX555">
        <v>0.1</v>
      </c>
      <c r="AY555" t="s">
        <v>112</v>
      </c>
      <c r="AZ555" t="s">
        <v>124</v>
      </c>
      <c r="BA555">
        <v>24.78</v>
      </c>
      <c r="BB555">
        <v>0</v>
      </c>
      <c r="BC555">
        <v>298.351</v>
      </c>
      <c r="BD555">
        <v>-298.351</v>
      </c>
      <c r="BE555">
        <v>0</v>
      </c>
      <c r="BF555">
        <v>0</v>
      </c>
      <c r="BG555">
        <v>0</v>
      </c>
      <c r="BH555">
        <v>1375</v>
      </c>
      <c r="BI555">
        <v>1.075</v>
      </c>
      <c r="BL555">
        <v>0</v>
      </c>
      <c r="BM555">
        <v>0</v>
      </c>
      <c r="BN555">
        <v>0</v>
      </c>
      <c r="BO555">
        <v>0</v>
      </c>
      <c r="BP555">
        <v>0</v>
      </c>
      <c r="BS555" t="s">
        <v>1067</v>
      </c>
      <c r="BT555">
        <v>5.375</v>
      </c>
      <c r="BU555">
        <v>0</v>
      </c>
      <c r="BV555">
        <v>1.075</v>
      </c>
      <c r="BW555">
        <v>0</v>
      </c>
      <c r="BX555">
        <v>846.09900000000005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f t="shared" si="40"/>
        <v>1204</v>
      </c>
      <c r="DD555">
        <f t="shared" si="41"/>
        <v>298.351</v>
      </c>
      <c r="DE555">
        <f t="shared" si="42"/>
        <v>6.45</v>
      </c>
      <c r="DF555">
        <f t="shared" si="43"/>
        <v>53.1</v>
      </c>
      <c r="DG555">
        <f t="shared" si="44"/>
        <v>134.375</v>
      </c>
      <c r="DH555">
        <v>846.09899999999993</v>
      </c>
    </row>
    <row r="556" spans="1:112" x14ac:dyDescent="0.3">
      <c r="A556">
        <v>8746398999</v>
      </c>
      <c r="B556">
        <v>10746415641</v>
      </c>
      <c r="C556" s="1">
        <v>45940.808333333334</v>
      </c>
      <c r="D556" s="1">
        <v>45944.479861111111</v>
      </c>
      <c r="E556" t="s">
        <v>1068</v>
      </c>
      <c r="F556">
        <v>340</v>
      </c>
      <c r="G556">
        <v>0</v>
      </c>
      <c r="H556">
        <v>340</v>
      </c>
      <c r="I556">
        <v>990</v>
      </c>
      <c r="J556">
        <v>591</v>
      </c>
      <c r="K556" t="s">
        <v>109</v>
      </c>
      <c r="L556">
        <v>5</v>
      </c>
      <c r="M556">
        <v>16.190000000000001</v>
      </c>
      <c r="N556">
        <v>0</v>
      </c>
      <c r="O556">
        <v>0</v>
      </c>
      <c r="P556">
        <v>1.619</v>
      </c>
      <c r="Q556">
        <v>0.32400000000000001</v>
      </c>
      <c r="R556">
        <v>9.44</v>
      </c>
      <c r="S556">
        <v>32.095999999999997</v>
      </c>
      <c r="T556">
        <v>-32.095999999999997</v>
      </c>
      <c r="U556">
        <v>-34.039000000000001</v>
      </c>
      <c r="V556">
        <v>-31.86</v>
      </c>
      <c r="W556">
        <v>0</v>
      </c>
      <c r="X556">
        <v>27</v>
      </c>
      <c r="Y556">
        <v>0</v>
      </c>
      <c r="Z556">
        <v>4.8600000000000003</v>
      </c>
      <c r="AA556">
        <v>1</v>
      </c>
      <c r="AB556" t="s">
        <v>110</v>
      </c>
      <c r="AC556">
        <v>399</v>
      </c>
      <c r="AD556">
        <v>274.101</v>
      </c>
      <c r="AE556">
        <v>274.101</v>
      </c>
      <c r="AF556">
        <v>0</v>
      </c>
      <c r="AG556">
        <v>-34.039000000000001</v>
      </c>
      <c r="AH556">
        <v>-31.86</v>
      </c>
      <c r="AI556">
        <v>340</v>
      </c>
      <c r="AJ556">
        <v>0</v>
      </c>
      <c r="AL556">
        <v>0</v>
      </c>
      <c r="AM556" s="1">
        <v>45958</v>
      </c>
      <c r="AN556" s="1">
        <v>45958</v>
      </c>
      <c r="AO556" s="1">
        <v>45958</v>
      </c>
      <c r="AP556">
        <v>0</v>
      </c>
      <c r="AQ556">
        <v>323.81</v>
      </c>
      <c r="AR556">
        <v>5</v>
      </c>
      <c r="AS556">
        <v>0</v>
      </c>
      <c r="AT556">
        <v>0</v>
      </c>
      <c r="AU556">
        <v>0.5</v>
      </c>
      <c r="AV556">
        <v>0</v>
      </c>
      <c r="AW556">
        <v>0</v>
      </c>
      <c r="AX556">
        <v>0.1</v>
      </c>
      <c r="AY556" t="s">
        <v>112</v>
      </c>
      <c r="AZ556" t="s">
        <v>247</v>
      </c>
      <c r="BA556">
        <v>9.44</v>
      </c>
      <c r="BB556">
        <v>0</v>
      </c>
      <c r="BC556">
        <v>32.095999999999997</v>
      </c>
      <c r="BD556">
        <v>-32.095999999999997</v>
      </c>
      <c r="BE556">
        <v>0</v>
      </c>
      <c r="BF556">
        <v>0</v>
      </c>
      <c r="BG556">
        <v>0</v>
      </c>
      <c r="BH556">
        <v>591</v>
      </c>
      <c r="BI556">
        <v>0.32380999999999999</v>
      </c>
      <c r="BL556">
        <v>0</v>
      </c>
      <c r="BM556">
        <v>0</v>
      </c>
      <c r="BN556">
        <v>0</v>
      </c>
      <c r="BO556">
        <v>0</v>
      </c>
      <c r="BP556">
        <v>0</v>
      </c>
      <c r="BS556" t="s">
        <v>489</v>
      </c>
      <c r="BT556">
        <v>1.619</v>
      </c>
      <c r="BU556">
        <v>0</v>
      </c>
      <c r="BV556">
        <v>0.32400000000000001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274.101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f t="shared" si="40"/>
        <v>340</v>
      </c>
      <c r="DD556">
        <f t="shared" si="41"/>
        <v>32.095999999999997</v>
      </c>
      <c r="DE556">
        <f t="shared" si="42"/>
        <v>1.9430000000000001</v>
      </c>
      <c r="DF556">
        <f t="shared" si="43"/>
        <v>31.86</v>
      </c>
      <c r="DG556">
        <f t="shared" si="44"/>
        <v>17.809000000000001</v>
      </c>
      <c r="DH556">
        <v>274.101</v>
      </c>
    </row>
    <row r="557" spans="1:112" x14ac:dyDescent="0.3">
      <c r="A557">
        <v>8682748140</v>
      </c>
      <c r="B557">
        <v>10682675141</v>
      </c>
      <c r="C557" s="1">
        <v>45920.473611111112</v>
      </c>
      <c r="D557" s="1">
        <v>45924.806944444441</v>
      </c>
      <c r="E557" t="s">
        <v>204</v>
      </c>
      <c r="F557">
        <v>1169</v>
      </c>
      <c r="G557">
        <v>0</v>
      </c>
      <c r="H557">
        <v>1169</v>
      </c>
      <c r="I557">
        <v>1600</v>
      </c>
      <c r="J557">
        <v>260</v>
      </c>
      <c r="K557" t="s">
        <v>109</v>
      </c>
      <c r="L557">
        <v>12</v>
      </c>
      <c r="M557">
        <v>125.25</v>
      </c>
      <c r="N557">
        <v>0</v>
      </c>
      <c r="O557">
        <v>0</v>
      </c>
      <c r="P557">
        <v>5.2190000000000003</v>
      </c>
      <c r="Q557">
        <v>1.044</v>
      </c>
      <c r="R557">
        <v>22.42</v>
      </c>
      <c r="S557">
        <v>262.08999999999997</v>
      </c>
      <c r="T557">
        <v>-262.08999999999997</v>
      </c>
      <c r="U557">
        <v>-268.35300000000001</v>
      </c>
      <c r="V557">
        <v>-53.1</v>
      </c>
      <c r="W557">
        <v>0</v>
      </c>
      <c r="X557">
        <v>45</v>
      </c>
      <c r="Y557">
        <v>0</v>
      </c>
      <c r="Z557">
        <v>8.1</v>
      </c>
      <c r="AA557">
        <v>1</v>
      </c>
      <c r="AB557" t="s">
        <v>116</v>
      </c>
      <c r="AC557">
        <v>1340</v>
      </c>
      <c r="AD557">
        <v>847.54700000000003</v>
      </c>
      <c r="AE557">
        <v>847.54700000000003</v>
      </c>
      <c r="AF557">
        <v>0</v>
      </c>
      <c r="AG557">
        <v>-268.35300000000001</v>
      </c>
      <c r="AH557">
        <v>-53.1</v>
      </c>
      <c r="AI557">
        <v>1169</v>
      </c>
      <c r="AJ557">
        <v>0</v>
      </c>
      <c r="AL557">
        <v>0</v>
      </c>
      <c r="AM557" s="1">
        <v>45938</v>
      </c>
      <c r="AN557" s="1">
        <v>45938</v>
      </c>
      <c r="AO557" s="1">
        <v>45938</v>
      </c>
      <c r="AP557">
        <v>0</v>
      </c>
      <c r="AQ557">
        <v>1043.75</v>
      </c>
      <c r="AR557">
        <v>12</v>
      </c>
      <c r="AS557">
        <v>0</v>
      </c>
      <c r="AT557">
        <v>0</v>
      </c>
      <c r="AU557">
        <v>0.5</v>
      </c>
      <c r="AV557">
        <v>0</v>
      </c>
      <c r="AW557">
        <v>0</v>
      </c>
      <c r="AX557">
        <v>0.1</v>
      </c>
      <c r="AY557" t="s">
        <v>112</v>
      </c>
      <c r="AZ557" t="s">
        <v>128</v>
      </c>
      <c r="BA557">
        <v>22.42</v>
      </c>
      <c r="BB557">
        <v>0</v>
      </c>
      <c r="BC557">
        <v>262.08999999999997</v>
      </c>
      <c r="BD557">
        <v>-262.08999999999997</v>
      </c>
      <c r="BE557">
        <v>0</v>
      </c>
      <c r="BF557">
        <v>0</v>
      </c>
      <c r="BG557">
        <v>0</v>
      </c>
      <c r="BH557">
        <v>260</v>
      </c>
      <c r="BI557">
        <v>1.04375</v>
      </c>
      <c r="BL557">
        <v>0</v>
      </c>
      <c r="BM557">
        <v>0</v>
      </c>
      <c r="BN557">
        <v>0</v>
      </c>
      <c r="BO557">
        <v>0</v>
      </c>
      <c r="BP557">
        <v>0</v>
      </c>
      <c r="BS557" t="s">
        <v>1069</v>
      </c>
      <c r="BT557">
        <v>5.2190000000000003</v>
      </c>
      <c r="BU557">
        <v>0</v>
      </c>
      <c r="BV557">
        <v>1.044</v>
      </c>
      <c r="BW557">
        <v>0</v>
      </c>
      <c r="BX557">
        <v>0</v>
      </c>
      <c r="BY557">
        <v>0</v>
      </c>
      <c r="BZ557">
        <v>847.54700000000003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f t="shared" si="40"/>
        <v>1169</v>
      </c>
      <c r="DD557">
        <f t="shared" si="41"/>
        <v>262.08999999999997</v>
      </c>
      <c r="DE557">
        <f t="shared" si="42"/>
        <v>6.2629999999999999</v>
      </c>
      <c r="DF557">
        <f t="shared" si="43"/>
        <v>53.1</v>
      </c>
      <c r="DG557">
        <f t="shared" si="44"/>
        <v>130.46899999999999</v>
      </c>
      <c r="DH557">
        <v>847.54700000000003</v>
      </c>
    </row>
    <row r="558" spans="1:112" x14ac:dyDescent="0.3">
      <c r="A558">
        <v>8741667041</v>
      </c>
      <c r="B558">
        <v>10741662107</v>
      </c>
      <c r="C558" s="1">
        <v>45938.423611111109</v>
      </c>
      <c r="D558" s="1">
        <v>45942.771527777775</v>
      </c>
      <c r="E558" t="s">
        <v>1070</v>
      </c>
      <c r="F558">
        <v>391</v>
      </c>
      <c r="G558">
        <v>0</v>
      </c>
      <c r="H558">
        <v>391</v>
      </c>
      <c r="I558">
        <v>2750</v>
      </c>
      <c r="J558">
        <v>2300</v>
      </c>
      <c r="K558" t="s">
        <v>109</v>
      </c>
      <c r="L558">
        <v>5</v>
      </c>
      <c r="M558">
        <v>18.62</v>
      </c>
      <c r="N558">
        <v>0</v>
      </c>
      <c r="O558">
        <v>0</v>
      </c>
      <c r="P558">
        <v>1.8620000000000001</v>
      </c>
      <c r="Q558">
        <v>0.372</v>
      </c>
      <c r="R558">
        <v>2.36</v>
      </c>
      <c r="S558">
        <v>9.2279999999999998</v>
      </c>
      <c r="T558">
        <v>-9.2279999999999998</v>
      </c>
      <c r="U558">
        <v>-11.462</v>
      </c>
      <c r="V558">
        <v>-31.86</v>
      </c>
      <c r="W558">
        <v>0</v>
      </c>
      <c r="X558">
        <v>27</v>
      </c>
      <c r="Y558">
        <v>0</v>
      </c>
      <c r="Z558">
        <v>4.8600000000000003</v>
      </c>
      <c r="AA558">
        <v>1</v>
      </c>
      <c r="AB558" t="s">
        <v>116</v>
      </c>
      <c r="AC558">
        <v>450</v>
      </c>
      <c r="AD558">
        <v>347.678</v>
      </c>
      <c r="AE558">
        <v>347.678</v>
      </c>
      <c r="AF558">
        <v>0</v>
      </c>
      <c r="AG558">
        <v>-11.462</v>
      </c>
      <c r="AH558">
        <v>-31.86</v>
      </c>
      <c r="AI558">
        <v>391</v>
      </c>
      <c r="AJ558">
        <v>0</v>
      </c>
      <c r="AL558">
        <v>0</v>
      </c>
      <c r="AM558" s="1">
        <v>45957</v>
      </c>
      <c r="AN558" s="1">
        <v>45957</v>
      </c>
      <c r="AO558" s="1">
        <v>45957</v>
      </c>
      <c r="AP558">
        <v>0</v>
      </c>
      <c r="AQ558">
        <v>372.38</v>
      </c>
      <c r="AR558">
        <v>5</v>
      </c>
      <c r="AS558">
        <v>0</v>
      </c>
      <c r="AT558">
        <v>0</v>
      </c>
      <c r="AU558">
        <v>0.5</v>
      </c>
      <c r="AV558">
        <v>0</v>
      </c>
      <c r="AW558">
        <v>0</v>
      </c>
      <c r="AX558">
        <v>0.1</v>
      </c>
      <c r="AY558" t="s">
        <v>127</v>
      </c>
      <c r="AZ558" t="s">
        <v>128</v>
      </c>
      <c r="BA558">
        <v>2.36</v>
      </c>
      <c r="BB558">
        <v>0</v>
      </c>
      <c r="BC558">
        <v>9.2279999999999998</v>
      </c>
      <c r="BD558">
        <v>-9.2279999999999998</v>
      </c>
      <c r="BE558">
        <v>0</v>
      </c>
      <c r="BF558">
        <v>0</v>
      </c>
      <c r="BG558">
        <v>0</v>
      </c>
      <c r="BH558">
        <v>2300</v>
      </c>
      <c r="BI558">
        <v>0.37237999999999999</v>
      </c>
      <c r="BL558">
        <v>0</v>
      </c>
      <c r="BM558">
        <v>0</v>
      </c>
      <c r="BN558">
        <v>0</v>
      </c>
      <c r="BO558">
        <v>0</v>
      </c>
      <c r="BP558">
        <v>0</v>
      </c>
      <c r="BS558" t="s">
        <v>271</v>
      </c>
      <c r="BT558">
        <v>1.8620000000000001</v>
      </c>
      <c r="BU558">
        <v>0</v>
      </c>
      <c r="BV558">
        <v>0.372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347.678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f t="shared" si="40"/>
        <v>391</v>
      </c>
      <c r="DD558">
        <f t="shared" si="41"/>
        <v>9.2279999999999998</v>
      </c>
      <c r="DE558">
        <f t="shared" si="42"/>
        <v>2.234</v>
      </c>
      <c r="DF558">
        <f t="shared" si="43"/>
        <v>31.86</v>
      </c>
      <c r="DG558">
        <f t="shared" si="44"/>
        <v>20.481999999999999</v>
      </c>
      <c r="DH558">
        <v>347.678</v>
      </c>
    </row>
    <row r="559" spans="1:112" x14ac:dyDescent="0.3">
      <c r="A559">
        <v>8679706877</v>
      </c>
      <c r="B559">
        <v>10679632211</v>
      </c>
      <c r="C559" s="1">
        <v>45918.445138888892</v>
      </c>
      <c r="D559" s="1">
        <v>45921.794444444444</v>
      </c>
      <c r="E559" t="s">
        <v>1071</v>
      </c>
      <c r="F559">
        <v>3594</v>
      </c>
      <c r="G559">
        <v>0</v>
      </c>
      <c r="H559">
        <v>3594</v>
      </c>
      <c r="I559">
        <v>4750</v>
      </c>
      <c r="J559">
        <v>950</v>
      </c>
      <c r="K559" t="s">
        <v>109</v>
      </c>
      <c r="L559">
        <v>12</v>
      </c>
      <c r="M559">
        <v>385.07</v>
      </c>
      <c r="N559">
        <v>0</v>
      </c>
      <c r="O559">
        <v>0</v>
      </c>
      <c r="P559">
        <v>16.045000000000002</v>
      </c>
      <c r="Q559">
        <v>3.2090000000000001</v>
      </c>
      <c r="R559">
        <v>24.78</v>
      </c>
      <c r="S559">
        <v>890.59299999999996</v>
      </c>
      <c r="T559">
        <v>-890.59299999999996</v>
      </c>
      <c r="U559">
        <v>-909.84699999999998</v>
      </c>
      <c r="V559">
        <v>-71.98</v>
      </c>
      <c r="W559">
        <v>0</v>
      </c>
      <c r="X559">
        <v>61</v>
      </c>
      <c r="Y559">
        <v>0</v>
      </c>
      <c r="Z559">
        <v>10.98</v>
      </c>
      <c r="AA559">
        <v>1</v>
      </c>
      <c r="AB559" t="s">
        <v>110</v>
      </c>
      <c r="AC559">
        <v>3800</v>
      </c>
      <c r="AD559">
        <v>2612.1729999999998</v>
      </c>
      <c r="AE559">
        <v>2612.1729999999998</v>
      </c>
      <c r="AF559">
        <v>0</v>
      </c>
      <c r="AG559">
        <v>-909.84699999999998</v>
      </c>
      <c r="AH559">
        <v>-71.98</v>
      </c>
      <c r="AI559">
        <v>3594</v>
      </c>
      <c r="AJ559">
        <v>0</v>
      </c>
      <c r="AL559">
        <v>0</v>
      </c>
      <c r="AM559" s="1">
        <v>45936</v>
      </c>
      <c r="AN559" s="1">
        <v>45936</v>
      </c>
      <c r="AO559" s="1">
        <v>45936</v>
      </c>
      <c r="AP559">
        <v>0</v>
      </c>
      <c r="AQ559">
        <v>3208.93</v>
      </c>
      <c r="AR559">
        <v>12</v>
      </c>
      <c r="AS559">
        <v>0</v>
      </c>
      <c r="AT559">
        <v>0</v>
      </c>
      <c r="AU559">
        <v>0.5</v>
      </c>
      <c r="AV559">
        <v>0</v>
      </c>
      <c r="AW559">
        <v>0</v>
      </c>
      <c r="AX559">
        <v>0.1</v>
      </c>
      <c r="AY559" t="s">
        <v>112</v>
      </c>
      <c r="AZ559" t="s">
        <v>124</v>
      </c>
      <c r="BA559">
        <v>24.78</v>
      </c>
      <c r="BB559">
        <v>0</v>
      </c>
      <c r="BC559">
        <v>890.59299999999996</v>
      </c>
      <c r="BD559">
        <v>-890.59299999999996</v>
      </c>
      <c r="BE559">
        <v>0</v>
      </c>
      <c r="BF559">
        <v>0</v>
      </c>
      <c r="BG559">
        <v>0</v>
      </c>
      <c r="BH559">
        <v>950</v>
      </c>
      <c r="BI559">
        <v>3.2089300000000001</v>
      </c>
      <c r="BL559">
        <v>0</v>
      </c>
      <c r="BM559">
        <v>0</v>
      </c>
      <c r="BN559">
        <v>0</v>
      </c>
      <c r="BO559">
        <v>0</v>
      </c>
      <c r="BP559">
        <v>0</v>
      </c>
      <c r="BS559" t="s">
        <v>954</v>
      </c>
      <c r="BT559">
        <v>16.045000000000002</v>
      </c>
      <c r="BU559">
        <v>0</v>
      </c>
      <c r="BV559">
        <v>3.2090000000000001</v>
      </c>
      <c r="BW559">
        <v>0</v>
      </c>
      <c r="BX559">
        <v>0</v>
      </c>
      <c r="BY559">
        <v>2612.1729999999998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f t="shared" si="40"/>
        <v>3594</v>
      </c>
      <c r="DD559">
        <f t="shared" si="41"/>
        <v>890.59299999999996</v>
      </c>
      <c r="DE559">
        <f t="shared" si="42"/>
        <v>19.254000000000001</v>
      </c>
      <c r="DF559">
        <f t="shared" si="43"/>
        <v>71.98</v>
      </c>
      <c r="DG559">
        <f t="shared" si="44"/>
        <v>401.11500000000001</v>
      </c>
      <c r="DH559">
        <v>2612.1730000000002</v>
      </c>
    </row>
    <row r="560" spans="1:112" x14ac:dyDescent="0.3">
      <c r="A560">
        <v>8719808961</v>
      </c>
      <c r="B560">
        <v>10719752437</v>
      </c>
      <c r="C560" s="1">
        <v>45930.615277777775</v>
      </c>
      <c r="D560" s="1">
        <v>45936.48541666667</v>
      </c>
      <c r="E560" t="s">
        <v>274</v>
      </c>
      <c r="F560">
        <v>3104</v>
      </c>
      <c r="G560">
        <v>0</v>
      </c>
      <c r="H560">
        <v>3104</v>
      </c>
      <c r="I560">
        <v>3500</v>
      </c>
      <c r="J560">
        <v>190</v>
      </c>
      <c r="K560" t="s">
        <v>109</v>
      </c>
      <c r="L560">
        <v>18</v>
      </c>
      <c r="M560">
        <v>473.49</v>
      </c>
      <c r="N560">
        <v>0</v>
      </c>
      <c r="O560">
        <v>0</v>
      </c>
      <c r="P560">
        <v>13.153</v>
      </c>
      <c r="Q560">
        <v>2.6309999999999998</v>
      </c>
      <c r="R560">
        <v>24.78</v>
      </c>
      <c r="S560">
        <v>769.17100000000005</v>
      </c>
      <c r="T560">
        <v>-769.17100000000005</v>
      </c>
      <c r="U560">
        <v>-784.95500000000004</v>
      </c>
      <c r="V560">
        <v>-71.98</v>
      </c>
      <c r="W560">
        <v>0</v>
      </c>
      <c r="X560">
        <v>61</v>
      </c>
      <c r="Y560">
        <v>0</v>
      </c>
      <c r="Z560">
        <v>10.98</v>
      </c>
      <c r="AA560">
        <v>1</v>
      </c>
      <c r="AB560" t="s">
        <v>116</v>
      </c>
      <c r="AC560">
        <v>3310</v>
      </c>
      <c r="AD560">
        <v>2247.0650000000001</v>
      </c>
      <c r="AE560">
        <v>2247.0650000000001</v>
      </c>
      <c r="AF560">
        <v>0</v>
      </c>
      <c r="AG560">
        <v>-784.95500000000004</v>
      </c>
      <c r="AH560">
        <v>-71.98</v>
      </c>
      <c r="AI560">
        <v>3104</v>
      </c>
      <c r="AJ560">
        <v>0</v>
      </c>
      <c r="AL560">
        <v>0</v>
      </c>
      <c r="AM560" s="1">
        <v>45953</v>
      </c>
      <c r="AN560" s="1">
        <v>45953</v>
      </c>
      <c r="AO560" s="1">
        <v>45953</v>
      </c>
      <c r="AP560">
        <v>0</v>
      </c>
      <c r="AQ560">
        <v>2630.51</v>
      </c>
      <c r="AR560">
        <v>18</v>
      </c>
      <c r="AS560">
        <v>0</v>
      </c>
      <c r="AT560">
        <v>0</v>
      </c>
      <c r="AU560">
        <v>0.5</v>
      </c>
      <c r="AV560">
        <v>0</v>
      </c>
      <c r="AW560">
        <v>0</v>
      </c>
      <c r="AX560">
        <v>0.1</v>
      </c>
      <c r="AY560" t="s">
        <v>112</v>
      </c>
      <c r="AZ560" t="s">
        <v>113</v>
      </c>
      <c r="BA560">
        <v>24.78</v>
      </c>
      <c r="BB560">
        <v>0</v>
      </c>
      <c r="BC560">
        <v>769.17100000000005</v>
      </c>
      <c r="BD560">
        <v>-769.17100000000005</v>
      </c>
      <c r="BE560">
        <v>0</v>
      </c>
      <c r="BF560">
        <v>0</v>
      </c>
      <c r="BG560">
        <v>0</v>
      </c>
      <c r="BH560">
        <v>190</v>
      </c>
      <c r="BI560">
        <v>2.6305100000000001</v>
      </c>
      <c r="BL560">
        <v>0</v>
      </c>
      <c r="BM560">
        <v>0</v>
      </c>
      <c r="BN560">
        <v>0</v>
      </c>
      <c r="BO560">
        <v>0</v>
      </c>
      <c r="BP560">
        <v>0</v>
      </c>
      <c r="BS560" t="s">
        <v>1072</v>
      </c>
      <c r="BT560">
        <v>13.153</v>
      </c>
      <c r="BU560">
        <v>0</v>
      </c>
      <c r="BV560">
        <v>2.6309999999999998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2247.0650000000001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f t="shared" si="40"/>
        <v>3104</v>
      </c>
      <c r="DD560">
        <f t="shared" si="41"/>
        <v>769.17100000000005</v>
      </c>
      <c r="DE560">
        <f t="shared" si="42"/>
        <v>15.784000000000001</v>
      </c>
      <c r="DF560">
        <f t="shared" si="43"/>
        <v>71.98</v>
      </c>
      <c r="DG560">
        <f t="shared" si="44"/>
        <v>486.64300000000003</v>
      </c>
      <c r="DH560">
        <v>2247.0649999999996</v>
      </c>
    </row>
    <row r="561" spans="1:112" x14ac:dyDescent="0.3">
      <c r="A561">
        <v>8736622559</v>
      </c>
      <c r="B561">
        <v>10736599683</v>
      </c>
      <c r="C561" s="1">
        <v>45936.454861111109</v>
      </c>
      <c r="D561" s="1">
        <v>45940.613194444442</v>
      </c>
      <c r="E561" t="s">
        <v>380</v>
      </c>
      <c r="F561">
        <v>3734</v>
      </c>
      <c r="G561">
        <v>0</v>
      </c>
      <c r="H561">
        <v>3734</v>
      </c>
      <c r="I561">
        <v>5000</v>
      </c>
      <c r="J561">
        <v>1060</v>
      </c>
      <c r="K561" t="s">
        <v>109</v>
      </c>
      <c r="L561">
        <v>18</v>
      </c>
      <c r="M561">
        <v>569.59</v>
      </c>
      <c r="N561">
        <v>0</v>
      </c>
      <c r="O561">
        <v>0</v>
      </c>
      <c r="P561">
        <v>15.821999999999999</v>
      </c>
      <c r="Q561">
        <v>3.1640000000000001</v>
      </c>
      <c r="R561">
        <v>25.96</v>
      </c>
      <c r="S561">
        <v>969.346</v>
      </c>
      <c r="T561">
        <v>-969.346</v>
      </c>
      <c r="U561">
        <v>-988.33199999999999</v>
      </c>
      <c r="V561">
        <v>-71.98</v>
      </c>
      <c r="W561">
        <v>0</v>
      </c>
      <c r="X561">
        <v>61</v>
      </c>
      <c r="Y561">
        <v>0</v>
      </c>
      <c r="Z561">
        <v>10.98</v>
      </c>
      <c r="AA561">
        <v>1</v>
      </c>
      <c r="AB561" t="s">
        <v>110</v>
      </c>
      <c r="AC561">
        <v>3940</v>
      </c>
      <c r="AD561">
        <v>2673.6880000000001</v>
      </c>
      <c r="AE561">
        <v>2673.6880000000001</v>
      </c>
      <c r="AF561">
        <v>0</v>
      </c>
      <c r="AG561">
        <v>-988.33199999999999</v>
      </c>
      <c r="AH561">
        <v>-71.98</v>
      </c>
      <c r="AI561">
        <v>3734</v>
      </c>
      <c r="AJ561">
        <v>0</v>
      </c>
      <c r="AL561">
        <v>0</v>
      </c>
      <c r="AM561" s="1">
        <v>45954</v>
      </c>
      <c r="AN561" s="1">
        <v>45954</v>
      </c>
      <c r="AO561" s="1">
        <v>45954</v>
      </c>
      <c r="AP561">
        <v>0</v>
      </c>
      <c r="AQ561">
        <v>3164.41</v>
      </c>
      <c r="AR561">
        <v>18</v>
      </c>
      <c r="AS561">
        <v>0</v>
      </c>
      <c r="AT561">
        <v>0</v>
      </c>
      <c r="AU561">
        <v>0.5</v>
      </c>
      <c r="AV561">
        <v>0</v>
      </c>
      <c r="AW561">
        <v>0</v>
      </c>
      <c r="AX561">
        <v>0.1</v>
      </c>
      <c r="AY561" t="s">
        <v>112</v>
      </c>
      <c r="AZ561" t="s">
        <v>160</v>
      </c>
      <c r="BA561">
        <v>25.96</v>
      </c>
      <c r="BB561">
        <v>0</v>
      </c>
      <c r="BC561">
        <v>969.346</v>
      </c>
      <c r="BD561">
        <v>-969.346</v>
      </c>
      <c r="BE561">
        <v>0</v>
      </c>
      <c r="BF561">
        <v>0</v>
      </c>
      <c r="BG561">
        <v>0</v>
      </c>
      <c r="BH561">
        <v>1060</v>
      </c>
      <c r="BI561">
        <v>3.1644100000000002</v>
      </c>
      <c r="BL561">
        <v>0</v>
      </c>
      <c r="BM561">
        <v>0</v>
      </c>
      <c r="BN561">
        <v>0</v>
      </c>
      <c r="BO561">
        <v>0</v>
      </c>
      <c r="BP561">
        <v>0</v>
      </c>
      <c r="BS561" t="s">
        <v>1073</v>
      </c>
      <c r="BT561">
        <v>15.821999999999999</v>
      </c>
      <c r="BU561">
        <v>0</v>
      </c>
      <c r="BV561">
        <v>3.1640000000000001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2673.6880000000001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f t="shared" si="40"/>
        <v>3734</v>
      </c>
      <c r="DD561">
        <f t="shared" si="41"/>
        <v>969.346</v>
      </c>
      <c r="DE561">
        <f t="shared" si="42"/>
        <v>18.986000000000001</v>
      </c>
      <c r="DF561">
        <f t="shared" si="43"/>
        <v>71.98</v>
      </c>
      <c r="DG561">
        <f t="shared" si="44"/>
        <v>585.41200000000003</v>
      </c>
      <c r="DH561">
        <v>2673.6880000000001</v>
      </c>
    </row>
    <row r="562" spans="1:112" x14ac:dyDescent="0.3">
      <c r="A562">
        <v>8721707189</v>
      </c>
      <c r="B562">
        <v>10721652116</v>
      </c>
      <c r="C562" s="1">
        <v>45930.615277777775</v>
      </c>
      <c r="D562" s="1">
        <v>45935.580555555556</v>
      </c>
      <c r="E562" t="s">
        <v>550</v>
      </c>
      <c r="F562">
        <v>3143</v>
      </c>
      <c r="G562">
        <v>0</v>
      </c>
      <c r="H562">
        <v>3143</v>
      </c>
      <c r="I562">
        <v>4000</v>
      </c>
      <c r="J562">
        <v>651</v>
      </c>
      <c r="K562" t="s">
        <v>109</v>
      </c>
      <c r="L562">
        <v>18</v>
      </c>
      <c r="M562">
        <v>479.44</v>
      </c>
      <c r="N562">
        <v>0</v>
      </c>
      <c r="O562">
        <v>0</v>
      </c>
      <c r="P562">
        <v>13.318</v>
      </c>
      <c r="Q562">
        <v>2.6640000000000001</v>
      </c>
      <c r="R562">
        <v>21.24</v>
      </c>
      <c r="S562">
        <v>667.57299999999998</v>
      </c>
      <c r="T562">
        <v>-667.57299999999998</v>
      </c>
      <c r="U562">
        <v>-683.55499999999995</v>
      </c>
      <c r="V562">
        <v>-71.98</v>
      </c>
      <c r="W562">
        <v>0</v>
      </c>
      <c r="X562">
        <v>61</v>
      </c>
      <c r="Y562">
        <v>0</v>
      </c>
      <c r="Z562">
        <v>10.98</v>
      </c>
      <c r="AA562">
        <v>1</v>
      </c>
      <c r="AB562" t="s">
        <v>110</v>
      </c>
      <c r="AC562">
        <v>3349</v>
      </c>
      <c r="AD562">
        <v>2387.4650000000001</v>
      </c>
      <c r="AE562">
        <v>2387.4650000000001</v>
      </c>
      <c r="AF562">
        <v>0</v>
      </c>
      <c r="AG562">
        <v>-683.55499999999995</v>
      </c>
      <c r="AH562">
        <v>-71.98</v>
      </c>
      <c r="AI562">
        <v>3143</v>
      </c>
      <c r="AJ562">
        <v>0</v>
      </c>
      <c r="AL562">
        <v>0</v>
      </c>
      <c r="AM562" s="1">
        <v>45953</v>
      </c>
      <c r="AN562" s="1">
        <v>45953</v>
      </c>
      <c r="AO562" s="1">
        <v>45953</v>
      </c>
      <c r="AP562">
        <v>0</v>
      </c>
      <c r="AQ562">
        <v>2663.56</v>
      </c>
      <c r="AR562">
        <v>18</v>
      </c>
      <c r="AS562">
        <v>0</v>
      </c>
      <c r="AT562">
        <v>0</v>
      </c>
      <c r="AU562">
        <v>0.5</v>
      </c>
      <c r="AV562">
        <v>0</v>
      </c>
      <c r="AW562">
        <v>0</v>
      </c>
      <c r="AX562">
        <v>0.1</v>
      </c>
      <c r="AY562" t="s">
        <v>112</v>
      </c>
      <c r="AZ562" t="s">
        <v>128</v>
      </c>
      <c r="BA562">
        <v>21.24</v>
      </c>
      <c r="BB562">
        <v>0</v>
      </c>
      <c r="BC562">
        <v>667.57299999999998</v>
      </c>
      <c r="BD562">
        <v>-667.57299999999998</v>
      </c>
      <c r="BE562">
        <v>0</v>
      </c>
      <c r="BF562">
        <v>0</v>
      </c>
      <c r="BG562">
        <v>0</v>
      </c>
      <c r="BH562">
        <v>651</v>
      </c>
      <c r="BI562">
        <v>2.6635599999999999</v>
      </c>
      <c r="BL562">
        <v>0</v>
      </c>
      <c r="BM562">
        <v>0</v>
      </c>
      <c r="BN562">
        <v>0</v>
      </c>
      <c r="BO562">
        <v>0</v>
      </c>
      <c r="BP562">
        <v>0</v>
      </c>
      <c r="BS562" t="s">
        <v>1074</v>
      </c>
      <c r="BT562">
        <v>13.318</v>
      </c>
      <c r="BU562">
        <v>0</v>
      </c>
      <c r="BV562">
        <v>2.6640000000000001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2387.4650000000001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f t="shared" si="40"/>
        <v>3143</v>
      </c>
      <c r="DD562">
        <f t="shared" si="41"/>
        <v>667.57299999999998</v>
      </c>
      <c r="DE562">
        <f t="shared" si="42"/>
        <v>15.981999999999999</v>
      </c>
      <c r="DF562">
        <f t="shared" si="43"/>
        <v>71.98</v>
      </c>
      <c r="DG562">
        <f t="shared" si="44"/>
        <v>492.75799999999998</v>
      </c>
      <c r="DH562">
        <v>2387.4650000000001</v>
      </c>
    </row>
    <row r="563" spans="1:112" x14ac:dyDescent="0.3">
      <c r="A563">
        <v>8687284509</v>
      </c>
      <c r="B563">
        <v>10687211922</v>
      </c>
      <c r="C563" s="1">
        <v>45922.443055555559</v>
      </c>
      <c r="D563" s="1">
        <v>45926.68472222222</v>
      </c>
      <c r="E563" t="s">
        <v>1075</v>
      </c>
      <c r="F563">
        <v>2168</v>
      </c>
      <c r="G563">
        <v>2168</v>
      </c>
      <c r="H563">
        <v>0</v>
      </c>
      <c r="I563">
        <v>5000</v>
      </c>
      <c r="J563">
        <v>2501</v>
      </c>
      <c r="K563" t="s">
        <v>109</v>
      </c>
      <c r="L563">
        <v>5</v>
      </c>
      <c r="M563">
        <v>103.24</v>
      </c>
      <c r="N563">
        <v>0</v>
      </c>
      <c r="O563">
        <v>0</v>
      </c>
      <c r="P563">
        <v>10.324</v>
      </c>
      <c r="Q563">
        <v>2.0649999999999999</v>
      </c>
      <c r="R563">
        <v>31.86</v>
      </c>
      <c r="S563">
        <v>690.72500000000002</v>
      </c>
      <c r="T563">
        <v>-690.72500000000002</v>
      </c>
      <c r="U563">
        <v>-703.11400000000003</v>
      </c>
      <c r="V563">
        <v>-71.98</v>
      </c>
      <c r="W563">
        <v>0</v>
      </c>
      <c r="X563">
        <v>61</v>
      </c>
      <c r="Y563">
        <v>0</v>
      </c>
      <c r="Z563">
        <v>10.98</v>
      </c>
      <c r="AA563">
        <v>1</v>
      </c>
      <c r="AB563" t="s">
        <v>116</v>
      </c>
      <c r="AC563">
        <v>2374</v>
      </c>
      <c r="AD563">
        <v>1392.9059999999999</v>
      </c>
      <c r="AE563">
        <v>1392.9059999999999</v>
      </c>
      <c r="AF563">
        <v>0</v>
      </c>
      <c r="AG563">
        <v>0</v>
      </c>
      <c r="AI563">
        <v>0</v>
      </c>
      <c r="AJ563">
        <v>-703.11400000000003</v>
      </c>
      <c r="AK563">
        <v>-71.98</v>
      </c>
      <c r="AL563">
        <v>2168</v>
      </c>
      <c r="AM563" s="1"/>
      <c r="AN563" s="1"/>
      <c r="AO563" s="1"/>
      <c r="AP563">
        <v>175</v>
      </c>
      <c r="AQ563">
        <v>2064.7600000000002</v>
      </c>
      <c r="AR563">
        <v>5</v>
      </c>
      <c r="AS563">
        <v>0</v>
      </c>
      <c r="AT563">
        <v>0</v>
      </c>
      <c r="AU563">
        <v>0.5</v>
      </c>
      <c r="AV563">
        <v>0</v>
      </c>
      <c r="AW563">
        <v>0</v>
      </c>
      <c r="AX563">
        <v>0.1</v>
      </c>
      <c r="AY563" t="s">
        <v>127</v>
      </c>
      <c r="AZ563" t="s">
        <v>128</v>
      </c>
      <c r="BC563">
        <v>0</v>
      </c>
      <c r="BD563">
        <v>0</v>
      </c>
      <c r="BE563">
        <v>0</v>
      </c>
      <c r="BF563">
        <v>0</v>
      </c>
      <c r="BG563">
        <v>0</v>
      </c>
      <c r="BJ563">
        <v>31.86</v>
      </c>
      <c r="BK563">
        <v>0</v>
      </c>
      <c r="BL563">
        <v>690.72500000000002</v>
      </c>
      <c r="BM563">
        <v>-690.72500000000002</v>
      </c>
      <c r="BN563">
        <v>0</v>
      </c>
      <c r="BO563">
        <v>0</v>
      </c>
      <c r="BP563">
        <v>0</v>
      </c>
      <c r="BQ563">
        <v>2501</v>
      </c>
      <c r="BR563">
        <v>2.0647600000000002</v>
      </c>
      <c r="BS563" t="s">
        <v>1076</v>
      </c>
      <c r="BT563">
        <v>0</v>
      </c>
      <c r="BU563">
        <v>10.324</v>
      </c>
      <c r="BV563">
        <v>0</v>
      </c>
      <c r="BW563">
        <v>2.0649999999999999</v>
      </c>
      <c r="BX563">
        <v>0</v>
      </c>
      <c r="BY563">
        <v>0</v>
      </c>
      <c r="BZ563">
        <v>0</v>
      </c>
      <c r="CA563">
        <v>0</v>
      </c>
      <c r="CB563">
        <v>1392.9059999999999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f t="shared" si="40"/>
        <v>2168</v>
      </c>
      <c r="DD563">
        <f t="shared" si="41"/>
        <v>690.72500000000002</v>
      </c>
      <c r="DE563">
        <f t="shared" si="42"/>
        <v>12.388999999999999</v>
      </c>
      <c r="DF563">
        <f t="shared" si="43"/>
        <v>71.98</v>
      </c>
      <c r="DG563">
        <f t="shared" si="44"/>
        <v>113.56399999999999</v>
      </c>
      <c r="DH563">
        <v>1392.9060000000002</v>
      </c>
    </row>
    <row r="564" spans="1:112" x14ac:dyDescent="0.3">
      <c r="A564">
        <v>8742393533</v>
      </c>
      <c r="B564">
        <v>10742393245</v>
      </c>
      <c r="C564" s="1">
        <v>45938.796527777777</v>
      </c>
      <c r="D564" s="1">
        <v>45941.740972222222</v>
      </c>
      <c r="E564" t="s">
        <v>274</v>
      </c>
      <c r="F564">
        <v>2410</v>
      </c>
      <c r="G564">
        <v>0</v>
      </c>
      <c r="H564">
        <v>2410</v>
      </c>
      <c r="I564">
        <v>3500</v>
      </c>
      <c r="J564">
        <v>884</v>
      </c>
      <c r="K564" t="s">
        <v>120</v>
      </c>
      <c r="L564">
        <v>5</v>
      </c>
      <c r="M564">
        <v>0</v>
      </c>
      <c r="N564">
        <v>57.38</v>
      </c>
      <c r="O564">
        <v>57.38</v>
      </c>
      <c r="P564">
        <v>11.476000000000001</v>
      </c>
      <c r="Q564">
        <v>2.2949999999999999</v>
      </c>
      <c r="R564">
        <v>24.78</v>
      </c>
      <c r="S564">
        <v>597.19799999999998</v>
      </c>
      <c r="T564">
        <v>-597.19799999999998</v>
      </c>
      <c r="U564">
        <v>-610.96900000000005</v>
      </c>
      <c r="V564">
        <v>-71.98</v>
      </c>
      <c r="W564">
        <v>0</v>
      </c>
      <c r="X564">
        <v>61</v>
      </c>
      <c r="Y564">
        <v>0</v>
      </c>
      <c r="Z564">
        <v>10.98</v>
      </c>
      <c r="AA564">
        <v>1</v>
      </c>
      <c r="AB564" t="s">
        <v>116</v>
      </c>
      <c r="AC564">
        <v>2616</v>
      </c>
      <c r="AD564">
        <v>1727.0509999999999</v>
      </c>
      <c r="AE564">
        <v>1727.0509999999999</v>
      </c>
      <c r="AF564">
        <v>0</v>
      </c>
      <c r="AG564">
        <v>-610.96900000000005</v>
      </c>
      <c r="AH564">
        <v>-71.98</v>
      </c>
      <c r="AI564">
        <v>2410</v>
      </c>
      <c r="AJ564">
        <v>0</v>
      </c>
      <c r="AL564">
        <v>0</v>
      </c>
      <c r="AM564" s="1">
        <v>45957</v>
      </c>
      <c r="AN564" s="1">
        <v>45957</v>
      </c>
      <c r="AO564" s="1">
        <v>45957</v>
      </c>
      <c r="AP564">
        <v>0</v>
      </c>
      <c r="AQ564">
        <v>2295.2399999999998</v>
      </c>
      <c r="AR564">
        <v>0</v>
      </c>
      <c r="AS564">
        <v>2.5</v>
      </c>
      <c r="AT564">
        <v>2.5</v>
      </c>
      <c r="AU564">
        <v>0</v>
      </c>
      <c r="AV564">
        <v>0.25</v>
      </c>
      <c r="AW564">
        <v>0.25</v>
      </c>
      <c r="AX564">
        <v>0.1</v>
      </c>
      <c r="AY564" t="s">
        <v>112</v>
      </c>
      <c r="AZ564" t="s">
        <v>113</v>
      </c>
      <c r="BA564">
        <v>24.78</v>
      </c>
      <c r="BB564">
        <v>0</v>
      </c>
      <c r="BC564">
        <v>597.19799999999998</v>
      </c>
      <c r="BD564">
        <v>-597.19799999999998</v>
      </c>
      <c r="BE564">
        <v>0</v>
      </c>
      <c r="BF564">
        <v>0</v>
      </c>
      <c r="BG564">
        <v>0</v>
      </c>
      <c r="BH564">
        <v>884</v>
      </c>
      <c r="BI564">
        <v>2.2952400000000002</v>
      </c>
      <c r="BL564">
        <v>0</v>
      </c>
      <c r="BM564">
        <v>0</v>
      </c>
      <c r="BN564">
        <v>0</v>
      </c>
      <c r="BO564">
        <v>0</v>
      </c>
      <c r="BP564">
        <v>0</v>
      </c>
      <c r="BS564" t="s">
        <v>1077</v>
      </c>
      <c r="BT564">
        <v>11.476000000000001</v>
      </c>
      <c r="BU564">
        <v>0</v>
      </c>
      <c r="BV564">
        <v>2.2949999999999999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1727.0509999999999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f t="shared" si="40"/>
        <v>2410</v>
      </c>
      <c r="DD564">
        <f t="shared" si="41"/>
        <v>597.19799999999998</v>
      </c>
      <c r="DE564">
        <f t="shared" si="42"/>
        <v>13.771000000000001</v>
      </c>
      <c r="DF564">
        <f t="shared" si="43"/>
        <v>71.98</v>
      </c>
      <c r="DG564">
        <f t="shared" si="44"/>
        <v>126.236</v>
      </c>
      <c r="DH564">
        <v>1727.0510000000002</v>
      </c>
    </row>
    <row r="565" spans="1:112" x14ac:dyDescent="0.3">
      <c r="A565">
        <v>8670004888</v>
      </c>
      <c r="B565">
        <v>10669929034</v>
      </c>
      <c r="C565" s="1">
        <v>45915.47152777778</v>
      </c>
      <c r="D565" s="1">
        <v>45918.837500000001</v>
      </c>
      <c r="E565" t="s">
        <v>1078</v>
      </c>
      <c r="F565">
        <v>1259</v>
      </c>
      <c r="G565">
        <v>1259</v>
      </c>
      <c r="H565">
        <v>0</v>
      </c>
      <c r="I565">
        <v>2600</v>
      </c>
      <c r="J565">
        <v>1170</v>
      </c>
      <c r="K565" t="s">
        <v>109</v>
      </c>
      <c r="L565">
        <v>12</v>
      </c>
      <c r="M565">
        <v>134.88999999999999</v>
      </c>
      <c r="N565">
        <v>0</v>
      </c>
      <c r="O565">
        <v>0</v>
      </c>
      <c r="P565">
        <v>5.6210000000000004</v>
      </c>
      <c r="Q565">
        <v>1.1240000000000001</v>
      </c>
      <c r="R565">
        <v>33.04</v>
      </c>
      <c r="S565">
        <v>415.97399999999999</v>
      </c>
      <c r="T565">
        <v>-415.97399999999999</v>
      </c>
      <c r="U565">
        <v>-422.71899999999999</v>
      </c>
      <c r="V565">
        <v>-53.1</v>
      </c>
      <c r="W565">
        <v>0</v>
      </c>
      <c r="X565">
        <v>45</v>
      </c>
      <c r="Y565">
        <v>0</v>
      </c>
      <c r="Z565">
        <v>8.1</v>
      </c>
      <c r="AA565">
        <v>1</v>
      </c>
      <c r="AB565" t="s">
        <v>110</v>
      </c>
      <c r="AC565">
        <v>1430</v>
      </c>
      <c r="AD565">
        <v>783.18100000000004</v>
      </c>
      <c r="AE565">
        <v>783.18100000000004</v>
      </c>
      <c r="AF565">
        <v>0</v>
      </c>
      <c r="AG565">
        <v>0</v>
      </c>
      <c r="AI565">
        <v>0</v>
      </c>
      <c r="AJ565">
        <v>-422.71899999999999</v>
      </c>
      <c r="AK565">
        <v>-53.1</v>
      </c>
      <c r="AL565">
        <v>1259</v>
      </c>
      <c r="AM565" s="1"/>
      <c r="AN565" s="1"/>
      <c r="AO565" s="1"/>
      <c r="AP565">
        <v>0</v>
      </c>
      <c r="AQ565">
        <v>1124.1099999999999</v>
      </c>
      <c r="AR565">
        <v>12</v>
      </c>
      <c r="AS565">
        <v>0</v>
      </c>
      <c r="AT565">
        <v>0</v>
      </c>
      <c r="AU565">
        <v>0.5</v>
      </c>
      <c r="AV565">
        <v>0</v>
      </c>
      <c r="AW565">
        <v>0</v>
      </c>
      <c r="AX565">
        <v>0.1</v>
      </c>
      <c r="AY565" t="s">
        <v>127</v>
      </c>
      <c r="AZ565" t="s">
        <v>128</v>
      </c>
      <c r="BC565">
        <v>0</v>
      </c>
      <c r="BD565">
        <v>0</v>
      </c>
      <c r="BE565">
        <v>0</v>
      </c>
      <c r="BF565">
        <v>0</v>
      </c>
      <c r="BG565">
        <v>0</v>
      </c>
      <c r="BJ565">
        <v>33.04</v>
      </c>
      <c r="BK565">
        <v>0</v>
      </c>
      <c r="BL565">
        <v>415.97399999999999</v>
      </c>
      <c r="BM565">
        <v>-415.97399999999999</v>
      </c>
      <c r="BN565">
        <v>0</v>
      </c>
      <c r="BO565">
        <v>0</v>
      </c>
      <c r="BP565">
        <v>0</v>
      </c>
      <c r="BQ565">
        <v>1170</v>
      </c>
      <c r="BR565">
        <v>1.1241099999999999</v>
      </c>
      <c r="BS565" t="s">
        <v>627</v>
      </c>
      <c r="BT565">
        <v>0</v>
      </c>
      <c r="BU565">
        <v>5.6210000000000004</v>
      </c>
      <c r="BV565">
        <v>0</v>
      </c>
      <c r="BW565">
        <v>1.1240000000000001</v>
      </c>
      <c r="BX565">
        <v>783.18100000000004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f t="shared" si="40"/>
        <v>1259</v>
      </c>
      <c r="DD565">
        <f t="shared" si="41"/>
        <v>415.97399999999999</v>
      </c>
      <c r="DE565">
        <f t="shared" si="42"/>
        <v>6.745000000000001</v>
      </c>
      <c r="DF565">
        <f t="shared" si="43"/>
        <v>53.1</v>
      </c>
      <c r="DG565">
        <f t="shared" si="44"/>
        <v>140.511</v>
      </c>
      <c r="DH565">
        <v>783.18100000000004</v>
      </c>
    </row>
    <row r="566" spans="1:112" x14ac:dyDescent="0.3">
      <c r="A566">
        <v>8737241297</v>
      </c>
      <c r="B566">
        <v>10737218401</v>
      </c>
      <c r="C566" s="1">
        <v>45936.454861111109</v>
      </c>
      <c r="D566" s="1">
        <v>45940.597916666666</v>
      </c>
      <c r="E566" t="s">
        <v>1079</v>
      </c>
      <c r="F566">
        <v>4462</v>
      </c>
      <c r="G566">
        <v>0</v>
      </c>
      <c r="H566">
        <v>4461.99</v>
      </c>
      <c r="I566">
        <v>5500</v>
      </c>
      <c r="J566">
        <v>586</v>
      </c>
      <c r="K566" t="s">
        <v>109</v>
      </c>
      <c r="L566">
        <v>18</v>
      </c>
      <c r="M566">
        <v>680.64</v>
      </c>
      <c r="N566">
        <v>0</v>
      </c>
      <c r="O566">
        <v>0</v>
      </c>
      <c r="P566">
        <v>18.907</v>
      </c>
      <c r="Q566">
        <v>3.7810000000000001</v>
      </c>
      <c r="R566">
        <v>31.86</v>
      </c>
      <c r="S566">
        <v>1421.59</v>
      </c>
      <c r="T566">
        <v>-1421.59</v>
      </c>
      <c r="U566">
        <v>-1444.278</v>
      </c>
      <c r="V566">
        <v>-71.98</v>
      </c>
      <c r="W566">
        <v>0</v>
      </c>
      <c r="X566">
        <v>61</v>
      </c>
      <c r="Y566">
        <v>0</v>
      </c>
      <c r="Z566">
        <v>10.98</v>
      </c>
      <c r="AA566">
        <v>1</v>
      </c>
      <c r="AB566" t="s">
        <v>116</v>
      </c>
      <c r="AC566">
        <v>4668</v>
      </c>
      <c r="AD566">
        <v>2945.732</v>
      </c>
      <c r="AE566">
        <v>2945.732</v>
      </c>
      <c r="AF566">
        <v>0</v>
      </c>
      <c r="AG566">
        <v>-1444.278</v>
      </c>
      <c r="AH566">
        <v>-71.98</v>
      </c>
      <c r="AI566">
        <v>4461.99</v>
      </c>
      <c r="AJ566">
        <v>0</v>
      </c>
      <c r="AL566">
        <v>0</v>
      </c>
      <c r="AM566" s="1">
        <v>45954</v>
      </c>
      <c r="AN566" s="1">
        <v>45954</v>
      </c>
      <c r="AO566" s="1">
        <v>45954</v>
      </c>
      <c r="AP566">
        <v>0</v>
      </c>
      <c r="AQ566">
        <v>3781.36</v>
      </c>
      <c r="AR566">
        <v>18</v>
      </c>
      <c r="AS566">
        <v>0</v>
      </c>
      <c r="AT566">
        <v>0</v>
      </c>
      <c r="AU566">
        <v>0.5</v>
      </c>
      <c r="AV566">
        <v>0</v>
      </c>
      <c r="AW566">
        <v>0</v>
      </c>
      <c r="AX566">
        <v>0.1</v>
      </c>
      <c r="AY566" t="s">
        <v>127</v>
      </c>
      <c r="AZ566" t="s">
        <v>128</v>
      </c>
      <c r="BA566">
        <v>31.86</v>
      </c>
      <c r="BB566">
        <v>0</v>
      </c>
      <c r="BC566">
        <v>1421.59</v>
      </c>
      <c r="BD566">
        <v>-1421.59</v>
      </c>
      <c r="BE566">
        <v>0</v>
      </c>
      <c r="BF566">
        <v>0</v>
      </c>
      <c r="BG566">
        <v>0</v>
      </c>
      <c r="BH566">
        <v>586</v>
      </c>
      <c r="BI566">
        <v>3.7813599999999998</v>
      </c>
      <c r="BL566">
        <v>0</v>
      </c>
      <c r="BM566">
        <v>0</v>
      </c>
      <c r="BN566">
        <v>0</v>
      </c>
      <c r="BO566">
        <v>0</v>
      </c>
      <c r="BP566">
        <v>0</v>
      </c>
      <c r="BS566" t="s">
        <v>1080</v>
      </c>
      <c r="BT566">
        <v>18.907</v>
      </c>
      <c r="BU566">
        <v>0</v>
      </c>
      <c r="BV566">
        <v>3.7810000000000001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2945.732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f t="shared" si="40"/>
        <v>4461.99</v>
      </c>
      <c r="DD566">
        <f t="shared" si="41"/>
        <v>1421.59</v>
      </c>
      <c r="DE566">
        <f t="shared" si="42"/>
        <v>22.687999999999999</v>
      </c>
      <c r="DF566">
        <f t="shared" si="43"/>
        <v>71.98</v>
      </c>
      <c r="DG566">
        <f t="shared" si="44"/>
        <v>699.54700000000003</v>
      </c>
      <c r="DH566">
        <v>2945.7319999999995</v>
      </c>
    </row>
    <row r="567" spans="1:112" x14ac:dyDescent="0.3">
      <c r="A567">
        <v>8719610431</v>
      </c>
      <c r="B567">
        <v>10719552641</v>
      </c>
      <c r="C567" s="1">
        <v>45930.615277777775</v>
      </c>
      <c r="D567" s="1">
        <v>45936.56527777778</v>
      </c>
      <c r="E567" t="s">
        <v>1081</v>
      </c>
      <c r="F567">
        <v>2572</v>
      </c>
      <c r="G567">
        <v>2572</v>
      </c>
      <c r="H567">
        <v>0</v>
      </c>
      <c r="I567">
        <v>4500</v>
      </c>
      <c r="J567">
        <v>1575</v>
      </c>
      <c r="K567" t="s">
        <v>109</v>
      </c>
      <c r="L567">
        <v>5</v>
      </c>
      <c r="M567">
        <v>122.48</v>
      </c>
      <c r="N567">
        <v>0</v>
      </c>
      <c r="O567">
        <v>0</v>
      </c>
      <c r="P567">
        <v>12.247999999999999</v>
      </c>
      <c r="Q567">
        <v>2.4500000000000002</v>
      </c>
      <c r="R567">
        <v>24.78</v>
      </c>
      <c r="S567">
        <v>637.34199999999998</v>
      </c>
      <c r="T567">
        <v>-637.34199999999998</v>
      </c>
      <c r="U567">
        <v>-652.04</v>
      </c>
      <c r="V567">
        <v>-71.98</v>
      </c>
      <c r="W567">
        <v>0</v>
      </c>
      <c r="X567">
        <v>61</v>
      </c>
      <c r="Y567">
        <v>0</v>
      </c>
      <c r="Z567">
        <v>10.98</v>
      </c>
      <c r="AA567">
        <v>1</v>
      </c>
      <c r="AB567" t="s">
        <v>116</v>
      </c>
      <c r="AC567">
        <v>2778</v>
      </c>
      <c r="AD567">
        <v>1847.98</v>
      </c>
      <c r="AE567">
        <v>1847.98</v>
      </c>
      <c r="AF567">
        <v>0</v>
      </c>
      <c r="AG567">
        <v>0</v>
      </c>
      <c r="AI567">
        <v>0</v>
      </c>
      <c r="AJ567">
        <v>-652.04</v>
      </c>
      <c r="AK567">
        <v>-71.98</v>
      </c>
      <c r="AL567">
        <v>2572</v>
      </c>
      <c r="AM567" s="1"/>
      <c r="AN567" s="1"/>
      <c r="AO567" s="1"/>
      <c r="AP567">
        <v>0</v>
      </c>
      <c r="AQ567">
        <v>2449.52</v>
      </c>
      <c r="AR567">
        <v>5</v>
      </c>
      <c r="AS567">
        <v>0</v>
      </c>
      <c r="AT567">
        <v>0</v>
      </c>
      <c r="AU567">
        <v>0.5</v>
      </c>
      <c r="AV567">
        <v>0</v>
      </c>
      <c r="AW567">
        <v>0</v>
      </c>
      <c r="AX567">
        <v>0.1</v>
      </c>
      <c r="AY567" t="s">
        <v>112</v>
      </c>
      <c r="AZ567" t="s">
        <v>124</v>
      </c>
      <c r="BC567">
        <v>0</v>
      </c>
      <c r="BD567">
        <v>0</v>
      </c>
      <c r="BE567">
        <v>0</v>
      </c>
      <c r="BF567">
        <v>0</v>
      </c>
      <c r="BG567">
        <v>0</v>
      </c>
      <c r="BJ567">
        <v>24.78</v>
      </c>
      <c r="BK567">
        <v>0</v>
      </c>
      <c r="BL567">
        <v>637.34199999999998</v>
      </c>
      <c r="BM567">
        <v>-637.34199999999998</v>
      </c>
      <c r="BN567">
        <v>0</v>
      </c>
      <c r="BO567">
        <v>0</v>
      </c>
      <c r="BP567">
        <v>0</v>
      </c>
      <c r="BQ567">
        <v>1575</v>
      </c>
      <c r="BR567">
        <v>2.4495200000000001</v>
      </c>
      <c r="BS567" t="s">
        <v>1082</v>
      </c>
      <c r="BT567">
        <v>0</v>
      </c>
      <c r="BU567">
        <v>12.247999999999999</v>
      </c>
      <c r="BV567">
        <v>0</v>
      </c>
      <c r="BW567">
        <v>2.4500000000000002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1847.98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f t="shared" si="40"/>
        <v>2572</v>
      </c>
      <c r="DD567">
        <f t="shared" si="41"/>
        <v>637.34199999999998</v>
      </c>
      <c r="DE567">
        <f t="shared" si="42"/>
        <v>14.698</v>
      </c>
      <c r="DF567">
        <f t="shared" si="43"/>
        <v>71.98</v>
      </c>
      <c r="DG567">
        <f t="shared" si="44"/>
        <v>134.72800000000001</v>
      </c>
      <c r="DH567">
        <v>1847.9799999999998</v>
      </c>
    </row>
    <row r="568" spans="1:112" x14ac:dyDescent="0.3">
      <c r="A568">
        <v>8742093333</v>
      </c>
      <c r="B568">
        <v>10742093050</v>
      </c>
      <c r="C568" s="1">
        <v>45938.518750000003</v>
      </c>
      <c r="D568" s="1">
        <v>45944.595138888886</v>
      </c>
      <c r="E568" t="s">
        <v>961</v>
      </c>
      <c r="F568">
        <v>3294.01</v>
      </c>
      <c r="G568">
        <v>0</v>
      </c>
      <c r="H568">
        <v>3294</v>
      </c>
      <c r="I568">
        <v>3500</v>
      </c>
      <c r="J568">
        <v>0</v>
      </c>
      <c r="K568" t="s">
        <v>109</v>
      </c>
      <c r="L568">
        <v>18</v>
      </c>
      <c r="M568">
        <v>502.48</v>
      </c>
      <c r="N568">
        <v>0</v>
      </c>
      <c r="O568">
        <v>0</v>
      </c>
      <c r="P568">
        <v>13.958</v>
      </c>
      <c r="Q568">
        <v>2.7919999999999998</v>
      </c>
      <c r="R568">
        <v>24.78</v>
      </c>
      <c r="S568">
        <v>816.25300000000004</v>
      </c>
      <c r="T568">
        <v>-816.25300000000004</v>
      </c>
      <c r="U568">
        <v>-833.00300000000004</v>
      </c>
      <c r="V568">
        <v>-71.98</v>
      </c>
      <c r="W568">
        <v>0</v>
      </c>
      <c r="X568">
        <v>61</v>
      </c>
      <c r="Y568">
        <v>0</v>
      </c>
      <c r="Z568">
        <v>10.98</v>
      </c>
      <c r="AA568">
        <v>1</v>
      </c>
      <c r="AB568" t="s">
        <v>116</v>
      </c>
      <c r="AC568">
        <v>3500</v>
      </c>
      <c r="AD568">
        <v>2389.0169999999998</v>
      </c>
      <c r="AE568">
        <v>2389.0169999999998</v>
      </c>
      <c r="AF568">
        <v>0</v>
      </c>
      <c r="AG568">
        <v>-833.00300000000004</v>
      </c>
      <c r="AH568">
        <v>-71.98</v>
      </c>
      <c r="AI568">
        <v>3294</v>
      </c>
      <c r="AJ568">
        <v>0</v>
      </c>
      <c r="AL568">
        <v>0</v>
      </c>
      <c r="AM568" s="1">
        <v>45958</v>
      </c>
      <c r="AN568" s="1">
        <v>45958</v>
      </c>
      <c r="AO568" s="1">
        <v>45958</v>
      </c>
      <c r="AP568">
        <v>0</v>
      </c>
      <c r="AQ568">
        <v>2791.53</v>
      </c>
      <c r="AR568">
        <v>18</v>
      </c>
      <c r="AS568">
        <v>0</v>
      </c>
      <c r="AT568">
        <v>0</v>
      </c>
      <c r="AU568">
        <v>0.5</v>
      </c>
      <c r="AV568">
        <v>0</v>
      </c>
      <c r="AW568">
        <v>0</v>
      </c>
      <c r="AX568">
        <v>0.1</v>
      </c>
      <c r="AY568" t="s">
        <v>112</v>
      </c>
      <c r="AZ568" t="s">
        <v>124</v>
      </c>
      <c r="BA568">
        <v>24.78</v>
      </c>
      <c r="BB568">
        <v>0</v>
      </c>
      <c r="BC568">
        <v>816.25300000000004</v>
      </c>
      <c r="BD568">
        <v>-816.25300000000004</v>
      </c>
      <c r="BE568">
        <v>0</v>
      </c>
      <c r="BF568">
        <v>0</v>
      </c>
      <c r="BG568">
        <v>0</v>
      </c>
      <c r="BH568">
        <v>0</v>
      </c>
      <c r="BI568">
        <v>2.7915299999999998</v>
      </c>
      <c r="BL568">
        <v>0</v>
      </c>
      <c r="BM568">
        <v>0</v>
      </c>
      <c r="BN568">
        <v>0</v>
      </c>
      <c r="BO568">
        <v>0</v>
      </c>
      <c r="BP568">
        <v>0</v>
      </c>
      <c r="BS568" t="s">
        <v>1083</v>
      </c>
      <c r="BT568">
        <v>13.958</v>
      </c>
      <c r="BU568">
        <v>0</v>
      </c>
      <c r="BV568">
        <v>2.7919999999999998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2389.0169999999998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f t="shared" si="40"/>
        <v>3294</v>
      </c>
      <c r="DD568">
        <f t="shared" si="41"/>
        <v>816.25300000000004</v>
      </c>
      <c r="DE568">
        <f t="shared" si="42"/>
        <v>16.75</v>
      </c>
      <c r="DF568">
        <f t="shared" si="43"/>
        <v>71.98</v>
      </c>
      <c r="DG568">
        <f t="shared" si="44"/>
        <v>516.43799999999999</v>
      </c>
      <c r="DH568">
        <v>2389.0169999999998</v>
      </c>
    </row>
    <row r="569" spans="1:112" x14ac:dyDescent="0.3">
      <c r="A569">
        <v>8737300139</v>
      </c>
      <c r="B569">
        <v>10737277243</v>
      </c>
      <c r="C569" s="1">
        <v>45936.454861111109</v>
      </c>
      <c r="D569" s="1">
        <v>45940.428472222222</v>
      </c>
      <c r="E569" t="s">
        <v>1084</v>
      </c>
      <c r="F569">
        <v>3013</v>
      </c>
      <c r="G569">
        <v>0</v>
      </c>
      <c r="H569">
        <v>3012.99</v>
      </c>
      <c r="I569">
        <v>3750</v>
      </c>
      <c r="J569">
        <v>531</v>
      </c>
      <c r="K569" t="s">
        <v>109</v>
      </c>
      <c r="L569">
        <v>18</v>
      </c>
      <c r="M569">
        <v>459.61</v>
      </c>
      <c r="N569">
        <v>0</v>
      </c>
      <c r="O569">
        <v>0</v>
      </c>
      <c r="P569">
        <v>12.766999999999999</v>
      </c>
      <c r="Q569">
        <v>2.5529999999999999</v>
      </c>
      <c r="R569">
        <v>21.24</v>
      </c>
      <c r="S569">
        <v>639.95899999999995</v>
      </c>
      <c r="T569">
        <v>-639.95899999999995</v>
      </c>
      <c r="U569">
        <v>-655.279</v>
      </c>
      <c r="V569">
        <v>-71.98</v>
      </c>
      <c r="W569">
        <v>0</v>
      </c>
      <c r="X569">
        <v>61</v>
      </c>
      <c r="Y569">
        <v>0</v>
      </c>
      <c r="Z569">
        <v>10.98</v>
      </c>
      <c r="AA569">
        <v>1</v>
      </c>
      <c r="AB569" t="s">
        <v>116</v>
      </c>
      <c r="AC569">
        <v>3219</v>
      </c>
      <c r="AD569">
        <v>2285.7310000000002</v>
      </c>
      <c r="AE569">
        <v>2285.7310000000002</v>
      </c>
      <c r="AF569">
        <v>0</v>
      </c>
      <c r="AG569">
        <v>-655.279</v>
      </c>
      <c r="AH569">
        <v>-71.98</v>
      </c>
      <c r="AI569">
        <v>3012.99</v>
      </c>
      <c r="AJ569">
        <v>0</v>
      </c>
      <c r="AL569">
        <v>0</v>
      </c>
      <c r="AM569" s="1">
        <v>45954</v>
      </c>
      <c r="AN569" s="1">
        <v>45954</v>
      </c>
      <c r="AO569" s="1">
        <v>45954</v>
      </c>
      <c r="AP569">
        <v>0</v>
      </c>
      <c r="AQ569">
        <v>2553.39</v>
      </c>
      <c r="AR569">
        <v>18</v>
      </c>
      <c r="AS569">
        <v>0</v>
      </c>
      <c r="AT569">
        <v>0</v>
      </c>
      <c r="AU569">
        <v>0.5</v>
      </c>
      <c r="AV569">
        <v>0</v>
      </c>
      <c r="AW569">
        <v>0</v>
      </c>
      <c r="AX569">
        <v>0.1</v>
      </c>
      <c r="AY569" t="s">
        <v>112</v>
      </c>
      <c r="AZ569" t="s">
        <v>128</v>
      </c>
      <c r="BA569">
        <v>21.24</v>
      </c>
      <c r="BB569">
        <v>0</v>
      </c>
      <c r="BC569">
        <v>639.95899999999995</v>
      </c>
      <c r="BD569">
        <v>-639.95899999999995</v>
      </c>
      <c r="BE569">
        <v>0</v>
      </c>
      <c r="BF569">
        <v>0</v>
      </c>
      <c r="BG569">
        <v>0</v>
      </c>
      <c r="BH569">
        <v>531</v>
      </c>
      <c r="BI569">
        <v>2.5533899999999998</v>
      </c>
      <c r="BL569">
        <v>0</v>
      </c>
      <c r="BM569">
        <v>0</v>
      </c>
      <c r="BN569">
        <v>0</v>
      </c>
      <c r="BO569">
        <v>0</v>
      </c>
      <c r="BP569">
        <v>0</v>
      </c>
      <c r="BS569" t="s">
        <v>1085</v>
      </c>
      <c r="BT569">
        <v>12.766999999999999</v>
      </c>
      <c r="BU569">
        <v>0</v>
      </c>
      <c r="BV569">
        <v>2.5529999999999999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2285.7310000000002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f t="shared" si="40"/>
        <v>3012.99</v>
      </c>
      <c r="DD569">
        <f t="shared" si="41"/>
        <v>639.95899999999995</v>
      </c>
      <c r="DE569">
        <f t="shared" si="42"/>
        <v>15.32</v>
      </c>
      <c r="DF569">
        <f t="shared" si="43"/>
        <v>71.98</v>
      </c>
      <c r="DG569">
        <f t="shared" si="44"/>
        <v>472.37700000000001</v>
      </c>
      <c r="DH569">
        <v>2285.7309999999998</v>
      </c>
    </row>
    <row r="570" spans="1:112" x14ac:dyDescent="0.3">
      <c r="A570">
        <v>8738740909</v>
      </c>
      <c r="B570">
        <v>10738722313</v>
      </c>
      <c r="C570" s="1">
        <v>45936.808333333334</v>
      </c>
      <c r="D570" s="1">
        <v>45940.87777777778</v>
      </c>
      <c r="E570" t="s">
        <v>755</v>
      </c>
      <c r="F570">
        <v>3012.98</v>
      </c>
      <c r="G570">
        <v>3013</v>
      </c>
      <c r="H570">
        <v>0</v>
      </c>
      <c r="I570">
        <v>3750</v>
      </c>
      <c r="J570">
        <v>531</v>
      </c>
      <c r="K570" t="s">
        <v>120</v>
      </c>
      <c r="L570">
        <v>18</v>
      </c>
      <c r="M570">
        <v>0</v>
      </c>
      <c r="N570">
        <v>229.8</v>
      </c>
      <c r="O570">
        <v>229.8</v>
      </c>
      <c r="P570">
        <v>12.766999999999999</v>
      </c>
      <c r="Q570">
        <v>2.5529999999999999</v>
      </c>
      <c r="R570">
        <v>21.24</v>
      </c>
      <c r="S570">
        <v>639.96100000000001</v>
      </c>
      <c r="T570">
        <v>-639.96100000000001</v>
      </c>
      <c r="U570">
        <v>-655.28099999999995</v>
      </c>
      <c r="V570">
        <v>-71.98</v>
      </c>
      <c r="W570">
        <v>0</v>
      </c>
      <c r="X570">
        <v>61</v>
      </c>
      <c r="Y570">
        <v>0</v>
      </c>
      <c r="Z570">
        <v>10.98</v>
      </c>
      <c r="AA570">
        <v>1</v>
      </c>
      <c r="AB570" t="s">
        <v>131</v>
      </c>
      <c r="AC570">
        <v>3219</v>
      </c>
      <c r="AD570">
        <v>2285.739</v>
      </c>
      <c r="AE570">
        <v>2285.739</v>
      </c>
      <c r="AF570">
        <v>0</v>
      </c>
      <c r="AG570">
        <v>0</v>
      </c>
      <c r="AI570">
        <v>0</v>
      </c>
      <c r="AJ570">
        <v>-655.28099999999995</v>
      </c>
      <c r="AK570">
        <v>-71.98</v>
      </c>
      <c r="AL570">
        <v>3013</v>
      </c>
      <c r="AM570" s="1"/>
      <c r="AN570" s="1"/>
      <c r="AO570" s="1"/>
      <c r="AP570">
        <v>0</v>
      </c>
      <c r="AQ570">
        <v>2553.38</v>
      </c>
      <c r="AR570">
        <v>0</v>
      </c>
      <c r="AS570">
        <v>9</v>
      </c>
      <c r="AT570">
        <v>9</v>
      </c>
      <c r="AU570">
        <v>0</v>
      </c>
      <c r="AV570">
        <v>0.25</v>
      </c>
      <c r="AW570">
        <v>0.25</v>
      </c>
      <c r="AX570">
        <v>0.1</v>
      </c>
      <c r="AY570" t="s">
        <v>112</v>
      </c>
      <c r="AZ570" t="s">
        <v>128</v>
      </c>
      <c r="BC570">
        <v>0</v>
      </c>
      <c r="BD570">
        <v>0</v>
      </c>
      <c r="BE570">
        <v>0</v>
      </c>
      <c r="BF570">
        <v>0</v>
      </c>
      <c r="BG570">
        <v>0</v>
      </c>
      <c r="BJ570">
        <v>21.24</v>
      </c>
      <c r="BK570">
        <v>0</v>
      </c>
      <c r="BL570">
        <v>639.96100000000001</v>
      </c>
      <c r="BM570">
        <v>-639.96100000000001</v>
      </c>
      <c r="BN570">
        <v>0</v>
      </c>
      <c r="BO570">
        <v>0</v>
      </c>
      <c r="BP570">
        <v>0</v>
      </c>
      <c r="BQ570">
        <v>531</v>
      </c>
      <c r="BR570">
        <v>2.5533800000000002</v>
      </c>
      <c r="BS570" t="s">
        <v>1086</v>
      </c>
      <c r="BT570">
        <v>0</v>
      </c>
      <c r="BU570">
        <v>12.766999999999999</v>
      </c>
      <c r="BV570">
        <v>0</v>
      </c>
      <c r="BW570">
        <v>2.5529999999999999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2285.739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f t="shared" si="40"/>
        <v>3013</v>
      </c>
      <c r="DD570">
        <f t="shared" si="41"/>
        <v>639.96100000000001</v>
      </c>
      <c r="DE570">
        <f t="shared" si="42"/>
        <v>15.32</v>
      </c>
      <c r="DF570">
        <f t="shared" si="43"/>
        <v>71.98</v>
      </c>
      <c r="DG570">
        <f t="shared" si="44"/>
        <v>472.36700000000002</v>
      </c>
      <c r="DH570">
        <v>2285.7389999999996</v>
      </c>
    </row>
    <row r="571" spans="1:112" x14ac:dyDescent="0.3">
      <c r="A571">
        <v>8743005981</v>
      </c>
      <c r="B571">
        <v>10743010537</v>
      </c>
      <c r="C571" s="1">
        <v>45939.448611111111</v>
      </c>
      <c r="D571" s="1">
        <v>45940.783333333333</v>
      </c>
      <c r="E571" t="s">
        <v>783</v>
      </c>
      <c r="F571">
        <v>3012.98</v>
      </c>
      <c r="G571">
        <v>0</v>
      </c>
      <c r="H571">
        <v>3012.99</v>
      </c>
      <c r="I571">
        <v>3750</v>
      </c>
      <c r="J571">
        <v>531</v>
      </c>
      <c r="K571" t="s">
        <v>120</v>
      </c>
      <c r="L571">
        <v>18</v>
      </c>
      <c r="M571">
        <v>0</v>
      </c>
      <c r="N571">
        <v>229.8</v>
      </c>
      <c r="O571">
        <v>229.8</v>
      </c>
      <c r="P571">
        <v>12.766999999999999</v>
      </c>
      <c r="Q571">
        <v>2.5529999999999999</v>
      </c>
      <c r="R571">
        <v>21.24</v>
      </c>
      <c r="S571">
        <v>639.95899999999995</v>
      </c>
      <c r="T571">
        <v>-639.95899999999995</v>
      </c>
      <c r="U571">
        <v>-655.279</v>
      </c>
      <c r="V571">
        <v>-71.98</v>
      </c>
      <c r="W571">
        <v>0</v>
      </c>
      <c r="X571">
        <v>61</v>
      </c>
      <c r="Y571">
        <v>0</v>
      </c>
      <c r="Z571">
        <v>10.98</v>
      </c>
      <c r="AA571">
        <v>1</v>
      </c>
      <c r="AB571" t="s">
        <v>131</v>
      </c>
      <c r="AC571">
        <v>3219</v>
      </c>
      <c r="AD571">
        <v>2285.7310000000002</v>
      </c>
      <c r="AE571">
        <v>2285.7310000000002</v>
      </c>
      <c r="AF571">
        <v>0</v>
      </c>
      <c r="AG571">
        <v>-655.279</v>
      </c>
      <c r="AH571">
        <v>-71.98</v>
      </c>
      <c r="AI571">
        <v>3012.99</v>
      </c>
      <c r="AJ571">
        <v>0</v>
      </c>
      <c r="AL571">
        <v>0</v>
      </c>
      <c r="AM571" s="1">
        <v>45954</v>
      </c>
      <c r="AN571" s="1">
        <v>45954</v>
      </c>
      <c r="AO571" s="1">
        <v>45954</v>
      </c>
      <c r="AP571">
        <v>0</v>
      </c>
      <c r="AQ571">
        <v>2553.38</v>
      </c>
      <c r="AR571">
        <v>0</v>
      </c>
      <c r="AS571">
        <v>9</v>
      </c>
      <c r="AT571">
        <v>9</v>
      </c>
      <c r="AU571">
        <v>0</v>
      </c>
      <c r="AV571">
        <v>0.25</v>
      </c>
      <c r="AW571">
        <v>0.25</v>
      </c>
      <c r="AX571">
        <v>0.1</v>
      </c>
      <c r="AY571" t="s">
        <v>112</v>
      </c>
      <c r="AZ571" t="s">
        <v>128</v>
      </c>
      <c r="BA571">
        <v>21.24</v>
      </c>
      <c r="BB571">
        <v>0</v>
      </c>
      <c r="BC571">
        <v>639.95899999999995</v>
      </c>
      <c r="BD571">
        <v>-639.95899999999995</v>
      </c>
      <c r="BE571">
        <v>0</v>
      </c>
      <c r="BF571">
        <v>0</v>
      </c>
      <c r="BG571">
        <v>0</v>
      </c>
      <c r="BH571">
        <v>531</v>
      </c>
      <c r="BI571">
        <v>2.5533800000000002</v>
      </c>
      <c r="BL571">
        <v>0</v>
      </c>
      <c r="BM571">
        <v>0</v>
      </c>
      <c r="BN571">
        <v>0</v>
      </c>
      <c r="BO571">
        <v>0</v>
      </c>
      <c r="BP571">
        <v>0</v>
      </c>
      <c r="BS571" t="s">
        <v>1087</v>
      </c>
      <c r="BT571">
        <v>12.766999999999999</v>
      </c>
      <c r="BU571">
        <v>0</v>
      </c>
      <c r="BV571">
        <v>2.5529999999999999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2285.7310000000002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f t="shared" si="40"/>
        <v>3012.99</v>
      </c>
      <c r="DD571">
        <f t="shared" si="41"/>
        <v>639.95899999999995</v>
      </c>
      <c r="DE571">
        <f t="shared" si="42"/>
        <v>15.32</v>
      </c>
      <c r="DF571">
        <f t="shared" si="43"/>
        <v>71.98</v>
      </c>
      <c r="DG571">
        <f t="shared" si="44"/>
        <v>472.36700000000002</v>
      </c>
      <c r="DH571">
        <v>2285.7309999999998</v>
      </c>
    </row>
    <row r="572" spans="1:112" x14ac:dyDescent="0.3">
      <c r="A572">
        <v>8661246795</v>
      </c>
      <c r="B572">
        <v>10661170873</v>
      </c>
      <c r="C572" s="1">
        <v>45911.783333333333</v>
      </c>
      <c r="D572" s="1">
        <v>45919.599305555559</v>
      </c>
      <c r="E572" t="s">
        <v>293</v>
      </c>
      <c r="F572">
        <v>2994</v>
      </c>
      <c r="G572">
        <v>2994</v>
      </c>
      <c r="H572">
        <v>0</v>
      </c>
      <c r="I572">
        <v>4000</v>
      </c>
      <c r="J572">
        <v>800</v>
      </c>
      <c r="K572" t="s">
        <v>109</v>
      </c>
      <c r="L572">
        <v>12</v>
      </c>
      <c r="M572">
        <v>320.79000000000002</v>
      </c>
      <c r="N572">
        <v>0</v>
      </c>
      <c r="O572">
        <v>0</v>
      </c>
      <c r="P572">
        <v>13.366</v>
      </c>
      <c r="Q572">
        <v>2.673</v>
      </c>
      <c r="R572">
        <v>25.96</v>
      </c>
      <c r="S572">
        <v>777.24199999999996</v>
      </c>
      <c r="T572">
        <v>-777.24199999999996</v>
      </c>
      <c r="U572">
        <v>-793.28099999999995</v>
      </c>
      <c r="V572">
        <v>-71.98</v>
      </c>
      <c r="W572">
        <v>0</v>
      </c>
      <c r="X572">
        <v>61</v>
      </c>
      <c r="Y572">
        <v>0</v>
      </c>
      <c r="Z572">
        <v>10.98</v>
      </c>
      <c r="AA572">
        <v>1</v>
      </c>
      <c r="AB572" t="s">
        <v>116</v>
      </c>
      <c r="AC572">
        <v>3200</v>
      </c>
      <c r="AD572">
        <v>2128.739</v>
      </c>
      <c r="AE572">
        <v>2128.739</v>
      </c>
      <c r="AF572">
        <v>0</v>
      </c>
      <c r="AG572">
        <v>0</v>
      </c>
      <c r="AI572">
        <v>0</v>
      </c>
      <c r="AJ572">
        <v>-793.28099999999995</v>
      </c>
      <c r="AK572">
        <v>-71.98</v>
      </c>
      <c r="AL572">
        <v>2994</v>
      </c>
      <c r="AM572" s="1"/>
      <c r="AN572" s="1"/>
      <c r="AO572" s="1"/>
      <c r="AP572">
        <v>0</v>
      </c>
      <c r="AQ572">
        <v>2673.21</v>
      </c>
      <c r="AR572">
        <v>12</v>
      </c>
      <c r="AS572">
        <v>0</v>
      </c>
      <c r="AT572">
        <v>0</v>
      </c>
      <c r="AU572">
        <v>0.5</v>
      </c>
      <c r="AV572">
        <v>0</v>
      </c>
      <c r="AW572">
        <v>0</v>
      </c>
      <c r="AX572">
        <v>0.1</v>
      </c>
      <c r="AY572" t="s">
        <v>112</v>
      </c>
      <c r="AZ572" t="s">
        <v>160</v>
      </c>
      <c r="BC572">
        <v>0</v>
      </c>
      <c r="BD572">
        <v>0</v>
      </c>
      <c r="BE572">
        <v>0</v>
      </c>
      <c r="BF572">
        <v>0</v>
      </c>
      <c r="BG572">
        <v>0</v>
      </c>
      <c r="BJ572">
        <v>25.96</v>
      </c>
      <c r="BK572">
        <v>0</v>
      </c>
      <c r="BL572">
        <v>777.24199999999996</v>
      </c>
      <c r="BM572">
        <v>-777.24199999999996</v>
      </c>
      <c r="BN572">
        <v>0</v>
      </c>
      <c r="BO572">
        <v>0</v>
      </c>
      <c r="BP572">
        <v>0</v>
      </c>
      <c r="BQ572">
        <v>800</v>
      </c>
      <c r="BR572">
        <v>2.6732100000000001</v>
      </c>
      <c r="BS572" t="s">
        <v>1088</v>
      </c>
      <c r="BT572">
        <v>0</v>
      </c>
      <c r="BU572">
        <v>13.366</v>
      </c>
      <c r="BV572">
        <v>0</v>
      </c>
      <c r="BW572">
        <v>2.673</v>
      </c>
      <c r="BX572">
        <v>2128.739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f t="shared" si="40"/>
        <v>2994</v>
      </c>
      <c r="DD572">
        <f t="shared" si="41"/>
        <v>777.24199999999996</v>
      </c>
      <c r="DE572">
        <f t="shared" si="42"/>
        <v>16.039000000000001</v>
      </c>
      <c r="DF572">
        <f t="shared" si="43"/>
        <v>71.98</v>
      </c>
      <c r="DG572">
        <f t="shared" si="44"/>
        <v>334.15600000000001</v>
      </c>
      <c r="DH572">
        <v>2128.7389999999996</v>
      </c>
    </row>
    <row r="573" spans="1:112" x14ac:dyDescent="0.3">
      <c r="A573">
        <v>8719315040</v>
      </c>
      <c r="B573">
        <v>10719257220</v>
      </c>
      <c r="C573" s="1">
        <v>45930.615277777775</v>
      </c>
      <c r="D573" s="1">
        <v>45935.649305555555</v>
      </c>
      <c r="E573" t="s">
        <v>1089</v>
      </c>
      <c r="F573">
        <v>2432</v>
      </c>
      <c r="G573">
        <v>212.602</v>
      </c>
      <c r="H573">
        <v>2219.3980000000001</v>
      </c>
      <c r="I573">
        <v>4000</v>
      </c>
      <c r="J573">
        <v>1362</v>
      </c>
      <c r="K573" t="s">
        <v>109</v>
      </c>
      <c r="L573">
        <v>5</v>
      </c>
      <c r="M573">
        <v>115.81</v>
      </c>
      <c r="N573">
        <v>0</v>
      </c>
      <c r="O573">
        <v>0</v>
      </c>
      <c r="P573">
        <v>11.581</v>
      </c>
      <c r="Q573">
        <v>2.3159999999999998</v>
      </c>
      <c r="R573">
        <v>21.24</v>
      </c>
      <c r="S573">
        <v>516.55700000000002</v>
      </c>
      <c r="T573">
        <v>-516.55700000000002</v>
      </c>
      <c r="U573">
        <v>-530.45399999999995</v>
      </c>
      <c r="V573">
        <v>-71.98</v>
      </c>
      <c r="W573">
        <v>0</v>
      </c>
      <c r="X573">
        <v>61</v>
      </c>
      <c r="Y573">
        <v>0</v>
      </c>
      <c r="Z573">
        <v>10.98</v>
      </c>
      <c r="AA573">
        <v>1</v>
      </c>
      <c r="AB573" t="s">
        <v>116</v>
      </c>
      <c r="AC573">
        <v>2638</v>
      </c>
      <c r="AD573">
        <v>1829.566</v>
      </c>
      <c r="AE573">
        <v>1829.566</v>
      </c>
      <c r="AF573">
        <v>0</v>
      </c>
      <c r="AG573">
        <v>-484.08300000000003</v>
      </c>
      <c r="AH573">
        <v>-65.687060000000002</v>
      </c>
      <c r="AI573">
        <v>2219.3980000000001</v>
      </c>
      <c r="AJ573">
        <v>-46.371000000000002</v>
      </c>
      <c r="AK573">
        <v>-6.2929399999999998</v>
      </c>
      <c r="AL573">
        <v>212.602</v>
      </c>
      <c r="AM573" s="1">
        <v>45953</v>
      </c>
      <c r="AN573" s="1">
        <v>45953</v>
      </c>
      <c r="AO573" s="1">
        <v>45953</v>
      </c>
      <c r="AP573">
        <v>196</v>
      </c>
      <c r="AQ573">
        <v>2316.19</v>
      </c>
      <c r="AR573">
        <v>5</v>
      </c>
      <c r="AS573">
        <v>0</v>
      </c>
      <c r="AT573">
        <v>0</v>
      </c>
      <c r="AU573">
        <v>0.5</v>
      </c>
      <c r="AV573">
        <v>0</v>
      </c>
      <c r="AW573">
        <v>0</v>
      </c>
      <c r="AX573">
        <v>0.1</v>
      </c>
      <c r="AY573" t="s">
        <v>112</v>
      </c>
      <c r="AZ573" t="s">
        <v>128</v>
      </c>
      <c r="BA573">
        <v>21.24</v>
      </c>
      <c r="BB573">
        <v>0</v>
      </c>
      <c r="BC573">
        <v>471.4</v>
      </c>
      <c r="BD573">
        <v>-471.4</v>
      </c>
      <c r="BE573">
        <v>0</v>
      </c>
      <c r="BF573">
        <v>0</v>
      </c>
      <c r="BG573">
        <v>0</v>
      </c>
      <c r="BH573">
        <v>1362</v>
      </c>
      <c r="BI573">
        <v>2.3161900000000002</v>
      </c>
      <c r="BJ573">
        <v>21.24</v>
      </c>
      <c r="BK573">
        <v>0</v>
      </c>
      <c r="BL573">
        <v>45.156999999999996</v>
      </c>
      <c r="BM573">
        <v>-45.156999999999996</v>
      </c>
      <c r="BN573">
        <v>0</v>
      </c>
      <c r="BO573">
        <v>0</v>
      </c>
      <c r="BP573">
        <v>0</v>
      </c>
      <c r="BQ573">
        <v>1362</v>
      </c>
      <c r="BR573">
        <v>2.3161900000000002</v>
      </c>
      <c r="BS573" t="s">
        <v>1090</v>
      </c>
      <c r="BT573">
        <v>10.569000000000001</v>
      </c>
      <c r="BU573">
        <v>1.012</v>
      </c>
      <c r="BV573">
        <v>2.1139999999999999</v>
      </c>
      <c r="BW573">
        <v>0.20200000000000001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1829.566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f t="shared" si="40"/>
        <v>2432</v>
      </c>
      <c r="DD573">
        <f t="shared" si="41"/>
        <v>516.55700000000002</v>
      </c>
      <c r="DE573">
        <f t="shared" si="42"/>
        <v>13.896999999999998</v>
      </c>
      <c r="DF573">
        <f t="shared" si="43"/>
        <v>71.98</v>
      </c>
      <c r="DG573">
        <f t="shared" si="44"/>
        <v>127.39100000000001</v>
      </c>
      <c r="DH573">
        <v>1829.566</v>
      </c>
    </row>
    <row r="574" spans="1:112" x14ac:dyDescent="0.3">
      <c r="A574">
        <v>8700305809</v>
      </c>
      <c r="B574">
        <v>10700236110</v>
      </c>
      <c r="C574" s="1">
        <v>45923.446527777778</v>
      </c>
      <c r="D574" s="1">
        <v>45925.647916666669</v>
      </c>
      <c r="E574" t="s">
        <v>673</v>
      </c>
      <c r="F574">
        <v>3169</v>
      </c>
      <c r="G574">
        <v>0</v>
      </c>
      <c r="H574">
        <v>3169</v>
      </c>
      <c r="I574">
        <v>3750</v>
      </c>
      <c r="J574">
        <v>375</v>
      </c>
      <c r="K574" t="s">
        <v>120</v>
      </c>
      <c r="L574">
        <v>18</v>
      </c>
      <c r="M574">
        <v>0</v>
      </c>
      <c r="N574">
        <v>241.7</v>
      </c>
      <c r="O574">
        <v>241.7</v>
      </c>
      <c r="P574">
        <v>13.428000000000001</v>
      </c>
      <c r="Q574">
        <v>2.6859999999999999</v>
      </c>
      <c r="R574">
        <v>24.78</v>
      </c>
      <c r="S574">
        <v>785.27800000000002</v>
      </c>
      <c r="T574">
        <v>-785.27800000000002</v>
      </c>
      <c r="U574">
        <v>-801.39200000000005</v>
      </c>
      <c r="V574">
        <v>-71.98</v>
      </c>
      <c r="W574">
        <v>0</v>
      </c>
      <c r="X574">
        <v>61</v>
      </c>
      <c r="Y574">
        <v>0</v>
      </c>
      <c r="Z574">
        <v>10.98</v>
      </c>
      <c r="AA574">
        <v>1</v>
      </c>
      <c r="AB574" t="s">
        <v>131</v>
      </c>
      <c r="AC574">
        <v>3375</v>
      </c>
      <c r="AD574">
        <v>2295.6280000000002</v>
      </c>
      <c r="AE574">
        <v>2295.6280000000002</v>
      </c>
      <c r="AF574">
        <v>0</v>
      </c>
      <c r="AG574">
        <v>-801.39200000000005</v>
      </c>
      <c r="AH574">
        <v>-71.98</v>
      </c>
      <c r="AI574">
        <v>3169</v>
      </c>
      <c r="AJ574">
        <v>0</v>
      </c>
      <c r="AL574">
        <v>0</v>
      </c>
      <c r="AM574" s="1">
        <v>45939</v>
      </c>
      <c r="AN574" s="1">
        <v>45939</v>
      </c>
      <c r="AO574" s="1">
        <v>45939</v>
      </c>
      <c r="AP574">
        <v>0</v>
      </c>
      <c r="AQ574">
        <v>2685.6</v>
      </c>
      <c r="AR574">
        <v>0</v>
      </c>
      <c r="AS574">
        <v>9</v>
      </c>
      <c r="AT574">
        <v>9</v>
      </c>
      <c r="AU574">
        <v>0</v>
      </c>
      <c r="AV574">
        <v>0.25</v>
      </c>
      <c r="AW574">
        <v>0.25</v>
      </c>
      <c r="AX574">
        <v>0.1</v>
      </c>
      <c r="AY574" t="s">
        <v>112</v>
      </c>
      <c r="AZ574" t="s">
        <v>124</v>
      </c>
      <c r="BA574">
        <v>24.78</v>
      </c>
      <c r="BB574">
        <v>0</v>
      </c>
      <c r="BC574">
        <v>785.27800000000002</v>
      </c>
      <c r="BD574">
        <v>-785.27800000000002</v>
      </c>
      <c r="BE574">
        <v>0</v>
      </c>
      <c r="BF574">
        <v>0</v>
      </c>
      <c r="BG574">
        <v>0</v>
      </c>
      <c r="BH574">
        <v>375</v>
      </c>
      <c r="BI574">
        <v>2.6856</v>
      </c>
      <c r="BL574">
        <v>0</v>
      </c>
      <c r="BM574">
        <v>0</v>
      </c>
      <c r="BN574">
        <v>0</v>
      </c>
      <c r="BO574">
        <v>0</v>
      </c>
      <c r="BP574">
        <v>0</v>
      </c>
      <c r="BS574" t="s">
        <v>1091</v>
      </c>
      <c r="BT574">
        <v>13.428000000000001</v>
      </c>
      <c r="BU574">
        <v>0</v>
      </c>
      <c r="BV574">
        <v>2.6859999999999999</v>
      </c>
      <c r="BW574">
        <v>0</v>
      </c>
      <c r="BX574">
        <v>0</v>
      </c>
      <c r="BY574">
        <v>0</v>
      </c>
      <c r="BZ574">
        <v>0</v>
      </c>
      <c r="CA574">
        <v>2295.6280000000002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f t="shared" si="40"/>
        <v>3169</v>
      </c>
      <c r="DD574">
        <f t="shared" si="41"/>
        <v>785.27800000000002</v>
      </c>
      <c r="DE574">
        <f t="shared" si="42"/>
        <v>16.114000000000001</v>
      </c>
      <c r="DF574">
        <f t="shared" si="43"/>
        <v>71.98</v>
      </c>
      <c r="DG574">
        <f t="shared" si="44"/>
        <v>496.82799999999997</v>
      </c>
      <c r="DH574">
        <v>2295.6279999999997</v>
      </c>
    </row>
    <row r="575" spans="1:112" x14ac:dyDescent="0.3">
      <c r="A575">
        <v>8741840269</v>
      </c>
      <c r="B575">
        <v>10741835347</v>
      </c>
      <c r="C575" s="1">
        <v>45938.42291666667</v>
      </c>
      <c r="D575" s="1">
        <v>45943.77847222222</v>
      </c>
      <c r="E575" t="s">
        <v>1092</v>
      </c>
      <c r="F575">
        <v>701</v>
      </c>
      <c r="G575">
        <v>0</v>
      </c>
      <c r="H575">
        <v>701</v>
      </c>
      <c r="I575">
        <v>1750</v>
      </c>
      <c r="J575">
        <v>955</v>
      </c>
      <c r="K575" t="s">
        <v>109</v>
      </c>
      <c r="L575">
        <v>5</v>
      </c>
      <c r="M575">
        <v>33.380000000000003</v>
      </c>
      <c r="N575">
        <v>0</v>
      </c>
      <c r="O575">
        <v>0</v>
      </c>
      <c r="P575">
        <v>3.3380000000000001</v>
      </c>
      <c r="Q575">
        <v>0.66800000000000004</v>
      </c>
      <c r="R575">
        <v>23.6</v>
      </c>
      <c r="S575">
        <v>165.43600000000001</v>
      </c>
      <c r="T575">
        <v>-165.43600000000001</v>
      </c>
      <c r="U575">
        <v>-169.44200000000001</v>
      </c>
      <c r="V575">
        <v>-31.86</v>
      </c>
      <c r="W575">
        <v>0</v>
      </c>
      <c r="X575">
        <v>27</v>
      </c>
      <c r="Y575">
        <v>0</v>
      </c>
      <c r="Z575">
        <v>4.8600000000000003</v>
      </c>
      <c r="AA575">
        <v>1</v>
      </c>
      <c r="AB575" t="s">
        <v>110</v>
      </c>
      <c r="AC575">
        <v>795</v>
      </c>
      <c r="AD575">
        <v>499.69799999999998</v>
      </c>
      <c r="AE575">
        <v>499.69799999999998</v>
      </c>
      <c r="AF575">
        <v>0</v>
      </c>
      <c r="AG575">
        <v>-169.44200000000001</v>
      </c>
      <c r="AH575">
        <v>-31.86</v>
      </c>
      <c r="AI575">
        <v>701</v>
      </c>
      <c r="AJ575">
        <v>0</v>
      </c>
      <c r="AL575">
        <v>0</v>
      </c>
      <c r="AM575" s="1">
        <v>45957</v>
      </c>
      <c r="AN575" s="1">
        <v>45957</v>
      </c>
      <c r="AO575" s="1">
        <v>45957</v>
      </c>
      <c r="AP575">
        <v>0</v>
      </c>
      <c r="AQ575">
        <v>667.62</v>
      </c>
      <c r="AR575">
        <v>5</v>
      </c>
      <c r="AS575">
        <v>0</v>
      </c>
      <c r="AT575">
        <v>0</v>
      </c>
      <c r="AU575">
        <v>0.5</v>
      </c>
      <c r="AV575">
        <v>0</v>
      </c>
      <c r="AW575">
        <v>0</v>
      </c>
      <c r="AX575">
        <v>0.1</v>
      </c>
      <c r="AY575" t="s">
        <v>112</v>
      </c>
      <c r="AZ575" t="s">
        <v>128</v>
      </c>
      <c r="BA575">
        <v>23.6</v>
      </c>
      <c r="BB575">
        <v>0</v>
      </c>
      <c r="BC575">
        <v>165.43600000000001</v>
      </c>
      <c r="BD575">
        <v>-165.43600000000001</v>
      </c>
      <c r="BE575">
        <v>0</v>
      </c>
      <c r="BF575">
        <v>0</v>
      </c>
      <c r="BG575">
        <v>0</v>
      </c>
      <c r="BH575">
        <v>955</v>
      </c>
      <c r="BI575">
        <v>0.66761999999999999</v>
      </c>
      <c r="BL575">
        <v>0</v>
      </c>
      <c r="BM575">
        <v>0</v>
      </c>
      <c r="BN575">
        <v>0</v>
      </c>
      <c r="BO575">
        <v>0</v>
      </c>
      <c r="BP575">
        <v>0</v>
      </c>
      <c r="BS575" t="s">
        <v>1093</v>
      </c>
      <c r="BT575">
        <v>3.3380000000000001</v>
      </c>
      <c r="BU575">
        <v>0</v>
      </c>
      <c r="BV575">
        <v>0.66800000000000004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499.69799999999998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f t="shared" si="40"/>
        <v>701</v>
      </c>
      <c r="DD575">
        <f t="shared" si="41"/>
        <v>165.43600000000001</v>
      </c>
      <c r="DE575">
        <f t="shared" si="42"/>
        <v>4.0060000000000002</v>
      </c>
      <c r="DF575">
        <f t="shared" si="43"/>
        <v>31.86</v>
      </c>
      <c r="DG575">
        <f t="shared" si="44"/>
        <v>36.718000000000004</v>
      </c>
      <c r="DH575">
        <v>499.69799999999998</v>
      </c>
    </row>
    <row r="576" spans="1:112" x14ac:dyDescent="0.3">
      <c r="A576">
        <v>8681666404</v>
      </c>
      <c r="B576">
        <v>10681592350</v>
      </c>
      <c r="C576" s="1">
        <v>45919.434027777781</v>
      </c>
      <c r="D576" s="1">
        <v>45923.615277777775</v>
      </c>
      <c r="E576" t="s">
        <v>535</v>
      </c>
      <c r="F576">
        <v>4069</v>
      </c>
      <c r="G576">
        <v>0</v>
      </c>
      <c r="H576">
        <v>4069</v>
      </c>
      <c r="I576">
        <v>4500</v>
      </c>
      <c r="J576">
        <v>225</v>
      </c>
      <c r="K576" t="s">
        <v>109</v>
      </c>
      <c r="L576">
        <v>12</v>
      </c>
      <c r="M576">
        <v>435.96</v>
      </c>
      <c r="N576">
        <v>0</v>
      </c>
      <c r="O576">
        <v>0</v>
      </c>
      <c r="P576">
        <v>18.164999999999999</v>
      </c>
      <c r="Q576">
        <v>3.633</v>
      </c>
      <c r="R576">
        <v>24.78</v>
      </c>
      <c r="S576">
        <v>1008.298</v>
      </c>
      <c r="T576">
        <v>-1008.298</v>
      </c>
      <c r="U576">
        <v>-1030.096</v>
      </c>
      <c r="V576">
        <v>-71.98</v>
      </c>
      <c r="W576">
        <v>0</v>
      </c>
      <c r="X576">
        <v>61</v>
      </c>
      <c r="Y576">
        <v>0</v>
      </c>
      <c r="Z576">
        <v>10.98</v>
      </c>
      <c r="AA576">
        <v>1</v>
      </c>
      <c r="AB576" t="s">
        <v>116</v>
      </c>
      <c r="AC576">
        <v>4275</v>
      </c>
      <c r="AD576">
        <v>2966.924</v>
      </c>
      <c r="AE576">
        <v>2966.924</v>
      </c>
      <c r="AF576">
        <v>0</v>
      </c>
      <c r="AG576">
        <v>-1030.096</v>
      </c>
      <c r="AH576">
        <v>-71.98</v>
      </c>
      <c r="AI576">
        <v>4069</v>
      </c>
      <c r="AJ576">
        <v>0</v>
      </c>
      <c r="AL576">
        <v>0</v>
      </c>
      <c r="AM576" s="1">
        <v>45938</v>
      </c>
      <c r="AN576" s="1">
        <v>45938</v>
      </c>
      <c r="AO576" s="1">
        <v>45938</v>
      </c>
      <c r="AP576">
        <v>0</v>
      </c>
      <c r="AQ576">
        <v>3633.04</v>
      </c>
      <c r="AR576">
        <v>12</v>
      </c>
      <c r="AS576">
        <v>0</v>
      </c>
      <c r="AT576">
        <v>0</v>
      </c>
      <c r="AU576">
        <v>0.5</v>
      </c>
      <c r="AV576">
        <v>0</v>
      </c>
      <c r="AW576">
        <v>0</v>
      </c>
      <c r="AX576">
        <v>0.1</v>
      </c>
      <c r="AY576" t="s">
        <v>112</v>
      </c>
      <c r="AZ576" t="s">
        <v>124</v>
      </c>
      <c r="BA576">
        <v>24.78</v>
      </c>
      <c r="BB576">
        <v>0</v>
      </c>
      <c r="BC576">
        <v>1008.298</v>
      </c>
      <c r="BD576">
        <v>-1008.298</v>
      </c>
      <c r="BE576">
        <v>0</v>
      </c>
      <c r="BF576">
        <v>0</v>
      </c>
      <c r="BG576">
        <v>0</v>
      </c>
      <c r="BH576">
        <v>225</v>
      </c>
      <c r="BI576">
        <v>3.6330399999999998</v>
      </c>
      <c r="BL576">
        <v>0</v>
      </c>
      <c r="BM576">
        <v>0</v>
      </c>
      <c r="BN576">
        <v>0</v>
      </c>
      <c r="BO576">
        <v>0</v>
      </c>
      <c r="BP576">
        <v>0</v>
      </c>
      <c r="BS576" t="s">
        <v>345</v>
      </c>
      <c r="BT576">
        <v>18.164999999999999</v>
      </c>
      <c r="BU576">
        <v>0</v>
      </c>
      <c r="BV576">
        <v>3.633</v>
      </c>
      <c r="BW576">
        <v>0</v>
      </c>
      <c r="BX576">
        <v>0</v>
      </c>
      <c r="BY576">
        <v>0</v>
      </c>
      <c r="BZ576">
        <v>2966.924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f t="shared" si="40"/>
        <v>4069</v>
      </c>
      <c r="DD576">
        <f t="shared" si="41"/>
        <v>1008.298</v>
      </c>
      <c r="DE576">
        <f t="shared" si="42"/>
        <v>21.797999999999998</v>
      </c>
      <c r="DF576">
        <f t="shared" si="43"/>
        <v>71.98</v>
      </c>
      <c r="DG576">
        <f t="shared" si="44"/>
        <v>454.125</v>
      </c>
      <c r="DH576">
        <v>2966.9240000000004</v>
      </c>
    </row>
    <row r="577" spans="1:112" x14ac:dyDescent="0.3">
      <c r="A577">
        <v>8687468614</v>
      </c>
      <c r="B577">
        <v>10687396035</v>
      </c>
      <c r="C577" s="1">
        <v>45922.443055555559</v>
      </c>
      <c r="D577" s="1">
        <v>45927.479861111111</v>
      </c>
      <c r="E577" t="s">
        <v>139</v>
      </c>
      <c r="F577">
        <v>3104</v>
      </c>
      <c r="G577">
        <v>3104</v>
      </c>
      <c r="H577">
        <v>0</v>
      </c>
      <c r="I577">
        <v>3500</v>
      </c>
      <c r="J577">
        <v>190</v>
      </c>
      <c r="K577" t="s">
        <v>109</v>
      </c>
      <c r="L577">
        <v>18</v>
      </c>
      <c r="M577">
        <v>473.49</v>
      </c>
      <c r="N577">
        <v>0</v>
      </c>
      <c r="O577">
        <v>0</v>
      </c>
      <c r="P577">
        <v>13.153</v>
      </c>
      <c r="Q577">
        <v>2.6309999999999998</v>
      </c>
      <c r="R577">
        <v>24.78</v>
      </c>
      <c r="S577">
        <v>769.17100000000005</v>
      </c>
      <c r="T577">
        <v>-769.17100000000005</v>
      </c>
      <c r="U577">
        <v>-784.95500000000004</v>
      </c>
      <c r="V577">
        <v>-71.98</v>
      </c>
      <c r="W577">
        <v>0</v>
      </c>
      <c r="X577">
        <v>61</v>
      </c>
      <c r="Y577">
        <v>0</v>
      </c>
      <c r="Z577">
        <v>10.98</v>
      </c>
      <c r="AA577">
        <v>1</v>
      </c>
      <c r="AB577" t="s">
        <v>116</v>
      </c>
      <c r="AC577">
        <v>3310</v>
      </c>
      <c r="AD577">
        <v>2247.0650000000001</v>
      </c>
      <c r="AE577">
        <v>2247.0650000000001</v>
      </c>
      <c r="AF577">
        <v>0</v>
      </c>
      <c r="AG577">
        <v>0</v>
      </c>
      <c r="AI577">
        <v>0</v>
      </c>
      <c r="AJ577">
        <v>-784.95500000000004</v>
      </c>
      <c r="AK577">
        <v>-71.98</v>
      </c>
      <c r="AL577">
        <v>3104</v>
      </c>
      <c r="AM577" s="1"/>
      <c r="AN577" s="1"/>
      <c r="AO577" s="1"/>
      <c r="AP577">
        <v>0</v>
      </c>
      <c r="AQ577">
        <v>2630.51</v>
      </c>
      <c r="AR577">
        <v>18</v>
      </c>
      <c r="AS577">
        <v>0</v>
      </c>
      <c r="AT577">
        <v>0</v>
      </c>
      <c r="AU577">
        <v>0.5</v>
      </c>
      <c r="AV577">
        <v>0</v>
      </c>
      <c r="AW577">
        <v>0</v>
      </c>
      <c r="AX577">
        <v>0.1</v>
      </c>
      <c r="AY577" t="s">
        <v>112</v>
      </c>
      <c r="AZ577" t="s">
        <v>113</v>
      </c>
      <c r="BC577">
        <v>0</v>
      </c>
      <c r="BD577">
        <v>0</v>
      </c>
      <c r="BE577">
        <v>0</v>
      </c>
      <c r="BF577">
        <v>0</v>
      </c>
      <c r="BG577">
        <v>0</v>
      </c>
      <c r="BJ577">
        <v>24.78</v>
      </c>
      <c r="BK577">
        <v>0</v>
      </c>
      <c r="BL577">
        <v>769.17100000000005</v>
      </c>
      <c r="BM577">
        <v>-769.17100000000005</v>
      </c>
      <c r="BN577">
        <v>0</v>
      </c>
      <c r="BO577">
        <v>0</v>
      </c>
      <c r="BP577">
        <v>0</v>
      </c>
      <c r="BQ577">
        <v>190</v>
      </c>
      <c r="BR577">
        <v>2.6305100000000001</v>
      </c>
      <c r="BS577" t="s">
        <v>1094</v>
      </c>
      <c r="BT577">
        <v>0</v>
      </c>
      <c r="BU577">
        <v>13.153</v>
      </c>
      <c r="BV577">
        <v>0</v>
      </c>
      <c r="BW577">
        <v>2.6309999999999998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2247.0650000000001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f t="shared" si="40"/>
        <v>3104</v>
      </c>
      <c r="DD577">
        <f t="shared" si="41"/>
        <v>769.17100000000005</v>
      </c>
      <c r="DE577">
        <f t="shared" si="42"/>
        <v>15.784000000000001</v>
      </c>
      <c r="DF577">
        <f t="shared" si="43"/>
        <v>71.98</v>
      </c>
      <c r="DG577">
        <f t="shared" si="44"/>
        <v>486.64300000000003</v>
      </c>
      <c r="DH577">
        <v>2247.0649999999996</v>
      </c>
    </row>
    <row r="578" spans="1:112" x14ac:dyDescent="0.3">
      <c r="A578">
        <v>8723957365</v>
      </c>
      <c r="B578">
        <v>10723905828</v>
      </c>
      <c r="C578" s="1">
        <v>45931.463194444441</v>
      </c>
      <c r="D578" s="1">
        <v>45939.545138888891</v>
      </c>
      <c r="E578" t="s">
        <v>1095</v>
      </c>
      <c r="F578">
        <v>2150</v>
      </c>
      <c r="G578">
        <v>0</v>
      </c>
      <c r="H578">
        <v>2149.9899999999998</v>
      </c>
      <c r="I578">
        <v>4750</v>
      </c>
      <c r="J578">
        <v>2394</v>
      </c>
      <c r="K578" t="s">
        <v>109</v>
      </c>
      <c r="L578">
        <v>5</v>
      </c>
      <c r="M578">
        <v>102.38</v>
      </c>
      <c r="N578">
        <v>0</v>
      </c>
      <c r="O578">
        <v>0</v>
      </c>
      <c r="P578">
        <v>10.238</v>
      </c>
      <c r="Q578">
        <v>2.048</v>
      </c>
      <c r="R578">
        <v>31.86</v>
      </c>
      <c r="S578">
        <v>684.98699999999997</v>
      </c>
      <c r="T578">
        <v>-684.98699999999997</v>
      </c>
      <c r="U578">
        <v>-697.27300000000002</v>
      </c>
      <c r="V578">
        <v>-71.98</v>
      </c>
      <c r="W578">
        <v>0</v>
      </c>
      <c r="X578">
        <v>61</v>
      </c>
      <c r="Y578">
        <v>0</v>
      </c>
      <c r="Z578">
        <v>10.98</v>
      </c>
      <c r="AA578">
        <v>1</v>
      </c>
      <c r="AB578" t="s">
        <v>116</v>
      </c>
      <c r="AC578">
        <v>2356</v>
      </c>
      <c r="AD578">
        <v>1380.7370000000001</v>
      </c>
      <c r="AE578">
        <v>1380.7370000000001</v>
      </c>
      <c r="AF578">
        <v>0</v>
      </c>
      <c r="AG578">
        <v>-697.27300000000002</v>
      </c>
      <c r="AH578">
        <v>-71.98</v>
      </c>
      <c r="AI578">
        <v>2149.9899999999998</v>
      </c>
      <c r="AJ578">
        <v>0</v>
      </c>
      <c r="AL578">
        <v>0</v>
      </c>
      <c r="AM578" s="1">
        <v>45953</v>
      </c>
      <c r="AN578" s="1">
        <v>45953</v>
      </c>
      <c r="AO578" s="1">
        <v>45953</v>
      </c>
      <c r="AP578">
        <v>0</v>
      </c>
      <c r="AQ578">
        <v>2047.62</v>
      </c>
      <c r="AR578">
        <v>5</v>
      </c>
      <c r="AS578">
        <v>0</v>
      </c>
      <c r="AT578">
        <v>0</v>
      </c>
      <c r="AU578">
        <v>0.5</v>
      </c>
      <c r="AV578">
        <v>0</v>
      </c>
      <c r="AW578">
        <v>0</v>
      </c>
      <c r="AX578">
        <v>0.1</v>
      </c>
      <c r="AY578" t="s">
        <v>127</v>
      </c>
      <c r="AZ578" t="s">
        <v>128</v>
      </c>
      <c r="BA578">
        <v>31.86</v>
      </c>
      <c r="BB578">
        <v>0</v>
      </c>
      <c r="BC578">
        <v>684.98699999999997</v>
      </c>
      <c r="BD578">
        <v>-684.98699999999997</v>
      </c>
      <c r="BE578">
        <v>0</v>
      </c>
      <c r="BF578">
        <v>0</v>
      </c>
      <c r="BG578">
        <v>0</v>
      </c>
      <c r="BH578">
        <v>2394</v>
      </c>
      <c r="BI578">
        <v>2.0476200000000002</v>
      </c>
      <c r="BL578">
        <v>0</v>
      </c>
      <c r="BM578">
        <v>0</v>
      </c>
      <c r="BN578">
        <v>0</v>
      </c>
      <c r="BO578">
        <v>0</v>
      </c>
      <c r="BP578">
        <v>0</v>
      </c>
      <c r="BS578" t="s">
        <v>1096</v>
      </c>
      <c r="BT578">
        <v>10.238</v>
      </c>
      <c r="BU578">
        <v>0</v>
      </c>
      <c r="BV578">
        <v>2.048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1380.7370000000001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f t="shared" ref="DC578:DC641" si="45">IFERROR(G578,0)+IFERROR(H578,0)</f>
        <v>2149.9899999999998</v>
      </c>
      <c r="DD578">
        <f t="shared" ref="DD578:DD641" si="46">ABS(IFERROR(T578,0))</f>
        <v>684.98699999999997</v>
      </c>
      <c r="DE578">
        <f t="shared" ref="DE578:DE641" si="47">ABS(IFERROR(P578,0)+IFERROR(Q578,0))</f>
        <v>12.286</v>
      </c>
      <c r="DF578">
        <f t="shared" ref="DF578:DF641" si="48">ABS(IFERROR(AH578,0))+ABS(IFERROR(AK578,0))+IFERROR(W578,0)</f>
        <v>71.98</v>
      </c>
      <c r="DG578">
        <f t="shared" ref="DG578:DG641" si="49">IFERROR(M578,0)+IFERROR(N578,0)+IFERROR(O578,0)+IFERROR(P578,0)</f>
        <v>112.61799999999999</v>
      </c>
      <c r="DH578">
        <v>1380.7369999999996</v>
      </c>
    </row>
    <row r="579" spans="1:112" x14ac:dyDescent="0.3">
      <c r="A579">
        <v>8727436115</v>
      </c>
      <c r="B579">
        <v>10727390088</v>
      </c>
      <c r="C579" s="1">
        <v>45933.480555555558</v>
      </c>
      <c r="D579" s="1">
        <v>45938.647916666669</v>
      </c>
      <c r="E579" t="s">
        <v>1097</v>
      </c>
      <c r="F579">
        <v>140</v>
      </c>
      <c r="G579">
        <v>0</v>
      </c>
      <c r="H579">
        <v>140</v>
      </c>
      <c r="I579">
        <v>699</v>
      </c>
      <c r="J579">
        <v>500</v>
      </c>
      <c r="K579" t="s">
        <v>109</v>
      </c>
      <c r="L579">
        <v>5</v>
      </c>
      <c r="M579">
        <v>6.67</v>
      </c>
      <c r="N579">
        <v>0</v>
      </c>
      <c r="O579">
        <v>0</v>
      </c>
      <c r="P579">
        <v>0.66700000000000004</v>
      </c>
      <c r="Q579">
        <v>0.13300000000000001</v>
      </c>
      <c r="R579">
        <v>11.8</v>
      </c>
      <c r="S579">
        <v>16.52</v>
      </c>
      <c r="T579">
        <v>-16.52</v>
      </c>
      <c r="U579">
        <v>-17.32</v>
      </c>
      <c r="V579">
        <v>-31.86</v>
      </c>
      <c r="W579">
        <v>0</v>
      </c>
      <c r="X579">
        <v>27</v>
      </c>
      <c r="Y579">
        <v>0</v>
      </c>
      <c r="Z579">
        <v>4.8600000000000003</v>
      </c>
      <c r="AA579">
        <v>1</v>
      </c>
      <c r="AB579" t="s">
        <v>116</v>
      </c>
      <c r="AC579">
        <v>199</v>
      </c>
      <c r="AD579">
        <v>90.82</v>
      </c>
      <c r="AE579">
        <v>90.82</v>
      </c>
      <c r="AF579">
        <v>0</v>
      </c>
      <c r="AG579">
        <v>-17.32</v>
      </c>
      <c r="AH579">
        <v>-31.86</v>
      </c>
      <c r="AI579">
        <v>140</v>
      </c>
      <c r="AJ579">
        <v>0</v>
      </c>
      <c r="AL579">
        <v>0</v>
      </c>
      <c r="AM579" s="1">
        <v>45953</v>
      </c>
      <c r="AN579" s="1">
        <v>45953</v>
      </c>
      <c r="AO579" s="1">
        <v>45953</v>
      </c>
      <c r="AP579">
        <v>0</v>
      </c>
      <c r="AQ579">
        <v>133.33000000000001</v>
      </c>
      <c r="AR579">
        <v>5</v>
      </c>
      <c r="AS579">
        <v>0</v>
      </c>
      <c r="AT579">
        <v>0</v>
      </c>
      <c r="AU579">
        <v>0.5</v>
      </c>
      <c r="AV579">
        <v>0</v>
      </c>
      <c r="AW579">
        <v>0</v>
      </c>
      <c r="AX579">
        <v>0.1</v>
      </c>
      <c r="AY579" t="s">
        <v>121</v>
      </c>
      <c r="AZ579" t="s">
        <v>285</v>
      </c>
      <c r="BA579">
        <v>11.8</v>
      </c>
      <c r="BB579">
        <v>0</v>
      </c>
      <c r="BC579">
        <v>16.52</v>
      </c>
      <c r="BD579">
        <v>-16.52</v>
      </c>
      <c r="BE579">
        <v>0</v>
      </c>
      <c r="BF579">
        <v>0</v>
      </c>
      <c r="BG579">
        <v>0</v>
      </c>
      <c r="BH579">
        <v>500</v>
      </c>
      <c r="BI579">
        <v>0.13333</v>
      </c>
      <c r="BL579">
        <v>0</v>
      </c>
      <c r="BM579">
        <v>0</v>
      </c>
      <c r="BN579">
        <v>0</v>
      </c>
      <c r="BO579">
        <v>0</v>
      </c>
      <c r="BP579">
        <v>0</v>
      </c>
      <c r="BS579" t="s">
        <v>1098</v>
      </c>
      <c r="BT579">
        <v>0.66700000000000004</v>
      </c>
      <c r="BU579">
        <v>0</v>
      </c>
      <c r="BV579">
        <v>0.13300000000000001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90.82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f t="shared" si="45"/>
        <v>140</v>
      </c>
      <c r="DD579">
        <f t="shared" si="46"/>
        <v>16.52</v>
      </c>
      <c r="DE579">
        <f t="shared" si="47"/>
        <v>0.8</v>
      </c>
      <c r="DF579">
        <f t="shared" si="48"/>
        <v>31.86</v>
      </c>
      <c r="DG579">
        <f t="shared" si="49"/>
        <v>7.3369999999999997</v>
      </c>
      <c r="DH579">
        <v>90.820000000000007</v>
      </c>
    </row>
    <row r="580" spans="1:112" x14ac:dyDescent="0.3">
      <c r="A580">
        <v>8666983824</v>
      </c>
      <c r="B580">
        <v>10666907916</v>
      </c>
      <c r="C580" s="1">
        <v>45913.771527777775</v>
      </c>
      <c r="D580" s="1">
        <v>45921.773611111108</v>
      </c>
      <c r="E580" t="s">
        <v>1099</v>
      </c>
      <c r="F580">
        <v>2419</v>
      </c>
      <c r="G580">
        <v>2419</v>
      </c>
      <c r="H580">
        <v>0</v>
      </c>
      <c r="I580">
        <v>3500</v>
      </c>
      <c r="J580">
        <v>875</v>
      </c>
      <c r="K580" t="s">
        <v>109</v>
      </c>
      <c r="L580">
        <v>12</v>
      </c>
      <c r="M580">
        <v>259.18</v>
      </c>
      <c r="N580">
        <v>0</v>
      </c>
      <c r="O580">
        <v>0</v>
      </c>
      <c r="P580">
        <v>10.798999999999999</v>
      </c>
      <c r="Q580">
        <v>2.16</v>
      </c>
      <c r="R580">
        <v>21.24</v>
      </c>
      <c r="S580">
        <v>513.79600000000005</v>
      </c>
      <c r="T580">
        <v>-513.79600000000005</v>
      </c>
      <c r="U580">
        <v>-526.755</v>
      </c>
      <c r="V580">
        <v>-71.98</v>
      </c>
      <c r="W580">
        <v>0</v>
      </c>
      <c r="X580">
        <v>61</v>
      </c>
      <c r="Y580">
        <v>0</v>
      </c>
      <c r="Z580">
        <v>10.98</v>
      </c>
      <c r="AA580">
        <v>1</v>
      </c>
      <c r="AB580" t="s">
        <v>116</v>
      </c>
      <c r="AC580">
        <v>2625</v>
      </c>
      <c r="AD580">
        <v>1820.2650000000001</v>
      </c>
      <c r="AE580">
        <v>1820.2650000000001</v>
      </c>
      <c r="AF580">
        <v>0</v>
      </c>
      <c r="AG580">
        <v>0</v>
      </c>
      <c r="AI580">
        <v>0</v>
      </c>
      <c r="AJ580">
        <v>-526.755</v>
      </c>
      <c r="AK580">
        <v>-71.98</v>
      </c>
      <c r="AL580">
        <v>2419</v>
      </c>
      <c r="AM580" s="1"/>
      <c r="AN580" s="1"/>
      <c r="AO580" s="1"/>
      <c r="AP580">
        <v>0</v>
      </c>
      <c r="AQ580">
        <v>2159.8200000000002</v>
      </c>
      <c r="AR580">
        <v>12</v>
      </c>
      <c r="AS580">
        <v>0</v>
      </c>
      <c r="AT580">
        <v>0</v>
      </c>
      <c r="AU580">
        <v>0.5</v>
      </c>
      <c r="AV580">
        <v>0</v>
      </c>
      <c r="AW580">
        <v>0</v>
      </c>
      <c r="AX580">
        <v>0.1</v>
      </c>
      <c r="AY580" t="s">
        <v>112</v>
      </c>
      <c r="AZ580" t="s">
        <v>128</v>
      </c>
      <c r="BC580">
        <v>0</v>
      </c>
      <c r="BD580">
        <v>0</v>
      </c>
      <c r="BE580">
        <v>0</v>
      </c>
      <c r="BF580">
        <v>0</v>
      </c>
      <c r="BG580">
        <v>0</v>
      </c>
      <c r="BJ580">
        <v>21.24</v>
      </c>
      <c r="BK580">
        <v>0</v>
      </c>
      <c r="BL580">
        <v>513.79600000000005</v>
      </c>
      <c r="BM580">
        <v>-513.79600000000005</v>
      </c>
      <c r="BN580">
        <v>0</v>
      </c>
      <c r="BO580">
        <v>0</v>
      </c>
      <c r="BP580">
        <v>0</v>
      </c>
      <c r="BQ580">
        <v>875</v>
      </c>
      <c r="BR580">
        <v>2.1598199999999999</v>
      </c>
      <c r="BS580" t="s">
        <v>1100</v>
      </c>
      <c r="BT580">
        <v>0</v>
      </c>
      <c r="BU580">
        <v>10.798999999999999</v>
      </c>
      <c r="BV580">
        <v>0</v>
      </c>
      <c r="BW580">
        <v>2.16</v>
      </c>
      <c r="BX580">
        <v>0</v>
      </c>
      <c r="BY580">
        <v>1820.2650000000001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f t="shared" si="45"/>
        <v>2419</v>
      </c>
      <c r="DD580">
        <f t="shared" si="46"/>
        <v>513.79600000000005</v>
      </c>
      <c r="DE580">
        <f t="shared" si="47"/>
        <v>12.959</v>
      </c>
      <c r="DF580">
        <f t="shared" si="48"/>
        <v>71.98</v>
      </c>
      <c r="DG580">
        <f t="shared" si="49"/>
        <v>269.97899999999998</v>
      </c>
      <c r="DH580">
        <v>1820.2649999999999</v>
      </c>
    </row>
    <row r="581" spans="1:112" x14ac:dyDescent="0.3">
      <c r="A581">
        <v>8664604018</v>
      </c>
      <c r="B581">
        <v>10664528051</v>
      </c>
      <c r="C581" s="1">
        <v>45913.450694444444</v>
      </c>
      <c r="D581" s="1">
        <v>45917.654166666667</v>
      </c>
      <c r="E581" t="s">
        <v>938</v>
      </c>
      <c r="F581">
        <v>3394</v>
      </c>
      <c r="G581">
        <v>3394</v>
      </c>
      <c r="H581">
        <v>0</v>
      </c>
      <c r="I581">
        <v>4500</v>
      </c>
      <c r="J581">
        <v>900</v>
      </c>
      <c r="K581" t="s">
        <v>109</v>
      </c>
      <c r="L581">
        <v>12</v>
      </c>
      <c r="M581">
        <v>363.64</v>
      </c>
      <c r="N581">
        <v>0</v>
      </c>
      <c r="O581">
        <v>0</v>
      </c>
      <c r="P581">
        <v>15.151999999999999</v>
      </c>
      <c r="Q581">
        <v>3.03</v>
      </c>
      <c r="R581">
        <v>24.78</v>
      </c>
      <c r="S581">
        <v>841.03300000000002</v>
      </c>
      <c r="T581">
        <v>-841.03300000000002</v>
      </c>
      <c r="U581">
        <v>-859.21500000000003</v>
      </c>
      <c r="V581">
        <v>-71.98</v>
      </c>
      <c r="W581">
        <v>0</v>
      </c>
      <c r="X581">
        <v>61</v>
      </c>
      <c r="Y581">
        <v>0</v>
      </c>
      <c r="Z581">
        <v>10.98</v>
      </c>
      <c r="AA581">
        <v>1</v>
      </c>
      <c r="AB581" t="s">
        <v>116</v>
      </c>
      <c r="AC581">
        <v>3600</v>
      </c>
      <c r="AD581">
        <v>2462.8049999999998</v>
      </c>
      <c r="AE581">
        <v>2462.8049999999998</v>
      </c>
      <c r="AF581">
        <v>0</v>
      </c>
      <c r="AG581">
        <v>0</v>
      </c>
      <c r="AI581">
        <v>0</v>
      </c>
      <c r="AJ581">
        <v>-859.21500000000003</v>
      </c>
      <c r="AK581">
        <v>-71.98</v>
      </c>
      <c r="AL581">
        <v>3394</v>
      </c>
      <c r="AM581" s="1"/>
      <c r="AN581" s="1"/>
      <c r="AO581" s="1"/>
      <c r="AP581">
        <v>0</v>
      </c>
      <c r="AQ581">
        <v>3030.36</v>
      </c>
      <c r="AR581">
        <v>12</v>
      </c>
      <c r="AS581">
        <v>0</v>
      </c>
      <c r="AT581">
        <v>0</v>
      </c>
      <c r="AU581">
        <v>0.5</v>
      </c>
      <c r="AV581">
        <v>0</v>
      </c>
      <c r="AW581">
        <v>0</v>
      </c>
      <c r="AX581">
        <v>0.1</v>
      </c>
      <c r="AY581" t="s">
        <v>112</v>
      </c>
      <c r="AZ581" t="s">
        <v>113</v>
      </c>
      <c r="BC581">
        <v>0</v>
      </c>
      <c r="BD581">
        <v>0</v>
      </c>
      <c r="BE581">
        <v>0</v>
      </c>
      <c r="BF581">
        <v>0</v>
      </c>
      <c r="BG581">
        <v>0</v>
      </c>
      <c r="BJ581">
        <v>24.78</v>
      </c>
      <c r="BK581">
        <v>0</v>
      </c>
      <c r="BL581">
        <v>841.03300000000002</v>
      </c>
      <c r="BM581">
        <v>-841.03300000000002</v>
      </c>
      <c r="BN581">
        <v>0</v>
      </c>
      <c r="BO581">
        <v>0</v>
      </c>
      <c r="BP581">
        <v>0</v>
      </c>
      <c r="BQ581">
        <v>900</v>
      </c>
      <c r="BR581">
        <v>3.0303599999999999</v>
      </c>
      <c r="BS581" t="s">
        <v>1101</v>
      </c>
      <c r="BT581">
        <v>0</v>
      </c>
      <c r="BU581">
        <v>15.151999999999999</v>
      </c>
      <c r="BV581">
        <v>0</v>
      </c>
      <c r="BW581">
        <v>3.03</v>
      </c>
      <c r="BX581">
        <v>2462.8049999999998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f t="shared" si="45"/>
        <v>3394</v>
      </c>
      <c r="DD581">
        <f t="shared" si="46"/>
        <v>841.03300000000002</v>
      </c>
      <c r="DE581">
        <f t="shared" si="47"/>
        <v>18.181999999999999</v>
      </c>
      <c r="DF581">
        <f t="shared" si="48"/>
        <v>71.98</v>
      </c>
      <c r="DG581">
        <f t="shared" si="49"/>
        <v>378.79199999999997</v>
      </c>
      <c r="DH581">
        <v>2462.8050000000003</v>
      </c>
    </row>
    <row r="582" spans="1:112" x14ac:dyDescent="0.3">
      <c r="A582">
        <v>8743282560</v>
      </c>
      <c r="B582">
        <v>10743287116</v>
      </c>
      <c r="C582" s="1">
        <v>45939.448611111111</v>
      </c>
      <c r="D582" s="1">
        <v>45944.835416666669</v>
      </c>
      <c r="E582" t="s">
        <v>274</v>
      </c>
      <c r="F582">
        <v>2410</v>
      </c>
      <c r="G582">
        <v>0</v>
      </c>
      <c r="H582">
        <v>2410</v>
      </c>
      <c r="I582">
        <v>3500</v>
      </c>
      <c r="J582">
        <v>884</v>
      </c>
      <c r="K582" t="s">
        <v>109</v>
      </c>
      <c r="L582">
        <v>5</v>
      </c>
      <c r="M582">
        <v>114.76</v>
      </c>
      <c r="N582">
        <v>0</v>
      </c>
      <c r="O582">
        <v>0</v>
      </c>
      <c r="P582">
        <v>11.476000000000001</v>
      </c>
      <c r="Q582">
        <v>2.2949999999999999</v>
      </c>
      <c r="R582">
        <v>24.78</v>
      </c>
      <c r="S582">
        <v>597.19799999999998</v>
      </c>
      <c r="T582">
        <v>-597.19799999999998</v>
      </c>
      <c r="U582">
        <v>-610.96900000000005</v>
      </c>
      <c r="V582">
        <v>-71.98</v>
      </c>
      <c r="W582">
        <v>0</v>
      </c>
      <c r="X582">
        <v>61</v>
      </c>
      <c r="Y582">
        <v>0</v>
      </c>
      <c r="Z582">
        <v>10.98</v>
      </c>
      <c r="AA582">
        <v>1</v>
      </c>
      <c r="AB582" t="s">
        <v>116</v>
      </c>
      <c r="AC582">
        <v>2616</v>
      </c>
      <c r="AD582">
        <v>1727.0509999999999</v>
      </c>
      <c r="AE582">
        <v>1727.0509999999999</v>
      </c>
      <c r="AF582">
        <v>0</v>
      </c>
      <c r="AG582">
        <v>-610.96900000000005</v>
      </c>
      <c r="AH582">
        <v>-71.98</v>
      </c>
      <c r="AI582">
        <v>2410</v>
      </c>
      <c r="AJ582">
        <v>0</v>
      </c>
      <c r="AL582">
        <v>0</v>
      </c>
      <c r="AM582" s="1">
        <v>45958</v>
      </c>
      <c r="AN582" s="1">
        <v>45958</v>
      </c>
      <c r="AO582" s="1">
        <v>45958</v>
      </c>
      <c r="AP582">
        <v>0</v>
      </c>
      <c r="AQ582">
        <v>2295.2399999999998</v>
      </c>
      <c r="AR582">
        <v>5</v>
      </c>
      <c r="AS582">
        <v>0</v>
      </c>
      <c r="AT582">
        <v>0</v>
      </c>
      <c r="AU582">
        <v>0.5</v>
      </c>
      <c r="AV582">
        <v>0</v>
      </c>
      <c r="AW582">
        <v>0</v>
      </c>
      <c r="AX582">
        <v>0.1</v>
      </c>
      <c r="AY582" t="s">
        <v>112</v>
      </c>
      <c r="AZ582" t="s">
        <v>113</v>
      </c>
      <c r="BA582">
        <v>24.78</v>
      </c>
      <c r="BB582">
        <v>0</v>
      </c>
      <c r="BC582">
        <v>597.19799999999998</v>
      </c>
      <c r="BD582">
        <v>-597.19799999999998</v>
      </c>
      <c r="BE582">
        <v>0</v>
      </c>
      <c r="BF582">
        <v>0</v>
      </c>
      <c r="BG582">
        <v>0</v>
      </c>
      <c r="BH582">
        <v>884</v>
      </c>
      <c r="BI582">
        <v>2.2952400000000002</v>
      </c>
      <c r="BL582">
        <v>0</v>
      </c>
      <c r="BM582">
        <v>0</v>
      </c>
      <c r="BN582">
        <v>0</v>
      </c>
      <c r="BO582">
        <v>0</v>
      </c>
      <c r="BP582">
        <v>0</v>
      </c>
      <c r="BS582" t="s">
        <v>1102</v>
      </c>
      <c r="BT582">
        <v>11.476000000000001</v>
      </c>
      <c r="BU582">
        <v>0</v>
      </c>
      <c r="BV582">
        <v>2.2949999999999999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1727.0509999999999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f t="shared" si="45"/>
        <v>2410</v>
      </c>
      <c r="DD582">
        <f t="shared" si="46"/>
        <v>597.19799999999998</v>
      </c>
      <c r="DE582">
        <f t="shared" si="47"/>
        <v>13.771000000000001</v>
      </c>
      <c r="DF582">
        <f t="shared" si="48"/>
        <v>71.98</v>
      </c>
      <c r="DG582">
        <f t="shared" si="49"/>
        <v>126.236</v>
      </c>
      <c r="DH582">
        <v>1727.0510000000002</v>
      </c>
    </row>
    <row r="583" spans="1:112" x14ac:dyDescent="0.3">
      <c r="A583">
        <v>8706673220</v>
      </c>
      <c r="B583">
        <v>10706605821</v>
      </c>
      <c r="C583" s="1">
        <v>45925.451388888891</v>
      </c>
      <c r="D583" s="1">
        <v>45930.619444444441</v>
      </c>
      <c r="E583" t="s">
        <v>1103</v>
      </c>
      <c r="F583">
        <v>1811</v>
      </c>
      <c r="G583">
        <v>217.79</v>
      </c>
      <c r="H583">
        <v>1593.21</v>
      </c>
      <c r="I583">
        <v>3000</v>
      </c>
      <c r="J583">
        <v>1018</v>
      </c>
      <c r="K583" t="s">
        <v>109</v>
      </c>
      <c r="L583">
        <v>5</v>
      </c>
      <c r="M583">
        <v>86.24</v>
      </c>
      <c r="N583">
        <v>0</v>
      </c>
      <c r="O583">
        <v>0</v>
      </c>
      <c r="P583">
        <v>8.6240000000000006</v>
      </c>
      <c r="Q583">
        <v>1.724</v>
      </c>
      <c r="R583">
        <v>22.42</v>
      </c>
      <c r="S583">
        <v>406.02699999999999</v>
      </c>
      <c r="T583">
        <v>-406.02699999999999</v>
      </c>
      <c r="U583">
        <v>-416.375</v>
      </c>
      <c r="V583">
        <v>-53.1</v>
      </c>
      <c r="W583">
        <v>0</v>
      </c>
      <c r="X583">
        <v>45</v>
      </c>
      <c r="Y583">
        <v>0</v>
      </c>
      <c r="Z583">
        <v>8.1</v>
      </c>
      <c r="AA583">
        <v>1</v>
      </c>
      <c r="AB583" t="s">
        <v>116</v>
      </c>
      <c r="AC583">
        <v>1982</v>
      </c>
      <c r="AD583">
        <v>1341.5250000000001</v>
      </c>
      <c r="AE583">
        <v>1341.5250000000001</v>
      </c>
      <c r="AF583">
        <v>0</v>
      </c>
      <c r="AG583">
        <v>-366.30200000000002</v>
      </c>
      <c r="AH583">
        <v>-46.713839999999998</v>
      </c>
      <c r="AI583">
        <v>1593.21</v>
      </c>
      <c r="AJ583">
        <v>-50.073</v>
      </c>
      <c r="AK583">
        <v>-6.3861600000000003</v>
      </c>
      <c r="AL583">
        <v>217.79</v>
      </c>
      <c r="AM583" s="1">
        <v>45944</v>
      </c>
      <c r="AN583" s="1">
        <v>45944</v>
      </c>
      <c r="AO583" s="1">
        <v>45944</v>
      </c>
      <c r="AP583">
        <v>199</v>
      </c>
      <c r="AQ583">
        <v>1724.76</v>
      </c>
      <c r="AR583">
        <v>5</v>
      </c>
      <c r="AS583">
        <v>0</v>
      </c>
      <c r="AT583">
        <v>0</v>
      </c>
      <c r="AU583">
        <v>0.5</v>
      </c>
      <c r="AV583">
        <v>0</v>
      </c>
      <c r="AW583">
        <v>0</v>
      </c>
      <c r="AX583">
        <v>0.1</v>
      </c>
      <c r="AY583" t="s">
        <v>112</v>
      </c>
      <c r="AZ583" t="s">
        <v>128</v>
      </c>
      <c r="BA583">
        <v>22.42</v>
      </c>
      <c r="BB583">
        <v>0</v>
      </c>
      <c r="BC583">
        <v>357.19799999999998</v>
      </c>
      <c r="BD583">
        <v>-357.19799999999998</v>
      </c>
      <c r="BE583">
        <v>0</v>
      </c>
      <c r="BF583">
        <v>0</v>
      </c>
      <c r="BG583">
        <v>0</v>
      </c>
      <c r="BH583">
        <v>1018</v>
      </c>
      <c r="BI583">
        <v>1.7247600000000001</v>
      </c>
      <c r="BJ583">
        <v>22.42</v>
      </c>
      <c r="BK583">
        <v>0</v>
      </c>
      <c r="BL583">
        <v>48.829000000000001</v>
      </c>
      <c r="BM583">
        <v>-48.829000000000001</v>
      </c>
      <c r="BN583">
        <v>0</v>
      </c>
      <c r="BO583">
        <v>0</v>
      </c>
      <c r="BP583">
        <v>0</v>
      </c>
      <c r="BQ583">
        <v>1018</v>
      </c>
      <c r="BR583">
        <v>1.7247600000000001</v>
      </c>
      <c r="BS583" t="s">
        <v>1104</v>
      </c>
      <c r="BT583">
        <v>7.5869999999999997</v>
      </c>
      <c r="BU583">
        <v>1.0369999999999999</v>
      </c>
      <c r="BV583">
        <v>1.5169999999999999</v>
      </c>
      <c r="BW583">
        <v>0.20699999999999999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1341.5250000000001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f t="shared" si="45"/>
        <v>1811</v>
      </c>
      <c r="DD583">
        <f t="shared" si="46"/>
        <v>406.02699999999999</v>
      </c>
      <c r="DE583">
        <f t="shared" si="47"/>
        <v>10.348000000000001</v>
      </c>
      <c r="DF583">
        <f t="shared" si="48"/>
        <v>53.099999999999994</v>
      </c>
      <c r="DG583">
        <f t="shared" si="49"/>
        <v>94.86399999999999</v>
      </c>
      <c r="DH583">
        <v>1341.5250000000001</v>
      </c>
    </row>
    <row r="584" spans="1:112" x14ac:dyDescent="0.3">
      <c r="A584">
        <v>8737110190</v>
      </c>
      <c r="B584">
        <v>10737087296</v>
      </c>
      <c r="C584" s="1">
        <v>45936.454861111109</v>
      </c>
      <c r="D584" s="1">
        <v>45939.795138888891</v>
      </c>
      <c r="E584" t="s">
        <v>965</v>
      </c>
      <c r="F584">
        <v>704</v>
      </c>
      <c r="G584">
        <v>0</v>
      </c>
      <c r="H584">
        <v>704</v>
      </c>
      <c r="I584">
        <v>1500</v>
      </c>
      <c r="J584">
        <v>702</v>
      </c>
      <c r="K584" t="s">
        <v>109</v>
      </c>
      <c r="L584">
        <v>5</v>
      </c>
      <c r="M584">
        <v>33.520000000000003</v>
      </c>
      <c r="N584">
        <v>0</v>
      </c>
      <c r="O584">
        <v>0</v>
      </c>
      <c r="P584">
        <v>3.3519999999999999</v>
      </c>
      <c r="Q584">
        <v>0.67</v>
      </c>
      <c r="R584">
        <v>25.96</v>
      </c>
      <c r="S584">
        <v>182.75800000000001</v>
      </c>
      <c r="T584">
        <v>-182.75800000000001</v>
      </c>
      <c r="U584">
        <v>-186.78</v>
      </c>
      <c r="V584">
        <v>-31.86</v>
      </c>
      <c r="W584">
        <v>0</v>
      </c>
      <c r="X584">
        <v>27</v>
      </c>
      <c r="Y584">
        <v>0</v>
      </c>
      <c r="Z584">
        <v>4.8600000000000003</v>
      </c>
      <c r="AA584">
        <v>1</v>
      </c>
      <c r="AB584" t="s">
        <v>110</v>
      </c>
      <c r="AC584">
        <v>798</v>
      </c>
      <c r="AD584">
        <v>485.36</v>
      </c>
      <c r="AE584">
        <v>485.36</v>
      </c>
      <c r="AF584">
        <v>0</v>
      </c>
      <c r="AG584">
        <v>-186.78</v>
      </c>
      <c r="AH584">
        <v>-31.86</v>
      </c>
      <c r="AI584">
        <v>704</v>
      </c>
      <c r="AJ584">
        <v>0</v>
      </c>
      <c r="AL584">
        <v>0</v>
      </c>
      <c r="AM584" s="1">
        <v>45953</v>
      </c>
      <c r="AN584" s="1">
        <v>45953</v>
      </c>
      <c r="AO584" s="1">
        <v>45953</v>
      </c>
      <c r="AP584">
        <v>0</v>
      </c>
      <c r="AQ584">
        <v>670.48</v>
      </c>
      <c r="AR584">
        <v>5</v>
      </c>
      <c r="AS584">
        <v>0</v>
      </c>
      <c r="AT584">
        <v>0</v>
      </c>
      <c r="AU584">
        <v>0.5</v>
      </c>
      <c r="AV584">
        <v>0</v>
      </c>
      <c r="AW584">
        <v>0</v>
      </c>
      <c r="AX584">
        <v>0.1</v>
      </c>
      <c r="AY584" t="s">
        <v>112</v>
      </c>
      <c r="AZ584" t="s">
        <v>113</v>
      </c>
      <c r="BA584">
        <v>25.96</v>
      </c>
      <c r="BB584">
        <v>0</v>
      </c>
      <c r="BC584">
        <v>182.75800000000001</v>
      </c>
      <c r="BD584">
        <v>-182.75800000000001</v>
      </c>
      <c r="BE584">
        <v>0</v>
      </c>
      <c r="BF584">
        <v>0</v>
      </c>
      <c r="BG584">
        <v>0</v>
      </c>
      <c r="BH584">
        <v>702</v>
      </c>
      <c r="BI584">
        <v>0.67047999999999996</v>
      </c>
      <c r="BL584">
        <v>0</v>
      </c>
      <c r="BM584">
        <v>0</v>
      </c>
      <c r="BN584">
        <v>0</v>
      </c>
      <c r="BO584">
        <v>0</v>
      </c>
      <c r="BP584">
        <v>0</v>
      </c>
      <c r="BS584" t="s">
        <v>1105</v>
      </c>
      <c r="BT584">
        <v>3.3519999999999999</v>
      </c>
      <c r="BU584">
        <v>0</v>
      </c>
      <c r="BV584">
        <v>0.67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485.36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f t="shared" si="45"/>
        <v>704</v>
      </c>
      <c r="DD584">
        <f t="shared" si="46"/>
        <v>182.75800000000001</v>
      </c>
      <c r="DE584">
        <f t="shared" si="47"/>
        <v>4.0220000000000002</v>
      </c>
      <c r="DF584">
        <f t="shared" si="48"/>
        <v>31.86</v>
      </c>
      <c r="DG584">
        <f t="shared" si="49"/>
        <v>36.872</v>
      </c>
      <c r="DH584">
        <v>485.3599999999999</v>
      </c>
    </row>
    <row r="585" spans="1:112" x14ac:dyDescent="0.3">
      <c r="A585">
        <v>8662876274</v>
      </c>
      <c r="B585">
        <v>10662800328</v>
      </c>
      <c r="C585" s="1">
        <v>45912.475694444445</v>
      </c>
      <c r="D585" s="1">
        <v>45916.552777777775</v>
      </c>
      <c r="E585" t="s">
        <v>1106</v>
      </c>
      <c r="F585">
        <v>4354</v>
      </c>
      <c r="G585">
        <v>0</v>
      </c>
      <c r="H585">
        <v>4354</v>
      </c>
      <c r="I585">
        <v>6000</v>
      </c>
      <c r="J585">
        <v>1200</v>
      </c>
      <c r="K585" t="s">
        <v>109</v>
      </c>
      <c r="L585">
        <v>12</v>
      </c>
      <c r="M585">
        <v>466.5</v>
      </c>
      <c r="N585">
        <v>0</v>
      </c>
      <c r="O585">
        <v>0</v>
      </c>
      <c r="P585">
        <v>19.437000000000001</v>
      </c>
      <c r="Q585">
        <v>3.887</v>
      </c>
      <c r="R585">
        <v>28.32</v>
      </c>
      <c r="S585">
        <v>1233.0530000000001</v>
      </c>
      <c r="T585">
        <v>-1233.0530000000001</v>
      </c>
      <c r="U585">
        <v>-1256.377</v>
      </c>
      <c r="V585">
        <v>-71.98</v>
      </c>
      <c r="W585">
        <v>0</v>
      </c>
      <c r="X585">
        <v>61</v>
      </c>
      <c r="Y585">
        <v>0</v>
      </c>
      <c r="Z585">
        <v>10.98</v>
      </c>
      <c r="AA585">
        <v>1</v>
      </c>
      <c r="AB585" t="s">
        <v>110</v>
      </c>
      <c r="AC585">
        <v>4560</v>
      </c>
      <c r="AD585">
        <v>3025.643</v>
      </c>
      <c r="AE585">
        <v>3025.643</v>
      </c>
      <c r="AF585">
        <v>0</v>
      </c>
      <c r="AG585">
        <v>-1256.377</v>
      </c>
      <c r="AH585">
        <v>-71.98</v>
      </c>
      <c r="AI585">
        <v>4354</v>
      </c>
      <c r="AJ585">
        <v>0</v>
      </c>
      <c r="AL585">
        <v>0</v>
      </c>
      <c r="AM585" s="1">
        <v>45933</v>
      </c>
      <c r="AN585" s="1">
        <v>45933</v>
      </c>
      <c r="AO585" s="1">
        <v>45933</v>
      </c>
      <c r="AP585">
        <v>0</v>
      </c>
      <c r="AQ585">
        <v>3887.5</v>
      </c>
      <c r="AR585">
        <v>12</v>
      </c>
      <c r="AS585">
        <v>0</v>
      </c>
      <c r="AT585">
        <v>0</v>
      </c>
      <c r="AU585">
        <v>0.5</v>
      </c>
      <c r="AV585">
        <v>0</v>
      </c>
      <c r="AW585">
        <v>0</v>
      </c>
      <c r="AX585">
        <v>0.1</v>
      </c>
      <c r="AY585" t="s">
        <v>127</v>
      </c>
      <c r="AZ585" t="s">
        <v>191</v>
      </c>
      <c r="BA585">
        <v>28.32</v>
      </c>
      <c r="BB585">
        <v>0</v>
      </c>
      <c r="BC585">
        <v>1233.0530000000001</v>
      </c>
      <c r="BD585">
        <v>-1233.0530000000001</v>
      </c>
      <c r="BE585">
        <v>0</v>
      </c>
      <c r="BF585">
        <v>0</v>
      </c>
      <c r="BG585">
        <v>0</v>
      </c>
      <c r="BH585">
        <v>1200</v>
      </c>
      <c r="BI585">
        <v>3.8875000000000002</v>
      </c>
      <c r="BL585">
        <v>0</v>
      </c>
      <c r="BM585">
        <v>0</v>
      </c>
      <c r="BN585">
        <v>0</v>
      </c>
      <c r="BO585">
        <v>0</v>
      </c>
      <c r="BP585">
        <v>0</v>
      </c>
      <c r="BS585" t="s">
        <v>1107</v>
      </c>
      <c r="BT585">
        <v>19.437000000000001</v>
      </c>
      <c r="BU585">
        <v>0</v>
      </c>
      <c r="BV585">
        <v>3.887</v>
      </c>
      <c r="BW585">
        <v>0</v>
      </c>
      <c r="BX585">
        <v>3025.643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f t="shared" si="45"/>
        <v>4354</v>
      </c>
      <c r="DD585">
        <f t="shared" si="46"/>
        <v>1233.0530000000001</v>
      </c>
      <c r="DE585">
        <f t="shared" si="47"/>
        <v>23.324000000000002</v>
      </c>
      <c r="DF585">
        <f t="shared" si="48"/>
        <v>71.98</v>
      </c>
      <c r="DG585">
        <f t="shared" si="49"/>
        <v>485.93700000000001</v>
      </c>
      <c r="DH585">
        <v>3025.643</v>
      </c>
    </row>
    <row r="586" spans="1:112" x14ac:dyDescent="0.3">
      <c r="A586">
        <v>8750360070</v>
      </c>
      <c r="B586">
        <v>10750394534</v>
      </c>
      <c r="C586" s="1">
        <v>45942.659722222219</v>
      </c>
      <c r="D586" s="1">
        <v>45946.538888888892</v>
      </c>
      <c r="E586" t="s">
        <v>1108</v>
      </c>
      <c r="F586">
        <v>391</v>
      </c>
      <c r="G586">
        <v>160.417</v>
      </c>
      <c r="H586">
        <v>230.583</v>
      </c>
      <c r="I586">
        <v>995</v>
      </c>
      <c r="J586">
        <v>545</v>
      </c>
      <c r="K586" t="s">
        <v>109</v>
      </c>
      <c r="L586">
        <v>5</v>
      </c>
      <c r="M586">
        <v>18.62</v>
      </c>
      <c r="N586">
        <v>0</v>
      </c>
      <c r="O586">
        <v>0</v>
      </c>
      <c r="P586">
        <v>1.8620000000000001</v>
      </c>
      <c r="Q586">
        <v>0.373</v>
      </c>
      <c r="R586">
        <v>9.44</v>
      </c>
      <c r="S586">
        <v>36.909999999999997</v>
      </c>
      <c r="T586">
        <v>-36.909999999999997</v>
      </c>
      <c r="U586">
        <v>-39.145000000000003</v>
      </c>
      <c r="V586">
        <v>-31.86</v>
      </c>
      <c r="W586">
        <v>0</v>
      </c>
      <c r="X586">
        <v>27</v>
      </c>
      <c r="Y586">
        <v>0</v>
      </c>
      <c r="Z586">
        <v>4.8600000000000003</v>
      </c>
      <c r="AA586">
        <v>1</v>
      </c>
      <c r="AB586" t="s">
        <v>116</v>
      </c>
      <c r="AC586">
        <v>450</v>
      </c>
      <c r="AD586">
        <v>319.995</v>
      </c>
      <c r="AE586">
        <v>188.70885999999999</v>
      </c>
      <c r="AF586">
        <v>131.28613999999999</v>
      </c>
      <c r="AG586">
        <v>-23.085000000000001</v>
      </c>
      <c r="AH586">
        <v>-18.78914</v>
      </c>
      <c r="AI586">
        <v>230.583</v>
      </c>
      <c r="AJ586">
        <v>-16.059999999999999</v>
      </c>
      <c r="AK586">
        <v>-13.07086</v>
      </c>
      <c r="AL586">
        <v>160.417</v>
      </c>
      <c r="AM586" s="1">
        <v>45960</v>
      </c>
      <c r="AN586" s="1">
        <v>45960</v>
      </c>
      <c r="AO586" s="1">
        <v>45960</v>
      </c>
      <c r="AP586">
        <v>0</v>
      </c>
      <c r="AQ586">
        <v>372.38</v>
      </c>
      <c r="AR586">
        <v>5</v>
      </c>
      <c r="AS586">
        <v>0</v>
      </c>
      <c r="AT586">
        <v>0</v>
      </c>
      <c r="AU586">
        <v>0.5</v>
      </c>
      <c r="AV586">
        <v>0</v>
      </c>
      <c r="AW586">
        <v>0</v>
      </c>
      <c r="AX586">
        <v>0.1</v>
      </c>
      <c r="AY586" t="s">
        <v>112</v>
      </c>
      <c r="AZ586" t="s">
        <v>247</v>
      </c>
      <c r="BA586">
        <v>9.44</v>
      </c>
      <c r="BB586">
        <v>0</v>
      </c>
      <c r="BC586">
        <v>21.766999999999999</v>
      </c>
      <c r="BD586">
        <v>-21.766999999999999</v>
      </c>
      <c r="BE586">
        <v>0</v>
      </c>
      <c r="BF586">
        <v>0</v>
      </c>
      <c r="BG586">
        <v>0</v>
      </c>
      <c r="BH586">
        <v>545</v>
      </c>
      <c r="BI586">
        <v>0.37237999999999999</v>
      </c>
      <c r="BJ586">
        <v>9.44</v>
      </c>
      <c r="BK586">
        <v>0</v>
      </c>
      <c r="BL586">
        <v>15.143000000000001</v>
      </c>
      <c r="BM586">
        <v>-15.143000000000001</v>
      </c>
      <c r="BN586">
        <v>0</v>
      </c>
      <c r="BO586">
        <v>0</v>
      </c>
      <c r="BP586">
        <v>0</v>
      </c>
      <c r="BQ586">
        <v>545</v>
      </c>
      <c r="BR586">
        <v>0.37237999999999999</v>
      </c>
      <c r="BS586" t="s">
        <v>1109</v>
      </c>
      <c r="BT586">
        <v>1.0980000000000001</v>
      </c>
      <c r="BU586">
        <v>0.76400000000000001</v>
      </c>
      <c r="BV586">
        <v>0.22</v>
      </c>
      <c r="BW586">
        <v>0.153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188.70885999999999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f t="shared" si="45"/>
        <v>391</v>
      </c>
      <c r="DD586">
        <f t="shared" si="46"/>
        <v>36.909999999999997</v>
      </c>
      <c r="DE586">
        <f t="shared" si="47"/>
        <v>2.2350000000000003</v>
      </c>
      <c r="DF586">
        <f t="shared" si="48"/>
        <v>31.86</v>
      </c>
      <c r="DG586">
        <f t="shared" si="49"/>
        <v>20.481999999999999</v>
      </c>
      <c r="DH586">
        <v>319.995</v>
      </c>
    </row>
    <row r="587" spans="1:112" x14ac:dyDescent="0.3">
      <c r="A587">
        <v>8739559754</v>
      </c>
      <c r="B587">
        <v>10739545482</v>
      </c>
      <c r="C587" s="1">
        <v>45937.468055555553</v>
      </c>
      <c r="D587" s="1">
        <v>45941.554166666669</v>
      </c>
      <c r="E587" t="s">
        <v>491</v>
      </c>
      <c r="F587">
        <v>3294.01</v>
      </c>
      <c r="G587">
        <v>0</v>
      </c>
      <c r="H587">
        <v>3294</v>
      </c>
      <c r="I587">
        <v>4500</v>
      </c>
      <c r="J587">
        <v>1000</v>
      </c>
      <c r="K587" t="s">
        <v>109</v>
      </c>
      <c r="L587">
        <v>18</v>
      </c>
      <c r="M587">
        <v>502.48</v>
      </c>
      <c r="N587">
        <v>0</v>
      </c>
      <c r="O587">
        <v>0</v>
      </c>
      <c r="P587">
        <v>13.958</v>
      </c>
      <c r="Q587">
        <v>2.7919999999999998</v>
      </c>
      <c r="R587">
        <v>24.78</v>
      </c>
      <c r="S587">
        <v>816.25300000000004</v>
      </c>
      <c r="T587">
        <v>-816.25300000000004</v>
      </c>
      <c r="U587">
        <v>-833.00300000000004</v>
      </c>
      <c r="V587">
        <v>-71.98</v>
      </c>
      <c r="W587">
        <v>0</v>
      </c>
      <c r="X587">
        <v>61</v>
      </c>
      <c r="Y587">
        <v>0</v>
      </c>
      <c r="Z587">
        <v>10.98</v>
      </c>
      <c r="AA587">
        <v>1</v>
      </c>
      <c r="AB587" t="s">
        <v>116</v>
      </c>
      <c r="AC587">
        <v>3500</v>
      </c>
      <c r="AD587">
        <v>2389.0169999999998</v>
      </c>
      <c r="AE587">
        <v>2389.0169999999998</v>
      </c>
      <c r="AF587">
        <v>0</v>
      </c>
      <c r="AG587">
        <v>-833.00300000000004</v>
      </c>
      <c r="AH587">
        <v>-71.98</v>
      </c>
      <c r="AI587">
        <v>3294</v>
      </c>
      <c r="AJ587">
        <v>0</v>
      </c>
      <c r="AL587">
        <v>0</v>
      </c>
      <c r="AM587" s="1">
        <v>45957</v>
      </c>
      <c r="AN587" s="1">
        <v>45957</v>
      </c>
      <c r="AO587" s="1">
        <v>45957</v>
      </c>
      <c r="AP587">
        <v>0</v>
      </c>
      <c r="AQ587">
        <v>2791.53</v>
      </c>
      <c r="AR587">
        <v>18</v>
      </c>
      <c r="AS587">
        <v>0</v>
      </c>
      <c r="AT587">
        <v>0</v>
      </c>
      <c r="AU587">
        <v>0.5</v>
      </c>
      <c r="AV587">
        <v>0</v>
      </c>
      <c r="AW587">
        <v>0</v>
      </c>
      <c r="AX587">
        <v>0.1</v>
      </c>
      <c r="AY587" t="s">
        <v>112</v>
      </c>
      <c r="AZ587" t="s">
        <v>113</v>
      </c>
      <c r="BA587">
        <v>24.78</v>
      </c>
      <c r="BB587">
        <v>0</v>
      </c>
      <c r="BC587">
        <v>816.25300000000004</v>
      </c>
      <c r="BD587">
        <v>-816.25300000000004</v>
      </c>
      <c r="BE587">
        <v>0</v>
      </c>
      <c r="BF587">
        <v>0</v>
      </c>
      <c r="BG587">
        <v>0</v>
      </c>
      <c r="BH587">
        <v>1000</v>
      </c>
      <c r="BI587">
        <v>2.7915299999999998</v>
      </c>
      <c r="BL587">
        <v>0</v>
      </c>
      <c r="BM587">
        <v>0</v>
      </c>
      <c r="BN587">
        <v>0</v>
      </c>
      <c r="BO587">
        <v>0</v>
      </c>
      <c r="BP587">
        <v>0</v>
      </c>
      <c r="BS587" t="s">
        <v>1110</v>
      </c>
      <c r="BT587">
        <v>13.958</v>
      </c>
      <c r="BU587">
        <v>0</v>
      </c>
      <c r="BV587">
        <v>2.7919999999999998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2389.0169999999998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f t="shared" si="45"/>
        <v>3294</v>
      </c>
      <c r="DD587">
        <f t="shared" si="46"/>
        <v>816.25300000000004</v>
      </c>
      <c r="DE587">
        <f t="shared" si="47"/>
        <v>16.75</v>
      </c>
      <c r="DF587">
        <f t="shared" si="48"/>
        <v>71.98</v>
      </c>
      <c r="DG587">
        <f t="shared" si="49"/>
        <v>516.43799999999999</v>
      </c>
      <c r="DH587">
        <v>2389.0169999999998</v>
      </c>
    </row>
    <row r="588" spans="1:112" x14ac:dyDescent="0.3">
      <c r="A588">
        <v>8672771876</v>
      </c>
      <c r="B588">
        <v>10672696295</v>
      </c>
      <c r="C588" s="1">
        <v>45915.789583333331</v>
      </c>
      <c r="D588" s="1">
        <v>45920.474305555559</v>
      </c>
      <c r="E588" t="s">
        <v>210</v>
      </c>
      <c r="F588">
        <v>2606</v>
      </c>
      <c r="G588">
        <v>161.857</v>
      </c>
      <c r="H588">
        <v>2444.1529999999998</v>
      </c>
      <c r="I588">
        <v>3750</v>
      </c>
      <c r="J588">
        <v>938</v>
      </c>
      <c r="K588" t="s">
        <v>120</v>
      </c>
      <c r="L588">
        <v>12</v>
      </c>
      <c r="M588">
        <v>0</v>
      </c>
      <c r="N588">
        <v>139.61000000000001</v>
      </c>
      <c r="O588">
        <v>139.61000000000001</v>
      </c>
      <c r="P588">
        <v>11.634</v>
      </c>
      <c r="Q588">
        <v>2.327</v>
      </c>
      <c r="R588">
        <v>21.24</v>
      </c>
      <c r="S588">
        <v>553.51599999999996</v>
      </c>
      <c r="T588">
        <v>-553.51599999999996</v>
      </c>
      <c r="U588">
        <v>-567.47699999999998</v>
      </c>
      <c r="V588">
        <v>-71.98</v>
      </c>
      <c r="W588">
        <v>0</v>
      </c>
      <c r="X588">
        <v>61</v>
      </c>
      <c r="Y588">
        <v>0</v>
      </c>
      <c r="Z588">
        <v>10.98</v>
      </c>
      <c r="AA588">
        <v>1</v>
      </c>
      <c r="AB588" t="s">
        <v>131</v>
      </c>
      <c r="AC588">
        <v>2812</v>
      </c>
      <c r="AD588">
        <v>1966.5530000000001</v>
      </c>
      <c r="AE588">
        <v>1966.5530000000001</v>
      </c>
      <c r="AF588">
        <v>0</v>
      </c>
      <c r="AG588">
        <v>-532.23099999999999</v>
      </c>
      <c r="AH588">
        <v>-67.508979999999994</v>
      </c>
      <c r="AI588">
        <v>2444.1529999999998</v>
      </c>
      <c r="AJ588">
        <v>-35.246000000000002</v>
      </c>
      <c r="AK588">
        <v>-4.4710200000000002</v>
      </c>
      <c r="AL588">
        <v>161.857</v>
      </c>
      <c r="AM588" s="1">
        <v>45936</v>
      </c>
      <c r="AN588" s="1">
        <v>45936</v>
      </c>
      <c r="AO588" s="1">
        <v>45936</v>
      </c>
      <c r="AP588">
        <v>150</v>
      </c>
      <c r="AQ588">
        <v>2326.7800000000002</v>
      </c>
      <c r="AR588">
        <v>0</v>
      </c>
      <c r="AS588">
        <v>6</v>
      </c>
      <c r="AT588">
        <v>6</v>
      </c>
      <c r="AU588">
        <v>0</v>
      </c>
      <c r="AV588">
        <v>0.25</v>
      </c>
      <c r="AW588">
        <v>0.25</v>
      </c>
      <c r="AX588">
        <v>0.1</v>
      </c>
      <c r="AY588" t="s">
        <v>112</v>
      </c>
      <c r="AZ588" t="s">
        <v>128</v>
      </c>
      <c r="BA588">
        <v>21.24</v>
      </c>
      <c r="BB588">
        <v>0</v>
      </c>
      <c r="BC588">
        <v>519.13800000000003</v>
      </c>
      <c r="BD588">
        <v>-519.13800000000003</v>
      </c>
      <c r="BE588">
        <v>0</v>
      </c>
      <c r="BF588">
        <v>0</v>
      </c>
      <c r="BG588">
        <v>0</v>
      </c>
      <c r="BH588">
        <v>938</v>
      </c>
      <c r="BI588">
        <v>2.3267799999999998</v>
      </c>
      <c r="BJ588">
        <v>21.24</v>
      </c>
      <c r="BK588">
        <v>0</v>
      </c>
      <c r="BL588">
        <v>34.378</v>
      </c>
      <c r="BM588">
        <v>-34.378</v>
      </c>
      <c r="BN588">
        <v>0</v>
      </c>
      <c r="BO588">
        <v>0</v>
      </c>
      <c r="BP588">
        <v>0</v>
      </c>
      <c r="BQ588">
        <v>938</v>
      </c>
      <c r="BR588">
        <v>2.3267799999999998</v>
      </c>
      <c r="BS588" t="s">
        <v>1111</v>
      </c>
      <c r="BT588">
        <v>10.911</v>
      </c>
      <c r="BU588">
        <v>0.72299999999999998</v>
      </c>
      <c r="BV588">
        <v>2.1819999999999999</v>
      </c>
      <c r="BW588">
        <v>0.14499999999999999</v>
      </c>
      <c r="BX588">
        <v>0</v>
      </c>
      <c r="BY588">
        <v>1966.5530000000001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f t="shared" si="45"/>
        <v>2606.0099999999998</v>
      </c>
      <c r="DD588">
        <f t="shared" si="46"/>
        <v>553.51599999999996</v>
      </c>
      <c r="DE588">
        <f t="shared" si="47"/>
        <v>13.961</v>
      </c>
      <c r="DF588">
        <f t="shared" si="48"/>
        <v>71.97999999999999</v>
      </c>
      <c r="DG588">
        <f t="shared" si="49"/>
        <v>290.85400000000004</v>
      </c>
      <c r="DH588">
        <v>1966.5529999999997</v>
      </c>
    </row>
    <row r="589" spans="1:112" x14ac:dyDescent="0.3">
      <c r="A589">
        <v>8695661593</v>
      </c>
      <c r="B589">
        <v>10695590144</v>
      </c>
      <c r="C589" s="1">
        <v>45922.443055555559</v>
      </c>
      <c r="D589" s="1">
        <v>45927.456944444442</v>
      </c>
      <c r="E589" t="s">
        <v>1112</v>
      </c>
      <c r="F589">
        <v>2150</v>
      </c>
      <c r="G589">
        <v>0</v>
      </c>
      <c r="H589">
        <v>2149.9899999999998</v>
      </c>
      <c r="I589">
        <v>4500</v>
      </c>
      <c r="J589">
        <v>2144</v>
      </c>
      <c r="K589" t="s">
        <v>109</v>
      </c>
      <c r="L589">
        <v>5</v>
      </c>
      <c r="M589">
        <v>102.38</v>
      </c>
      <c r="N589">
        <v>0</v>
      </c>
      <c r="O589">
        <v>0</v>
      </c>
      <c r="P589">
        <v>10.238</v>
      </c>
      <c r="Q589">
        <v>2.048</v>
      </c>
      <c r="R589">
        <v>24.78</v>
      </c>
      <c r="S589">
        <v>532.76800000000003</v>
      </c>
      <c r="T589">
        <v>-532.76800000000003</v>
      </c>
      <c r="U589">
        <v>-545.05399999999997</v>
      </c>
      <c r="V589">
        <v>-71.98</v>
      </c>
      <c r="W589">
        <v>0</v>
      </c>
      <c r="X589">
        <v>61</v>
      </c>
      <c r="Y589">
        <v>0</v>
      </c>
      <c r="Z589">
        <v>10.98</v>
      </c>
      <c r="AA589">
        <v>1</v>
      </c>
      <c r="AB589" t="s">
        <v>116</v>
      </c>
      <c r="AC589">
        <v>2356</v>
      </c>
      <c r="AD589">
        <v>1532.9559999999999</v>
      </c>
      <c r="AE589">
        <v>1532.9559999999999</v>
      </c>
      <c r="AF589">
        <v>0</v>
      </c>
      <c r="AG589">
        <v>-545.05399999999997</v>
      </c>
      <c r="AH589">
        <v>-71.98</v>
      </c>
      <c r="AI589">
        <v>2149.9899999999998</v>
      </c>
      <c r="AJ589">
        <v>0</v>
      </c>
      <c r="AL589">
        <v>0</v>
      </c>
      <c r="AM589" s="1">
        <v>45943</v>
      </c>
      <c r="AN589" s="1">
        <v>45943</v>
      </c>
      <c r="AO589" s="1">
        <v>45943</v>
      </c>
      <c r="AP589">
        <v>0</v>
      </c>
      <c r="AQ589">
        <v>2047.62</v>
      </c>
      <c r="AR589">
        <v>5</v>
      </c>
      <c r="AS589">
        <v>0</v>
      </c>
      <c r="AT589">
        <v>0</v>
      </c>
      <c r="AU589">
        <v>0.5</v>
      </c>
      <c r="AV589">
        <v>0</v>
      </c>
      <c r="AW589">
        <v>0</v>
      </c>
      <c r="AX589">
        <v>0.1</v>
      </c>
      <c r="AY589" t="s">
        <v>112</v>
      </c>
      <c r="AZ589" t="s">
        <v>124</v>
      </c>
      <c r="BA589">
        <v>24.78</v>
      </c>
      <c r="BB589">
        <v>0</v>
      </c>
      <c r="BC589">
        <v>532.76800000000003</v>
      </c>
      <c r="BD589">
        <v>-532.76800000000003</v>
      </c>
      <c r="BE589">
        <v>0</v>
      </c>
      <c r="BF589">
        <v>0</v>
      </c>
      <c r="BG589">
        <v>0</v>
      </c>
      <c r="BH589">
        <v>2144</v>
      </c>
      <c r="BI589">
        <v>2.0476200000000002</v>
      </c>
      <c r="BL589">
        <v>0</v>
      </c>
      <c r="BM589">
        <v>0</v>
      </c>
      <c r="BN589">
        <v>0</v>
      </c>
      <c r="BO589">
        <v>0</v>
      </c>
      <c r="BP589">
        <v>0</v>
      </c>
      <c r="BS589" t="s">
        <v>1113</v>
      </c>
      <c r="BT589">
        <v>10.238</v>
      </c>
      <c r="BU589">
        <v>0</v>
      </c>
      <c r="BV589">
        <v>2.048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1532.9559999999999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f t="shared" si="45"/>
        <v>2149.9899999999998</v>
      </c>
      <c r="DD589">
        <f t="shared" si="46"/>
        <v>532.76800000000003</v>
      </c>
      <c r="DE589">
        <f t="shared" si="47"/>
        <v>12.286</v>
      </c>
      <c r="DF589">
        <f t="shared" si="48"/>
        <v>71.98</v>
      </c>
      <c r="DG589">
        <f t="shared" si="49"/>
        <v>112.61799999999999</v>
      </c>
      <c r="DH589">
        <v>1532.9559999999997</v>
      </c>
    </row>
    <row r="590" spans="1:112" x14ac:dyDescent="0.3">
      <c r="A590">
        <v>8697069469</v>
      </c>
      <c r="B590">
        <v>10696998353</v>
      </c>
      <c r="C590" s="1">
        <v>45922.779861111114</v>
      </c>
      <c r="D590" s="1">
        <v>45927.580555555556</v>
      </c>
      <c r="E590" t="s">
        <v>1114</v>
      </c>
      <c r="F590">
        <v>5366</v>
      </c>
      <c r="G590">
        <v>0</v>
      </c>
      <c r="H590">
        <v>5366</v>
      </c>
      <c r="I590">
        <v>6000</v>
      </c>
      <c r="J590">
        <v>428</v>
      </c>
      <c r="K590" t="s">
        <v>109</v>
      </c>
      <c r="L590">
        <v>18</v>
      </c>
      <c r="M590">
        <v>818.54</v>
      </c>
      <c r="N590">
        <v>0</v>
      </c>
      <c r="O590">
        <v>0</v>
      </c>
      <c r="P590">
        <v>22.736999999999998</v>
      </c>
      <c r="Q590">
        <v>4.5469999999999997</v>
      </c>
      <c r="R590">
        <v>31.86</v>
      </c>
      <c r="S590">
        <v>1709.6079999999999</v>
      </c>
      <c r="T590">
        <v>-1709.6079999999999</v>
      </c>
      <c r="U590">
        <v>-1736.8920000000001</v>
      </c>
      <c r="V590">
        <v>-71.98</v>
      </c>
      <c r="W590">
        <v>0</v>
      </c>
      <c r="X590">
        <v>61</v>
      </c>
      <c r="Y590">
        <v>0</v>
      </c>
      <c r="Z590">
        <v>10.98</v>
      </c>
      <c r="AA590">
        <v>1</v>
      </c>
      <c r="AB590" t="s">
        <v>116</v>
      </c>
      <c r="AC590">
        <v>5572</v>
      </c>
      <c r="AD590">
        <v>3557.1280000000002</v>
      </c>
      <c r="AE590">
        <v>3557.1280000000002</v>
      </c>
      <c r="AF590">
        <v>0</v>
      </c>
      <c r="AG590">
        <v>-1736.8920000000001</v>
      </c>
      <c r="AH590">
        <v>-71.98</v>
      </c>
      <c r="AI590">
        <v>5366</v>
      </c>
      <c r="AJ590">
        <v>0</v>
      </c>
      <c r="AL590">
        <v>0</v>
      </c>
      <c r="AM590" s="1">
        <v>45943</v>
      </c>
      <c r="AN590" s="1">
        <v>45943</v>
      </c>
      <c r="AO590" s="1">
        <v>45943</v>
      </c>
      <c r="AP590">
        <v>0</v>
      </c>
      <c r="AQ590">
        <v>4547.46</v>
      </c>
      <c r="AR590">
        <v>18</v>
      </c>
      <c r="AS590">
        <v>0</v>
      </c>
      <c r="AT590">
        <v>0</v>
      </c>
      <c r="AU590">
        <v>0.5</v>
      </c>
      <c r="AV590">
        <v>0</v>
      </c>
      <c r="AW590">
        <v>0</v>
      </c>
      <c r="AX590">
        <v>0.1</v>
      </c>
      <c r="AY590" t="s">
        <v>127</v>
      </c>
      <c r="AZ590" t="s">
        <v>128</v>
      </c>
      <c r="BA590">
        <v>31.86</v>
      </c>
      <c r="BB590">
        <v>0</v>
      </c>
      <c r="BC590">
        <v>1709.6079999999999</v>
      </c>
      <c r="BD590">
        <v>-1709.6079999999999</v>
      </c>
      <c r="BE590">
        <v>0</v>
      </c>
      <c r="BF590">
        <v>0</v>
      </c>
      <c r="BG590">
        <v>0</v>
      </c>
      <c r="BH590">
        <v>428</v>
      </c>
      <c r="BI590">
        <v>4.5474600000000001</v>
      </c>
      <c r="BL590">
        <v>0</v>
      </c>
      <c r="BM590">
        <v>0</v>
      </c>
      <c r="BN590">
        <v>0</v>
      </c>
      <c r="BO590">
        <v>0</v>
      </c>
      <c r="BP590">
        <v>0</v>
      </c>
      <c r="BS590" t="s">
        <v>1115</v>
      </c>
      <c r="BT590">
        <v>22.736999999999998</v>
      </c>
      <c r="BU590">
        <v>0</v>
      </c>
      <c r="BV590">
        <v>4.5469999999999997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3557.1280000000002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f t="shared" si="45"/>
        <v>5366</v>
      </c>
      <c r="DD590">
        <f t="shared" si="46"/>
        <v>1709.6079999999999</v>
      </c>
      <c r="DE590">
        <f t="shared" si="47"/>
        <v>27.283999999999999</v>
      </c>
      <c r="DF590">
        <f t="shared" si="48"/>
        <v>71.98</v>
      </c>
      <c r="DG590">
        <f t="shared" si="49"/>
        <v>841.27699999999993</v>
      </c>
      <c r="DH590">
        <v>3557.1279999999997</v>
      </c>
    </row>
    <row r="591" spans="1:112" x14ac:dyDescent="0.3">
      <c r="A591">
        <v>8696468577</v>
      </c>
      <c r="B591">
        <v>10696397374</v>
      </c>
      <c r="C591" s="1">
        <v>45922.532638888886</v>
      </c>
      <c r="D591" s="1">
        <v>45926.667361111111</v>
      </c>
      <c r="E591" t="s">
        <v>1116</v>
      </c>
      <c r="F591">
        <v>3329</v>
      </c>
      <c r="G591">
        <v>0</v>
      </c>
      <c r="H591">
        <v>3328.99</v>
      </c>
      <c r="I591">
        <v>3750</v>
      </c>
      <c r="J591">
        <v>215</v>
      </c>
      <c r="K591" t="s">
        <v>109</v>
      </c>
      <c r="L591">
        <v>18</v>
      </c>
      <c r="M591">
        <v>507.81</v>
      </c>
      <c r="N591">
        <v>0</v>
      </c>
      <c r="O591">
        <v>0</v>
      </c>
      <c r="P591">
        <v>14.106</v>
      </c>
      <c r="Q591">
        <v>2.8210000000000002</v>
      </c>
      <c r="R591">
        <v>21.24</v>
      </c>
      <c r="S591">
        <v>707.077</v>
      </c>
      <c r="T591">
        <v>-707.077</v>
      </c>
      <c r="U591">
        <v>-724.00400000000002</v>
      </c>
      <c r="V591">
        <v>-71.98</v>
      </c>
      <c r="W591">
        <v>0</v>
      </c>
      <c r="X591">
        <v>61</v>
      </c>
      <c r="Y591">
        <v>0</v>
      </c>
      <c r="Z591">
        <v>10.98</v>
      </c>
      <c r="AA591">
        <v>1</v>
      </c>
      <c r="AB591" t="s">
        <v>116</v>
      </c>
      <c r="AC591">
        <v>3535</v>
      </c>
      <c r="AD591">
        <v>2533.0059999999999</v>
      </c>
      <c r="AE591">
        <v>2533.0059999999999</v>
      </c>
      <c r="AF591">
        <v>0</v>
      </c>
      <c r="AG591">
        <v>-724.00400000000002</v>
      </c>
      <c r="AH591">
        <v>-71.98</v>
      </c>
      <c r="AI591">
        <v>3328.99</v>
      </c>
      <c r="AJ591">
        <v>0</v>
      </c>
      <c r="AL591">
        <v>0</v>
      </c>
      <c r="AM591" s="1">
        <v>45940</v>
      </c>
      <c r="AN591" s="1">
        <v>45940</v>
      </c>
      <c r="AO591" s="1">
        <v>45940</v>
      </c>
      <c r="AP591">
        <v>0</v>
      </c>
      <c r="AQ591">
        <v>2821.19</v>
      </c>
      <c r="AR591">
        <v>18</v>
      </c>
      <c r="AS591">
        <v>0</v>
      </c>
      <c r="AT591">
        <v>0</v>
      </c>
      <c r="AU591">
        <v>0.5</v>
      </c>
      <c r="AV591">
        <v>0</v>
      </c>
      <c r="AW591">
        <v>0</v>
      </c>
      <c r="AX591">
        <v>0.1</v>
      </c>
      <c r="AY591" t="s">
        <v>112</v>
      </c>
      <c r="AZ591" t="s">
        <v>128</v>
      </c>
      <c r="BA591">
        <v>21.24</v>
      </c>
      <c r="BB591">
        <v>0</v>
      </c>
      <c r="BC591">
        <v>707.077</v>
      </c>
      <c r="BD591">
        <v>-707.077</v>
      </c>
      <c r="BE591">
        <v>0</v>
      </c>
      <c r="BF591">
        <v>0</v>
      </c>
      <c r="BG591">
        <v>0</v>
      </c>
      <c r="BH591">
        <v>215</v>
      </c>
      <c r="BI591">
        <v>2.8211900000000001</v>
      </c>
      <c r="BL591">
        <v>0</v>
      </c>
      <c r="BM591">
        <v>0</v>
      </c>
      <c r="BN591">
        <v>0</v>
      </c>
      <c r="BO591">
        <v>0</v>
      </c>
      <c r="BP591">
        <v>0</v>
      </c>
      <c r="BS591" t="s">
        <v>1117</v>
      </c>
      <c r="BT591">
        <v>14.106</v>
      </c>
      <c r="BU591">
        <v>0</v>
      </c>
      <c r="BV591">
        <v>2.8210000000000002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2533.0059999999999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f t="shared" si="45"/>
        <v>3328.99</v>
      </c>
      <c r="DD591">
        <f t="shared" si="46"/>
        <v>707.077</v>
      </c>
      <c r="DE591">
        <f t="shared" si="47"/>
        <v>16.927</v>
      </c>
      <c r="DF591">
        <f t="shared" si="48"/>
        <v>71.98</v>
      </c>
      <c r="DG591">
        <f t="shared" si="49"/>
        <v>521.91600000000005</v>
      </c>
      <c r="DH591">
        <v>2533.0059999999994</v>
      </c>
    </row>
    <row r="592" spans="1:112" x14ac:dyDescent="0.3">
      <c r="A592">
        <v>8746205362</v>
      </c>
      <c r="B592">
        <v>10746222004</v>
      </c>
      <c r="C592" s="1">
        <v>45940.543749999997</v>
      </c>
      <c r="D592" s="1">
        <v>45944.509722222225</v>
      </c>
      <c r="E592" t="s">
        <v>1118</v>
      </c>
      <c r="F592">
        <v>2394</v>
      </c>
      <c r="G592">
        <v>0</v>
      </c>
      <c r="H592">
        <v>2394.0100000000002</v>
      </c>
      <c r="I592">
        <v>4500</v>
      </c>
      <c r="J592">
        <v>1900</v>
      </c>
      <c r="K592" t="s">
        <v>109</v>
      </c>
      <c r="L592">
        <v>5</v>
      </c>
      <c r="M592">
        <v>114</v>
      </c>
      <c r="N592">
        <v>0</v>
      </c>
      <c r="O592">
        <v>0</v>
      </c>
      <c r="P592">
        <v>11.4</v>
      </c>
      <c r="Q592">
        <v>2.2799999999999998</v>
      </c>
      <c r="R592">
        <v>25.96</v>
      </c>
      <c r="S592">
        <v>621.48500000000001</v>
      </c>
      <c r="T592">
        <v>-621.48500000000001</v>
      </c>
      <c r="U592">
        <v>-635.16499999999996</v>
      </c>
      <c r="V592">
        <v>-71.98</v>
      </c>
      <c r="W592">
        <v>0</v>
      </c>
      <c r="X592">
        <v>61</v>
      </c>
      <c r="Y592">
        <v>0</v>
      </c>
      <c r="Z592">
        <v>10.98</v>
      </c>
      <c r="AA592">
        <v>1</v>
      </c>
      <c r="AB592" t="s">
        <v>110</v>
      </c>
      <c r="AC592">
        <v>2600</v>
      </c>
      <c r="AD592">
        <v>1686.865</v>
      </c>
      <c r="AE592">
        <v>1686.865</v>
      </c>
      <c r="AF592">
        <v>0</v>
      </c>
      <c r="AG592">
        <v>-635.16499999999996</v>
      </c>
      <c r="AH592">
        <v>-71.98</v>
      </c>
      <c r="AI592">
        <v>2394.0100000000002</v>
      </c>
      <c r="AJ592">
        <v>0</v>
      </c>
      <c r="AL592">
        <v>0</v>
      </c>
      <c r="AM592" s="1">
        <v>45958</v>
      </c>
      <c r="AN592" s="1">
        <v>45958</v>
      </c>
      <c r="AO592" s="1">
        <v>45958</v>
      </c>
      <c r="AP592">
        <v>0</v>
      </c>
      <c r="AQ592">
        <v>2280</v>
      </c>
      <c r="AR592">
        <v>5</v>
      </c>
      <c r="AS592">
        <v>0</v>
      </c>
      <c r="AT592">
        <v>0</v>
      </c>
      <c r="AU592">
        <v>0.5</v>
      </c>
      <c r="AV592">
        <v>0</v>
      </c>
      <c r="AW592">
        <v>0</v>
      </c>
      <c r="AX592">
        <v>0.1</v>
      </c>
      <c r="AY592" t="s">
        <v>112</v>
      </c>
      <c r="AZ592" t="s">
        <v>160</v>
      </c>
      <c r="BA592">
        <v>25.96</v>
      </c>
      <c r="BB592">
        <v>0</v>
      </c>
      <c r="BC592">
        <v>621.48500000000001</v>
      </c>
      <c r="BD592">
        <v>-621.48500000000001</v>
      </c>
      <c r="BE592">
        <v>0</v>
      </c>
      <c r="BF592">
        <v>0</v>
      </c>
      <c r="BG592">
        <v>0</v>
      </c>
      <c r="BH592">
        <v>1900</v>
      </c>
      <c r="BI592">
        <v>2.2799999999999998</v>
      </c>
      <c r="BL592">
        <v>0</v>
      </c>
      <c r="BM592">
        <v>0</v>
      </c>
      <c r="BN592">
        <v>0</v>
      </c>
      <c r="BO592">
        <v>0</v>
      </c>
      <c r="BP592">
        <v>0</v>
      </c>
      <c r="BS592" t="s">
        <v>1119</v>
      </c>
      <c r="BT592">
        <v>11.4</v>
      </c>
      <c r="BU592">
        <v>0</v>
      </c>
      <c r="BV592">
        <v>2.2799999999999998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1686.865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f t="shared" si="45"/>
        <v>2394.0100000000002</v>
      </c>
      <c r="DD592">
        <f t="shared" si="46"/>
        <v>621.48500000000001</v>
      </c>
      <c r="DE592">
        <f t="shared" si="47"/>
        <v>13.68</v>
      </c>
      <c r="DF592">
        <f t="shared" si="48"/>
        <v>71.98</v>
      </c>
      <c r="DG592">
        <f t="shared" si="49"/>
        <v>125.4</v>
      </c>
      <c r="DH592">
        <v>1686.865</v>
      </c>
    </row>
    <row r="593" spans="1:112" x14ac:dyDescent="0.3">
      <c r="A593">
        <v>8694664242</v>
      </c>
      <c r="B593">
        <v>10694592679</v>
      </c>
      <c r="C593" s="1">
        <v>45922.443055555559</v>
      </c>
      <c r="D593" s="1">
        <v>45925.557638888888</v>
      </c>
      <c r="E593" t="s">
        <v>1120</v>
      </c>
      <c r="F593">
        <v>2644</v>
      </c>
      <c r="G593">
        <v>0</v>
      </c>
      <c r="H593">
        <v>2644</v>
      </c>
      <c r="I593">
        <v>4750</v>
      </c>
      <c r="J593">
        <v>1900</v>
      </c>
      <c r="K593" t="s">
        <v>120</v>
      </c>
      <c r="L593">
        <v>18</v>
      </c>
      <c r="M593">
        <v>0</v>
      </c>
      <c r="N593">
        <v>201.66</v>
      </c>
      <c r="O593">
        <v>201.66</v>
      </c>
      <c r="P593">
        <v>11.202999999999999</v>
      </c>
      <c r="Q593">
        <v>2.2410000000000001</v>
      </c>
      <c r="R593">
        <v>31.86</v>
      </c>
      <c r="S593">
        <v>842.37800000000004</v>
      </c>
      <c r="T593">
        <v>-842.37800000000004</v>
      </c>
      <c r="U593">
        <v>-855.822</v>
      </c>
      <c r="V593">
        <v>-71.98</v>
      </c>
      <c r="W593">
        <v>0</v>
      </c>
      <c r="X593">
        <v>61</v>
      </c>
      <c r="Y593">
        <v>0</v>
      </c>
      <c r="Z593">
        <v>10.98</v>
      </c>
      <c r="AA593">
        <v>1</v>
      </c>
      <c r="AB593" t="s">
        <v>131</v>
      </c>
      <c r="AC593">
        <v>2850</v>
      </c>
      <c r="AD593">
        <v>1716.1980000000001</v>
      </c>
      <c r="AE593">
        <v>1716.1980000000001</v>
      </c>
      <c r="AF593">
        <v>0</v>
      </c>
      <c r="AG593">
        <v>-855.822</v>
      </c>
      <c r="AH593">
        <v>-71.98</v>
      </c>
      <c r="AI593">
        <v>2644</v>
      </c>
      <c r="AJ593">
        <v>0</v>
      </c>
      <c r="AL593">
        <v>0</v>
      </c>
      <c r="AM593" s="1">
        <v>45939</v>
      </c>
      <c r="AN593" s="1">
        <v>45939</v>
      </c>
      <c r="AO593" s="1">
        <v>45939</v>
      </c>
      <c r="AP593">
        <v>0</v>
      </c>
      <c r="AQ593">
        <v>2240.6799999999998</v>
      </c>
      <c r="AR593">
        <v>0</v>
      </c>
      <c r="AS593">
        <v>9</v>
      </c>
      <c r="AT593">
        <v>9</v>
      </c>
      <c r="AU593">
        <v>0</v>
      </c>
      <c r="AV593">
        <v>0.25</v>
      </c>
      <c r="AW593">
        <v>0.25</v>
      </c>
      <c r="AX593">
        <v>0.1</v>
      </c>
      <c r="AY593" t="s">
        <v>127</v>
      </c>
      <c r="AZ593" t="s">
        <v>128</v>
      </c>
      <c r="BA593">
        <v>31.86</v>
      </c>
      <c r="BB593">
        <v>0</v>
      </c>
      <c r="BC593">
        <v>842.37800000000004</v>
      </c>
      <c r="BD593">
        <v>-842.37800000000004</v>
      </c>
      <c r="BE593">
        <v>0</v>
      </c>
      <c r="BF593">
        <v>0</v>
      </c>
      <c r="BG593">
        <v>0</v>
      </c>
      <c r="BH593">
        <v>1900</v>
      </c>
      <c r="BI593">
        <v>2.2406799999999998</v>
      </c>
      <c r="BL593">
        <v>0</v>
      </c>
      <c r="BM593">
        <v>0</v>
      </c>
      <c r="BN593">
        <v>0</v>
      </c>
      <c r="BO593">
        <v>0</v>
      </c>
      <c r="BP593">
        <v>0</v>
      </c>
      <c r="BS593" t="s">
        <v>185</v>
      </c>
      <c r="BT593">
        <v>11.202999999999999</v>
      </c>
      <c r="BU593">
        <v>0</v>
      </c>
      <c r="BV593">
        <v>2.2410000000000001</v>
      </c>
      <c r="BW593">
        <v>0</v>
      </c>
      <c r="BX593">
        <v>0</v>
      </c>
      <c r="BY593">
        <v>0</v>
      </c>
      <c r="BZ593">
        <v>0</v>
      </c>
      <c r="CA593">
        <v>1716.1980000000001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f t="shared" si="45"/>
        <v>2644</v>
      </c>
      <c r="DD593">
        <f t="shared" si="46"/>
        <v>842.37800000000004</v>
      </c>
      <c r="DE593">
        <f t="shared" si="47"/>
        <v>13.443999999999999</v>
      </c>
      <c r="DF593">
        <f t="shared" si="48"/>
        <v>71.98</v>
      </c>
      <c r="DG593">
        <f t="shared" si="49"/>
        <v>414.52299999999997</v>
      </c>
      <c r="DH593">
        <v>1716.1979999999999</v>
      </c>
    </row>
    <row r="594" spans="1:112" x14ac:dyDescent="0.3">
      <c r="A594">
        <v>8762001457</v>
      </c>
      <c r="B594">
        <v>10762102159</v>
      </c>
      <c r="C594" s="1">
        <v>45948.762499999997</v>
      </c>
      <c r="D594" s="1">
        <v>45954.681250000001</v>
      </c>
      <c r="E594" t="s">
        <v>783</v>
      </c>
      <c r="F594">
        <v>3032</v>
      </c>
      <c r="G594">
        <v>3032</v>
      </c>
      <c r="H594">
        <v>0</v>
      </c>
      <c r="I594">
        <v>4000</v>
      </c>
      <c r="J594">
        <v>591</v>
      </c>
      <c r="K594" t="s">
        <v>109</v>
      </c>
      <c r="L594">
        <v>18</v>
      </c>
      <c r="M594">
        <v>462.51</v>
      </c>
      <c r="N594">
        <v>0</v>
      </c>
      <c r="O594">
        <v>0</v>
      </c>
      <c r="P594">
        <v>12.847</v>
      </c>
      <c r="Q594">
        <v>2.569</v>
      </c>
      <c r="R594">
        <v>21.24</v>
      </c>
      <c r="S594">
        <v>643.99699999999996</v>
      </c>
      <c r="T594">
        <v>-643.99699999999996</v>
      </c>
      <c r="U594">
        <v>-659.41300000000001</v>
      </c>
      <c r="V594">
        <v>-76.7</v>
      </c>
      <c r="W594">
        <v>0</v>
      </c>
      <c r="X594">
        <v>65</v>
      </c>
      <c r="Y594">
        <v>0</v>
      </c>
      <c r="Z594">
        <v>11.7</v>
      </c>
      <c r="AA594">
        <v>1</v>
      </c>
      <c r="AB594" t="s">
        <v>116</v>
      </c>
      <c r="AC594">
        <v>3238</v>
      </c>
      <c r="AD594">
        <v>2295.8870000000002</v>
      </c>
      <c r="AE594">
        <v>0</v>
      </c>
      <c r="AF594">
        <v>2295.8870000000002</v>
      </c>
      <c r="AG594">
        <v>0</v>
      </c>
      <c r="AI594">
        <v>0</v>
      </c>
      <c r="AJ594">
        <v>-659.41300000000001</v>
      </c>
      <c r="AK594">
        <v>-76.7</v>
      </c>
      <c r="AL594">
        <v>3032</v>
      </c>
      <c r="AM594" s="1"/>
      <c r="AN594" s="1"/>
      <c r="AO594" s="1"/>
      <c r="AP594">
        <v>0</v>
      </c>
      <c r="AQ594">
        <v>2569.4899999999998</v>
      </c>
      <c r="AR594">
        <v>18</v>
      </c>
      <c r="AS594">
        <v>0</v>
      </c>
      <c r="AT594">
        <v>0</v>
      </c>
      <c r="AU594">
        <v>0.5</v>
      </c>
      <c r="AV594">
        <v>0</v>
      </c>
      <c r="AW594">
        <v>0</v>
      </c>
      <c r="AX594">
        <v>0.1</v>
      </c>
      <c r="AY594" t="s">
        <v>112</v>
      </c>
      <c r="AZ594" t="s">
        <v>128</v>
      </c>
      <c r="BC594">
        <v>0</v>
      </c>
      <c r="BD594">
        <v>0</v>
      </c>
      <c r="BE594">
        <v>0</v>
      </c>
      <c r="BF594">
        <v>0</v>
      </c>
      <c r="BG594">
        <v>0</v>
      </c>
      <c r="BJ594">
        <v>21.24</v>
      </c>
      <c r="BK594">
        <v>0</v>
      </c>
      <c r="BL594">
        <v>643.99699999999996</v>
      </c>
      <c r="BM594">
        <v>-643.99699999999996</v>
      </c>
      <c r="BN594">
        <v>0</v>
      </c>
      <c r="BO594">
        <v>0</v>
      </c>
      <c r="BP594">
        <v>0</v>
      </c>
      <c r="BQ594">
        <v>591</v>
      </c>
      <c r="BR594">
        <v>2.5694900000000001</v>
      </c>
      <c r="BS594" t="s">
        <v>1122</v>
      </c>
      <c r="BT594">
        <v>0</v>
      </c>
      <c r="BU594">
        <v>12.847</v>
      </c>
      <c r="BV594">
        <v>0</v>
      </c>
      <c r="BW594">
        <v>2.569</v>
      </c>
      <c r="DC594">
        <f t="shared" si="45"/>
        <v>3032</v>
      </c>
      <c r="DD594">
        <f t="shared" si="46"/>
        <v>643.99699999999996</v>
      </c>
      <c r="DE594">
        <f t="shared" si="47"/>
        <v>15.416</v>
      </c>
      <c r="DF594">
        <f t="shared" si="48"/>
        <v>76.7</v>
      </c>
      <c r="DG594">
        <f t="shared" si="49"/>
        <v>475.35699999999997</v>
      </c>
      <c r="DH594">
        <v>2295.8870000000002</v>
      </c>
    </row>
    <row r="595" spans="1:112" x14ac:dyDescent="0.3">
      <c r="A595">
        <v>8763832745</v>
      </c>
      <c r="B595">
        <v>10763949808</v>
      </c>
      <c r="C595" s="1">
        <v>45953.529861111114</v>
      </c>
      <c r="D595" s="1">
        <v>45957.490972222222</v>
      </c>
      <c r="E595" t="s">
        <v>1123</v>
      </c>
      <c r="F595">
        <v>1012</v>
      </c>
      <c r="G595">
        <v>0</v>
      </c>
      <c r="H595">
        <v>1012</v>
      </c>
      <c r="I595">
        <v>2500</v>
      </c>
      <c r="J595">
        <v>1317</v>
      </c>
      <c r="K595" t="s">
        <v>109</v>
      </c>
      <c r="L595">
        <v>5</v>
      </c>
      <c r="M595">
        <v>48.19</v>
      </c>
      <c r="N595">
        <v>0</v>
      </c>
      <c r="O595">
        <v>0</v>
      </c>
      <c r="P595">
        <v>4.819</v>
      </c>
      <c r="Q595">
        <v>0.96399999999999997</v>
      </c>
      <c r="R595">
        <v>25.96</v>
      </c>
      <c r="S595">
        <v>262.71499999999997</v>
      </c>
      <c r="T595">
        <v>-262.71499999999997</v>
      </c>
      <c r="U595">
        <v>-268.49799999999999</v>
      </c>
      <c r="V595">
        <v>-57.82</v>
      </c>
      <c r="W595">
        <v>0</v>
      </c>
      <c r="X595">
        <v>49</v>
      </c>
      <c r="Y595">
        <v>0</v>
      </c>
      <c r="Z595">
        <v>8.82</v>
      </c>
      <c r="AA595">
        <v>1</v>
      </c>
      <c r="AB595" t="s">
        <v>110</v>
      </c>
      <c r="AC595">
        <v>1183</v>
      </c>
      <c r="AD595">
        <v>685.68200000000002</v>
      </c>
      <c r="AE595">
        <v>0</v>
      </c>
      <c r="AF595">
        <v>685.68200000000002</v>
      </c>
      <c r="AG595">
        <v>-268.49799999999999</v>
      </c>
      <c r="AH595">
        <v>-57.82</v>
      </c>
      <c r="AI595">
        <v>1012</v>
      </c>
      <c r="AJ595">
        <v>0</v>
      </c>
      <c r="AL595">
        <v>0</v>
      </c>
      <c r="AM595" s="1"/>
      <c r="AN595" s="1"/>
      <c r="AO595" s="1"/>
      <c r="AP595">
        <v>0</v>
      </c>
      <c r="AQ595">
        <v>963.81</v>
      </c>
      <c r="AR595">
        <v>5</v>
      </c>
      <c r="AS595">
        <v>0</v>
      </c>
      <c r="AT595">
        <v>0</v>
      </c>
      <c r="AU595">
        <v>0.5</v>
      </c>
      <c r="AV595">
        <v>0</v>
      </c>
      <c r="AW595">
        <v>0</v>
      </c>
      <c r="AX595">
        <v>0.1</v>
      </c>
      <c r="AY595" t="s">
        <v>112</v>
      </c>
      <c r="AZ595" t="s">
        <v>160</v>
      </c>
      <c r="BA595">
        <v>25.96</v>
      </c>
      <c r="BB595">
        <v>0</v>
      </c>
      <c r="BC595">
        <v>262.71499999999997</v>
      </c>
      <c r="BD595">
        <v>-262.71499999999997</v>
      </c>
      <c r="BE595">
        <v>0</v>
      </c>
      <c r="BF595">
        <v>0</v>
      </c>
      <c r="BG595">
        <v>0</v>
      </c>
      <c r="BH595">
        <v>1317</v>
      </c>
      <c r="BI595">
        <v>0.96380999999999994</v>
      </c>
      <c r="BL595">
        <v>0</v>
      </c>
      <c r="BM595">
        <v>0</v>
      </c>
      <c r="BN595">
        <v>0</v>
      </c>
      <c r="BO595">
        <v>0</v>
      </c>
      <c r="BP595">
        <v>0</v>
      </c>
      <c r="BS595" t="s">
        <v>1124</v>
      </c>
      <c r="BT595">
        <v>4.819</v>
      </c>
      <c r="BU595">
        <v>0</v>
      </c>
      <c r="BV595">
        <v>0.96399999999999997</v>
      </c>
      <c r="BW595">
        <v>0</v>
      </c>
      <c r="DC595">
        <f t="shared" si="45"/>
        <v>1012</v>
      </c>
      <c r="DD595">
        <f t="shared" si="46"/>
        <v>262.71499999999997</v>
      </c>
      <c r="DE595">
        <f t="shared" si="47"/>
        <v>5.7829999999999995</v>
      </c>
      <c r="DF595">
        <f t="shared" si="48"/>
        <v>57.82</v>
      </c>
      <c r="DG595">
        <f t="shared" si="49"/>
        <v>53.009</v>
      </c>
      <c r="DH595">
        <v>685.68200000000002</v>
      </c>
    </row>
    <row r="596" spans="1:112" x14ac:dyDescent="0.3">
      <c r="A596">
        <v>8760797865</v>
      </c>
      <c r="B596">
        <v>10760892410</v>
      </c>
      <c r="C596" s="1">
        <v>45947.790972222225</v>
      </c>
      <c r="D596" s="1">
        <v>45951.7</v>
      </c>
      <c r="E596" t="s">
        <v>559</v>
      </c>
      <c r="F596">
        <v>3143</v>
      </c>
      <c r="G596">
        <v>0</v>
      </c>
      <c r="H596">
        <v>3143</v>
      </c>
      <c r="I596">
        <v>4000</v>
      </c>
      <c r="J596">
        <v>651</v>
      </c>
      <c r="K596" t="s">
        <v>109</v>
      </c>
      <c r="L596">
        <v>18</v>
      </c>
      <c r="M596">
        <v>479.44</v>
      </c>
      <c r="N596">
        <v>0</v>
      </c>
      <c r="O596">
        <v>0</v>
      </c>
      <c r="P596">
        <v>13.318</v>
      </c>
      <c r="Q596">
        <v>2.6640000000000001</v>
      </c>
      <c r="R596">
        <v>21.24</v>
      </c>
      <c r="S596">
        <v>667.57299999999998</v>
      </c>
      <c r="T596">
        <v>-667.57299999999998</v>
      </c>
      <c r="U596">
        <v>-683.55499999999995</v>
      </c>
      <c r="V596">
        <v>-76.7</v>
      </c>
      <c r="W596">
        <v>0</v>
      </c>
      <c r="X596">
        <v>65</v>
      </c>
      <c r="Y596">
        <v>0</v>
      </c>
      <c r="Z596">
        <v>11.7</v>
      </c>
      <c r="AA596">
        <v>1</v>
      </c>
      <c r="AB596" t="s">
        <v>110</v>
      </c>
      <c r="AC596">
        <v>3349</v>
      </c>
      <c r="AD596">
        <v>2382.7449999999999</v>
      </c>
      <c r="AE596">
        <v>0</v>
      </c>
      <c r="AF596">
        <v>2382.7449999999999</v>
      </c>
      <c r="AG596">
        <v>-683.55499999999995</v>
      </c>
      <c r="AH596">
        <v>-76.7</v>
      </c>
      <c r="AI596">
        <v>3143</v>
      </c>
      <c r="AJ596">
        <v>0</v>
      </c>
      <c r="AL596">
        <v>0</v>
      </c>
      <c r="AM596" s="1"/>
      <c r="AN596" s="1"/>
      <c r="AO596" s="1"/>
      <c r="AP596">
        <v>0</v>
      </c>
      <c r="AQ596">
        <v>2663.56</v>
      </c>
      <c r="AR596">
        <v>18</v>
      </c>
      <c r="AS596">
        <v>0</v>
      </c>
      <c r="AT596">
        <v>0</v>
      </c>
      <c r="AU596">
        <v>0.5</v>
      </c>
      <c r="AV596">
        <v>0</v>
      </c>
      <c r="AW596">
        <v>0</v>
      </c>
      <c r="AX596">
        <v>0.1</v>
      </c>
      <c r="AY596" t="s">
        <v>112</v>
      </c>
      <c r="AZ596" t="s">
        <v>128</v>
      </c>
      <c r="BA596">
        <v>21.24</v>
      </c>
      <c r="BB596">
        <v>0</v>
      </c>
      <c r="BC596">
        <v>667.57299999999998</v>
      </c>
      <c r="BD596">
        <v>-667.57299999999998</v>
      </c>
      <c r="BE596">
        <v>0</v>
      </c>
      <c r="BF596">
        <v>0</v>
      </c>
      <c r="BG596">
        <v>0</v>
      </c>
      <c r="BH596">
        <v>651</v>
      </c>
      <c r="BI596">
        <v>2.6635599999999999</v>
      </c>
      <c r="BL596">
        <v>0</v>
      </c>
      <c r="BM596">
        <v>0</v>
      </c>
      <c r="BN596">
        <v>0</v>
      </c>
      <c r="BO596">
        <v>0</v>
      </c>
      <c r="BP596">
        <v>0</v>
      </c>
      <c r="BS596" t="s">
        <v>1125</v>
      </c>
      <c r="BT596">
        <v>13.318</v>
      </c>
      <c r="BU596">
        <v>0</v>
      </c>
      <c r="BV596">
        <v>2.6640000000000001</v>
      </c>
      <c r="BW596">
        <v>0</v>
      </c>
      <c r="DC596">
        <f t="shared" si="45"/>
        <v>3143</v>
      </c>
      <c r="DD596">
        <f t="shared" si="46"/>
        <v>667.57299999999998</v>
      </c>
      <c r="DE596">
        <f t="shared" si="47"/>
        <v>15.981999999999999</v>
      </c>
      <c r="DF596">
        <f t="shared" si="48"/>
        <v>76.7</v>
      </c>
      <c r="DG596">
        <f t="shared" si="49"/>
        <v>492.75799999999998</v>
      </c>
      <c r="DH596">
        <v>2382.7450000000003</v>
      </c>
    </row>
    <row r="597" spans="1:112" x14ac:dyDescent="0.3">
      <c r="A597">
        <v>8761620525</v>
      </c>
      <c r="B597">
        <v>10761715508</v>
      </c>
      <c r="C597" s="1">
        <v>45948.45416666667</v>
      </c>
      <c r="D597" s="1">
        <v>45953.518055555556</v>
      </c>
      <c r="E597" t="s">
        <v>1126</v>
      </c>
      <c r="F597">
        <v>2886</v>
      </c>
      <c r="G597">
        <v>2365.712</v>
      </c>
      <c r="H597">
        <v>520.27800000000002</v>
      </c>
      <c r="I597">
        <v>3500</v>
      </c>
      <c r="J597">
        <v>408</v>
      </c>
      <c r="K597" t="s">
        <v>109</v>
      </c>
      <c r="L597">
        <v>18</v>
      </c>
      <c r="M597">
        <v>440.24</v>
      </c>
      <c r="N597">
        <v>0</v>
      </c>
      <c r="O597">
        <v>0</v>
      </c>
      <c r="P597">
        <v>12.228999999999999</v>
      </c>
      <c r="Q597">
        <v>2.4460000000000002</v>
      </c>
      <c r="R597">
        <v>21.24</v>
      </c>
      <c r="S597">
        <v>612.98400000000004</v>
      </c>
      <c r="T597">
        <v>-612.98400000000004</v>
      </c>
      <c r="U597">
        <v>-627.66099999999994</v>
      </c>
      <c r="V597">
        <v>-76.7</v>
      </c>
      <c r="W597">
        <v>0</v>
      </c>
      <c r="X597">
        <v>65</v>
      </c>
      <c r="Y597">
        <v>0</v>
      </c>
      <c r="Z597">
        <v>11.7</v>
      </c>
      <c r="AA597">
        <v>1</v>
      </c>
      <c r="AB597" t="s">
        <v>116</v>
      </c>
      <c r="AC597">
        <v>3092</v>
      </c>
      <c r="AD597">
        <v>2181.6390000000001</v>
      </c>
      <c r="AE597">
        <v>0</v>
      </c>
      <c r="AF597">
        <v>2181.6390000000001</v>
      </c>
      <c r="AG597">
        <v>-627.66099999999994</v>
      </c>
      <c r="AH597">
        <v>-76.7</v>
      </c>
      <c r="AI597">
        <v>2886</v>
      </c>
      <c r="AJ597">
        <v>0</v>
      </c>
      <c r="AL597">
        <v>0</v>
      </c>
      <c r="AM597" s="1"/>
      <c r="AN597" s="1"/>
      <c r="AO597" s="1"/>
      <c r="AP597">
        <v>0</v>
      </c>
      <c r="AQ597">
        <v>2445.7600000000002</v>
      </c>
      <c r="AR597">
        <v>18</v>
      </c>
      <c r="AS597">
        <v>0</v>
      </c>
      <c r="AT597">
        <v>0</v>
      </c>
      <c r="AU597">
        <v>0.5</v>
      </c>
      <c r="AV597">
        <v>0</v>
      </c>
      <c r="AW597">
        <v>0</v>
      </c>
      <c r="AX597">
        <v>0.1</v>
      </c>
      <c r="AY597" t="s">
        <v>112</v>
      </c>
      <c r="AZ597" t="s">
        <v>128</v>
      </c>
      <c r="BA597">
        <v>21.24</v>
      </c>
      <c r="BB597">
        <v>0</v>
      </c>
      <c r="BC597">
        <v>110.50700000000001</v>
      </c>
      <c r="BD597">
        <v>-110.50700000000001</v>
      </c>
      <c r="BE597">
        <v>0</v>
      </c>
      <c r="BF597">
        <v>0</v>
      </c>
      <c r="BG597">
        <v>0</v>
      </c>
      <c r="BH597">
        <v>408</v>
      </c>
      <c r="BI597">
        <v>2.4457599999999999</v>
      </c>
      <c r="BJ597">
        <v>21.24</v>
      </c>
      <c r="BK597">
        <v>0</v>
      </c>
      <c r="BL597">
        <v>502.47699999999998</v>
      </c>
      <c r="BM597">
        <v>-502.47699999999998</v>
      </c>
      <c r="BN597">
        <v>0</v>
      </c>
      <c r="BO597">
        <v>0</v>
      </c>
      <c r="BP597">
        <v>0</v>
      </c>
      <c r="BQ597">
        <v>408</v>
      </c>
      <c r="BR597">
        <v>2.4457599999999999</v>
      </c>
      <c r="BS597" t="s">
        <v>1127</v>
      </c>
      <c r="BT597">
        <v>12.228999999999999</v>
      </c>
      <c r="BU597">
        <v>0</v>
      </c>
      <c r="BV597">
        <v>2.4460000000000002</v>
      </c>
      <c r="BW597">
        <v>0</v>
      </c>
      <c r="DC597">
        <f t="shared" si="45"/>
        <v>2885.99</v>
      </c>
      <c r="DD597">
        <f t="shared" si="46"/>
        <v>612.98400000000004</v>
      </c>
      <c r="DE597">
        <f t="shared" si="47"/>
        <v>14.674999999999999</v>
      </c>
      <c r="DF597">
        <f t="shared" si="48"/>
        <v>76.7</v>
      </c>
      <c r="DG597">
        <f t="shared" si="49"/>
        <v>452.46899999999999</v>
      </c>
      <c r="DH597">
        <v>2181.6309999999999</v>
      </c>
    </row>
    <row r="598" spans="1:112" x14ac:dyDescent="0.3">
      <c r="A598">
        <v>8762765106</v>
      </c>
      <c r="B598">
        <v>10762871500</v>
      </c>
      <c r="C598" s="1">
        <v>45949.477777777778</v>
      </c>
      <c r="D598" s="1">
        <v>45952.556250000001</v>
      </c>
      <c r="E598" t="s">
        <v>315</v>
      </c>
      <c r="F598">
        <v>2886</v>
      </c>
      <c r="G598">
        <v>0</v>
      </c>
      <c r="H598">
        <v>2886</v>
      </c>
      <c r="I598">
        <v>3500</v>
      </c>
      <c r="J598">
        <v>408</v>
      </c>
      <c r="K598" t="s">
        <v>109</v>
      </c>
      <c r="L598">
        <v>18</v>
      </c>
      <c r="M598">
        <v>440.24</v>
      </c>
      <c r="N598">
        <v>0</v>
      </c>
      <c r="O598">
        <v>0</v>
      </c>
      <c r="P598">
        <v>12.228999999999999</v>
      </c>
      <c r="Q598">
        <v>2.4460000000000002</v>
      </c>
      <c r="R598">
        <v>21.24</v>
      </c>
      <c r="S598">
        <v>612.98599999999999</v>
      </c>
      <c r="T598">
        <v>-612.98599999999999</v>
      </c>
      <c r="U598">
        <v>-627.66099999999994</v>
      </c>
      <c r="V598">
        <v>-76.7</v>
      </c>
      <c r="W598">
        <v>0</v>
      </c>
      <c r="X598">
        <v>65</v>
      </c>
      <c r="Y598">
        <v>0</v>
      </c>
      <c r="Z598">
        <v>11.7</v>
      </c>
      <c r="AA598">
        <v>1</v>
      </c>
      <c r="AB598" t="s">
        <v>110</v>
      </c>
      <c r="AC598">
        <v>3092</v>
      </c>
      <c r="AD598">
        <v>2181.6390000000001</v>
      </c>
      <c r="AE598">
        <v>0</v>
      </c>
      <c r="AF598">
        <v>2181.6390000000001</v>
      </c>
      <c r="AG598">
        <v>-627.66099999999994</v>
      </c>
      <c r="AH598">
        <v>-76.7</v>
      </c>
      <c r="AI598">
        <v>2886</v>
      </c>
      <c r="AJ598">
        <v>0</v>
      </c>
      <c r="AL598">
        <v>0</v>
      </c>
      <c r="AM598" s="1"/>
      <c r="AN598" s="1"/>
      <c r="AO598" s="1"/>
      <c r="AP598">
        <v>0</v>
      </c>
      <c r="AQ598">
        <v>2445.7600000000002</v>
      </c>
      <c r="AR598">
        <v>18</v>
      </c>
      <c r="AS598">
        <v>0</v>
      </c>
      <c r="AT598">
        <v>0</v>
      </c>
      <c r="AU598">
        <v>0.5</v>
      </c>
      <c r="AV598">
        <v>0</v>
      </c>
      <c r="AW598">
        <v>0</v>
      </c>
      <c r="AX598">
        <v>0.1</v>
      </c>
      <c r="AY598" t="s">
        <v>112</v>
      </c>
      <c r="AZ598" t="s">
        <v>128</v>
      </c>
      <c r="BA598">
        <v>21.24</v>
      </c>
      <c r="BB598">
        <v>0</v>
      </c>
      <c r="BC598">
        <v>612.98599999999999</v>
      </c>
      <c r="BD598">
        <v>-612.98599999999999</v>
      </c>
      <c r="BE598">
        <v>0</v>
      </c>
      <c r="BF598">
        <v>0</v>
      </c>
      <c r="BG598">
        <v>0</v>
      </c>
      <c r="BH598">
        <v>408</v>
      </c>
      <c r="BI598">
        <v>2.4457599999999999</v>
      </c>
      <c r="BL598">
        <v>0</v>
      </c>
      <c r="BM598">
        <v>0</v>
      </c>
      <c r="BN598">
        <v>0</v>
      </c>
      <c r="BO598">
        <v>0</v>
      </c>
      <c r="BP598">
        <v>0</v>
      </c>
      <c r="BS598" t="s">
        <v>1128</v>
      </c>
      <c r="BT598">
        <v>12.228999999999999</v>
      </c>
      <c r="BU598">
        <v>0</v>
      </c>
      <c r="BV598">
        <v>2.4460000000000002</v>
      </c>
      <c r="BW598">
        <v>0</v>
      </c>
      <c r="DC598">
        <f t="shared" si="45"/>
        <v>2886</v>
      </c>
      <c r="DD598">
        <f t="shared" si="46"/>
        <v>612.98599999999999</v>
      </c>
      <c r="DE598">
        <f t="shared" si="47"/>
        <v>14.674999999999999</v>
      </c>
      <c r="DF598">
        <f t="shared" si="48"/>
        <v>76.7</v>
      </c>
      <c r="DG598">
        <f t="shared" si="49"/>
        <v>452.46899999999999</v>
      </c>
      <c r="DH598">
        <v>2181.6390000000001</v>
      </c>
    </row>
    <row r="599" spans="1:112" x14ac:dyDescent="0.3">
      <c r="A599">
        <v>8755592484</v>
      </c>
      <c r="B599">
        <v>10755652425</v>
      </c>
      <c r="C599" s="1">
        <v>45944.813194444447</v>
      </c>
      <c r="D599" s="1">
        <v>45950.404861111114</v>
      </c>
      <c r="E599" t="s">
        <v>1129</v>
      </c>
      <c r="F599">
        <v>3203</v>
      </c>
      <c r="G599">
        <v>3203</v>
      </c>
      <c r="H599">
        <v>0</v>
      </c>
      <c r="I599">
        <v>4000</v>
      </c>
      <c r="J599">
        <v>591</v>
      </c>
      <c r="K599" t="s">
        <v>109</v>
      </c>
      <c r="L599">
        <v>18</v>
      </c>
      <c r="M599">
        <v>488.59</v>
      </c>
      <c r="N599">
        <v>0</v>
      </c>
      <c r="O599">
        <v>0</v>
      </c>
      <c r="P599">
        <v>13.571999999999999</v>
      </c>
      <c r="Q599">
        <v>2.714</v>
      </c>
      <c r="R599">
        <v>21.24</v>
      </c>
      <c r="S599">
        <v>680.31700000000001</v>
      </c>
      <c r="T599">
        <v>-680.31700000000001</v>
      </c>
      <c r="U599">
        <v>-696.60299999999995</v>
      </c>
      <c r="V599">
        <v>-71.98</v>
      </c>
      <c r="W599">
        <v>0</v>
      </c>
      <c r="X599">
        <v>61</v>
      </c>
      <c r="Y599">
        <v>0</v>
      </c>
      <c r="Z599">
        <v>10.98</v>
      </c>
      <c r="AA599">
        <v>1</v>
      </c>
      <c r="AB599" t="s">
        <v>116</v>
      </c>
      <c r="AC599">
        <v>3409</v>
      </c>
      <c r="AD599">
        <v>2434.4169999999999</v>
      </c>
      <c r="AE599">
        <v>0</v>
      </c>
      <c r="AF599">
        <v>2434.4169999999999</v>
      </c>
      <c r="AG599">
        <v>-696.60299999999995</v>
      </c>
      <c r="AH599">
        <v>-71.98</v>
      </c>
      <c r="AI599">
        <v>3203</v>
      </c>
      <c r="AJ599">
        <v>0</v>
      </c>
      <c r="AL599">
        <v>0</v>
      </c>
      <c r="AM599" s="1"/>
      <c r="AN599" s="1"/>
      <c r="AO599" s="1"/>
      <c r="AP599">
        <v>0</v>
      </c>
      <c r="AQ599">
        <v>2714.41</v>
      </c>
      <c r="AR599">
        <v>18</v>
      </c>
      <c r="AS599">
        <v>0</v>
      </c>
      <c r="AT599">
        <v>0</v>
      </c>
      <c r="AU599">
        <v>0.5</v>
      </c>
      <c r="AV599">
        <v>0</v>
      </c>
      <c r="AW599">
        <v>0</v>
      </c>
      <c r="AX599">
        <v>0.1</v>
      </c>
      <c r="AY599" t="s">
        <v>112</v>
      </c>
      <c r="AZ599" t="s">
        <v>128</v>
      </c>
      <c r="BC599">
        <v>0</v>
      </c>
      <c r="BD599">
        <v>0</v>
      </c>
      <c r="BE599">
        <v>0</v>
      </c>
      <c r="BF599">
        <v>0</v>
      </c>
      <c r="BG599">
        <v>0</v>
      </c>
      <c r="BJ599">
        <v>21.24</v>
      </c>
      <c r="BK599">
        <v>0</v>
      </c>
      <c r="BL599">
        <v>680.31700000000001</v>
      </c>
      <c r="BM599">
        <v>-680.31700000000001</v>
      </c>
      <c r="BN599">
        <v>0</v>
      </c>
      <c r="BO599">
        <v>0</v>
      </c>
      <c r="BP599">
        <v>0</v>
      </c>
      <c r="BQ599">
        <v>591</v>
      </c>
      <c r="BR599">
        <v>2.71441</v>
      </c>
      <c r="BS599" t="s">
        <v>1130</v>
      </c>
      <c r="BT599">
        <v>13.571999999999999</v>
      </c>
      <c r="BU599">
        <v>0</v>
      </c>
      <c r="BV599">
        <v>2.714</v>
      </c>
      <c r="BW599">
        <v>0</v>
      </c>
      <c r="DC599">
        <f t="shared" si="45"/>
        <v>3203</v>
      </c>
      <c r="DD599">
        <f t="shared" si="46"/>
        <v>680.31700000000001</v>
      </c>
      <c r="DE599">
        <f t="shared" si="47"/>
        <v>16.285999999999998</v>
      </c>
      <c r="DF599">
        <f t="shared" si="48"/>
        <v>71.98</v>
      </c>
      <c r="DG599">
        <f t="shared" si="49"/>
        <v>502.16199999999998</v>
      </c>
      <c r="DH599">
        <v>2434.4169999999999</v>
      </c>
    </row>
    <row r="600" spans="1:112" x14ac:dyDescent="0.3">
      <c r="A600">
        <v>8756406253</v>
      </c>
      <c r="B600">
        <v>10756466237</v>
      </c>
      <c r="C600" s="1">
        <v>45945.45416666667</v>
      </c>
      <c r="D600" s="1">
        <v>45949.598611111112</v>
      </c>
      <c r="E600" t="s">
        <v>373</v>
      </c>
      <c r="F600">
        <v>2244</v>
      </c>
      <c r="G600">
        <v>2244</v>
      </c>
      <c r="H600">
        <v>0</v>
      </c>
      <c r="I600">
        <v>3250</v>
      </c>
      <c r="J600">
        <v>800</v>
      </c>
      <c r="K600" t="s">
        <v>109</v>
      </c>
      <c r="L600">
        <v>5</v>
      </c>
      <c r="M600">
        <v>106.86</v>
      </c>
      <c r="N600">
        <v>0</v>
      </c>
      <c r="O600">
        <v>0</v>
      </c>
      <c r="P600">
        <v>10.686</v>
      </c>
      <c r="Q600">
        <v>2.137</v>
      </c>
      <c r="R600">
        <v>25.96</v>
      </c>
      <c r="S600">
        <v>582.54200000000003</v>
      </c>
      <c r="T600">
        <v>-582.54200000000003</v>
      </c>
      <c r="U600">
        <v>-595.36500000000001</v>
      </c>
      <c r="V600">
        <v>-76.7</v>
      </c>
      <c r="W600">
        <v>0</v>
      </c>
      <c r="X600">
        <v>65</v>
      </c>
      <c r="Y600">
        <v>0</v>
      </c>
      <c r="Z600">
        <v>11.7</v>
      </c>
      <c r="AA600">
        <v>1</v>
      </c>
      <c r="AB600" t="s">
        <v>116</v>
      </c>
      <c r="AC600">
        <v>2450</v>
      </c>
      <c r="AD600">
        <v>1571.9349999999999</v>
      </c>
      <c r="AE600">
        <v>0</v>
      </c>
      <c r="AF600">
        <v>1571.9349999999999</v>
      </c>
      <c r="AG600">
        <v>0</v>
      </c>
      <c r="AI600">
        <v>0</v>
      </c>
      <c r="AJ600">
        <v>-595.36500000000001</v>
      </c>
      <c r="AK600">
        <v>-76.7</v>
      </c>
      <c r="AL600">
        <v>2244</v>
      </c>
      <c r="AM600" s="1"/>
      <c r="AN600" s="1"/>
      <c r="AO600" s="1"/>
      <c r="AP600">
        <v>0</v>
      </c>
      <c r="AQ600">
        <v>2137.14</v>
      </c>
      <c r="AR600">
        <v>5</v>
      </c>
      <c r="AS600">
        <v>0</v>
      </c>
      <c r="AT600">
        <v>0</v>
      </c>
      <c r="AU600">
        <v>0.5</v>
      </c>
      <c r="AV600">
        <v>0</v>
      </c>
      <c r="AW600">
        <v>0</v>
      </c>
      <c r="AX600">
        <v>0.1</v>
      </c>
      <c r="AY600" t="s">
        <v>121</v>
      </c>
      <c r="AZ600" t="s">
        <v>113</v>
      </c>
      <c r="BC600">
        <v>0</v>
      </c>
      <c r="BD600">
        <v>0</v>
      </c>
      <c r="BE600">
        <v>0</v>
      </c>
      <c r="BF600">
        <v>0</v>
      </c>
      <c r="BG600">
        <v>0</v>
      </c>
      <c r="BJ600">
        <v>25.96</v>
      </c>
      <c r="BK600">
        <v>0</v>
      </c>
      <c r="BL600">
        <v>582.54200000000003</v>
      </c>
      <c r="BM600">
        <v>-582.54200000000003</v>
      </c>
      <c r="BN600">
        <v>0</v>
      </c>
      <c r="BO600">
        <v>0</v>
      </c>
      <c r="BP600">
        <v>0</v>
      </c>
      <c r="BQ600">
        <v>800</v>
      </c>
      <c r="BR600">
        <v>2.13714</v>
      </c>
      <c r="BS600" t="s">
        <v>1131</v>
      </c>
      <c r="BT600">
        <v>0</v>
      </c>
      <c r="BU600">
        <v>10.686</v>
      </c>
      <c r="BV600">
        <v>0</v>
      </c>
      <c r="BW600">
        <v>2.137</v>
      </c>
      <c r="DC600">
        <f t="shared" si="45"/>
        <v>2244</v>
      </c>
      <c r="DD600">
        <f t="shared" si="46"/>
        <v>582.54200000000003</v>
      </c>
      <c r="DE600">
        <f t="shared" si="47"/>
        <v>12.823</v>
      </c>
      <c r="DF600">
        <f t="shared" si="48"/>
        <v>76.7</v>
      </c>
      <c r="DG600">
        <f t="shared" si="49"/>
        <v>117.54599999999999</v>
      </c>
      <c r="DH600">
        <v>1571.9349999999999</v>
      </c>
    </row>
    <row r="601" spans="1:112" x14ac:dyDescent="0.3">
      <c r="A601">
        <v>8747106453</v>
      </c>
      <c r="B601">
        <v>10747127441</v>
      </c>
      <c r="C601" s="1">
        <v>45941.439583333333</v>
      </c>
      <c r="D601" s="1">
        <v>45947.652777777781</v>
      </c>
      <c r="E601" t="s">
        <v>1132</v>
      </c>
      <c r="F601">
        <v>2886</v>
      </c>
      <c r="G601">
        <v>0</v>
      </c>
      <c r="H601">
        <v>2885.97</v>
      </c>
      <c r="I601">
        <v>3500</v>
      </c>
      <c r="J601">
        <v>408</v>
      </c>
      <c r="K601" t="s">
        <v>109</v>
      </c>
      <c r="L601">
        <v>18</v>
      </c>
      <c r="M601">
        <v>440.24</v>
      </c>
      <c r="N601">
        <v>0</v>
      </c>
      <c r="O601">
        <v>0</v>
      </c>
      <c r="P601">
        <v>12.228999999999999</v>
      </c>
      <c r="Q601">
        <v>2.4460000000000002</v>
      </c>
      <c r="R601">
        <v>21.24</v>
      </c>
      <c r="S601">
        <v>612.98</v>
      </c>
      <c r="T601">
        <v>-612.98</v>
      </c>
      <c r="U601">
        <v>-627.65499999999997</v>
      </c>
      <c r="V601">
        <v>-71.98</v>
      </c>
      <c r="W601">
        <v>0</v>
      </c>
      <c r="X601">
        <v>61</v>
      </c>
      <c r="Y601">
        <v>0</v>
      </c>
      <c r="Z601">
        <v>10.98</v>
      </c>
      <c r="AA601">
        <v>1</v>
      </c>
      <c r="AB601" t="s">
        <v>116</v>
      </c>
      <c r="AC601">
        <v>3092</v>
      </c>
      <c r="AD601">
        <v>2186.335</v>
      </c>
      <c r="AE601">
        <v>0</v>
      </c>
      <c r="AF601">
        <v>2186.335</v>
      </c>
      <c r="AG601">
        <v>-627.65499999999997</v>
      </c>
      <c r="AH601">
        <v>-71.98</v>
      </c>
      <c r="AI601">
        <v>2885.97</v>
      </c>
      <c r="AJ601">
        <v>0</v>
      </c>
      <c r="AL601">
        <v>0</v>
      </c>
      <c r="AM601" s="1"/>
      <c r="AN601" s="1"/>
      <c r="AO601" s="1"/>
      <c r="AP601">
        <v>0</v>
      </c>
      <c r="AQ601">
        <v>2445.7600000000002</v>
      </c>
      <c r="AR601">
        <v>18</v>
      </c>
      <c r="AS601">
        <v>0</v>
      </c>
      <c r="AT601">
        <v>0</v>
      </c>
      <c r="AU601">
        <v>0.5</v>
      </c>
      <c r="AV601">
        <v>0</v>
      </c>
      <c r="AW601">
        <v>0</v>
      </c>
      <c r="AX601">
        <v>0.1</v>
      </c>
      <c r="AY601" t="s">
        <v>112</v>
      </c>
      <c r="AZ601" t="s">
        <v>128</v>
      </c>
      <c r="BA601">
        <v>21.24</v>
      </c>
      <c r="BB601">
        <v>0</v>
      </c>
      <c r="BC601">
        <v>612.98</v>
      </c>
      <c r="BD601">
        <v>-612.98</v>
      </c>
      <c r="BE601">
        <v>0</v>
      </c>
      <c r="BF601">
        <v>0</v>
      </c>
      <c r="BG601">
        <v>0</v>
      </c>
      <c r="BH601">
        <v>408</v>
      </c>
      <c r="BI601">
        <v>2.4457599999999999</v>
      </c>
      <c r="BL601">
        <v>0</v>
      </c>
      <c r="BM601">
        <v>0</v>
      </c>
      <c r="BN601">
        <v>0</v>
      </c>
      <c r="BO601">
        <v>0</v>
      </c>
      <c r="BP601">
        <v>0</v>
      </c>
      <c r="BS601" t="s">
        <v>1133</v>
      </c>
      <c r="BT601">
        <v>12.228999999999999</v>
      </c>
      <c r="BU601">
        <v>0</v>
      </c>
      <c r="BV601">
        <v>2.4460000000000002</v>
      </c>
      <c r="BW601">
        <v>0</v>
      </c>
      <c r="DC601">
        <f t="shared" si="45"/>
        <v>2885.97</v>
      </c>
      <c r="DD601">
        <f t="shared" si="46"/>
        <v>612.98</v>
      </c>
      <c r="DE601">
        <f t="shared" si="47"/>
        <v>14.674999999999999</v>
      </c>
      <c r="DF601">
        <f t="shared" si="48"/>
        <v>71.98</v>
      </c>
      <c r="DG601">
        <f t="shared" si="49"/>
        <v>452.46899999999999</v>
      </c>
      <c r="DH601">
        <v>2186.3349999999996</v>
      </c>
    </row>
    <row r="602" spans="1:112" x14ac:dyDescent="0.3">
      <c r="A602">
        <v>8772752320</v>
      </c>
      <c r="B602">
        <v>10772921597</v>
      </c>
      <c r="C602" s="1">
        <v>45957.481249999997</v>
      </c>
      <c r="D602" s="1">
        <v>45960.771527777775</v>
      </c>
      <c r="E602" t="s">
        <v>559</v>
      </c>
      <c r="F602">
        <v>3143</v>
      </c>
      <c r="G602">
        <v>0</v>
      </c>
      <c r="H602">
        <v>3143</v>
      </c>
      <c r="I602">
        <v>4000</v>
      </c>
      <c r="J602">
        <v>651</v>
      </c>
      <c r="K602" t="s">
        <v>109</v>
      </c>
      <c r="L602">
        <v>18</v>
      </c>
      <c r="M602">
        <v>479.44</v>
      </c>
      <c r="N602">
        <v>0</v>
      </c>
      <c r="O602">
        <v>0</v>
      </c>
      <c r="P602">
        <v>13.318</v>
      </c>
      <c r="Q602">
        <v>2.6640000000000001</v>
      </c>
      <c r="R602">
        <v>21.24</v>
      </c>
      <c r="S602">
        <v>667.57299999999998</v>
      </c>
      <c r="T602">
        <v>-667.57299999999998</v>
      </c>
      <c r="U602">
        <v>-683.55499999999995</v>
      </c>
      <c r="V602">
        <v>-71.98</v>
      </c>
      <c r="W602">
        <v>0</v>
      </c>
      <c r="X602">
        <v>61</v>
      </c>
      <c r="Y602">
        <v>0</v>
      </c>
      <c r="Z602">
        <v>10.98</v>
      </c>
      <c r="AA602">
        <v>1</v>
      </c>
      <c r="AB602" t="s">
        <v>110</v>
      </c>
      <c r="AC602">
        <v>3349</v>
      </c>
      <c r="AD602">
        <v>2387.4650000000001</v>
      </c>
      <c r="AE602">
        <v>0</v>
      </c>
      <c r="AF602">
        <v>2387.4650000000001</v>
      </c>
      <c r="AG602">
        <v>-683.55499999999995</v>
      </c>
      <c r="AH602">
        <v>-71.98</v>
      </c>
      <c r="AI602">
        <v>3143</v>
      </c>
      <c r="AJ602">
        <v>0</v>
      </c>
      <c r="AL602">
        <v>0</v>
      </c>
      <c r="AM602" s="1"/>
      <c r="AN602" s="1"/>
      <c r="AO602" s="1"/>
      <c r="AP602">
        <v>0</v>
      </c>
      <c r="AQ602">
        <v>2663.56</v>
      </c>
      <c r="AR602">
        <v>18</v>
      </c>
      <c r="AS602">
        <v>0</v>
      </c>
      <c r="AT602">
        <v>0</v>
      </c>
      <c r="AU602">
        <v>0.5</v>
      </c>
      <c r="AV602">
        <v>0</v>
      </c>
      <c r="AW602">
        <v>0</v>
      </c>
      <c r="AX602">
        <v>0.1</v>
      </c>
      <c r="AY602" t="s">
        <v>112</v>
      </c>
      <c r="AZ602" t="s">
        <v>128</v>
      </c>
      <c r="BA602">
        <v>21.24</v>
      </c>
      <c r="BB602">
        <v>0</v>
      </c>
      <c r="BC602">
        <v>667.57299999999998</v>
      </c>
      <c r="BD602">
        <v>-667.57299999999998</v>
      </c>
      <c r="BE602">
        <v>0</v>
      </c>
      <c r="BF602">
        <v>0</v>
      </c>
      <c r="BG602">
        <v>0</v>
      </c>
      <c r="BH602">
        <v>651</v>
      </c>
      <c r="BI602">
        <v>2.6635599999999999</v>
      </c>
      <c r="BL602">
        <v>0</v>
      </c>
      <c r="BM602">
        <v>0</v>
      </c>
      <c r="BN602">
        <v>0</v>
      </c>
      <c r="BO602">
        <v>0</v>
      </c>
      <c r="BP602">
        <v>0</v>
      </c>
      <c r="BS602" t="s">
        <v>1134</v>
      </c>
      <c r="BT602">
        <v>13.318</v>
      </c>
      <c r="BU602">
        <v>0</v>
      </c>
      <c r="BV602">
        <v>2.6640000000000001</v>
      </c>
      <c r="BW602">
        <v>0</v>
      </c>
      <c r="DC602">
        <f t="shared" si="45"/>
        <v>3143</v>
      </c>
      <c r="DD602">
        <f t="shared" si="46"/>
        <v>667.57299999999998</v>
      </c>
      <c r="DE602">
        <f t="shared" si="47"/>
        <v>15.981999999999999</v>
      </c>
      <c r="DF602">
        <f t="shared" si="48"/>
        <v>71.98</v>
      </c>
      <c r="DG602">
        <f t="shared" si="49"/>
        <v>492.75799999999998</v>
      </c>
      <c r="DH602">
        <v>2387.4650000000001</v>
      </c>
    </row>
    <row r="603" spans="1:112" x14ac:dyDescent="0.3">
      <c r="A603">
        <v>8753634102</v>
      </c>
      <c r="B603">
        <v>10753683136</v>
      </c>
      <c r="C603" s="1">
        <v>45944.447916666664</v>
      </c>
      <c r="D603" s="1">
        <v>45947.837500000001</v>
      </c>
      <c r="E603" t="s">
        <v>1135</v>
      </c>
      <c r="F603">
        <v>4751</v>
      </c>
      <c r="G603">
        <v>0</v>
      </c>
      <c r="H603">
        <v>4751</v>
      </c>
      <c r="I603">
        <v>6000</v>
      </c>
      <c r="J603">
        <v>1043</v>
      </c>
      <c r="K603" t="s">
        <v>109</v>
      </c>
      <c r="L603">
        <v>18</v>
      </c>
      <c r="M603">
        <v>724.73</v>
      </c>
      <c r="N603">
        <v>0</v>
      </c>
      <c r="O603">
        <v>0</v>
      </c>
      <c r="P603">
        <v>20.131</v>
      </c>
      <c r="Q603">
        <v>4.0259999999999998</v>
      </c>
      <c r="R603">
        <v>31.86</v>
      </c>
      <c r="S603">
        <v>1513.6690000000001</v>
      </c>
      <c r="T603">
        <v>-1513.6690000000001</v>
      </c>
      <c r="U603">
        <v>-1537.826</v>
      </c>
      <c r="V603">
        <v>-71.98</v>
      </c>
      <c r="W603">
        <v>0</v>
      </c>
      <c r="X603">
        <v>61</v>
      </c>
      <c r="Y603">
        <v>0</v>
      </c>
      <c r="Z603">
        <v>10.98</v>
      </c>
      <c r="AA603">
        <v>1</v>
      </c>
      <c r="AB603" t="s">
        <v>110</v>
      </c>
      <c r="AC603">
        <v>4957</v>
      </c>
      <c r="AD603">
        <v>3141.194</v>
      </c>
      <c r="AE603">
        <v>0</v>
      </c>
      <c r="AF603">
        <v>3141.194</v>
      </c>
      <c r="AG603">
        <v>-1537.826</v>
      </c>
      <c r="AH603">
        <v>-71.98</v>
      </c>
      <c r="AI603">
        <v>4751</v>
      </c>
      <c r="AJ603">
        <v>0</v>
      </c>
      <c r="AL603">
        <v>0</v>
      </c>
      <c r="AM603" s="1"/>
      <c r="AN603" s="1"/>
      <c r="AO603" s="1"/>
      <c r="AP603">
        <v>0</v>
      </c>
      <c r="AQ603">
        <v>4026.27</v>
      </c>
      <c r="AR603">
        <v>18</v>
      </c>
      <c r="AS603">
        <v>0</v>
      </c>
      <c r="AT603">
        <v>0</v>
      </c>
      <c r="AU603">
        <v>0.5</v>
      </c>
      <c r="AV603">
        <v>0</v>
      </c>
      <c r="AW603">
        <v>0</v>
      </c>
      <c r="AX603">
        <v>0.1</v>
      </c>
      <c r="AY603" t="s">
        <v>127</v>
      </c>
      <c r="AZ603" t="s">
        <v>128</v>
      </c>
      <c r="BA603">
        <v>31.86</v>
      </c>
      <c r="BB603">
        <v>0</v>
      </c>
      <c r="BC603">
        <v>1513.6690000000001</v>
      </c>
      <c r="BD603">
        <v>-1513.6690000000001</v>
      </c>
      <c r="BE603">
        <v>0</v>
      </c>
      <c r="BF603">
        <v>0</v>
      </c>
      <c r="BG603">
        <v>0</v>
      </c>
      <c r="BH603">
        <v>1043</v>
      </c>
      <c r="BI603">
        <v>4.0262700000000002</v>
      </c>
      <c r="BL603">
        <v>0</v>
      </c>
      <c r="BM603">
        <v>0</v>
      </c>
      <c r="BN603">
        <v>0</v>
      </c>
      <c r="BO603">
        <v>0</v>
      </c>
      <c r="BP603">
        <v>0</v>
      </c>
      <c r="BS603" t="s">
        <v>1136</v>
      </c>
      <c r="BT603">
        <v>20.131</v>
      </c>
      <c r="BU603">
        <v>0</v>
      </c>
      <c r="BV603">
        <v>4.0259999999999998</v>
      </c>
      <c r="BW603">
        <v>0</v>
      </c>
      <c r="DC603">
        <f t="shared" si="45"/>
        <v>4751</v>
      </c>
      <c r="DD603">
        <f t="shared" si="46"/>
        <v>1513.6690000000001</v>
      </c>
      <c r="DE603">
        <f t="shared" si="47"/>
        <v>24.157</v>
      </c>
      <c r="DF603">
        <f t="shared" si="48"/>
        <v>71.98</v>
      </c>
      <c r="DG603">
        <f t="shared" si="49"/>
        <v>744.86099999999999</v>
      </c>
      <c r="DH603">
        <v>3141.194</v>
      </c>
    </row>
    <row r="604" spans="1:112" x14ac:dyDescent="0.3">
      <c r="A604">
        <v>8748401276</v>
      </c>
      <c r="B604">
        <v>10748426608</v>
      </c>
      <c r="C604" s="1">
        <v>45941.755555555559</v>
      </c>
      <c r="D604" s="1">
        <v>45947.56527777778</v>
      </c>
      <c r="E604" t="s">
        <v>486</v>
      </c>
      <c r="F604">
        <v>2886</v>
      </c>
      <c r="G604">
        <v>0</v>
      </c>
      <c r="H604">
        <v>2886</v>
      </c>
      <c r="I604">
        <v>3500</v>
      </c>
      <c r="J604">
        <v>408</v>
      </c>
      <c r="K604" t="s">
        <v>109</v>
      </c>
      <c r="L604">
        <v>18</v>
      </c>
      <c r="M604">
        <v>440.24</v>
      </c>
      <c r="N604">
        <v>0</v>
      </c>
      <c r="O604">
        <v>0</v>
      </c>
      <c r="P604">
        <v>12.228999999999999</v>
      </c>
      <c r="Q604">
        <v>2.4460000000000002</v>
      </c>
      <c r="R604">
        <v>21.24</v>
      </c>
      <c r="S604">
        <v>612.98599999999999</v>
      </c>
      <c r="T604">
        <v>-612.98599999999999</v>
      </c>
      <c r="U604">
        <v>-627.66099999999994</v>
      </c>
      <c r="V604">
        <v>-71.98</v>
      </c>
      <c r="W604">
        <v>0</v>
      </c>
      <c r="X604">
        <v>61</v>
      </c>
      <c r="Y604">
        <v>0</v>
      </c>
      <c r="Z604">
        <v>10.98</v>
      </c>
      <c r="AA604">
        <v>1</v>
      </c>
      <c r="AB604" t="s">
        <v>116</v>
      </c>
      <c r="AC604">
        <v>3092</v>
      </c>
      <c r="AD604">
        <v>2186.3589999999999</v>
      </c>
      <c r="AE604">
        <v>0</v>
      </c>
      <c r="AF604">
        <v>2186.3589999999999</v>
      </c>
      <c r="AG604">
        <v>-627.66099999999994</v>
      </c>
      <c r="AH604">
        <v>-71.98</v>
      </c>
      <c r="AI604">
        <v>2886</v>
      </c>
      <c r="AJ604">
        <v>0</v>
      </c>
      <c r="AL604">
        <v>0</v>
      </c>
      <c r="AM604" s="1"/>
      <c r="AN604" s="1"/>
      <c r="AO604" s="1"/>
      <c r="AP604">
        <v>0</v>
      </c>
      <c r="AQ604">
        <v>2445.7600000000002</v>
      </c>
      <c r="AR604">
        <v>18</v>
      </c>
      <c r="AS604">
        <v>0</v>
      </c>
      <c r="AT604">
        <v>0</v>
      </c>
      <c r="AU604">
        <v>0.5</v>
      </c>
      <c r="AV604">
        <v>0</v>
      </c>
      <c r="AW604">
        <v>0</v>
      </c>
      <c r="AX604">
        <v>0.1</v>
      </c>
      <c r="AY604" t="s">
        <v>112</v>
      </c>
      <c r="AZ604" t="s">
        <v>128</v>
      </c>
      <c r="BA604">
        <v>21.24</v>
      </c>
      <c r="BB604">
        <v>0</v>
      </c>
      <c r="BC604">
        <v>612.98599999999999</v>
      </c>
      <c r="BD604">
        <v>-612.98599999999999</v>
      </c>
      <c r="BE604">
        <v>0</v>
      </c>
      <c r="BF604">
        <v>0</v>
      </c>
      <c r="BG604">
        <v>0</v>
      </c>
      <c r="BH604">
        <v>408</v>
      </c>
      <c r="BI604">
        <v>2.4457599999999999</v>
      </c>
      <c r="BL604">
        <v>0</v>
      </c>
      <c r="BM604">
        <v>0</v>
      </c>
      <c r="BN604">
        <v>0</v>
      </c>
      <c r="BO604">
        <v>0</v>
      </c>
      <c r="BP604">
        <v>0</v>
      </c>
      <c r="BS604" t="s">
        <v>1137</v>
      </c>
      <c r="BT604">
        <v>12.228999999999999</v>
      </c>
      <c r="BU604">
        <v>0</v>
      </c>
      <c r="BV604">
        <v>2.4460000000000002</v>
      </c>
      <c r="BW604">
        <v>0</v>
      </c>
      <c r="DC604">
        <f t="shared" si="45"/>
        <v>2886</v>
      </c>
      <c r="DD604">
        <f t="shared" si="46"/>
        <v>612.98599999999999</v>
      </c>
      <c r="DE604">
        <f t="shared" si="47"/>
        <v>14.674999999999999</v>
      </c>
      <c r="DF604">
        <f t="shared" si="48"/>
        <v>71.98</v>
      </c>
      <c r="DG604">
        <f t="shared" si="49"/>
        <v>452.46899999999999</v>
      </c>
      <c r="DH604">
        <v>2186.3589999999999</v>
      </c>
    </row>
    <row r="605" spans="1:112" x14ac:dyDescent="0.3">
      <c r="A605">
        <v>8766346361</v>
      </c>
      <c r="B605">
        <v>10766483455</v>
      </c>
      <c r="C605" s="1">
        <v>45953.529861111114</v>
      </c>
      <c r="D605" s="1">
        <v>45956.387499999997</v>
      </c>
      <c r="E605" t="s">
        <v>1138</v>
      </c>
      <c r="F605">
        <v>3779</v>
      </c>
      <c r="G605">
        <v>0</v>
      </c>
      <c r="H605">
        <v>3779.01</v>
      </c>
      <c r="I605">
        <v>4500</v>
      </c>
      <c r="J605">
        <v>515</v>
      </c>
      <c r="K605" t="s">
        <v>120</v>
      </c>
      <c r="L605">
        <v>18</v>
      </c>
      <c r="M605">
        <v>0</v>
      </c>
      <c r="N605">
        <v>288.23</v>
      </c>
      <c r="O605">
        <v>288.23</v>
      </c>
      <c r="P605">
        <v>16.013000000000002</v>
      </c>
      <c r="Q605">
        <v>3.2029999999999998</v>
      </c>
      <c r="R605">
        <v>24.78</v>
      </c>
      <c r="S605">
        <v>936.43899999999996</v>
      </c>
      <c r="T605">
        <v>-936.43899999999996</v>
      </c>
      <c r="U605">
        <v>-955.65499999999997</v>
      </c>
      <c r="V605">
        <v>-71.98</v>
      </c>
      <c r="W605">
        <v>0</v>
      </c>
      <c r="X605">
        <v>61</v>
      </c>
      <c r="Y605">
        <v>0</v>
      </c>
      <c r="Z605">
        <v>10.98</v>
      </c>
      <c r="AA605">
        <v>1</v>
      </c>
      <c r="AB605" t="s">
        <v>116</v>
      </c>
      <c r="AC605">
        <v>3985</v>
      </c>
      <c r="AD605">
        <v>2751.375</v>
      </c>
      <c r="AE605">
        <v>0</v>
      </c>
      <c r="AF605">
        <v>2751.375</v>
      </c>
      <c r="AG605">
        <v>-955.65499999999997</v>
      </c>
      <c r="AH605">
        <v>-71.98</v>
      </c>
      <c r="AI605">
        <v>3779.01</v>
      </c>
      <c r="AJ605">
        <v>0</v>
      </c>
      <c r="AL605">
        <v>0</v>
      </c>
      <c r="AM605" s="1"/>
      <c r="AN605" s="1"/>
      <c r="AO605" s="1"/>
      <c r="AP605">
        <v>0</v>
      </c>
      <c r="AQ605">
        <v>3202.54</v>
      </c>
      <c r="AR605">
        <v>0</v>
      </c>
      <c r="AS605">
        <v>9</v>
      </c>
      <c r="AT605">
        <v>9</v>
      </c>
      <c r="AU605">
        <v>0</v>
      </c>
      <c r="AV605">
        <v>0.25</v>
      </c>
      <c r="AW605">
        <v>0.25</v>
      </c>
      <c r="AX605">
        <v>0.1</v>
      </c>
      <c r="AY605" t="s">
        <v>112</v>
      </c>
      <c r="AZ605" t="s">
        <v>113</v>
      </c>
      <c r="BA605">
        <v>24.78</v>
      </c>
      <c r="BB605">
        <v>0</v>
      </c>
      <c r="BC605">
        <v>936.43899999999996</v>
      </c>
      <c r="BD605">
        <v>-936.43899999999996</v>
      </c>
      <c r="BE605">
        <v>0</v>
      </c>
      <c r="BF605">
        <v>0</v>
      </c>
      <c r="BG605">
        <v>0</v>
      </c>
      <c r="BH605">
        <v>515</v>
      </c>
      <c r="BI605">
        <v>3.2025399999999999</v>
      </c>
      <c r="BL605">
        <v>0</v>
      </c>
      <c r="BM605">
        <v>0</v>
      </c>
      <c r="BN605">
        <v>0</v>
      </c>
      <c r="BO605">
        <v>0</v>
      </c>
      <c r="BP605">
        <v>0</v>
      </c>
      <c r="BS605" t="s">
        <v>1139</v>
      </c>
      <c r="BT605">
        <v>16.013000000000002</v>
      </c>
      <c r="BU605">
        <v>0</v>
      </c>
      <c r="BV605">
        <v>3.2029999999999998</v>
      </c>
      <c r="BW605">
        <v>0</v>
      </c>
      <c r="DC605">
        <f t="shared" si="45"/>
        <v>3779.01</v>
      </c>
      <c r="DD605">
        <f t="shared" si="46"/>
        <v>936.43899999999996</v>
      </c>
      <c r="DE605">
        <f t="shared" si="47"/>
        <v>19.216000000000001</v>
      </c>
      <c r="DF605">
        <f t="shared" si="48"/>
        <v>71.98</v>
      </c>
      <c r="DG605">
        <f t="shared" si="49"/>
        <v>592.47300000000007</v>
      </c>
      <c r="DH605">
        <v>2751.3750000000005</v>
      </c>
    </row>
    <row r="606" spans="1:112" x14ac:dyDescent="0.3">
      <c r="A606">
        <v>8767910275</v>
      </c>
      <c r="B606">
        <v>10768061592</v>
      </c>
      <c r="C606" s="1">
        <v>45954.439583333333</v>
      </c>
      <c r="D606" s="1">
        <v>45959.573611111111</v>
      </c>
      <c r="E606" t="s">
        <v>293</v>
      </c>
      <c r="F606">
        <v>3594</v>
      </c>
      <c r="G606">
        <v>0</v>
      </c>
      <c r="H606">
        <v>3594</v>
      </c>
      <c r="I606">
        <v>4000</v>
      </c>
      <c r="J606">
        <v>200</v>
      </c>
      <c r="K606" t="s">
        <v>109</v>
      </c>
      <c r="L606">
        <v>18</v>
      </c>
      <c r="M606">
        <v>548.24</v>
      </c>
      <c r="N606">
        <v>0</v>
      </c>
      <c r="O606">
        <v>0</v>
      </c>
      <c r="P606">
        <v>15.228999999999999</v>
      </c>
      <c r="Q606">
        <v>3.0459999999999998</v>
      </c>
      <c r="R606">
        <v>25.96</v>
      </c>
      <c r="S606">
        <v>933.00199999999995</v>
      </c>
      <c r="T606">
        <v>-933.00199999999995</v>
      </c>
      <c r="U606">
        <v>-951.27700000000004</v>
      </c>
      <c r="V606">
        <v>-71.98</v>
      </c>
      <c r="W606">
        <v>0</v>
      </c>
      <c r="X606">
        <v>61</v>
      </c>
      <c r="Y606">
        <v>0</v>
      </c>
      <c r="Z606">
        <v>10.98</v>
      </c>
      <c r="AA606">
        <v>1</v>
      </c>
      <c r="AB606" t="s">
        <v>116</v>
      </c>
      <c r="AC606">
        <v>3800</v>
      </c>
      <c r="AD606">
        <v>2570.7429999999999</v>
      </c>
      <c r="AE606">
        <v>0</v>
      </c>
      <c r="AF606">
        <v>2570.7429999999999</v>
      </c>
      <c r="AG606">
        <v>-951.27700000000004</v>
      </c>
      <c r="AH606">
        <v>-71.98</v>
      </c>
      <c r="AI606">
        <v>3594</v>
      </c>
      <c r="AJ606">
        <v>0</v>
      </c>
      <c r="AL606">
        <v>0</v>
      </c>
      <c r="AM606" s="1"/>
      <c r="AN606" s="1"/>
      <c r="AO606" s="1"/>
      <c r="AP606">
        <v>0</v>
      </c>
      <c r="AQ606">
        <v>3045.76</v>
      </c>
      <c r="AR606">
        <v>18</v>
      </c>
      <c r="AS606">
        <v>0</v>
      </c>
      <c r="AT606">
        <v>0</v>
      </c>
      <c r="AU606">
        <v>0.5</v>
      </c>
      <c r="AV606">
        <v>0</v>
      </c>
      <c r="AW606">
        <v>0</v>
      </c>
      <c r="AX606">
        <v>0.1</v>
      </c>
      <c r="AY606" t="s">
        <v>112</v>
      </c>
      <c r="AZ606" t="s">
        <v>160</v>
      </c>
      <c r="BA606">
        <v>25.96</v>
      </c>
      <c r="BB606">
        <v>0</v>
      </c>
      <c r="BC606">
        <v>933.00199999999995</v>
      </c>
      <c r="BD606">
        <v>-933.00199999999995</v>
      </c>
      <c r="BE606">
        <v>0</v>
      </c>
      <c r="BF606">
        <v>0</v>
      </c>
      <c r="BG606">
        <v>0</v>
      </c>
      <c r="BH606">
        <v>200</v>
      </c>
      <c r="BI606">
        <v>3.04576</v>
      </c>
      <c r="BL606">
        <v>0</v>
      </c>
      <c r="BM606">
        <v>0</v>
      </c>
      <c r="BN606">
        <v>0</v>
      </c>
      <c r="BO606">
        <v>0</v>
      </c>
      <c r="BP606">
        <v>0</v>
      </c>
      <c r="BS606" t="s">
        <v>1140</v>
      </c>
      <c r="BT606">
        <v>15.228999999999999</v>
      </c>
      <c r="BU606">
        <v>0</v>
      </c>
      <c r="BV606">
        <v>3.0459999999999998</v>
      </c>
      <c r="BW606">
        <v>0</v>
      </c>
      <c r="DC606">
        <f t="shared" si="45"/>
        <v>3594</v>
      </c>
      <c r="DD606">
        <f t="shared" si="46"/>
        <v>933.00199999999995</v>
      </c>
      <c r="DE606">
        <f t="shared" si="47"/>
        <v>18.274999999999999</v>
      </c>
      <c r="DF606">
        <f t="shared" si="48"/>
        <v>71.98</v>
      </c>
      <c r="DG606">
        <f t="shared" si="49"/>
        <v>563.46900000000005</v>
      </c>
      <c r="DH606">
        <v>2570.7429999999999</v>
      </c>
    </row>
    <row r="607" spans="1:112" x14ac:dyDescent="0.3">
      <c r="A607">
        <v>8750275615</v>
      </c>
      <c r="B607">
        <v>10750310078</v>
      </c>
      <c r="C607" s="1">
        <v>45942.500694444447</v>
      </c>
      <c r="D607" s="1">
        <v>45947.57916666667</v>
      </c>
      <c r="E607" t="s">
        <v>1141</v>
      </c>
      <c r="F607">
        <v>2526</v>
      </c>
      <c r="G607">
        <v>0</v>
      </c>
      <c r="H607">
        <v>2526</v>
      </c>
      <c r="I607">
        <v>3500</v>
      </c>
      <c r="J607">
        <v>768</v>
      </c>
      <c r="K607" t="s">
        <v>109</v>
      </c>
      <c r="L607">
        <v>5</v>
      </c>
      <c r="M607">
        <v>120.29</v>
      </c>
      <c r="N607">
        <v>0</v>
      </c>
      <c r="O607">
        <v>0</v>
      </c>
      <c r="P607">
        <v>12.029</v>
      </c>
      <c r="Q607">
        <v>2.4060000000000001</v>
      </c>
      <c r="R607">
        <v>21.24</v>
      </c>
      <c r="S607">
        <v>536.52200000000005</v>
      </c>
      <c r="T607">
        <v>-536.52200000000005</v>
      </c>
      <c r="U607">
        <v>-550.95699999999999</v>
      </c>
      <c r="V607">
        <v>-71.98</v>
      </c>
      <c r="W607">
        <v>0</v>
      </c>
      <c r="X607">
        <v>61</v>
      </c>
      <c r="Y607">
        <v>0</v>
      </c>
      <c r="Z607">
        <v>10.98</v>
      </c>
      <c r="AA607">
        <v>1</v>
      </c>
      <c r="AB607" t="s">
        <v>116</v>
      </c>
      <c r="AC607">
        <v>2732</v>
      </c>
      <c r="AD607">
        <v>1903.0630000000001</v>
      </c>
      <c r="AE607">
        <v>0</v>
      </c>
      <c r="AF607">
        <v>1903.0630000000001</v>
      </c>
      <c r="AG607">
        <v>-550.95699999999999</v>
      </c>
      <c r="AH607">
        <v>-71.98</v>
      </c>
      <c r="AI607">
        <v>2526</v>
      </c>
      <c r="AJ607">
        <v>0</v>
      </c>
      <c r="AL607">
        <v>0</v>
      </c>
      <c r="AM607" s="1"/>
      <c r="AN607" s="1"/>
      <c r="AO607" s="1"/>
      <c r="AP607">
        <v>0</v>
      </c>
      <c r="AQ607">
        <v>2405.71</v>
      </c>
      <c r="AR607">
        <v>5</v>
      </c>
      <c r="AS607">
        <v>0</v>
      </c>
      <c r="AT607">
        <v>0</v>
      </c>
      <c r="AU607">
        <v>0.5</v>
      </c>
      <c r="AV607">
        <v>0</v>
      </c>
      <c r="AW607">
        <v>0</v>
      </c>
      <c r="AX607">
        <v>0.1</v>
      </c>
      <c r="AY607" t="s">
        <v>112</v>
      </c>
      <c r="AZ607" t="s">
        <v>128</v>
      </c>
      <c r="BA607">
        <v>21.24</v>
      </c>
      <c r="BB607">
        <v>0</v>
      </c>
      <c r="BC607">
        <v>536.52200000000005</v>
      </c>
      <c r="BD607">
        <v>-536.52200000000005</v>
      </c>
      <c r="BE607">
        <v>0</v>
      </c>
      <c r="BF607">
        <v>0</v>
      </c>
      <c r="BG607">
        <v>0</v>
      </c>
      <c r="BH607">
        <v>768</v>
      </c>
      <c r="BI607">
        <v>2.40571</v>
      </c>
      <c r="BL607">
        <v>0</v>
      </c>
      <c r="BM607">
        <v>0</v>
      </c>
      <c r="BN607">
        <v>0</v>
      </c>
      <c r="BO607">
        <v>0</v>
      </c>
      <c r="BP607">
        <v>0</v>
      </c>
      <c r="BS607" t="s">
        <v>1142</v>
      </c>
      <c r="BT607">
        <v>12.029</v>
      </c>
      <c r="BU607">
        <v>0</v>
      </c>
      <c r="BV607">
        <v>2.4060000000000001</v>
      </c>
      <c r="BW607">
        <v>0</v>
      </c>
      <c r="DC607">
        <f t="shared" si="45"/>
        <v>2526</v>
      </c>
      <c r="DD607">
        <f t="shared" si="46"/>
        <v>536.52200000000005</v>
      </c>
      <c r="DE607">
        <f t="shared" si="47"/>
        <v>14.435</v>
      </c>
      <c r="DF607">
        <f t="shared" si="48"/>
        <v>71.98</v>
      </c>
      <c r="DG607">
        <f t="shared" si="49"/>
        <v>132.31900000000002</v>
      </c>
      <c r="DH607">
        <v>1903.0630000000001</v>
      </c>
    </row>
    <row r="608" spans="1:112" x14ac:dyDescent="0.3">
      <c r="A608">
        <v>8769408604</v>
      </c>
      <c r="B608">
        <v>10769567681</v>
      </c>
      <c r="C608" s="1">
        <v>45955.445138888892</v>
      </c>
      <c r="D608" s="1">
        <v>45957.494444444441</v>
      </c>
      <c r="E608" t="s">
        <v>215</v>
      </c>
      <c r="F608">
        <v>2549</v>
      </c>
      <c r="G608">
        <v>0</v>
      </c>
      <c r="H608">
        <v>2548.9899999999998</v>
      </c>
      <c r="I608">
        <v>3250</v>
      </c>
      <c r="J608">
        <v>495</v>
      </c>
      <c r="K608" t="s">
        <v>120</v>
      </c>
      <c r="L608">
        <v>5</v>
      </c>
      <c r="M608">
        <v>0</v>
      </c>
      <c r="N608">
        <v>60.69</v>
      </c>
      <c r="O608">
        <v>60.69</v>
      </c>
      <c r="P608">
        <v>12.138</v>
      </c>
      <c r="Q608">
        <v>2.4279999999999999</v>
      </c>
      <c r="R608">
        <v>25.96</v>
      </c>
      <c r="S608">
        <v>661.71799999999996</v>
      </c>
      <c r="T608">
        <v>-661.71799999999996</v>
      </c>
      <c r="U608">
        <v>-676.28399999999999</v>
      </c>
      <c r="V608">
        <v>-71.98</v>
      </c>
      <c r="W608">
        <v>0</v>
      </c>
      <c r="X608">
        <v>61</v>
      </c>
      <c r="Y608">
        <v>0</v>
      </c>
      <c r="Z608">
        <v>10.98</v>
      </c>
      <c r="AA608">
        <v>1</v>
      </c>
      <c r="AB608" t="s">
        <v>131</v>
      </c>
      <c r="AC608">
        <v>2755</v>
      </c>
      <c r="AD608">
        <v>1800.7260000000001</v>
      </c>
      <c r="AE608">
        <v>0</v>
      </c>
      <c r="AF608">
        <v>1800.7260000000001</v>
      </c>
      <c r="AG608">
        <v>-676.28399999999999</v>
      </c>
      <c r="AH608">
        <v>-71.98</v>
      </c>
      <c r="AI608">
        <v>2548.9899999999998</v>
      </c>
      <c r="AJ608">
        <v>0</v>
      </c>
      <c r="AL608">
        <v>0</v>
      </c>
      <c r="AM608" s="1"/>
      <c r="AN608" s="1"/>
      <c r="AO608" s="1"/>
      <c r="AP608">
        <v>0</v>
      </c>
      <c r="AQ608">
        <v>2427.62</v>
      </c>
      <c r="AR608">
        <v>0</v>
      </c>
      <c r="AS608">
        <v>2.5</v>
      </c>
      <c r="AT608">
        <v>2.5</v>
      </c>
      <c r="AU608">
        <v>0</v>
      </c>
      <c r="AV608">
        <v>0.25</v>
      </c>
      <c r="AW608">
        <v>0.25</v>
      </c>
      <c r="AX608">
        <v>0.1</v>
      </c>
      <c r="AY608" t="s">
        <v>121</v>
      </c>
      <c r="AZ608" t="s">
        <v>128</v>
      </c>
      <c r="BA608">
        <v>25.96</v>
      </c>
      <c r="BB608">
        <v>0</v>
      </c>
      <c r="BC608">
        <v>661.71799999999996</v>
      </c>
      <c r="BD608">
        <v>-661.71799999999996</v>
      </c>
      <c r="BE608">
        <v>0</v>
      </c>
      <c r="BF608">
        <v>0</v>
      </c>
      <c r="BG608">
        <v>0</v>
      </c>
      <c r="BH608">
        <v>495</v>
      </c>
      <c r="BI608">
        <v>2.4276200000000001</v>
      </c>
      <c r="BL608">
        <v>0</v>
      </c>
      <c r="BM608">
        <v>0</v>
      </c>
      <c r="BN608">
        <v>0</v>
      </c>
      <c r="BO608">
        <v>0</v>
      </c>
      <c r="BP608">
        <v>0</v>
      </c>
      <c r="BS608" t="s">
        <v>1143</v>
      </c>
      <c r="BT608">
        <v>12.138</v>
      </c>
      <c r="BU608">
        <v>0</v>
      </c>
      <c r="BV608">
        <v>2.4279999999999999</v>
      </c>
      <c r="BW608">
        <v>0</v>
      </c>
      <c r="DC608">
        <f t="shared" si="45"/>
        <v>2548.9899999999998</v>
      </c>
      <c r="DD608">
        <f t="shared" si="46"/>
        <v>661.71799999999996</v>
      </c>
      <c r="DE608">
        <f t="shared" si="47"/>
        <v>14.565999999999999</v>
      </c>
      <c r="DF608">
        <f t="shared" si="48"/>
        <v>71.98</v>
      </c>
      <c r="DG608">
        <f t="shared" si="49"/>
        <v>133.518</v>
      </c>
      <c r="DH608">
        <v>1800.7259999999999</v>
      </c>
    </row>
    <row r="609" spans="1:112" x14ac:dyDescent="0.3">
      <c r="A609">
        <v>8772189797</v>
      </c>
      <c r="B609">
        <v>10772357748</v>
      </c>
      <c r="C609" s="1">
        <v>45957.479166666664</v>
      </c>
      <c r="D609" s="1">
        <v>45960.501388888886</v>
      </c>
      <c r="E609" t="s">
        <v>912</v>
      </c>
      <c r="F609">
        <v>3594</v>
      </c>
      <c r="G609">
        <v>3594</v>
      </c>
      <c r="H609">
        <v>0</v>
      </c>
      <c r="I609">
        <v>4000</v>
      </c>
      <c r="J609">
        <v>200</v>
      </c>
      <c r="K609" t="s">
        <v>109</v>
      </c>
      <c r="L609">
        <v>18</v>
      </c>
      <c r="M609">
        <v>548.24</v>
      </c>
      <c r="N609">
        <v>0</v>
      </c>
      <c r="O609">
        <v>0</v>
      </c>
      <c r="P609">
        <v>15.228999999999999</v>
      </c>
      <c r="Q609">
        <v>3.0459999999999998</v>
      </c>
      <c r="R609">
        <v>25.96</v>
      </c>
      <c r="S609">
        <v>933.00199999999995</v>
      </c>
      <c r="T609">
        <v>-933.00199999999995</v>
      </c>
      <c r="U609">
        <v>-951.27700000000004</v>
      </c>
      <c r="V609">
        <v>-71.98</v>
      </c>
      <c r="W609">
        <v>0</v>
      </c>
      <c r="X609">
        <v>61</v>
      </c>
      <c r="Y609">
        <v>0</v>
      </c>
      <c r="Z609">
        <v>10.98</v>
      </c>
      <c r="AA609">
        <v>1</v>
      </c>
      <c r="AB609" t="s">
        <v>110</v>
      </c>
      <c r="AC609">
        <v>3800</v>
      </c>
      <c r="AD609">
        <v>2570.7429999999999</v>
      </c>
      <c r="AE609">
        <v>0</v>
      </c>
      <c r="AF609">
        <v>2570.7429999999999</v>
      </c>
      <c r="AG609">
        <v>0</v>
      </c>
      <c r="AI609">
        <v>0</v>
      </c>
      <c r="AJ609">
        <v>-951.27700000000004</v>
      </c>
      <c r="AK609">
        <v>-71.98</v>
      </c>
      <c r="AL609">
        <v>3594</v>
      </c>
      <c r="AM609" s="1"/>
      <c r="AN609" s="1"/>
      <c r="AO609" s="1"/>
      <c r="AP609">
        <v>0</v>
      </c>
      <c r="AQ609">
        <v>3045.76</v>
      </c>
      <c r="AR609">
        <v>18</v>
      </c>
      <c r="AS609">
        <v>0</v>
      </c>
      <c r="AT609">
        <v>0</v>
      </c>
      <c r="AU609">
        <v>0.5</v>
      </c>
      <c r="AV609">
        <v>0</v>
      </c>
      <c r="AW609">
        <v>0</v>
      </c>
      <c r="AX609">
        <v>0.1</v>
      </c>
      <c r="AY609" t="s">
        <v>112</v>
      </c>
      <c r="AZ609" t="s">
        <v>160</v>
      </c>
      <c r="BC609">
        <v>0</v>
      </c>
      <c r="BD609">
        <v>0</v>
      </c>
      <c r="BE609">
        <v>0</v>
      </c>
      <c r="BF609">
        <v>0</v>
      </c>
      <c r="BG609">
        <v>0</v>
      </c>
      <c r="BJ609">
        <v>25.96</v>
      </c>
      <c r="BK609">
        <v>0</v>
      </c>
      <c r="BL609">
        <v>933.00199999999995</v>
      </c>
      <c r="BM609">
        <v>-933.00199999999995</v>
      </c>
      <c r="BN609">
        <v>0</v>
      </c>
      <c r="BO609">
        <v>0</v>
      </c>
      <c r="BP609">
        <v>0</v>
      </c>
      <c r="BQ609">
        <v>200</v>
      </c>
      <c r="BR609">
        <v>3.04576</v>
      </c>
      <c r="BS609" t="s">
        <v>1144</v>
      </c>
      <c r="BT609">
        <v>0</v>
      </c>
      <c r="BU609">
        <v>15.228999999999999</v>
      </c>
      <c r="BV609">
        <v>0</v>
      </c>
      <c r="BW609">
        <v>3.0459999999999998</v>
      </c>
      <c r="DC609">
        <f t="shared" si="45"/>
        <v>3594</v>
      </c>
      <c r="DD609">
        <f t="shared" si="46"/>
        <v>933.00199999999995</v>
      </c>
      <c r="DE609">
        <f t="shared" si="47"/>
        <v>18.274999999999999</v>
      </c>
      <c r="DF609">
        <f t="shared" si="48"/>
        <v>71.98</v>
      </c>
      <c r="DG609">
        <f t="shared" si="49"/>
        <v>563.46900000000005</v>
      </c>
      <c r="DH609">
        <v>2570.7429999999999</v>
      </c>
    </row>
    <row r="610" spans="1:112" x14ac:dyDescent="0.3">
      <c r="A610">
        <v>8761490418</v>
      </c>
      <c r="B610">
        <v>10761585394</v>
      </c>
      <c r="C610" s="1">
        <v>45948.45416666667</v>
      </c>
      <c r="D610" s="1">
        <v>45952.536111111112</v>
      </c>
      <c r="E610" t="s">
        <v>1145</v>
      </c>
      <c r="F610">
        <v>5398</v>
      </c>
      <c r="G610">
        <v>5398</v>
      </c>
      <c r="H610">
        <v>0</v>
      </c>
      <c r="I610">
        <v>6000</v>
      </c>
      <c r="J610">
        <v>396</v>
      </c>
      <c r="K610" t="s">
        <v>109</v>
      </c>
      <c r="L610">
        <v>18</v>
      </c>
      <c r="M610">
        <v>823.42</v>
      </c>
      <c r="N610">
        <v>0</v>
      </c>
      <c r="O610">
        <v>0</v>
      </c>
      <c r="P610">
        <v>22.873000000000001</v>
      </c>
      <c r="Q610">
        <v>4.5750000000000002</v>
      </c>
      <c r="R610">
        <v>28.32</v>
      </c>
      <c r="S610">
        <v>1528.7139999999999</v>
      </c>
      <c r="T610">
        <v>-1528.7139999999999</v>
      </c>
      <c r="U610">
        <v>-1556.162</v>
      </c>
      <c r="V610">
        <v>-76.7</v>
      </c>
      <c r="W610">
        <v>0</v>
      </c>
      <c r="X610">
        <v>65</v>
      </c>
      <c r="Y610">
        <v>0</v>
      </c>
      <c r="Z610">
        <v>11.7</v>
      </c>
      <c r="AA610">
        <v>1</v>
      </c>
      <c r="AB610" t="s">
        <v>116</v>
      </c>
      <c r="AC610">
        <v>5604</v>
      </c>
      <c r="AD610">
        <v>3765.1379999999999</v>
      </c>
      <c r="AE610">
        <v>0</v>
      </c>
      <c r="AF610">
        <v>3765.1379999999999</v>
      </c>
      <c r="AG610">
        <v>0</v>
      </c>
      <c r="AI610">
        <v>0</v>
      </c>
      <c r="AJ610">
        <v>-1556.162</v>
      </c>
      <c r="AK610">
        <v>-76.7</v>
      </c>
      <c r="AL610">
        <v>5398</v>
      </c>
      <c r="AM610" s="1"/>
      <c r="AN610" s="1"/>
      <c r="AO610" s="1"/>
      <c r="AP610">
        <v>0</v>
      </c>
      <c r="AQ610">
        <v>4574.58</v>
      </c>
      <c r="AR610">
        <v>18</v>
      </c>
      <c r="AS610">
        <v>0</v>
      </c>
      <c r="AT610">
        <v>0</v>
      </c>
      <c r="AU610">
        <v>0.5</v>
      </c>
      <c r="AV610">
        <v>0</v>
      </c>
      <c r="AW610">
        <v>0</v>
      </c>
      <c r="AX610">
        <v>0.1</v>
      </c>
      <c r="AY610" t="s">
        <v>127</v>
      </c>
      <c r="AZ610" t="s">
        <v>191</v>
      </c>
      <c r="BC610">
        <v>0</v>
      </c>
      <c r="BD610">
        <v>0</v>
      </c>
      <c r="BE610">
        <v>0</v>
      </c>
      <c r="BF610">
        <v>0</v>
      </c>
      <c r="BG610">
        <v>0</v>
      </c>
      <c r="BJ610">
        <v>28.32</v>
      </c>
      <c r="BK610">
        <v>0</v>
      </c>
      <c r="BL610">
        <v>1528.7139999999999</v>
      </c>
      <c r="BM610">
        <v>-1528.7139999999999</v>
      </c>
      <c r="BN610">
        <v>0</v>
      </c>
      <c r="BO610">
        <v>0</v>
      </c>
      <c r="BP610">
        <v>0</v>
      </c>
      <c r="BQ610">
        <v>396</v>
      </c>
      <c r="BR610">
        <v>4.5745800000000001</v>
      </c>
      <c r="BS610" t="s">
        <v>1146</v>
      </c>
      <c r="BT610">
        <v>0</v>
      </c>
      <c r="BU610">
        <v>22.873000000000001</v>
      </c>
      <c r="BV610">
        <v>0</v>
      </c>
      <c r="BW610">
        <v>4.5750000000000002</v>
      </c>
      <c r="DC610">
        <f t="shared" si="45"/>
        <v>5398</v>
      </c>
      <c r="DD610">
        <f t="shared" si="46"/>
        <v>1528.7139999999999</v>
      </c>
      <c r="DE610">
        <f t="shared" si="47"/>
        <v>27.448</v>
      </c>
      <c r="DF610">
        <f t="shared" si="48"/>
        <v>76.7</v>
      </c>
      <c r="DG610">
        <f t="shared" si="49"/>
        <v>846.29300000000001</v>
      </c>
      <c r="DH610">
        <v>3765.1380000000004</v>
      </c>
    </row>
    <row r="611" spans="1:112" x14ac:dyDescent="0.3">
      <c r="A611">
        <v>8769754369</v>
      </c>
      <c r="B611">
        <v>10769913497</v>
      </c>
      <c r="C611" s="1">
        <v>45955.444444444445</v>
      </c>
      <c r="D611" s="1">
        <v>45958.466666666667</v>
      </c>
      <c r="E611" t="s">
        <v>575</v>
      </c>
      <c r="F611">
        <v>3194</v>
      </c>
      <c r="G611">
        <v>0</v>
      </c>
      <c r="H611">
        <v>3194</v>
      </c>
      <c r="I611">
        <v>4000</v>
      </c>
      <c r="J611">
        <v>600</v>
      </c>
      <c r="K611" t="s">
        <v>109</v>
      </c>
      <c r="L611">
        <v>18</v>
      </c>
      <c r="M611">
        <v>487.22</v>
      </c>
      <c r="N611">
        <v>0</v>
      </c>
      <c r="O611">
        <v>0</v>
      </c>
      <c r="P611">
        <v>13.534000000000001</v>
      </c>
      <c r="Q611">
        <v>2.7069999999999999</v>
      </c>
      <c r="R611">
        <v>24.78</v>
      </c>
      <c r="S611">
        <v>791.47299999999996</v>
      </c>
      <c r="T611">
        <v>-791.47299999999996</v>
      </c>
      <c r="U611">
        <v>-807.71400000000006</v>
      </c>
      <c r="V611">
        <v>-71.98</v>
      </c>
      <c r="W611">
        <v>0</v>
      </c>
      <c r="X611">
        <v>61</v>
      </c>
      <c r="Y611">
        <v>0</v>
      </c>
      <c r="Z611">
        <v>10.98</v>
      </c>
      <c r="AA611">
        <v>1</v>
      </c>
      <c r="AB611" t="s">
        <v>110</v>
      </c>
      <c r="AC611">
        <v>3400</v>
      </c>
      <c r="AD611">
        <v>2314.306</v>
      </c>
      <c r="AE611">
        <v>0</v>
      </c>
      <c r="AF611">
        <v>2314.306</v>
      </c>
      <c r="AG611">
        <v>-807.71400000000006</v>
      </c>
      <c r="AH611">
        <v>-71.98</v>
      </c>
      <c r="AI611">
        <v>3194</v>
      </c>
      <c r="AJ611">
        <v>0</v>
      </c>
      <c r="AL611">
        <v>0</v>
      </c>
      <c r="AM611" s="1"/>
      <c r="AN611" s="1"/>
      <c r="AO611" s="1"/>
      <c r="AP611">
        <v>0</v>
      </c>
      <c r="AQ611">
        <v>2706.78</v>
      </c>
      <c r="AR611">
        <v>18</v>
      </c>
      <c r="AS611">
        <v>0</v>
      </c>
      <c r="AT611">
        <v>0</v>
      </c>
      <c r="AU611">
        <v>0.5</v>
      </c>
      <c r="AV611">
        <v>0</v>
      </c>
      <c r="AW611">
        <v>0</v>
      </c>
      <c r="AX611">
        <v>0.1</v>
      </c>
      <c r="AY611" t="s">
        <v>112</v>
      </c>
      <c r="AZ611" t="s">
        <v>124</v>
      </c>
      <c r="BA611">
        <v>24.78</v>
      </c>
      <c r="BB611">
        <v>0</v>
      </c>
      <c r="BC611">
        <v>791.47299999999996</v>
      </c>
      <c r="BD611">
        <v>-791.47299999999996</v>
      </c>
      <c r="BE611">
        <v>0</v>
      </c>
      <c r="BF611">
        <v>0</v>
      </c>
      <c r="BG611">
        <v>0</v>
      </c>
      <c r="BH611">
        <v>600</v>
      </c>
      <c r="BI611">
        <v>2.7067800000000002</v>
      </c>
      <c r="BL611">
        <v>0</v>
      </c>
      <c r="BM611">
        <v>0</v>
      </c>
      <c r="BN611">
        <v>0</v>
      </c>
      <c r="BO611">
        <v>0</v>
      </c>
      <c r="BP611">
        <v>0</v>
      </c>
      <c r="BS611" t="s">
        <v>1147</v>
      </c>
      <c r="BT611">
        <v>13.534000000000001</v>
      </c>
      <c r="BU611">
        <v>0</v>
      </c>
      <c r="BV611">
        <v>2.7069999999999999</v>
      </c>
      <c r="BW611">
        <v>0</v>
      </c>
      <c r="DC611">
        <f t="shared" si="45"/>
        <v>3194</v>
      </c>
      <c r="DD611">
        <f t="shared" si="46"/>
        <v>791.47299999999996</v>
      </c>
      <c r="DE611">
        <f t="shared" si="47"/>
        <v>16.241</v>
      </c>
      <c r="DF611">
        <f t="shared" si="48"/>
        <v>71.98</v>
      </c>
      <c r="DG611">
        <f t="shared" si="49"/>
        <v>500.75400000000002</v>
      </c>
      <c r="DH611">
        <v>2314.306</v>
      </c>
    </row>
    <row r="612" spans="1:112" x14ac:dyDescent="0.3">
      <c r="A612">
        <v>8764783726</v>
      </c>
      <c r="B612">
        <v>10764905928</v>
      </c>
      <c r="C612" s="1">
        <v>45953.529861111114</v>
      </c>
      <c r="D612" s="1">
        <v>45958.724999999999</v>
      </c>
      <c r="E612" t="s">
        <v>417</v>
      </c>
      <c r="F612">
        <v>1012</v>
      </c>
      <c r="G612">
        <v>0</v>
      </c>
      <c r="H612">
        <v>1012</v>
      </c>
      <c r="I612">
        <v>2500</v>
      </c>
      <c r="J612">
        <v>1317</v>
      </c>
      <c r="K612" t="s">
        <v>120</v>
      </c>
      <c r="L612">
        <v>5</v>
      </c>
      <c r="M612">
        <v>0</v>
      </c>
      <c r="N612">
        <v>24.1</v>
      </c>
      <c r="O612">
        <v>24.1</v>
      </c>
      <c r="P612">
        <v>4.819</v>
      </c>
      <c r="Q612">
        <v>0.96399999999999997</v>
      </c>
      <c r="R612">
        <v>24.78</v>
      </c>
      <c r="S612">
        <v>250.774</v>
      </c>
      <c r="T612">
        <v>-250.774</v>
      </c>
      <c r="U612">
        <v>-256.55700000000002</v>
      </c>
      <c r="V612">
        <v>-53.1</v>
      </c>
      <c r="W612">
        <v>0</v>
      </c>
      <c r="X612">
        <v>45</v>
      </c>
      <c r="Y612">
        <v>0</v>
      </c>
      <c r="Z612">
        <v>8.1</v>
      </c>
      <c r="AA612">
        <v>1</v>
      </c>
      <c r="AB612" t="s">
        <v>110</v>
      </c>
      <c r="AC612">
        <v>1183</v>
      </c>
      <c r="AD612">
        <v>702.34299999999996</v>
      </c>
      <c r="AE612">
        <v>0</v>
      </c>
      <c r="AF612">
        <v>702.34299999999996</v>
      </c>
      <c r="AG612">
        <v>-256.55700000000002</v>
      </c>
      <c r="AH612">
        <v>-53.1</v>
      </c>
      <c r="AI612">
        <v>1012</v>
      </c>
      <c r="AJ612">
        <v>0</v>
      </c>
      <c r="AL612">
        <v>0</v>
      </c>
      <c r="AM612" s="1"/>
      <c r="AN612" s="1"/>
      <c r="AO612" s="1"/>
      <c r="AP612">
        <v>0</v>
      </c>
      <c r="AQ612">
        <v>963.8</v>
      </c>
      <c r="AR612">
        <v>0</v>
      </c>
      <c r="AS612">
        <v>2.5</v>
      </c>
      <c r="AT612">
        <v>2.5</v>
      </c>
      <c r="AU612">
        <v>0</v>
      </c>
      <c r="AV612">
        <v>0.25</v>
      </c>
      <c r="AW612">
        <v>0.25</v>
      </c>
      <c r="AX612">
        <v>0.1</v>
      </c>
      <c r="AY612" t="s">
        <v>112</v>
      </c>
      <c r="AZ612" t="s">
        <v>124</v>
      </c>
      <c r="BA612">
        <v>24.78</v>
      </c>
      <c r="BB612">
        <v>0</v>
      </c>
      <c r="BC612">
        <v>250.774</v>
      </c>
      <c r="BD612">
        <v>-250.774</v>
      </c>
      <c r="BE612">
        <v>0</v>
      </c>
      <c r="BF612">
        <v>0</v>
      </c>
      <c r="BG612">
        <v>0</v>
      </c>
      <c r="BH612">
        <v>1317</v>
      </c>
      <c r="BI612">
        <v>0.96379999999999999</v>
      </c>
      <c r="BL612">
        <v>0</v>
      </c>
      <c r="BM612">
        <v>0</v>
      </c>
      <c r="BN612">
        <v>0</v>
      </c>
      <c r="BO612">
        <v>0</v>
      </c>
      <c r="BP612">
        <v>0</v>
      </c>
      <c r="BS612" t="s">
        <v>1148</v>
      </c>
      <c r="BT612">
        <v>4.819</v>
      </c>
      <c r="BU612">
        <v>0</v>
      </c>
      <c r="BV612">
        <v>0.96399999999999997</v>
      </c>
      <c r="BW612">
        <v>0</v>
      </c>
      <c r="DC612">
        <f t="shared" si="45"/>
        <v>1012</v>
      </c>
      <c r="DD612">
        <f t="shared" si="46"/>
        <v>250.774</v>
      </c>
      <c r="DE612">
        <f t="shared" si="47"/>
        <v>5.7829999999999995</v>
      </c>
      <c r="DF612">
        <f t="shared" si="48"/>
        <v>53.1</v>
      </c>
      <c r="DG612">
        <f t="shared" si="49"/>
        <v>53.019000000000005</v>
      </c>
      <c r="DH612">
        <v>702.34299999999996</v>
      </c>
    </row>
    <row r="613" spans="1:112" x14ac:dyDescent="0.3">
      <c r="A613">
        <v>8750360070</v>
      </c>
      <c r="B613">
        <v>10750394534</v>
      </c>
      <c r="C613" s="1">
        <v>45942.659722222219</v>
      </c>
      <c r="D613" s="1">
        <v>45946.538888888892</v>
      </c>
      <c r="E613" t="s">
        <v>1108</v>
      </c>
      <c r="F613">
        <v>391</v>
      </c>
      <c r="G613">
        <v>160.417</v>
      </c>
      <c r="H613">
        <v>230.583</v>
      </c>
      <c r="I613">
        <v>995</v>
      </c>
      <c r="J613">
        <v>545</v>
      </c>
      <c r="K613" t="s">
        <v>109</v>
      </c>
      <c r="L613">
        <v>5</v>
      </c>
      <c r="M613">
        <v>18.62</v>
      </c>
      <c r="N613">
        <v>0</v>
      </c>
      <c r="O613">
        <v>0</v>
      </c>
      <c r="P613">
        <v>1.8620000000000001</v>
      </c>
      <c r="Q613">
        <v>0.373</v>
      </c>
      <c r="R613">
        <v>9.44</v>
      </c>
      <c r="S613">
        <v>36.909999999999997</v>
      </c>
      <c r="T613">
        <v>-36.909999999999997</v>
      </c>
      <c r="U613">
        <v>-39.145000000000003</v>
      </c>
      <c r="V613">
        <v>-31.86</v>
      </c>
      <c r="W613">
        <v>0</v>
      </c>
      <c r="X613">
        <v>27</v>
      </c>
      <c r="Y613">
        <v>0</v>
      </c>
      <c r="Z613">
        <v>4.8600000000000003</v>
      </c>
      <c r="AA613">
        <v>1</v>
      </c>
      <c r="AB613" t="s">
        <v>116</v>
      </c>
      <c r="AC613">
        <v>450</v>
      </c>
      <c r="AD613">
        <v>319.995</v>
      </c>
      <c r="AE613">
        <v>188.70885999999999</v>
      </c>
      <c r="AF613">
        <v>131.28613999999999</v>
      </c>
      <c r="AG613">
        <v>-23.085000000000001</v>
      </c>
      <c r="AH613">
        <v>-18.78914</v>
      </c>
      <c r="AI613">
        <v>230.583</v>
      </c>
      <c r="AJ613">
        <v>-16.059999999999999</v>
      </c>
      <c r="AK613">
        <v>-13.07086</v>
      </c>
      <c r="AL613">
        <v>160.417</v>
      </c>
      <c r="AM613" s="1">
        <v>45960</v>
      </c>
      <c r="AN613" s="1">
        <v>45960</v>
      </c>
      <c r="AO613" s="1">
        <v>45960</v>
      </c>
      <c r="AP613">
        <v>0</v>
      </c>
      <c r="AQ613">
        <v>372.38</v>
      </c>
      <c r="AR613">
        <v>5</v>
      </c>
      <c r="AS613">
        <v>0</v>
      </c>
      <c r="AT613">
        <v>0</v>
      </c>
      <c r="AU613">
        <v>0.5</v>
      </c>
      <c r="AV613">
        <v>0</v>
      </c>
      <c r="AW613">
        <v>0</v>
      </c>
      <c r="AX613">
        <v>0.1</v>
      </c>
      <c r="AY613" t="s">
        <v>112</v>
      </c>
      <c r="AZ613" t="s">
        <v>247</v>
      </c>
      <c r="BA613">
        <v>9.44</v>
      </c>
      <c r="BB613">
        <v>0</v>
      </c>
      <c r="BC613">
        <v>21.766999999999999</v>
      </c>
      <c r="BD613">
        <v>-21.766999999999999</v>
      </c>
      <c r="BE613">
        <v>0</v>
      </c>
      <c r="BF613">
        <v>0</v>
      </c>
      <c r="BG613">
        <v>0</v>
      </c>
      <c r="BH613">
        <v>545</v>
      </c>
      <c r="BI613">
        <v>0.37237999999999999</v>
      </c>
      <c r="BJ613">
        <v>9.44</v>
      </c>
      <c r="BK613">
        <v>0</v>
      </c>
      <c r="BL613">
        <v>15.143000000000001</v>
      </c>
      <c r="BM613">
        <v>-15.143000000000001</v>
      </c>
      <c r="BN613">
        <v>0</v>
      </c>
      <c r="BO613">
        <v>0</v>
      </c>
      <c r="BP613">
        <v>0</v>
      </c>
      <c r="BQ613">
        <v>545</v>
      </c>
      <c r="BR613">
        <v>0.37237999999999999</v>
      </c>
      <c r="BS613" t="s">
        <v>1109</v>
      </c>
      <c r="BT613">
        <v>1.0980000000000001</v>
      </c>
      <c r="BU613">
        <v>0.76400000000000001</v>
      </c>
      <c r="BV613">
        <v>0.22</v>
      </c>
      <c r="BW613">
        <v>0.153</v>
      </c>
      <c r="DC613">
        <f t="shared" si="45"/>
        <v>391</v>
      </c>
      <c r="DD613">
        <f t="shared" si="46"/>
        <v>36.909999999999997</v>
      </c>
      <c r="DE613">
        <f t="shared" si="47"/>
        <v>2.2350000000000003</v>
      </c>
      <c r="DF613">
        <f t="shared" si="48"/>
        <v>31.86</v>
      </c>
      <c r="DG613">
        <f t="shared" si="49"/>
        <v>20.481999999999999</v>
      </c>
      <c r="DH613">
        <v>319.995</v>
      </c>
    </row>
    <row r="614" spans="1:112" x14ac:dyDescent="0.3">
      <c r="A614">
        <v>8765461391</v>
      </c>
      <c r="B614">
        <v>10765591140</v>
      </c>
      <c r="C614" s="1">
        <v>45953.529861111114</v>
      </c>
      <c r="D614" s="1">
        <v>45958.845138888886</v>
      </c>
      <c r="E614" t="s">
        <v>1149</v>
      </c>
      <c r="F614">
        <v>4751.0200000000004</v>
      </c>
      <c r="G614">
        <v>4751</v>
      </c>
      <c r="H614">
        <v>0</v>
      </c>
      <c r="I614">
        <v>6000</v>
      </c>
      <c r="J614">
        <v>1043</v>
      </c>
      <c r="K614" t="s">
        <v>120</v>
      </c>
      <c r="L614">
        <v>18</v>
      </c>
      <c r="M614">
        <v>0</v>
      </c>
      <c r="N614">
        <v>362.37</v>
      </c>
      <c r="O614">
        <v>362.37</v>
      </c>
      <c r="P614">
        <v>20.131</v>
      </c>
      <c r="Q614">
        <v>4.0259999999999998</v>
      </c>
      <c r="R614">
        <v>31.86</v>
      </c>
      <c r="S614">
        <v>1513.6690000000001</v>
      </c>
      <c r="T614">
        <v>-1513.6690000000001</v>
      </c>
      <c r="U614">
        <v>-1537.826</v>
      </c>
      <c r="V614">
        <v>-71.98</v>
      </c>
      <c r="W614">
        <v>0</v>
      </c>
      <c r="X614">
        <v>61</v>
      </c>
      <c r="Y614">
        <v>0</v>
      </c>
      <c r="Z614">
        <v>10.98</v>
      </c>
      <c r="AA614">
        <v>1</v>
      </c>
      <c r="AB614" t="s">
        <v>110</v>
      </c>
      <c r="AC614">
        <v>4957</v>
      </c>
      <c r="AD614">
        <v>3141.194</v>
      </c>
      <c r="AE614">
        <v>0</v>
      </c>
      <c r="AF614">
        <v>3141.194</v>
      </c>
      <c r="AG614">
        <v>0</v>
      </c>
      <c r="AI614">
        <v>0</v>
      </c>
      <c r="AJ614">
        <v>-1537.826</v>
      </c>
      <c r="AK614">
        <v>-71.98</v>
      </c>
      <c r="AL614">
        <v>4751</v>
      </c>
      <c r="AM614" s="1"/>
      <c r="AN614" s="1"/>
      <c r="AO614" s="1"/>
      <c r="AP614">
        <v>0</v>
      </c>
      <c r="AQ614">
        <v>4026.28</v>
      </c>
      <c r="AR614">
        <v>0</v>
      </c>
      <c r="AS614">
        <v>9</v>
      </c>
      <c r="AT614">
        <v>9</v>
      </c>
      <c r="AU614">
        <v>0</v>
      </c>
      <c r="AV614">
        <v>0.25</v>
      </c>
      <c r="AW614">
        <v>0.25</v>
      </c>
      <c r="AX614">
        <v>0.1</v>
      </c>
      <c r="AY614" t="s">
        <v>127</v>
      </c>
      <c r="AZ614" t="s">
        <v>128</v>
      </c>
      <c r="BC614">
        <v>0</v>
      </c>
      <c r="BD614">
        <v>0</v>
      </c>
      <c r="BE614">
        <v>0</v>
      </c>
      <c r="BF614">
        <v>0</v>
      </c>
      <c r="BG614">
        <v>0</v>
      </c>
      <c r="BJ614">
        <v>31.86</v>
      </c>
      <c r="BK614">
        <v>0</v>
      </c>
      <c r="BL614">
        <v>1513.6690000000001</v>
      </c>
      <c r="BM614">
        <v>-1513.6690000000001</v>
      </c>
      <c r="BN614">
        <v>0</v>
      </c>
      <c r="BO614">
        <v>0</v>
      </c>
      <c r="BP614">
        <v>0</v>
      </c>
      <c r="BQ614">
        <v>1043</v>
      </c>
      <c r="BR614">
        <v>4.0262799999999999</v>
      </c>
      <c r="BS614" t="s">
        <v>1150</v>
      </c>
      <c r="BT614">
        <v>0</v>
      </c>
      <c r="BU614">
        <v>20.131</v>
      </c>
      <c r="BV614">
        <v>0</v>
      </c>
      <c r="BW614">
        <v>4.0259999999999998</v>
      </c>
      <c r="DC614">
        <f t="shared" si="45"/>
        <v>4751</v>
      </c>
      <c r="DD614">
        <f t="shared" si="46"/>
        <v>1513.6690000000001</v>
      </c>
      <c r="DE614">
        <f t="shared" si="47"/>
        <v>24.157</v>
      </c>
      <c r="DF614">
        <f t="shared" si="48"/>
        <v>71.98</v>
      </c>
      <c r="DG614">
        <f t="shared" si="49"/>
        <v>744.87099999999998</v>
      </c>
      <c r="DH614">
        <v>3141.194</v>
      </c>
    </row>
    <row r="615" spans="1:112" x14ac:dyDescent="0.3">
      <c r="A615">
        <v>8757832611</v>
      </c>
      <c r="B615">
        <v>10757903984</v>
      </c>
      <c r="C615" s="1">
        <v>45946.456944444442</v>
      </c>
      <c r="D615" s="1">
        <v>45950.574999999997</v>
      </c>
      <c r="E615" t="s">
        <v>1151</v>
      </c>
      <c r="F615">
        <v>2396</v>
      </c>
      <c r="G615">
        <v>0</v>
      </c>
      <c r="H615">
        <v>2396</v>
      </c>
      <c r="I615">
        <v>3250</v>
      </c>
      <c r="J615">
        <v>648</v>
      </c>
      <c r="K615" t="s">
        <v>109</v>
      </c>
      <c r="L615">
        <v>5</v>
      </c>
      <c r="M615">
        <v>114.1</v>
      </c>
      <c r="N615">
        <v>0</v>
      </c>
      <c r="O615">
        <v>0</v>
      </c>
      <c r="P615">
        <v>11.41</v>
      </c>
      <c r="Q615">
        <v>2.282</v>
      </c>
      <c r="R615">
        <v>25.96</v>
      </c>
      <c r="S615">
        <v>622.00199999999995</v>
      </c>
      <c r="T615">
        <v>-622.00199999999995</v>
      </c>
      <c r="U615">
        <v>-635.69399999999996</v>
      </c>
      <c r="V615">
        <v>-76.7</v>
      </c>
      <c r="W615">
        <v>0</v>
      </c>
      <c r="X615">
        <v>65</v>
      </c>
      <c r="Y615">
        <v>0</v>
      </c>
      <c r="Z615">
        <v>11.7</v>
      </c>
      <c r="AA615">
        <v>1</v>
      </c>
      <c r="AB615" t="s">
        <v>116</v>
      </c>
      <c r="AC615">
        <v>2602</v>
      </c>
      <c r="AD615">
        <v>1683.606</v>
      </c>
      <c r="AE615">
        <v>0</v>
      </c>
      <c r="AF615">
        <v>1683.606</v>
      </c>
      <c r="AG615">
        <v>-635.69399999999996</v>
      </c>
      <c r="AH615">
        <v>-76.7</v>
      </c>
      <c r="AI615">
        <v>2396</v>
      </c>
      <c r="AJ615">
        <v>0</v>
      </c>
      <c r="AL615">
        <v>0</v>
      </c>
      <c r="AM615" s="1"/>
      <c r="AN615" s="1"/>
      <c r="AO615" s="1"/>
      <c r="AP615">
        <v>0</v>
      </c>
      <c r="AQ615">
        <v>2281.9</v>
      </c>
      <c r="AR615">
        <v>5</v>
      </c>
      <c r="AS615">
        <v>0</v>
      </c>
      <c r="AT615">
        <v>0</v>
      </c>
      <c r="AU615">
        <v>0.5</v>
      </c>
      <c r="AV615">
        <v>0</v>
      </c>
      <c r="AW615">
        <v>0</v>
      </c>
      <c r="AX615">
        <v>0.1</v>
      </c>
      <c r="AY615" t="s">
        <v>121</v>
      </c>
      <c r="AZ615" t="s">
        <v>113</v>
      </c>
      <c r="BA615">
        <v>25.96</v>
      </c>
      <c r="BB615">
        <v>0</v>
      </c>
      <c r="BC615">
        <v>622.00199999999995</v>
      </c>
      <c r="BD615">
        <v>-622.00199999999995</v>
      </c>
      <c r="BE615">
        <v>0</v>
      </c>
      <c r="BF615">
        <v>0</v>
      </c>
      <c r="BG615">
        <v>0</v>
      </c>
      <c r="BH615">
        <v>648</v>
      </c>
      <c r="BI615">
        <v>2.2818999999999998</v>
      </c>
      <c r="BL615">
        <v>0</v>
      </c>
      <c r="BM615">
        <v>0</v>
      </c>
      <c r="BN615">
        <v>0</v>
      </c>
      <c r="BO615">
        <v>0</v>
      </c>
      <c r="BP615">
        <v>0</v>
      </c>
      <c r="BS615" t="s">
        <v>1152</v>
      </c>
      <c r="BT615">
        <v>11.41</v>
      </c>
      <c r="BU615">
        <v>0</v>
      </c>
      <c r="BV615">
        <v>2.282</v>
      </c>
      <c r="BW615">
        <v>0</v>
      </c>
      <c r="DC615">
        <f t="shared" si="45"/>
        <v>2396</v>
      </c>
      <c r="DD615">
        <f t="shared" si="46"/>
        <v>622.00199999999995</v>
      </c>
      <c r="DE615">
        <f t="shared" si="47"/>
        <v>13.692</v>
      </c>
      <c r="DF615">
        <f t="shared" si="48"/>
        <v>76.7</v>
      </c>
      <c r="DG615">
        <f t="shared" si="49"/>
        <v>125.50999999999999</v>
      </c>
      <c r="DH615">
        <v>1683.606</v>
      </c>
    </row>
    <row r="616" spans="1:112" x14ac:dyDescent="0.3">
      <c r="A616">
        <v>8767677299</v>
      </c>
      <c r="B616">
        <v>10767826809</v>
      </c>
      <c r="C616" s="1">
        <v>45953.531944444447</v>
      </c>
      <c r="D616" s="1">
        <v>45956.505555555559</v>
      </c>
      <c r="E616" t="s">
        <v>1153</v>
      </c>
      <c r="F616">
        <v>2150</v>
      </c>
      <c r="G616">
        <v>2150</v>
      </c>
      <c r="H616">
        <v>0</v>
      </c>
      <c r="I616">
        <v>4500</v>
      </c>
      <c r="J616">
        <v>2144</v>
      </c>
      <c r="K616" t="s">
        <v>109</v>
      </c>
      <c r="L616">
        <v>5</v>
      </c>
      <c r="M616">
        <v>102.38</v>
      </c>
      <c r="N616">
        <v>0</v>
      </c>
      <c r="O616">
        <v>0</v>
      </c>
      <c r="P616">
        <v>10.238</v>
      </c>
      <c r="Q616">
        <v>2.048</v>
      </c>
      <c r="R616">
        <v>31.86</v>
      </c>
      <c r="S616">
        <v>684.99</v>
      </c>
      <c r="T616">
        <v>-684.99</v>
      </c>
      <c r="U616">
        <v>-697.27599999999995</v>
      </c>
      <c r="V616">
        <v>-71.98</v>
      </c>
      <c r="W616">
        <v>0</v>
      </c>
      <c r="X616">
        <v>61</v>
      </c>
      <c r="Y616">
        <v>0</v>
      </c>
      <c r="Z616">
        <v>10.98</v>
      </c>
      <c r="AA616">
        <v>1</v>
      </c>
      <c r="AB616" t="s">
        <v>110</v>
      </c>
      <c r="AC616">
        <v>2356</v>
      </c>
      <c r="AD616">
        <v>1380.7439999999999</v>
      </c>
      <c r="AE616">
        <v>0</v>
      </c>
      <c r="AF616">
        <v>1380.7439999999999</v>
      </c>
      <c r="AG616">
        <v>0</v>
      </c>
      <c r="AI616">
        <v>0</v>
      </c>
      <c r="AJ616">
        <v>-697.27599999999995</v>
      </c>
      <c r="AK616">
        <v>-71.98</v>
      </c>
      <c r="AL616">
        <v>2150</v>
      </c>
      <c r="AM616" s="1"/>
      <c r="AN616" s="1"/>
      <c r="AO616" s="1"/>
      <c r="AP616">
        <v>0</v>
      </c>
      <c r="AQ616">
        <v>2047.62</v>
      </c>
      <c r="AR616">
        <v>5</v>
      </c>
      <c r="AS616">
        <v>0</v>
      </c>
      <c r="AT616">
        <v>0</v>
      </c>
      <c r="AU616">
        <v>0.5</v>
      </c>
      <c r="AV616">
        <v>0</v>
      </c>
      <c r="AW616">
        <v>0</v>
      </c>
      <c r="AX616">
        <v>0.1</v>
      </c>
      <c r="AY616" t="s">
        <v>127</v>
      </c>
      <c r="AZ616" t="s">
        <v>128</v>
      </c>
      <c r="BC616">
        <v>0</v>
      </c>
      <c r="BD616">
        <v>0</v>
      </c>
      <c r="BE616">
        <v>0</v>
      </c>
      <c r="BF616">
        <v>0</v>
      </c>
      <c r="BG616">
        <v>0</v>
      </c>
      <c r="BJ616">
        <v>31.86</v>
      </c>
      <c r="BK616">
        <v>0</v>
      </c>
      <c r="BL616">
        <v>684.99</v>
      </c>
      <c r="BM616">
        <v>-684.99</v>
      </c>
      <c r="BN616">
        <v>0</v>
      </c>
      <c r="BO616">
        <v>0</v>
      </c>
      <c r="BP616">
        <v>0</v>
      </c>
      <c r="BQ616">
        <v>2144</v>
      </c>
      <c r="BR616">
        <v>2.0476200000000002</v>
      </c>
      <c r="BS616" t="s">
        <v>1154</v>
      </c>
      <c r="BT616">
        <v>0</v>
      </c>
      <c r="BU616">
        <v>10.238</v>
      </c>
      <c r="BV616">
        <v>0</v>
      </c>
      <c r="BW616">
        <v>2.048</v>
      </c>
      <c r="DC616">
        <f t="shared" si="45"/>
        <v>2150</v>
      </c>
      <c r="DD616">
        <f t="shared" si="46"/>
        <v>684.99</v>
      </c>
      <c r="DE616">
        <f t="shared" si="47"/>
        <v>12.286</v>
      </c>
      <c r="DF616">
        <f t="shared" si="48"/>
        <v>71.98</v>
      </c>
      <c r="DG616">
        <f t="shared" si="49"/>
        <v>112.61799999999999</v>
      </c>
      <c r="DH616">
        <v>1380.7439999999999</v>
      </c>
    </row>
    <row r="617" spans="1:112" x14ac:dyDescent="0.3">
      <c r="A617">
        <v>8768463331</v>
      </c>
      <c r="B617">
        <v>10768616437</v>
      </c>
      <c r="C617" s="1">
        <v>45954.439583333333</v>
      </c>
      <c r="D617" s="1">
        <v>45957.591666666667</v>
      </c>
      <c r="E617" t="s">
        <v>1155</v>
      </c>
      <c r="F617">
        <v>2198</v>
      </c>
      <c r="G617">
        <v>0</v>
      </c>
      <c r="H617">
        <v>2198</v>
      </c>
      <c r="I617">
        <v>3000</v>
      </c>
      <c r="J617">
        <v>596</v>
      </c>
      <c r="K617" t="s">
        <v>109</v>
      </c>
      <c r="L617">
        <v>5</v>
      </c>
      <c r="M617">
        <v>104.67</v>
      </c>
      <c r="N617">
        <v>0</v>
      </c>
      <c r="O617">
        <v>0</v>
      </c>
      <c r="P617">
        <v>10.467000000000001</v>
      </c>
      <c r="Q617">
        <v>2.093</v>
      </c>
      <c r="R617">
        <v>25.96</v>
      </c>
      <c r="S617">
        <v>570.601</v>
      </c>
      <c r="T617">
        <v>-570.601</v>
      </c>
      <c r="U617">
        <v>-583.16099999999994</v>
      </c>
      <c r="V617">
        <v>-71.98</v>
      </c>
      <c r="W617">
        <v>0</v>
      </c>
      <c r="X617">
        <v>61</v>
      </c>
      <c r="Y617">
        <v>0</v>
      </c>
      <c r="Z617">
        <v>10.98</v>
      </c>
      <c r="AA617">
        <v>1</v>
      </c>
      <c r="AB617" t="s">
        <v>110</v>
      </c>
      <c r="AC617">
        <v>2404</v>
      </c>
      <c r="AD617">
        <v>1542.8589999999999</v>
      </c>
      <c r="AE617">
        <v>0</v>
      </c>
      <c r="AF617">
        <v>1542.8589999999999</v>
      </c>
      <c r="AG617">
        <v>-583.16099999999994</v>
      </c>
      <c r="AH617">
        <v>-71.98</v>
      </c>
      <c r="AI617">
        <v>2198</v>
      </c>
      <c r="AJ617">
        <v>0</v>
      </c>
      <c r="AL617">
        <v>0</v>
      </c>
      <c r="AM617" s="1"/>
      <c r="AN617" s="1"/>
      <c r="AO617" s="1"/>
      <c r="AP617">
        <v>0</v>
      </c>
      <c r="AQ617">
        <v>2093.33</v>
      </c>
      <c r="AR617">
        <v>5</v>
      </c>
      <c r="AS617">
        <v>0</v>
      </c>
      <c r="AT617">
        <v>0</v>
      </c>
      <c r="AU617">
        <v>0.5</v>
      </c>
      <c r="AV617">
        <v>0</v>
      </c>
      <c r="AW617">
        <v>0</v>
      </c>
      <c r="AX617">
        <v>0.1</v>
      </c>
      <c r="AY617" t="s">
        <v>121</v>
      </c>
      <c r="AZ617" t="s">
        <v>113</v>
      </c>
      <c r="BA617">
        <v>25.96</v>
      </c>
      <c r="BB617">
        <v>0</v>
      </c>
      <c r="BC617">
        <v>570.601</v>
      </c>
      <c r="BD617">
        <v>-570.601</v>
      </c>
      <c r="BE617">
        <v>0</v>
      </c>
      <c r="BF617">
        <v>0</v>
      </c>
      <c r="BG617">
        <v>0</v>
      </c>
      <c r="BH617">
        <v>596</v>
      </c>
      <c r="BI617">
        <v>2.0933299999999999</v>
      </c>
      <c r="BL617">
        <v>0</v>
      </c>
      <c r="BM617">
        <v>0</v>
      </c>
      <c r="BN617">
        <v>0</v>
      </c>
      <c r="BO617">
        <v>0</v>
      </c>
      <c r="BP617">
        <v>0</v>
      </c>
      <c r="BS617" t="s">
        <v>1156</v>
      </c>
      <c r="BT617">
        <v>10.467000000000001</v>
      </c>
      <c r="BU617">
        <v>0</v>
      </c>
      <c r="BV617">
        <v>2.093</v>
      </c>
      <c r="BW617">
        <v>0</v>
      </c>
      <c r="DC617">
        <f t="shared" si="45"/>
        <v>2198</v>
      </c>
      <c r="DD617">
        <f t="shared" si="46"/>
        <v>570.601</v>
      </c>
      <c r="DE617">
        <f t="shared" si="47"/>
        <v>12.56</v>
      </c>
      <c r="DF617">
        <f t="shared" si="48"/>
        <v>71.98</v>
      </c>
      <c r="DG617">
        <f t="shared" si="49"/>
        <v>115.137</v>
      </c>
      <c r="DH617">
        <v>1542.8589999999999</v>
      </c>
    </row>
    <row r="618" spans="1:112" x14ac:dyDescent="0.3">
      <c r="A618">
        <v>8760671701</v>
      </c>
      <c r="B618">
        <v>10760763722</v>
      </c>
      <c r="C618" s="1">
        <v>45947.790972222225</v>
      </c>
      <c r="D618" s="1">
        <v>45951.714583333334</v>
      </c>
      <c r="E618" t="s">
        <v>108</v>
      </c>
      <c r="F618">
        <v>2410</v>
      </c>
      <c r="G618">
        <v>2410</v>
      </c>
      <c r="H618">
        <v>0</v>
      </c>
      <c r="I618">
        <v>3500</v>
      </c>
      <c r="J618">
        <v>884</v>
      </c>
      <c r="K618" t="s">
        <v>109</v>
      </c>
      <c r="L618">
        <v>5</v>
      </c>
      <c r="M618">
        <v>114.76</v>
      </c>
      <c r="N618">
        <v>0</v>
      </c>
      <c r="O618">
        <v>0</v>
      </c>
      <c r="P618">
        <v>11.476000000000001</v>
      </c>
      <c r="Q618">
        <v>2.2949999999999999</v>
      </c>
      <c r="R618">
        <v>24.78</v>
      </c>
      <c r="S618">
        <v>597.19799999999998</v>
      </c>
      <c r="T618">
        <v>-597.19799999999998</v>
      </c>
      <c r="U618">
        <v>-610.96900000000005</v>
      </c>
      <c r="V618">
        <v>-76.7</v>
      </c>
      <c r="W618">
        <v>0</v>
      </c>
      <c r="X618">
        <v>65</v>
      </c>
      <c r="Y618">
        <v>0</v>
      </c>
      <c r="Z618">
        <v>11.7</v>
      </c>
      <c r="AA618">
        <v>1</v>
      </c>
      <c r="AB618" t="s">
        <v>110</v>
      </c>
      <c r="AC618">
        <v>2616</v>
      </c>
      <c r="AD618">
        <v>1722.3309999999999</v>
      </c>
      <c r="AE618">
        <v>0</v>
      </c>
      <c r="AF618">
        <v>1722.3309999999999</v>
      </c>
      <c r="AG618">
        <v>0</v>
      </c>
      <c r="AI618">
        <v>0</v>
      </c>
      <c r="AJ618">
        <v>-610.96900000000005</v>
      </c>
      <c r="AK618">
        <v>-76.7</v>
      </c>
      <c r="AL618">
        <v>2410</v>
      </c>
      <c r="AM618" s="1"/>
      <c r="AN618" s="1"/>
      <c r="AO618" s="1"/>
      <c r="AP618">
        <v>0</v>
      </c>
      <c r="AQ618">
        <v>2295.2399999999998</v>
      </c>
      <c r="AR618">
        <v>5</v>
      </c>
      <c r="AS618">
        <v>0</v>
      </c>
      <c r="AT618">
        <v>0</v>
      </c>
      <c r="AU618">
        <v>0.5</v>
      </c>
      <c r="AV618">
        <v>0</v>
      </c>
      <c r="AW618">
        <v>0</v>
      </c>
      <c r="AX618">
        <v>0.1</v>
      </c>
      <c r="AY618" t="s">
        <v>112</v>
      </c>
      <c r="AZ618" t="s">
        <v>113</v>
      </c>
      <c r="BC618">
        <v>0</v>
      </c>
      <c r="BD618">
        <v>0</v>
      </c>
      <c r="BE618">
        <v>0</v>
      </c>
      <c r="BF618">
        <v>0</v>
      </c>
      <c r="BG618">
        <v>0</v>
      </c>
      <c r="BJ618">
        <v>24.78</v>
      </c>
      <c r="BK618">
        <v>0</v>
      </c>
      <c r="BL618">
        <v>597.19799999999998</v>
      </c>
      <c r="BM618">
        <v>-597.19799999999998</v>
      </c>
      <c r="BN618">
        <v>0</v>
      </c>
      <c r="BO618">
        <v>0</v>
      </c>
      <c r="BP618">
        <v>0</v>
      </c>
      <c r="BQ618">
        <v>884</v>
      </c>
      <c r="BR618">
        <v>2.2952400000000002</v>
      </c>
      <c r="BS618" t="s">
        <v>1157</v>
      </c>
      <c r="BT618">
        <v>0</v>
      </c>
      <c r="BU618">
        <v>11.476000000000001</v>
      </c>
      <c r="BV618">
        <v>0</v>
      </c>
      <c r="BW618">
        <v>2.2949999999999999</v>
      </c>
      <c r="DC618">
        <f t="shared" si="45"/>
        <v>2410</v>
      </c>
      <c r="DD618">
        <f t="shared" si="46"/>
        <v>597.19799999999998</v>
      </c>
      <c r="DE618">
        <f t="shared" si="47"/>
        <v>13.771000000000001</v>
      </c>
      <c r="DF618">
        <f t="shared" si="48"/>
        <v>76.7</v>
      </c>
      <c r="DG618">
        <f t="shared" si="49"/>
        <v>126.236</v>
      </c>
      <c r="DH618">
        <v>1722.3310000000001</v>
      </c>
    </row>
    <row r="619" spans="1:112" x14ac:dyDescent="0.3">
      <c r="A619">
        <v>8756228885</v>
      </c>
      <c r="B619">
        <v>10756288833</v>
      </c>
      <c r="C619" s="1">
        <v>45945.45416666667</v>
      </c>
      <c r="D619" s="1">
        <v>45950.573611111111</v>
      </c>
      <c r="E619" t="s">
        <v>1158</v>
      </c>
      <c r="F619">
        <v>3169</v>
      </c>
      <c r="G619">
        <v>3169</v>
      </c>
      <c r="H619">
        <v>0</v>
      </c>
      <c r="I619">
        <v>3750</v>
      </c>
      <c r="J619">
        <v>375</v>
      </c>
      <c r="K619" t="s">
        <v>109</v>
      </c>
      <c r="L619">
        <v>18</v>
      </c>
      <c r="M619">
        <v>483.41</v>
      </c>
      <c r="N619">
        <v>0</v>
      </c>
      <c r="O619">
        <v>0</v>
      </c>
      <c r="P619">
        <v>13.428000000000001</v>
      </c>
      <c r="Q619">
        <v>2.6859999999999999</v>
      </c>
      <c r="R619">
        <v>24.78</v>
      </c>
      <c r="S619">
        <v>785.27800000000002</v>
      </c>
      <c r="T619">
        <v>-785.27800000000002</v>
      </c>
      <c r="U619">
        <v>-801.39200000000005</v>
      </c>
      <c r="V619">
        <v>-76.7</v>
      </c>
      <c r="W619">
        <v>0</v>
      </c>
      <c r="X619">
        <v>65</v>
      </c>
      <c r="Y619">
        <v>0</v>
      </c>
      <c r="Z619">
        <v>11.7</v>
      </c>
      <c r="AA619">
        <v>1</v>
      </c>
      <c r="AB619" t="s">
        <v>116</v>
      </c>
      <c r="AC619">
        <v>3375</v>
      </c>
      <c r="AD619">
        <v>2290.9079999999999</v>
      </c>
      <c r="AE619">
        <v>0</v>
      </c>
      <c r="AF619">
        <v>2290.9079999999999</v>
      </c>
      <c r="AG619">
        <v>0</v>
      </c>
      <c r="AI619">
        <v>0</v>
      </c>
      <c r="AJ619">
        <v>-801.39200000000005</v>
      </c>
      <c r="AK619">
        <v>-76.7</v>
      </c>
      <c r="AL619">
        <v>3169</v>
      </c>
      <c r="AM619" s="1"/>
      <c r="AN619" s="1"/>
      <c r="AO619" s="1"/>
      <c r="AP619">
        <v>0</v>
      </c>
      <c r="AQ619">
        <v>2685.59</v>
      </c>
      <c r="AR619">
        <v>18</v>
      </c>
      <c r="AS619">
        <v>0</v>
      </c>
      <c r="AT619">
        <v>0</v>
      </c>
      <c r="AU619">
        <v>0.5</v>
      </c>
      <c r="AV619">
        <v>0</v>
      </c>
      <c r="AW619">
        <v>0</v>
      </c>
      <c r="AX619">
        <v>0.1</v>
      </c>
      <c r="AY619" t="s">
        <v>112</v>
      </c>
      <c r="AZ619" t="s">
        <v>124</v>
      </c>
      <c r="BC619">
        <v>0</v>
      </c>
      <c r="BD619">
        <v>0</v>
      </c>
      <c r="BE619">
        <v>0</v>
      </c>
      <c r="BF619">
        <v>0</v>
      </c>
      <c r="BG619">
        <v>0</v>
      </c>
      <c r="BJ619">
        <v>24.78</v>
      </c>
      <c r="BK619">
        <v>0</v>
      </c>
      <c r="BL619">
        <v>785.27800000000002</v>
      </c>
      <c r="BM619">
        <v>-785.27800000000002</v>
      </c>
      <c r="BN619">
        <v>0</v>
      </c>
      <c r="BO619">
        <v>0</v>
      </c>
      <c r="BP619">
        <v>0</v>
      </c>
      <c r="BQ619">
        <v>375</v>
      </c>
      <c r="BR619">
        <v>2.6855899999999999</v>
      </c>
      <c r="BS619" t="s">
        <v>1159</v>
      </c>
      <c r="BT619">
        <v>0</v>
      </c>
      <c r="BU619">
        <v>13.428000000000001</v>
      </c>
      <c r="BV619">
        <v>0</v>
      </c>
      <c r="BW619">
        <v>2.6859999999999999</v>
      </c>
      <c r="DC619">
        <f t="shared" si="45"/>
        <v>3169</v>
      </c>
      <c r="DD619">
        <f t="shared" si="46"/>
        <v>785.27800000000002</v>
      </c>
      <c r="DE619">
        <f t="shared" si="47"/>
        <v>16.114000000000001</v>
      </c>
      <c r="DF619">
        <f t="shared" si="48"/>
        <v>76.7</v>
      </c>
      <c r="DG619">
        <f t="shared" si="49"/>
        <v>496.83800000000002</v>
      </c>
      <c r="DH619">
        <v>2290.9079999999999</v>
      </c>
    </row>
    <row r="620" spans="1:112" x14ac:dyDescent="0.3">
      <c r="A620">
        <v>8757464040</v>
      </c>
      <c r="B620">
        <v>10757535392</v>
      </c>
      <c r="C620" s="1">
        <v>45946.456944444442</v>
      </c>
      <c r="D620" s="1">
        <v>45952.518055555556</v>
      </c>
      <c r="E620" t="s">
        <v>1160</v>
      </c>
      <c r="F620">
        <v>3102</v>
      </c>
      <c r="G620">
        <v>0</v>
      </c>
      <c r="H620">
        <v>3102</v>
      </c>
      <c r="I620">
        <v>3500</v>
      </c>
      <c r="J620">
        <v>192</v>
      </c>
      <c r="K620" t="s">
        <v>109</v>
      </c>
      <c r="L620">
        <v>18</v>
      </c>
      <c r="M620">
        <v>473.19</v>
      </c>
      <c r="N620">
        <v>0</v>
      </c>
      <c r="O620">
        <v>0</v>
      </c>
      <c r="P620">
        <v>13.144</v>
      </c>
      <c r="Q620">
        <v>2.629</v>
      </c>
      <c r="R620">
        <v>25.96</v>
      </c>
      <c r="S620">
        <v>805.279</v>
      </c>
      <c r="T620">
        <v>-805.279</v>
      </c>
      <c r="U620">
        <v>-821.05200000000002</v>
      </c>
      <c r="V620">
        <v>-76.7</v>
      </c>
      <c r="W620">
        <v>0</v>
      </c>
      <c r="X620">
        <v>65</v>
      </c>
      <c r="Y620">
        <v>0</v>
      </c>
      <c r="Z620">
        <v>11.7</v>
      </c>
      <c r="AA620">
        <v>1</v>
      </c>
      <c r="AB620" t="s">
        <v>116</v>
      </c>
      <c r="AC620">
        <v>3308</v>
      </c>
      <c r="AD620">
        <v>2204.248</v>
      </c>
      <c r="AE620">
        <v>0</v>
      </c>
      <c r="AF620">
        <v>2204.248</v>
      </c>
      <c r="AG620">
        <v>-821.05200000000002</v>
      </c>
      <c r="AH620">
        <v>-76.7</v>
      </c>
      <c r="AI620">
        <v>3102</v>
      </c>
      <c r="AJ620">
        <v>0</v>
      </c>
      <c r="AL620">
        <v>0</v>
      </c>
      <c r="AM620" s="1"/>
      <c r="AN620" s="1"/>
      <c r="AO620" s="1"/>
      <c r="AP620">
        <v>0</v>
      </c>
      <c r="AQ620">
        <v>2628.81</v>
      </c>
      <c r="AR620">
        <v>18</v>
      </c>
      <c r="AS620">
        <v>0</v>
      </c>
      <c r="AT620">
        <v>0</v>
      </c>
      <c r="AU620">
        <v>0.5</v>
      </c>
      <c r="AV620">
        <v>0</v>
      </c>
      <c r="AW620">
        <v>0</v>
      </c>
      <c r="AX620">
        <v>0.1</v>
      </c>
      <c r="AY620" t="s">
        <v>121</v>
      </c>
      <c r="AZ620" t="s">
        <v>113</v>
      </c>
      <c r="BA620">
        <v>25.96</v>
      </c>
      <c r="BB620">
        <v>0</v>
      </c>
      <c r="BC620">
        <v>805.279</v>
      </c>
      <c r="BD620">
        <v>-805.279</v>
      </c>
      <c r="BE620">
        <v>0</v>
      </c>
      <c r="BF620">
        <v>0</v>
      </c>
      <c r="BG620">
        <v>0</v>
      </c>
      <c r="BH620">
        <v>192</v>
      </c>
      <c r="BI620">
        <v>2.6288100000000001</v>
      </c>
      <c r="BL620">
        <v>0</v>
      </c>
      <c r="BM620">
        <v>0</v>
      </c>
      <c r="BN620">
        <v>0</v>
      </c>
      <c r="BO620">
        <v>0</v>
      </c>
      <c r="BP620">
        <v>0</v>
      </c>
      <c r="BS620" t="s">
        <v>1161</v>
      </c>
      <c r="BT620">
        <v>13.144</v>
      </c>
      <c r="BU620">
        <v>0</v>
      </c>
      <c r="BV620">
        <v>2.629</v>
      </c>
      <c r="BW620">
        <v>0</v>
      </c>
      <c r="DC620">
        <f t="shared" si="45"/>
        <v>3102</v>
      </c>
      <c r="DD620">
        <f t="shared" si="46"/>
        <v>805.279</v>
      </c>
      <c r="DE620">
        <f t="shared" si="47"/>
        <v>15.773</v>
      </c>
      <c r="DF620">
        <f t="shared" si="48"/>
        <v>76.7</v>
      </c>
      <c r="DG620">
        <f t="shared" si="49"/>
        <v>486.334</v>
      </c>
      <c r="DH620">
        <v>2204.248</v>
      </c>
    </row>
    <row r="621" spans="1:112" x14ac:dyDescent="0.3">
      <c r="A621">
        <v>8768840372</v>
      </c>
      <c r="B621">
        <v>10768996392</v>
      </c>
      <c r="C621" s="1">
        <v>45954.774305555555</v>
      </c>
      <c r="D621" s="1">
        <v>45960.568749999999</v>
      </c>
      <c r="E621" t="s">
        <v>853</v>
      </c>
      <c r="F621">
        <v>3629</v>
      </c>
      <c r="G621">
        <v>0</v>
      </c>
      <c r="H621">
        <v>3629</v>
      </c>
      <c r="I621">
        <v>5000</v>
      </c>
      <c r="J621">
        <v>1165</v>
      </c>
      <c r="K621" t="s">
        <v>109</v>
      </c>
      <c r="L621">
        <v>18</v>
      </c>
      <c r="M621">
        <v>553.58000000000004</v>
      </c>
      <c r="N621">
        <v>0</v>
      </c>
      <c r="O621">
        <v>0</v>
      </c>
      <c r="P621">
        <v>15.377000000000001</v>
      </c>
      <c r="Q621">
        <v>3.0750000000000002</v>
      </c>
      <c r="R621">
        <v>31.86</v>
      </c>
      <c r="S621">
        <v>1156.1990000000001</v>
      </c>
      <c r="T621">
        <v>-1156.1990000000001</v>
      </c>
      <c r="U621">
        <v>-1174.6510000000001</v>
      </c>
      <c r="V621">
        <v>-71.98</v>
      </c>
      <c r="W621">
        <v>0</v>
      </c>
      <c r="X621">
        <v>61</v>
      </c>
      <c r="Y621">
        <v>0</v>
      </c>
      <c r="Z621">
        <v>10.98</v>
      </c>
      <c r="AA621">
        <v>1</v>
      </c>
      <c r="AB621" t="s">
        <v>116</v>
      </c>
      <c r="AC621">
        <v>3835</v>
      </c>
      <c r="AD621">
        <v>2382.3690000000001</v>
      </c>
      <c r="AE621">
        <v>0</v>
      </c>
      <c r="AF621">
        <v>2382.3690000000001</v>
      </c>
      <c r="AG621">
        <v>-1174.6510000000001</v>
      </c>
      <c r="AH621">
        <v>-71.98</v>
      </c>
      <c r="AI621">
        <v>3629</v>
      </c>
      <c r="AJ621">
        <v>0</v>
      </c>
      <c r="AL621">
        <v>0</v>
      </c>
      <c r="AM621" s="1"/>
      <c r="AN621" s="1"/>
      <c r="AO621" s="1"/>
      <c r="AP621">
        <v>0</v>
      </c>
      <c r="AQ621">
        <v>3075.42</v>
      </c>
      <c r="AR621">
        <v>18</v>
      </c>
      <c r="AS621">
        <v>0</v>
      </c>
      <c r="AT621">
        <v>0</v>
      </c>
      <c r="AU621">
        <v>0.5</v>
      </c>
      <c r="AV621">
        <v>0</v>
      </c>
      <c r="AW621">
        <v>0</v>
      </c>
      <c r="AX621">
        <v>0.1</v>
      </c>
      <c r="AY621" t="s">
        <v>127</v>
      </c>
      <c r="AZ621" t="s">
        <v>128</v>
      </c>
      <c r="BA621">
        <v>31.86</v>
      </c>
      <c r="BB621">
        <v>0</v>
      </c>
      <c r="BC621">
        <v>1156.1990000000001</v>
      </c>
      <c r="BD621">
        <v>-1156.1990000000001</v>
      </c>
      <c r="BE621">
        <v>0</v>
      </c>
      <c r="BF621">
        <v>0</v>
      </c>
      <c r="BG621">
        <v>0</v>
      </c>
      <c r="BH621">
        <v>1165</v>
      </c>
      <c r="BI621">
        <v>3.0754199999999998</v>
      </c>
      <c r="BL621">
        <v>0</v>
      </c>
      <c r="BM621">
        <v>0</v>
      </c>
      <c r="BN621">
        <v>0</v>
      </c>
      <c r="BO621">
        <v>0</v>
      </c>
      <c r="BP621">
        <v>0</v>
      </c>
      <c r="BS621" t="s">
        <v>1162</v>
      </c>
      <c r="BT621">
        <v>15.377000000000001</v>
      </c>
      <c r="BU621">
        <v>0</v>
      </c>
      <c r="BV621">
        <v>3.0750000000000002</v>
      </c>
      <c r="BW621">
        <v>0</v>
      </c>
      <c r="DC621">
        <f t="shared" si="45"/>
        <v>3629</v>
      </c>
      <c r="DD621">
        <f t="shared" si="46"/>
        <v>1156.1990000000001</v>
      </c>
      <c r="DE621">
        <f t="shared" si="47"/>
        <v>18.452000000000002</v>
      </c>
      <c r="DF621">
        <f t="shared" si="48"/>
        <v>71.98</v>
      </c>
      <c r="DG621">
        <f t="shared" si="49"/>
        <v>568.95699999999999</v>
      </c>
      <c r="DH621">
        <v>2382.3689999999997</v>
      </c>
    </row>
    <row r="622" spans="1:112" x14ac:dyDescent="0.3">
      <c r="A622">
        <v>8766466372</v>
      </c>
      <c r="B622">
        <v>10766605571</v>
      </c>
      <c r="C622" s="1">
        <v>45953.529861111114</v>
      </c>
      <c r="D622" s="1">
        <v>45960.511111111111</v>
      </c>
      <c r="E622" t="s">
        <v>188</v>
      </c>
      <c r="F622">
        <v>2410</v>
      </c>
      <c r="G622">
        <v>1412.0050000000001</v>
      </c>
      <c r="H622">
        <v>997.995</v>
      </c>
      <c r="I622">
        <v>3500</v>
      </c>
      <c r="J622">
        <v>884</v>
      </c>
      <c r="K622" t="s">
        <v>109</v>
      </c>
      <c r="L622">
        <v>5</v>
      </c>
      <c r="M622">
        <v>114.76</v>
      </c>
      <c r="N622">
        <v>0</v>
      </c>
      <c r="O622">
        <v>0</v>
      </c>
      <c r="P622">
        <v>11.476000000000001</v>
      </c>
      <c r="Q622">
        <v>2.2949999999999999</v>
      </c>
      <c r="R622">
        <v>24.78</v>
      </c>
      <c r="S622">
        <v>597.19799999999998</v>
      </c>
      <c r="T622">
        <v>-597.19799999999998</v>
      </c>
      <c r="U622">
        <v>-610.96900000000005</v>
      </c>
      <c r="V622">
        <v>-71.98</v>
      </c>
      <c r="W622">
        <v>0</v>
      </c>
      <c r="X622">
        <v>61</v>
      </c>
      <c r="Y622">
        <v>0</v>
      </c>
      <c r="Z622">
        <v>10.98</v>
      </c>
      <c r="AA622">
        <v>1</v>
      </c>
      <c r="AB622" t="s">
        <v>116</v>
      </c>
      <c r="AC622">
        <v>2616</v>
      </c>
      <c r="AD622">
        <v>1727.0509999999999</v>
      </c>
      <c r="AE622">
        <v>0</v>
      </c>
      <c r="AF622">
        <v>1727.0509999999999</v>
      </c>
      <c r="AG622">
        <v>-253.005</v>
      </c>
      <c r="AH622">
        <v>-29.806799999999999</v>
      </c>
      <c r="AI622">
        <v>997.995</v>
      </c>
      <c r="AJ622">
        <v>-357.964</v>
      </c>
      <c r="AK622">
        <v>-42.173200000000001</v>
      </c>
      <c r="AL622">
        <v>1412.0050000000001</v>
      </c>
      <c r="AM622" s="1"/>
      <c r="AN622" s="1"/>
      <c r="AO622" s="1"/>
      <c r="AP622">
        <v>0</v>
      </c>
      <c r="AQ622">
        <v>2295.2399999999998</v>
      </c>
      <c r="AR622">
        <v>5</v>
      </c>
      <c r="AS622">
        <v>0</v>
      </c>
      <c r="AT622">
        <v>0</v>
      </c>
      <c r="AU622">
        <v>0.5</v>
      </c>
      <c r="AV622">
        <v>0</v>
      </c>
      <c r="AW622">
        <v>0</v>
      </c>
      <c r="AX622">
        <v>0.1</v>
      </c>
      <c r="AY622" t="s">
        <v>112</v>
      </c>
      <c r="AZ622" t="s">
        <v>113</v>
      </c>
      <c r="BA622">
        <v>24.78</v>
      </c>
      <c r="BB622">
        <v>0</v>
      </c>
      <c r="BC622">
        <v>247.303</v>
      </c>
      <c r="BD622">
        <v>-247.303</v>
      </c>
      <c r="BE622">
        <v>0</v>
      </c>
      <c r="BF622">
        <v>0</v>
      </c>
      <c r="BG622">
        <v>0</v>
      </c>
      <c r="BH622">
        <v>884</v>
      </c>
      <c r="BI622">
        <v>2.2952400000000002</v>
      </c>
      <c r="BJ622">
        <v>24.78</v>
      </c>
      <c r="BK622">
        <v>0</v>
      </c>
      <c r="BL622">
        <v>349.89499999999998</v>
      </c>
      <c r="BM622">
        <v>-349.89499999999998</v>
      </c>
      <c r="BN622">
        <v>0</v>
      </c>
      <c r="BO622">
        <v>0</v>
      </c>
      <c r="BP622">
        <v>0</v>
      </c>
      <c r="BQ622">
        <v>884</v>
      </c>
      <c r="BR622">
        <v>2.2952400000000002</v>
      </c>
      <c r="BS622" t="s">
        <v>1163</v>
      </c>
      <c r="BT622">
        <v>4.7519999999999998</v>
      </c>
      <c r="BU622">
        <v>6.7240000000000002</v>
      </c>
      <c r="BV622">
        <v>0.95</v>
      </c>
      <c r="BW622">
        <v>1.345</v>
      </c>
      <c r="DC622">
        <f t="shared" si="45"/>
        <v>2410</v>
      </c>
      <c r="DD622">
        <f t="shared" si="46"/>
        <v>597.19799999999998</v>
      </c>
      <c r="DE622">
        <f t="shared" si="47"/>
        <v>13.771000000000001</v>
      </c>
      <c r="DF622">
        <f t="shared" si="48"/>
        <v>71.98</v>
      </c>
      <c r="DG622">
        <f t="shared" si="49"/>
        <v>126.236</v>
      </c>
      <c r="DH622">
        <v>1727.0510000000002</v>
      </c>
    </row>
    <row r="623" spans="1:112" x14ac:dyDescent="0.3">
      <c r="A623">
        <v>8760314925</v>
      </c>
      <c r="B623">
        <v>10760404012</v>
      </c>
      <c r="C623" s="1">
        <v>45947.545138888891</v>
      </c>
      <c r="D623" s="1">
        <v>45951.584027777775</v>
      </c>
      <c r="E623" t="s">
        <v>612</v>
      </c>
      <c r="F623">
        <v>2731</v>
      </c>
      <c r="G623">
        <v>2731</v>
      </c>
      <c r="H623">
        <v>0</v>
      </c>
      <c r="I623">
        <v>3500</v>
      </c>
      <c r="J623">
        <v>408</v>
      </c>
      <c r="K623" t="s">
        <v>109</v>
      </c>
      <c r="L623">
        <v>18</v>
      </c>
      <c r="M623">
        <v>416.59</v>
      </c>
      <c r="N623">
        <v>0</v>
      </c>
      <c r="O623">
        <v>0</v>
      </c>
      <c r="P623">
        <v>11.571999999999999</v>
      </c>
      <c r="Q623">
        <v>2.3140000000000001</v>
      </c>
      <c r="R623">
        <v>21.24</v>
      </c>
      <c r="S623">
        <v>580.06399999999996</v>
      </c>
      <c r="T623">
        <v>-580.06399999999996</v>
      </c>
      <c r="U623">
        <v>-593.95000000000005</v>
      </c>
      <c r="V623">
        <v>-76.7</v>
      </c>
      <c r="W623">
        <v>0</v>
      </c>
      <c r="X623">
        <v>65</v>
      </c>
      <c r="Y623">
        <v>0</v>
      </c>
      <c r="Z623">
        <v>11.7</v>
      </c>
      <c r="AA623">
        <v>1</v>
      </c>
      <c r="AB623" t="s">
        <v>116</v>
      </c>
      <c r="AC623">
        <v>2937</v>
      </c>
      <c r="AD623">
        <v>2060.35</v>
      </c>
      <c r="AE623">
        <v>0</v>
      </c>
      <c r="AF623">
        <v>2060.35</v>
      </c>
      <c r="AG623">
        <v>0</v>
      </c>
      <c r="AI623">
        <v>0</v>
      </c>
      <c r="AJ623">
        <v>-593.95000000000005</v>
      </c>
      <c r="AK623">
        <v>-76.7</v>
      </c>
      <c r="AL623">
        <v>2731</v>
      </c>
      <c r="AM623" s="1"/>
      <c r="AN623" s="1"/>
      <c r="AO623" s="1"/>
      <c r="AP623">
        <v>0</v>
      </c>
      <c r="AQ623">
        <v>2314.41</v>
      </c>
      <c r="AR623">
        <v>18</v>
      </c>
      <c r="AS623">
        <v>0</v>
      </c>
      <c r="AT623">
        <v>0</v>
      </c>
      <c r="AU623">
        <v>0.5</v>
      </c>
      <c r="AV623">
        <v>0</v>
      </c>
      <c r="AW623">
        <v>0</v>
      </c>
      <c r="AX623">
        <v>0.1</v>
      </c>
      <c r="AY623" t="s">
        <v>112</v>
      </c>
      <c r="AZ623" t="s">
        <v>128</v>
      </c>
      <c r="BC623">
        <v>0</v>
      </c>
      <c r="BD623">
        <v>0</v>
      </c>
      <c r="BE623">
        <v>0</v>
      </c>
      <c r="BF623">
        <v>0</v>
      </c>
      <c r="BG623">
        <v>0</v>
      </c>
      <c r="BJ623">
        <v>21.24</v>
      </c>
      <c r="BK623">
        <v>0</v>
      </c>
      <c r="BL623">
        <v>580.06399999999996</v>
      </c>
      <c r="BM623">
        <v>-580.06399999999996</v>
      </c>
      <c r="BN623">
        <v>0</v>
      </c>
      <c r="BO623">
        <v>0</v>
      </c>
      <c r="BP623">
        <v>0</v>
      </c>
      <c r="BQ623">
        <v>408</v>
      </c>
      <c r="BR623">
        <v>2.3144100000000001</v>
      </c>
      <c r="BS623" t="s">
        <v>1164</v>
      </c>
      <c r="BT623">
        <v>0</v>
      </c>
      <c r="BU623">
        <v>11.571999999999999</v>
      </c>
      <c r="BV623">
        <v>0</v>
      </c>
      <c r="BW623">
        <v>2.3140000000000001</v>
      </c>
      <c r="DC623">
        <f t="shared" si="45"/>
        <v>2731</v>
      </c>
      <c r="DD623">
        <f t="shared" si="46"/>
        <v>580.06399999999996</v>
      </c>
      <c r="DE623">
        <f t="shared" si="47"/>
        <v>13.885999999999999</v>
      </c>
      <c r="DF623">
        <f t="shared" si="48"/>
        <v>76.7</v>
      </c>
      <c r="DG623">
        <f t="shared" si="49"/>
        <v>428.16199999999998</v>
      </c>
      <c r="DH623">
        <v>2060.3500000000004</v>
      </c>
    </row>
    <row r="624" spans="1:112" x14ac:dyDescent="0.3">
      <c r="A624">
        <v>8761139333</v>
      </c>
      <c r="B624">
        <v>10761234279</v>
      </c>
      <c r="C624" s="1">
        <v>45948.45416666667</v>
      </c>
      <c r="D624" s="1">
        <v>45950.693749999999</v>
      </c>
      <c r="E624" t="s">
        <v>403</v>
      </c>
      <c r="F624">
        <v>3194</v>
      </c>
      <c r="G624">
        <v>0</v>
      </c>
      <c r="H624">
        <v>3194</v>
      </c>
      <c r="I624">
        <v>4000</v>
      </c>
      <c r="J624">
        <v>600</v>
      </c>
      <c r="K624" t="s">
        <v>120</v>
      </c>
      <c r="L624">
        <v>18</v>
      </c>
      <c r="M624">
        <v>0</v>
      </c>
      <c r="N624">
        <v>243.61</v>
      </c>
      <c r="O624">
        <v>243.61</v>
      </c>
      <c r="P624">
        <v>13.534000000000001</v>
      </c>
      <c r="Q624">
        <v>2.7069999999999999</v>
      </c>
      <c r="R624">
        <v>24.78</v>
      </c>
      <c r="S624">
        <v>791.47299999999996</v>
      </c>
      <c r="T624">
        <v>-791.47299999999996</v>
      </c>
      <c r="U624">
        <v>-807.71400000000006</v>
      </c>
      <c r="V624">
        <v>-76.7</v>
      </c>
      <c r="W624">
        <v>0</v>
      </c>
      <c r="X624">
        <v>65</v>
      </c>
      <c r="Y624">
        <v>0</v>
      </c>
      <c r="Z624">
        <v>11.7</v>
      </c>
      <c r="AA624">
        <v>1</v>
      </c>
      <c r="AB624" t="s">
        <v>131</v>
      </c>
      <c r="AC624">
        <v>3400</v>
      </c>
      <c r="AD624">
        <v>2309.5859999999998</v>
      </c>
      <c r="AE624">
        <v>0</v>
      </c>
      <c r="AF624">
        <v>2309.5859999999998</v>
      </c>
      <c r="AG624">
        <v>-807.71400000000006</v>
      </c>
      <c r="AH624">
        <v>-76.7</v>
      </c>
      <c r="AI624">
        <v>3194</v>
      </c>
      <c r="AJ624">
        <v>0</v>
      </c>
      <c r="AL624">
        <v>0</v>
      </c>
      <c r="AM624" s="1"/>
      <c r="AN624" s="1"/>
      <c r="AO624" s="1"/>
      <c r="AP624">
        <v>0</v>
      </c>
      <c r="AQ624">
        <v>2706.78</v>
      </c>
      <c r="AR624">
        <v>0</v>
      </c>
      <c r="AS624">
        <v>9</v>
      </c>
      <c r="AT624">
        <v>9</v>
      </c>
      <c r="AU624">
        <v>0</v>
      </c>
      <c r="AV624">
        <v>0.25</v>
      </c>
      <c r="AW624">
        <v>0.25</v>
      </c>
      <c r="AX624">
        <v>0.1</v>
      </c>
      <c r="AY624" t="s">
        <v>112</v>
      </c>
      <c r="AZ624" t="s">
        <v>124</v>
      </c>
      <c r="BA624">
        <v>24.78</v>
      </c>
      <c r="BB624">
        <v>0</v>
      </c>
      <c r="BC624">
        <v>791.47299999999996</v>
      </c>
      <c r="BD624">
        <v>-791.47299999999996</v>
      </c>
      <c r="BE624">
        <v>0</v>
      </c>
      <c r="BF624">
        <v>0</v>
      </c>
      <c r="BG624">
        <v>0</v>
      </c>
      <c r="BH624">
        <v>600</v>
      </c>
      <c r="BI624">
        <v>2.7067800000000002</v>
      </c>
      <c r="BL624">
        <v>0</v>
      </c>
      <c r="BM624">
        <v>0</v>
      </c>
      <c r="BN624">
        <v>0</v>
      </c>
      <c r="BO624">
        <v>0</v>
      </c>
      <c r="BP624">
        <v>0</v>
      </c>
      <c r="BS624" t="s">
        <v>1165</v>
      </c>
      <c r="BT624">
        <v>13.534000000000001</v>
      </c>
      <c r="BU624">
        <v>0</v>
      </c>
      <c r="BV624">
        <v>2.7069999999999999</v>
      </c>
      <c r="BW624">
        <v>0</v>
      </c>
      <c r="DC624">
        <f t="shared" si="45"/>
        <v>3194</v>
      </c>
      <c r="DD624">
        <f t="shared" si="46"/>
        <v>791.47299999999996</v>
      </c>
      <c r="DE624">
        <f t="shared" si="47"/>
        <v>16.241</v>
      </c>
      <c r="DF624">
        <f t="shared" si="48"/>
        <v>76.7</v>
      </c>
      <c r="DG624">
        <f t="shared" si="49"/>
        <v>500.75400000000002</v>
      </c>
      <c r="DH624">
        <v>2309.5860000000002</v>
      </c>
    </row>
    <row r="625" spans="1:112" x14ac:dyDescent="0.3">
      <c r="A625">
        <v>8754768241</v>
      </c>
      <c r="B625">
        <v>10754822568</v>
      </c>
      <c r="C625" s="1">
        <v>45944.549305555556</v>
      </c>
      <c r="D625" s="1">
        <v>45949.496527777781</v>
      </c>
      <c r="E625" t="s">
        <v>778</v>
      </c>
      <c r="F625">
        <v>2973.02</v>
      </c>
      <c r="G625">
        <v>1854.7560000000001</v>
      </c>
      <c r="H625">
        <v>1118.2439999999999</v>
      </c>
      <c r="I625">
        <v>3750</v>
      </c>
      <c r="J625">
        <v>571</v>
      </c>
      <c r="K625" t="s">
        <v>120</v>
      </c>
      <c r="L625">
        <v>18</v>
      </c>
      <c r="M625">
        <v>0</v>
      </c>
      <c r="N625">
        <v>226.76</v>
      </c>
      <c r="O625">
        <v>226.76</v>
      </c>
      <c r="P625">
        <v>12.597</v>
      </c>
      <c r="Q625">
        <v>2.52</v>
      </c>
      <c r="R625">
        <v>24.78</v>
      </c>
      <c r="S625">
        <v>736.71</v>
      </c>
      <c r="T625">
        <v>-736.71</v>
      </c>
      <c r="U625">
        <v>-751.827</v>
      </c>
      <c r="V625">
        <v>-71.98</v>
      </c>
      <c r="W625">
        <v>0</v>
      </c>
      <c r="X625">
        <v>61</v>
      </c>
      <c r="Y625">
        <v>0</v>
      </c>
      <c r="Z625">
        <v>10.98</v>
      </c>
      <c r="AA625">
        <v>1</v>
      </c>
      <c r="AB625" t="s">
        <v>110</v>
      </c>
      <c r="AC625">
        <v>3179</v>
      </c>
      <c r="AD625">
        <v>2149.1930000000002</v>
      </c>
      <c r="AE625">
        <v>0</v>
      </c>
      <c r="AF625">
        <v>2149.1930000000002</v>
      </c>
      <c r="AG625">
        <v>-282.78699999999998</v>
      </c>
      <c r="AH625">
        <v>-27.073920000000001</v>
      </c>
      <c r="AI625">
        <v>1118.2439999999999</v>
      </c>
      <c r="AJ625">
        <v>-469.04</v>
      </c>
      <c r="AK625">
        <v>-44.906080000000003</v>
      </c>
      <c r="AL625">
        <v>1854.7560000000001</v>
      </c>
      <c r="AM625" s="1"/>
      <c r="AN625" s="1"/>
      <c r="AO625" s="1"/>
      <c r="AP625">
        <v>0</v>
      </c>
      <c r="AQ625">
        <v>2519.5</v>
      </c>
      <c r="AR625">
        <v>0</v>
      </c>
      <c r="AS625">
        <v>9</v>
      </c>
      <c r="AT625">
        <v>9</v>
      </c>
      <c r="AU625">
        <v>0</v>
      </c>
      <c r="AV625">
        <v>0.25</v>
      </c>
      <c r="AW625">
        <v>0.25</v>
      </c>
      <c r="AX625">
        <v>0.1</v>
      </c>
      <c r="AY625" t="s">
        <v>112</v>
      </c>
      <c r="AZ625" t="s">
        <v>113</v>
      </c>
      <c r="BA625">
        <v>24.78</v>
      </c>
      <c r="BB625">
        <v>0</v>
      </c>
      <c r="BC625">
        <v>277.101</v>
      </c>
      <c r="BD625">
        <v>-277.101</v>
      </c>
      <c r="BE625">
        <v>0</v>
      </c>
      <c r="BF625">
        <v>0</v>
      </c>
      <c r="BG625">
        <v>0</v>
      </c>
      <c r="BH625">
        <v>571</v>
      </c>
      <c r="BI625">
        <v>2.5194999999999999</v>
      </c>
      <c r="BJ625">
        <v>24.78</v>
      </c>
      <c r="BK625">
        <v>0</v>
      </c>
      <c r="BL625">
        <v>459.60899999999998</v>
      </c>
      <c r="BM625">
        <v>-459.60899999999998</v>
      </c>
      <c r="BN625">
        <v>0</v>
      </c>
      <c r="BO625">
        <v>0</v>
      </c>
      <c r="BP625">
        <v>0</v>
      </c>
      <c r="BQ625">
        <v>571</v>
      </c>
      <c r="BR625">
        <v>2.5194999999999999</v>
      </c>
      <c r="BS625" t="s">
        <v>1166</v>
      </c>
      <c r="BT625">
        <v>4.7380000000000004</v>
      </c>
      <c r="BU625">
        <v>7.859</v>
      </c>
      <c r="BV625">
        <v>0.94799999999999995</v>
      </c>
      <c r="BW625">
        <v>1.5720000000000001</v>
      </c>
      <c r="DC625">
        <f t="shared" si="45"/>
        <v>2973</v>
      </c>
      <c r="DD625">
        <f t="shared" si="46"/>
        <v>736.71</v>
      </c>
      <c r="DE625">
        <f t="shared" si="47"/>
        <v>15.116999999999999</v>
      </c>
      <c r="DF625">
        <f t="shared" si="48"/>
        <v>71.98</v>
      </c>
      <c r="DG625">
        <f t="shared" si="49"/>
        <v>466.11699999999996</v>
      </c>
      <c r="DH625">
        <v>2149.1929999999998</v>
      </c>
    </row>
    <row r="626" spans="1:112" x14ac:dyDescent="0.3">
      <c r="A626">
        <v>8755502025</v>
      </c>
      <c r="B626">
        <v>10755561965</v>
      </c>
      <c r="C626" s="1">
        <v>45944.813194444447</v>
      </c>
      <c r="D626" s="1">
        <v>45948.634722222225</v>
      </c>
      <c r="E626" t="s">
        <v>417</v>
      </c>
      <c r="F626">
        <v>1012</v>
      </c>
      <c r="G626">
        <v>0</v>
      </c>
      <c r="H626">
        <v>1012</v>
      </c>
      <c r="I626">
        <v>2500</v>
      </c>
      <c r="J626">
        <v>1317</v>
      </c>
      <c r="K626" t="s">
        <v>109</v>
      </c>
      <c r="L626">
        <v>5</v>
      </c>
      <c r="M626">
        <v>48.19</v>
      </c>
      <c r="N626">
        <v>0</v>
      </c>
      <c r="O626">
        <v>0</v>
      </c>
      <c r="P626">
        <v>4.819</v>
      </c>
      <c r="Q626">
        <v>0.96399999999999997</v>
      </c>
      <c r="R626">
        <v>24.78</v>
      </c>
      <c r="S626">
        <v>250.774</v>
      </c>
      <c r="T626">
        <v>-250.774</v>
      </c>
      <c r="U626">
        <v>-256.55700000000002</v>
      </c>
      <c r="V626">
        <v>-53.1</v>
      </c>
      <c r="W626">
        <v>0</v>
      </c>
      <c r="X626">
        <v>45</v>
      </c>
      <c r="Y626">
        <v>0</v>
      </c>
      <c r="Z626">
        <v>8.1</v>
      </c>
      <c r="AA626">
        <v>1</v>
      </c>
      <c r="AB626" t="s">
        <v>110</v>
      </c>
      <c r="AC626">
        <v>1183</v>
      </c>
      <c r="AD626">
        <v>702.34299999999996</v>
      </c>
      <c r="AE626">
        <v>0</v>
      </c>
      <c r="AF626">
        <v>702.34299999999996</v>
      </c>
      <c r="AG626">
        <v>-256.55700000000002</v>
      </c>
      <c r="AH626">
        <v>-53.1</v>
      </c>
      <c r="AI626">
        <v>1012</v>
      </c>
      <c r="AJ626">
        <v>0</v>
      </c>
      <c r="AL626">
        <v>0</v>
      </c>
      <c r="AM626" s="1"/>
      <c r="AN626" s="1"/>
      <c r="AO626" s="1"/>
      <c r="AP626">
        <v>0</v>
      </c>
      <c r="AQ626">
        <v>963.81</v>
      </c>
      <c r="AR626">
        <v>5</v>
      </c>
      <c r="AS626">
        <v>0</v>
      </c>
      <c r="AT626">
        <v>0</v>
      </c>
      <c r="AU626">
        <v>0.5</v>
      </c>
      <c r="AV626">
        <v>0</v>
      </c>
      <c r="AW626">
        <v>0</v>
      </c>
      <c r="AX626">
        <v>0.1</v>
      </c>
      <c r="AY626" t="s">
        <v>112</v>
      </c>
      <c r="AZ626" t="s">
        <v>124</v>
      </c>
      <c r="BA626">
        <v>24.78</v>
      </c>
      <c r="BB626">
        <v>0</v>
      </c>
      <c r="BC626">
        <v>250.774</v>
      </c>
      <c r="BD626">
        <v>-250.774</v>
      </c>
      <c r="BE626">
        <v>0</v>
      </c>
      <c r="BF626">
        <v>0</v>
      </c>
      <c r="BG626">
        <v>0</v>
      </c>
      <c r="BH626">
        <v>1317</v>
      </c>
      <c r="BI626">
        <v>0.96380999999999994</v>
      </c>
      <c r="BL626">
        <v>0</v>
      </c>
      <c r="BM626">
        <v>0</v>
      </c>
      <c r="BN626">
        <v>0</v>
      </c>
      <c r="BO626">
        <v>0</v>
      </c>
      <c r="BP626">
        <v>0</v>
      </c>
      <c r="BS626" t="s">
        <v>1167</v>
      </c>
      <c r="BT626">
        <v>4.819</v>
      </c>
      <c r="BU626">
        <v>0</v>
      </c>
      <c r="BV626">
        <v>0.96399999999999997</v>
      </c>
      <c r="BW626">
        <v>0</v>
      </c>
      <c r="DC626">
        <f t="shared" si="45"/>
        <v>1012</v>
      </c>
      <c r="DD626">
        <f t="shared" si="46"/>
        <v>250.774</v>
      </c>
      <c r="DE626">
        <f t="shared" si="47"/>
        <v>5.7829999999999995</v>
      </c>
      <c r="DF626">
        <f t="shared" si="48"/>
        <v>53.1</v>
      </c>
      <c r="DG626">
        <f t="shared" si="49"/>
        <v>53.009</v>
      </c>
      <c r="DH626">
        <v>702.34299999999996</v>
      </c>
    </row>
    <row r="627" spans="1:112" x14ac:dyDescent="0.3">
      <c r="A627">
        <v>8766333405</v>
      </c>
      <c r="B627">
        <v>10766470492</v>
      </c>
      <c r="C627" s="1">
        <v>45953.529861111114</v>
      </c>
      <c r="D627" s="1">
        <v>45957.484027777777</v>
      </c>
      <c r="E627" t="s">
        <v>1168</v>
      </c>
      <c r="F627">
        <v>3564</v>
      </c>
      <c r="G627">
        <v>0</v>
      </c>
      <c r="H627">
        <v>3564</v>
      </c>
      <c r="I627">
        <v>4000</v>
      </c>
      <c r="J627">
        <v>230</v>
      </c>
      <c r="K627" t="s">
        <v>109</v>
      </c>
      <c r="L627">
        <v>18</v>
      </c>
      <c r="M627">
        <v>543.66</v>
      </c>
      <c r="N627">
        <v>0</v>
      </c>
      <c r="O627">
        <v>0</v>
      </c>
      <c r="P627">
        <v>15.102</v>
      </c>
      <c r="Q627">
        <v>3.02</v>
      </c>
      <c r="R627">
        <v>24.78</v>
      </c>
      <c r="S627">
        <v>883.15899999999999</v>
      </c>
      <c r="T627">
        <v>-883.15899999999999</v>
      </c>
      <c r="U627">
        <v>-901.28099999999995</v>
      </c>
      <c r="V627">
        <v>-71.98</v>
      </c>
      <c r="W627">
        <v>0</v>
      </c>
      <c r="X627">
        <v>61</v>
      </c>
      <c r="Y627">
        <v>0</v>
      </c>
      <c r="Z627">
        <v>10.98</v>
      </c>
      <c r="AA627">
        <v>1</v>
      </c>
      <c r="AB627" t="s">
        <v>110</v>
      </c>
      <c r="AC627">
        <v>3770</v>
      </c>
      <c r="AD627">
        <v>2590.739</v>
      </c>
      <c r="AE627">
        <v>0</v>
      </c>
      <c r="AF627">
        <v>2590.739</v>
      </c>
      <c r="AG627">
        <v>-901.28099999999995</v>
      </c>
      <c r="AH627">
        <v>-71.98</v>
      </c>
      <c r="AI627">
        <v>3564</v>
      </c>
      <c r="AJ627">
        <v>0</v>
      </c>
      <c r="AL627">
        <v>0</v>
      </c>
      <c r="AM627" s="1"/>
      <c r="AN627" s="1"/>
      <c r="AO627" s="1"/>
      <c r="AP627">
        <v>0</v>
      </c>
      <c r="AQ627">
        <v>3020.34</v>
      </c>
      <c r="AR627">
        <v>18</v>
      </c>
      <c r="AS627">
        <v>0</v>
      </c>
      <c r="AT627">
        <v>0</v>
      </c>
      <c r="AU627">
        <v>0.5</v>
      </c>
      <c r="AV627">
        <v>0</v>
      </c>
      <c r="AW627">
        <v>0</v>
      </c>
      <c r="AX627">
        <v>0.1</v>
      </c>
      <c r="AY627" t="s">
        <v>112</v>
      </c>
      <c r="AZ627" t="s">
        <v>124</v>
      </c>
      <c r="BA627">
        <v>24.78</v>
      </c>
      <c r="BB627">
        <v>0</v>
      </c>
      <c r="BC627">
        <v>883.15899999999999</v>
      </c>
      <c r="BD627">
        <v>-883.15899999999999</v>
      </c>
      <c r="BE627">
        <v>0</v>
      </c>
      <c r="BF627">
        <v>0</v>
      </c>
      <c r="BG627">
        <v>0</v>
      </c>
      <c r="BH627">
        <v>230</v>
      </c>
      <c r="BI627">
        <v>3.02034</v>
      </c>
      <c r="BL627">
        <v>0</v>
      </c>
      <c r="BM627">
        <v>0</v>
      </c>
      <c r="BN627">
        <v>0</v>
      </c>
      <c r="BO627">
        <v>0</v>
      </c>
      <c r="BP627">
        <v>0</v>
      </c>
      <c r="BS627" t="s">
        <v>1169</v>
      </c>
      <c r="BT627">
        <v>15.102</v>
      </c>
      <c r="BU627">
        <v>0</v>
      </c>
      <c r="BV627">
        <v>3.02</v>
      </c>
      <c r="BW627">
        <v>0</v>
      </c>
      <c r="DC627">
        <f t="shared" si="45"/>
        <v>3564</v>
      </c>
      <c r="DD627">
        <f t="shared" si="46"/>
        <v>883.15899999999999</v>
      </c>
      <c r="DE627">
        <f t="shared" si="47"/>
        <v>18.122</v>
      </c>
      <c r="DF627">
        <f t="shared" si="48"/>
        <v>71.98</v>
      </c>
      <c r="DG627">
        <f t="shared" si="49"/>
        <v>558.76199999999994</v>
      </c>
      <c r="DH627">
        <v>2590.739</v>
      </c>
    </row>
    <row r="628" spans="1:112" x14ac:dyDescent="0.3">
      <c r="A628">
        <v>8745712373</v>
      </c>
      <c r="B628">
        <v>10745724873</v>
      </c>
      <c r="C628" s="1">
        <v>45940.445138888892</v>
      </c>
      <c r="D628" s="1">
        <v>45947.71597222222</v>
      </c>
      <c r="E628" t="s">
        <v>1170</v>
      </c>
      <c r="F628">
        <v>3743</v>
      </c>
      <c r="G628">
        <v>3743</v>
      </c>
      <c r="H628">
        <v>0</v>
      </c>
      <c r="I628">
        <v>4000</v>
      </c>
      <c r="J628">
        <v>51</v>
      </c>
      <c r="K628" t="s">
        <v>109</v>
      </c>
      <c r="L628">
        <v>18</v>
      </c>
      <c r="M628">
        <v>570.97</v>
      </c>
      <c r="N628">
        <v>0</v>
      </c>
      <c r="O628">
        <v>0</v>
      </c>
      <c r="P628">
        <v>15.86</v>
      </c>
      <c r="Q628">
        <v>3.1720000000000002</v>
      </c>
      <c r="R628">
        <v>24.78</v>
      </c>
      <c r="S628">
        <v>927.51499999999999</v>
      </c>
      <c r="T628">
        <v>-927.51499999999999</v>
      </c>
      <c r="U628">
        <v>-946.54700000000003</v>
      </c>
      <c r="V628">
        <v>-71.98</v>
      </c>
      <c r="W628">
        <v>0</v>
      </c>
      <c r="X628">
        <v>61</v>
      </c>
      <c r="Y628">
        <v>0</v>
      </c>
      <c r="Z628">
        <v>10.98</v>
      </c>
      <c r="AA628">
        <v>1</v>
      </c>
      <c r="AB628" t="s">
        <v>116</v>
      </c>
      <c r="AC628">
        <v>3949</v>
      </c>
      <c r="AD628">
        <v>2724.473</v>
      </c>
      <c r="AE628">
        <v>0</v>
      </c>
      <c r="AF628">
        <v>2724.473</v>
      </c>
      <c r="AG628">
        <v>0</v>
      </c>
      <c r="AI628">
        <v>0</v>
      </c>
      <c r="AJ628">
        <v>-946.54700000000003</v>
      </c>
      <c r="AK628">
        <v>-71.98</v>
      </c>
      <c r="AL628">
        <v>3743</v>
      </c>
      <c r="AM628" s="1"/>
      <c r="AN628" s="1"/>
      <c r="AO628" s="1"/>
      <c r="AP628">
        <v>0</v>
      </c>
      <c r="AQ628">
        <v>3172.03</v>
      </c>
      <c r="AR628">
        <v>18</v>
      </c>
      <c r="AS628">
        <v>0</v>
      </c>
      <c r="AT628">
        <v>0</v>
      </c>
      <c r="AU628">
        <v>0.5</v>
      </c>
      <c r="AV628">
        <v>0</v>
      </c>
      <c r="AW628">
        <v>0</v>
      </c>
      <c r="AX628">
        <v>0.1</v>
      </c>
      <c r="AY628" t="s">
        <v>112</v>
      </c>
      <c r="AZ628" t="s">
        <v>113</v>
      </c>
      <c r="BC628">
        <v>0</v>
      </c>
      <c r="BD628">
        <v>0</v>
      </c>
      <c r="BE628">
        <v>0</v>
      </c>
      <c r="BF628">
        <v>0</v>
      </c>
      <c r="BG628">
        <v>0</v>
      </c>
      <c r="BJ628">
        <v>24.78</v>
      </c>
      <c r="BK628">
        <v>0</v>
      </c>
      <c r="BL628">
        <v>927.51499999999999</v>
      </c>
      <c r="BM628">
        <v>-927.51499999999999</v>
      </c>
      <c r="BN628">
        <v>0</v>
      </c>
      <c r="BO628">
        <v>0</v>
      </c>
      <c r="BP628">
        <v>0</v>
      </c>
      <c r="BQ628">
        <v>51</v>
      </c>
      <c r="BR628">
        <v>3.1720299999999999</v>
      </c>
      <c r="BS628" t="s">
        <v>1171</v>
      </c>
      <c r="BT628">
        <v>0</v>
      </c>
      <c r="BU628">
        <v>15.86</v>
      </c>
      <c r="BV628">
        <v>0</v>
      </c>
      <c r="BW628">
        <v>3.1720000000000002</v>
      </c>
      <c r="DC628">
        <f t="shared" si="45"/>
        <v>3743</v>
      </c>
      <c r="DD628">
        <f t="shared" si="46"/>
        <v>927.51499999999999</v>
      </c>
      <c r="DE628">
        <f t="shared" si="47"/>
        <v>19.032</v>
      </c>
      <c r="DF628">
        <f t="shared" si="48"/>
        <v>71.98</v>
      </c>
      <c r="DG628">
        <f t="shared" si="49"/>
        <v>586.83000000000004</v>
      </c>
      <c r="DH628">
        <v>2724.473</v>
      </c>
    </row>
    <row r="629" spans="1:112" x14ac:dyDescent="0.3">
      <c r="A629">
        <v>8747524115</v>
      </c>
      <c r="B629">
        <v>10747545103</v>
      </c>
      <c r="C629" s="1">
        <v>45941.439583333333</v>
      </c>
      <c r="D629" s="1">
        <v>45946.68472222222</v>
      </c>
      <c r="E629" t="s">
        <v>835</v>
      </c>
      <c r="F629">
        <v>2104</v>
      </c>
      <c r="G629">
        <v>2102.9470000000001</v>
      </c>
      <c r="H629">
        <v>1.0429999999999999</v>
      </c>
      <c r="I629">
        <v>3500</v>
      </c>
      <c r="J629">
        <v>1190</v>
      </c>
      <c r="K629" t="s">
        <v>109</v>
      </c>
      <c r="L629">
        <v>5</v>
      </c>
      <c r="M629">
        <v>100.19</v>
      </c>
      <c r="N629">
        <v>0</v>
      </c>
      <c r="O629">
        <v>0</v>
      </c>
      <c r="P629">
        <v>10.019</v>
      </c>
      <c r="Q629">
        <v>2.004</v>
      </c>
      <c r="R629">
        <v>25.96</v>
      </c>
      <c r="S629">
        <v>546.19600000000003</v>
      </c>
      <c r="T629">
        <v>-546.19600000000003</v>
      </c>
      <c r="U629">
        <v>-558.21900000000005</v>
      </c>
      <c r="V629">
        <v>-71.98</v>
      </c>
      <c r="W629">
        <v>0</v>
      </c>
      <c r="X629">
        <v>61</v>
      </c>
      <c r="Y629">
        <v>0</v>
      </c>
      <c r="Z629">
        <v>10.98</v>
      </c>
      <c r="AA629">
        <v>1</v>
      </c>
      <c r="AB629" t="s">
        <v>116</v>
      </c>
      <c r="AC629">
        <v>2310</v>
      </c>
      <c r="AD629">
        <v>1473.7909999999999</v>
      </c>
      <c r="AE629">
        <v>0.73060000000000003</v>
      </c>
      <c r="AF629">
        <v>1473.0604000000001</v>
      </c>
      <c r="AG629">
        <v>-0.27700000000000002</v>
      </c>
      <c r="AH629">
        <v>-3.5400000000000001E-2</v>
      </c>
      <c r="AI629">
        <v>1.0429999999999999</v>
      </c>
      <c r="AJ629">
        <v>-557.94200000000001</v>
      </c>
      <c r="AK629">
        <v>-71.944599999999994</v>
      </c>
      <c r="AL629">
        <v>2102.9470000000001</v>
      </c>
      <c r="AM629" s="1">
        <v>45960</v>
      </c>
      <c r="AN629" s="1">
        <v>45960</v>
      </c>
      <c r="AO629" s="1">
        <v>45960</v>
      </c>
      <c r="AP629">
        <v>0</v>
      </c>
      <c r="AQ629">
        <v>2003.81</v>
      </c>
      <c r="AR629">
        <v>5</v>
      </c>
      <c r="AS629">
        <v>0</v>
      </c>
      <c r="AT629">
        <v>0</v>
      </c>
      <c r="AU629">
        <v>0.5</v>
      </c>
      <c r="AV629">
        <v>0</v>
      </c>
      <c r="AW629">
        <v>0</v>
      </c>
      <c r="AX629">
        <v>0.1</v>
      </c>
      <c r="AY629" t="s">
        <v>112</v>
      </c>
      <c r="AZ629" t="s">
        <v>160</v>
      </c>
      <c r="BA629">
        <v>25.96</v>
      </c>
      <c r="BB629">
        <v>0</v>
      </c>
      <c r="BC629">
        <v>0.27100000000000002</v>
      </c>
      <c r="BD629">
        <v>-0.27100000000000002</v>
      </c>
      <c r="BE629">
        <v>0</v>
      </c>
      <c r="BF629">
        <v>0</v>
      </c>
      <c r="BG629">
        <v>0</v>
      </c>
      <c r="BH629">
        <v>1190</v>
      </c>
      <c r="BI629">
        <v>2.0038100000000001</v>
      </c>
      <c r="BJ629">
        <v>25.96</v>
      </c>
      <c r="BK629">
        <v>0</v>
      </c>
      <c r="BL629">
        <v>545.92499999999995</v>
      </c>
      <c r="BM629">
        <v>-545.92499999999995</v>
      </c>
      <c r="BN629">
        <v>0</v>
      </c>
      <c r="BO629">
        <v>0</v>
      </c>
      <c r="BP629">
        <v>0</v>
      </c>
      <c r="BQ629">
        <v>1190</v>
      </c>
      <c r="BR629">
        <v>2.0038100000000001</v>
      </c>
      <c r="BS629" t="s">
        <v>836</v>
      </c>
      <c r="BT629">
        <v>5.0000000000000001E-3</v>
      </c>
      <c r="BU629">
        <v>10.013999999999999</v>
      </c>
      <c r="BV629">
        <v>1E-3</v>
      </c>
      <c r="BW629">
        <v>2.0030000000000001</v>
      </c>
      <c r="DC629">
        <f t="shared" si="45"/>
        <v>2103.9900000000002</v>
      </c>
      <c r="DD629">
        <f t="shared" si="46"/>
        <v>546.19600000000003</v>
      </c>
      <c r="DE629">
        <f t="shared" si="47"/>
        <v>12.023</v>
      </c>
      <c r="DF629">
        <f t="shared" si="48"/>
        <v>71.97999999999999</v>
      </c>
      <c r="DG629">
        <f t="shared" si="49"/>
        <v>110.209</v>
      </c>
      <c r="DH629">
        <v>1473.7910000000004</v>
      </c>
    </row>
    <row r="630" spans="1:112" x14ac:dyDescent="0.3">
      <c r="A630">
        <v>8747928609</v>
      </c>
      <c r="B630">
        <v>10747953936</v>
      </c>
      <c r="C630" s="1">
        <v>45941.550694444442</v>
      </c>
      <c r="D630" s="1">
        <v>45946.62777777778</v>
      </c>
      <c r="E630" t="s">
        <v>1172</v>
      </c>
      <c r="F630">
        <v>2123</v>
      </c>
      <c r="G630">
        <v>2123</v>
      </c>
      <c r="H630">
        <v>0</v>
      </c>
      <c r="I630">
        <v>4500</v>
      </c>
      <c r="J630">
        <v>2171</v>
      </c>
      <c r="K630" t="s">
        <v>109</v>
      </c>
      <c r="L630">
        <v>5</v>
      </c>
      <c r="M630">
        <v>101.1</v>
      </c>
      <c r="N630">
        <v>0</v>
      </c>
      <c r="O630">
        <v>0</v>
      </c>
      <c r="P630">
        <v>10.11</v>
      </c>
      <c r="Q630">
        <v>2.0219999999999998</v>
      </c>
      <c r="R630">
        <v>28.32</v>
      </c>
      <c r="S630">
        <v>601.23400000000004</v>
      </c>
      <c r="T630">
        <v>-601.23400000000004</v>
      </c>
      <c r="U630">
        <v>-613.36599999999999</v>
      </c>
      <c r="V630">
        <v>-71.98</v>
      </c>
      <c r="W630">
        <v>0</v>
      </c>
      <c r="X630">
        <v>61</v>
      </c>
      <c r="Y630">
        <v>0</v>
      </c>
      <c r="Z630">
        <v>10.98</v>
      </c>
      <c r="AA630">
        <v>1</v>
      </c>
      <c r="AB630" t="s">
        <v>116</v>
      </c>
      <c r="AC630">
        <v>2329</v>
      </c>
      <c r="AD630">
        <v>1437.654</v>
      </c>
      <c r="AE630">
        <v>0</v>
      </c>
      <c r="AF630">
        <v>1437.654</v>
      </c>
      <c r="AG630">
        <v>0</v>
      </c>
      <c r="AI630">
        <v>0</v>
      </c>
      <c r="AJ630">
        <v>-613.36599999999999</v>
      </c>
      <c r="AK630">
        <v>-71.98</v>
      </c>
      <c r="AL630">
        <v>2123</v>
      </c>
      <c r="AM630" s="1"/>
      <c r="AN630" s="1"/>
      <c r="AO630" s="1"/>
      <c r="AP630">
        <v>0</v>
      </c>
      <c r="AQ630">
        <v>2021.9</v>
      </c>
      <c r="AR630">
        <v>5</v>
      </c>
      <c r="AS630">
        <v>0</v>
      </c>
      <c r="AT630">
        <v>0</v>
      </c>
      <c r="AU630">
        <v>0.5</v>
      </c>
      <c r="AV630">
        <v>0</v>
      </c>
      <c r="AW630">
        <v>0</v>
      </c>
      <c r="AX630">
        <v>0.1</v>
      </c>
      <c r="AY630" t="s">
        <v>127</v>
      </c>
      <c r="AZ630" t="s">
        <v>191</v>
      </c>
      <c r="BC630">
        <v>0</v>
      </c>
      <c r="BD630">
        <v>0</v>
      </c>
      <c r="BE630">
        <v>0</v>
      </c>
      <c r="BF630">
        <v>0</v>
      </c>
      <c r="BG630">
        <v>0</v>
      </c>
      <c r="BJ630">
        <v>28.32</v>
      </c>
      <c r="BK630">
        <v>0</v>
      </c>
      <c r="BL630">
        <v>601.23400000000004</v>
      </c>
      <c r="BM630">
        <v>-601.23400000000004</v>
      </c>
      <c r="BN630">
        <v>0</v>
      </c>
      <c r="BO630">
        <v>0</v>
      </c>
      <c r="BP630">
        <v>0</v>
      </c>
      <c r="BQ630">
        <v>2171</v>
      </c>
      <c r="BR630">
        <v>2.0219</v>
      </c>
      <c r="BS630" t="s">
        <v>1173</v>
      </c>
      <c r="BT630">
        <v>0</v>
      </c>
      <c r="BU630">
        <v>10.11</v>
      </c>
      <c r="BV630">
        <v>0</v>
      </c>
      <c r="BW630">
        <v>2.0219999999999998</v>
      </c>
      <c r="DC630">
        <f t="shared" si="45"/>
        <v>2123</v>
      </c>
      <c r="DD630">
        <f t="shared" si="46"/>
        <v>601.23400000000004</v>
      </c>
      <c r="DE630">
        <f t="shared" si="47"/>
        <v>12.132</v>
      </c>
      <c r="DF630">
        <f t="shared" si="48"/>
        <v>71.98</v>
      </c>
      <c r="DG630">
        <f t="shared" si="49"/>
        <v>111.21</v>
      </c>
      <c r="DH630">
        <v>1437.654</v>
      </c>
    </row>
    <row r="631" spans="1:112" x14ac:dyDescent="0.3">
      <c r="A631">
        <v>8768355124</v>
      </c>
      <c r="B631">
        <v>10768508214</v>
      </c>
      <c r="C631" s="1">
        <v>45954.439583333333</v>
      </c>
      <c r="D631" s="1">
        <v>45959.76666666667</v>
      </c>
      <c r="E631" t="s">
        <v>1174</v>
      </c>
      <c r="F631">
        <v>5398</v>
      </c>
      <c r="G631">
        <v>5398</v>
      </c>
      <c r="H631">
        <v>0</v>
      </c>
      <c r="I631">
        <v>6000</v>
      </c>
      <c r="J631">
        <v>396</v>
      </c>
      <c r="K631" t="s">
        <v>109</v>
      </c>
      <c r="L631">
        <v>18</v>
      </c>
      <c r="M631">
        <v>823.42</v>
      </c>
      <c r="N631">
        <v>0</v>
      </c>
      <c r="O631">
        <v>0</v>
      </c>
      <c r="P631">
        <v>22.873000000000001</v>
      </c>
      <c r="Q631">
        <v>4.5750000000000002</v>
      </c>
      <c r="R631">
        <v>28.32</v>
      </c>
      <c r="S631">
        <v>1528.7139999999999</v>
      </c>
      <c r="T631">
        <v>-1528.7139999999999</v>
      </c>
      <c r="U631">
        <v>-1556.162</v>
      </c>
      <c r="V631">
        <v>-71.98</v>
      </c>
      <c r="W631">
        <v>0</v>
      </c>
      <c r="X631">
        <v>61</v>
      </c>
      <c r="Y631">
        <v>0</v>
      </c>
      <c r="Z631">
        <v>10.98</v>
      </c>
      <c r="AA631">
        <v>1</v>
      </c>
      <c r="AB631" t="s">
        <v>116</v>
      </c>
      <c r="AC631">
        <v>5604</v>
      </c>
      <c r="AD631">
        <v>3769.8580000000002</v>
      </c>
      <c r="AE631">
        <v>0</v>
      </c>
      <c r="AF631">
        <v>3769.8580000000002</v>
      </c>
      <c r="AG631">
        <v>0</v>
      </c>
      <c r="AI631">
        <v>0</v>
      </c>
      <c r="AJ631">
        <v>-1556.162</v>
      </c>
      <c r="AK631">
        <v>-71.98</v>
      </c>
      <c r="AL631">
        <v>5398</v>
      </c>
      <c r="AM631" s="1"/>
      <c r="AN631" s="1"/>
      <c r="AO631" s="1"/>
      <c r="AP631">
        <v>0</v>
      </c>
      <c r="AQ631">
        <v>4574.58</v>
      </c>
      <c r="AR631">
        <v>18</v>
      </c>
      <c r="AS631">
        <v>0</v>
      </c>
      <c r="AT631">
        <v>0</v>
      </c>
      <c r="AU631">
        <v>0.5</v>
      </c>
      <c r="AV631">
        <v>0</v>
      </c>
      <c r="AW631">
        <v>0</v>
      </c>
      <c r="AX631">
        <v>0.1</v>
      </c>
      <c r="AY631" t="s">
        <v>127</v>
      </c>
      <c r="AZ631" t="s">
        <v>191</v>
      </c>
      <c r="BC631">
        <v>0</v>
      </c>
      <c r="BD631">
        <v>0</v>
      </c>
      <c r="BE631">
        <v>0</v>
      </c>
      <c r="BF631">
        <v>0</v>
      </c>
      <c r="BG631">
        <v>0</v>
      </c>
      <c r="BJ631">
        <v>28.32</v>
      </c>
      <c r="BK631">
        <v>0</v>
      </c>
      <c r="BL631">
        <v>1528.7139999999999</v>
      </c>
      <c r="BM631">
        <v>-1528.7139999999999</v>
      </c>
      <c r="BN631">
        <v>0</v>
      </c>
      <c r="BO631">
        <v>0</v>
      </c>
      <c r="BP631">
        <v>0</v>
      </c>
      <c r="BQ631">
        <v>396</v>
      </c>
      <c r="BR631">
        <v>4.5745800000000001</v>
      </c>
      <c r="BS631" t="s">
        <v>1175</v>
      </c>
      <c r="BT631">
        <v>0</v>
      </c>
      <c r="BU631">
        <v>22.873000000000001</v>
      </c>
      <c r="BV631">
        <v>0</v>
      </c>
      <c r="BW631">
        <v>4.5750000000000002</v>
      </c>
      <c r="DC631">
        <f t="shared" si="45"/>
        <v>5398</v>
      </c>
      <c r="DD631">
        <f t="shared" si="46"/>
        <v>1528.7139999999999</v>
      </c>
      <c r="DE631">
        <f t="shared" si="47"/>
        <v>27.448</v>
      </c>
      <c r="DF631">
        <f t="shared" si="48"/>
        <v>71.98</v>
      </c>
      <c r="DG631">
        <f t="shared" si="49"/>
        <v>846.29300000000001</v>
      </c>
      <c r="DH631">
        <v>3769.8580000000002</v>
      </c>
    </row>
    <row r="632" spans="1:112" x14ac:dyDescent="0.3">
      <c r="A632">
        <v>8765935497</v>
      </c>
      <c r="B632">
        <v>10766072554</v>
      </c>
      <c r="C632" s="1">
        <v>45953.529861111114</v>
      </c>
      <c r="D632" s="1">
        <v>45958.567361111112</v>
      </c>
      <c r="E632" t="s">
        <v>807</v>
      </c>
      <c r="F632">
        <v>3203</v>
      </c>
      <c r="G632">
        <v>0</v>
      </c>
      <c r="H632">
        <v>3203</v>
      </c>
      <c r="I632">
        <v>4000</v>
      </c>
      <c r="J632">
        <v>591</v>
      </c>
      <c r="K632" t="s">
        <v>120</v>
      </c>
      <c r="L632">
        <v>18</v>
      </c>
      <c r="M632">
        <v>0</v>
      </c>
      <c r="N632">
        <v>244.3</v>
      </c>
      <c r="O632">
        <v>244.3</v>
      </c>
      <c r="P632">
        <v>13.571999999999999</v>
      </c>
      <c r="Q632">
        <v>2.714</v>
      </c>
      <c r="R632">
        <v>21.24</v>
      </c>
      <c r="S632">
        <v>680.31700000000001</v>
      </c>
      <c r="T632">
        <v>-680.31700000000001</v>
      </c>
      <c r="U632">
        <v>-696.60299999999995</v>
      </c>
      <c r="V632">
        <v>-71.98</v>
      </c>
      <c r="W632">
        <v>0</v>
      </c>
      <c r="X632">
        <v>61</v>
      </c>
      <c r="Y632">
        <v>0</v>
      </c>
      <c r="Z632">
        <v>10.98</v>
      </c>
      <c r="AA632">
        <v>1</v>
      </c>
      <c r="AB632" t="s">
        <v>110</v>
      </c>
      <c r="AC632">
        <v>3409</v>
      </c>
      <c r="AD632">
        <v>2434.4169999999999</v>
      </c>
      <c r="AE632">
        <v>0</v>
      </c>
      <c r="AF632">
        <v>2434.4169999999999</v>
      </c>
      <c r="AG632">
        <v>-696.60299999999995</v>
      </c>
      <c r="AH632">
        <v>-71.98</v>
      </c>
      <c r="AI632">
        <v>3203</v>
      </c>
      <c r="AJ632">
        <v>0</v>
      </c>
      <c r="AL632">
        <v>0</v>
      </c>
      <c r="AM632" s="1"/>
      <c r="AN632" s="1"/>
      <c r="AO632" s="1"/>
      <c r="AP632">
        <v>0</v>
      </c>
      <c r="AQ632">
        <v>2714.4</v>
      </c>
      <c r="AR632">
        <v>0</v>
      </c>
      <c r="AS632">
        <v>9</v>
      </c>
      <c r="AT632">
        <v>9</v>
      </c>
      <c r="AU632">
        <v>0</v>
      </c>
      <c r="AV632">
        <v>0.25</v>
      </c>
      <c r="AW632">
        <v>0.25</v>
      </c>
      <c r="AX632">
        <v>0.1</v>
      </c>
      <c r="AY632" t="s">
        <v>112</v>
      </c>
      <c r="AZ632" t="s">
        <v>128</v>
      </c>
      <c r="BA632">
        <v>21.24</v>
      </c>
      <c r="BB632">
        <v>0</v>
      </c>
      <c r="BC632">
        <v>680.31700000000001</v>
      </c>
      <c r="BD632">
        <v>-680.31700000000001</v>
      </c>
      <c r="BE632">
        <v>0</v>
      </c>
      <c r="BF632">
        <v>0</v>
      </c>
      <c r="BG632">
        <v>0</v>
      </c>
      <c r="BH632">
        <v>591</v>
      </c>
      <c r="BI632">
        <v>2.7143999999999999</v>
      </c>
      <c r="BL632">
        <v>0</v>
      </c>
      <c r="BM632">
        <v>0</v>
      </c>
      <c r="BN632">
        <v>0</v>
      </c>
      <c r="BO632">
        <v>0</v>
      </c>
      <c r="BP632">
        <v>0</v>
      </c>
      <c r="BS632" t="s">
        <v>1176</v>
      </c>
      <c r="BT632">
        <v>13.571999999999999</v>
      </c>
      <c r="BU632">
        <v>0</v>
      </c>
      <c r="BV632">
        <v>2.714</v>
      </c>
      <c r="BW632">
        <v>0</v>
      </c>
      <c r="DC632">
        <f t="shared" si="45"/>
        <v>3203</v>
      </c>
      <c r="DD632">
        <f t="shared" si="46"/>
        <v>680.31700000000001</v>
      </c>
      <c r="DE632">
        <f t="shared" si="47"/>
        <v>16.285999999999998</v>
      </c>
      <c r="DF632">
        <f t="shared" si="48"/>
        <v>71.98</v>
      </c>
      <c r="DG632">
        <f t="shared" si="49"/>
        <v>502.17200000000003</v>
      </c>
      <c r="DH632">
        <v>2434.4169999999999</v>
      </c>
    </row>
    <row r="633" spans="1:112" x14ac:dyDescent="0.3">
      <c r="A633">
        <v>8768504694</v>
      </c>
      <c r="B633">
        <v>10768657806</v>
      </c>
      <c r="C633" s="1">
        <v>45954.439583333333</v>
      </c>
      <c r="D633" s="1">
        <v>45958.569444444445</v>
      </c>
      <c r="E633" t="s">
        <v>705</v>
      </c>
      <c r="F633">
        <v>1204</v>
      </c>
      <c r="G633">
        <v>1204</v>
      </c>
      <c r="H633">
        <v>0</v>
      </c>
      <c r="I633">
        <v>2750</v>
      </c>
      <c r="J633">
        <v>1375</v>
      </c>
      <c r="K633" t="s">
        <v>109</v>
      </c>
      <c r="L633">
        <v>5</v>
      </c>
      <c r="M633">
        <v>57.33</v>
      </c>
      <c r="N633">
        <v>0</v>
      </c>
      <c r="O633">
        <v>0</v>
      </c>
      <c r="P633">
        <v>5.7329999999999997</v>
      </c>
      <c r="Q633">
        <v>1.147</v>
      </c>
      <c r="R633">
        <v>25.96</v>
      </c>
      <c r="S633">
        <v>312.55799999999999</v>
      </c>
      <c r="T633">
        <v>-312.55799999999999</v>
      </c>
      <c r="U633">
        <v>-319.43799999999999</v>
      </c>
      <c r="V633">
        <v>-53.1</v>
      </c>
      <c r="W633">
        <v>0</v>
      </c>
      <c r="X633">
        <v>45</v>
      </c>
      <c r="Y633">
        <v>0</v>
      </c>
      <c r="Z633">
        <v>8.1</v>
      </c>
      <c r="AA633">
        <v>1</v>
      </c>
      <c r="AB633" t="s">
        <v>116</v>
      </c>
      <c r="AC633">
        <v>1375</v>
      </c>
      <c r="AD633">
        <v>831.46199999999999</v>
      </c>
      <c r="AE633">
        <v>0</v>
      </c>
      <c r="AF633">
        <v>831.46199999999999</v>
      </c>
      <c r="AG633">
        <v>0</v>
      </c>
      <c r="AI633">
        <v>0</v>
      </c>
      <c r="AJ633">
        <v>-319.43799999999999</v>
      </c>
      <c r="AK633">
        <v>-53.1</v>
      </c>
      <c r="AL633">
        <v>1204</v>
      </c>
      <c r="AM633" s="1"/>
      <c r="AN633" s="1"/>
      <c r="AO633" s="1"/>
      <c r="AP633">
        <v>0</v>
      </c>
      <c r="AQ633">
        <v>1146.67</v>
      </c>
      <c r="AR633">
        <v>5</v>
      </c>
      <c r="AS633">
        <v>0</v>
      </c>
      <c r="AT633">
        <v>0</v>
      </c>
      <c r="AU633">
        <v>0.5</v>
      </c>
      <c r="AV633">
        <v>0</v>
      </c>
      <c r="AW633">
        <v>0</v>
      </c>
      <c r="AX633">
        <v>0.1</v>
      </c>
      <c r="AY633" t="s">
        <v>112</v>
      </c>
      <c r="AZ633" t="s">
        <v>113</v>
      </c>
      <c r="BC633">
        <v>0</v>
      </c>
      <c r="BD633">
        <v>0</v>
      </c>
      <c r="BE633">
        <v>0</v>
      </c>
      <c r="BF633">
        <v>0</v>
      </c>
      <c r="BG633">
        <v>0</v>
      </c>
      <c r="BJ633">
        <v>25.96</v>
      </c>
      <c r="BK633">
        <v>0</v>
      </c>
      <c r="BL633">
        <v>312.55799999999999</v>
      </c>
      <c r="BM633">
        <v>-312.55799999999999</v>
      </c>
      <c r="BN633">
        <v>0</v>
      </c>
      <c r="BO633">
        <v>0</v>
      </c>
      <c r="BP633">
        <v>0</v>
      </c>
      <c r="BQ633">
        <v>1375</v>
      </c>
      <c r="BR633">
        <v>1.1466700000000001</v>
      </c>
      <c r="BS633" t="s">
        <v>1177</v>
      </c>
      <c r="BT633">
        <v>0</v>
      </c>
      <c r="BU633">
        <v>5.7329999999999997</v>
      </c>
      <c r="BV633">
        <v>0</v>
      </c>
      <c r="BW633">
        <v>1.147</v>
      </c>
      <c r="DC633">
        <f t="shared" si="45"/>
        <v>1204</v>
      </c>
      <c r="DD633">
        <f t="shared" si="46"/>
        <v>312.55799999999999</v>
      </c>
      <c r="DE633">
        <f t="shared" si="47"/>
        <v>6.88</v>
      </c>
      <c r="DF633">
        <f t="shared" si="48"/>
        <v>53.1</v>
      </c>
      <c r="DG633">
        <f t="shared" si="49"/>
        <v>63.062999999999995</v>
      </c>
      <c r="DH633">
        <v>831.46199999999999</v>
      </c>
    </row>
    <row r="634" spans="1:112" x14ac:dyDescent="0.3">
      <c r="A634">
        <v>8749249241</v>
      </c>
      <c r="B634">
        <v>10749279123</v>
      </c>
      <c r="C634" s="1">
        <v>45942.466666666667</v>
      </c>
      <c r="D634" s="1">
        <v>45947.500694444447</v>
      </c>
      <c r="E634" t="s">
        <v>1178</v>
      </c>
      <c r="F634">
        <v>2150</v>
      </c>
      <c r="G634">
        <v>1689.221</v>
      </c>
      <c r="H634">
        <v>460.779</v>
      </c>
      <c r="I634">
        <v>5000</v>
      </c>
      <c r="J634">
        <v>2644</v>
      </c>
      <c r="K634" t="s">
        <v>109</v>
      </c>
      <c r="L634">
        <v>5</v>
      </c>
      <c r="M634">
        <v>102.38</v>
      </c>
      <c r="N634">
        <v>0</v>
      </c>
      <c r="O634">
        <v>0</v>
      </c>
      <c r="P634">
        <v>10.238</v>
      </c>
      <c r="Q634">
        <v>2.048</v>
      </c>
      <c r="R634">
        <v>31.86</v>
      </c>
      <c r="S634">
        <v>684.99</v>
      </c>
      <c r="T634">
        <v>-684.99</v>
      </c>
      <c r="U634">
        <v>-697.27599999999995</v>
      </c>
      <c r="V634">
        <v>-71.98</v>
      </c>
      <c r="W634">
        <v>0</v>
      </c>
      <c r="X634">
        <v>61</v>
      </c>
      <c r="Y634">
        <v>0</v>
      </c>
      <c r="Z634">
        <v>10.98</v>
      </c>
      <c r="AA634">
        <v>1</v>
      </c>
      <c r="AB634" t="s">
        <v>116</v>
      </c>
      <c r="AC634">
        <v>2356</v>
      </c>
      <c r="AD634">
        <v>1380.7439999999999</v>
      </c>
      <c r="AE634">
        <v>0</v>
      </c>
      <c r="AF634">
        <v>1380.7439999999999</v>
      </c>
      <c r="AG634">
        <v>-149.43700000000001</v>
      </c>
      <c r="AH634">
        <v>-15.42614</v>
      </c>
      <c r="AI634">
        <v>460.779</v>
      </c>
      <c r="AJ634">
        <v>-547.83900000000006</v>
      </c>
      <c r="AK634">
        <v>-56.55386</v>
      </c>
      <c r="AL634">
        <v>1689.221</v>
      </c>
      <c r="AM634" s="1"/>
      <c r="AN634" s="1"/>
      <c r="AO634" s="1"/>
      <c r="AP634">
        <v>0</v>
      </c>
      <c r="AQ634">
        <v>2047.62</v>
      </c>
      <c r="AR634">
        <v>5</v>
      </c>
      <c r="AS634">
        <v>0</v>
      </c>
      <c r="AT634">
        <v>0</v>
      </c>
      <c r="AU634">
        <v>0.5</v>
      </c>
      <c r="AV634">
        <v>0</v>
      </c>
      <c r="AW634">
        <v>0</v>
      </c>
      <c r="AX634">
        <v>0.1</v>
      </c>
      <c r="AY634" t="s">
        <v>127</v>
      </c>
      <c r="AZ634" t="s">
        <v>128</v>
      </c>
      <c r="BA634">
        <v>31.86</v>
      </c>
      <c r="BB634">
        <v>0</v>
      </c>
      <c r="BC634">
        <v>146.804</v>
      </c>
      <c r="BD634">
        <v>-146.804</v>
      </c>
      <c r="BE634">
        <v>0</v>
      </c>
      <c r="BF634">
        <v>0</v>
      </c>
      <c r="BG634">
        <v>0</v>
      </c>
      <c r="BH634">
        <v>2644</v>
      </c>
      <c r="BI634">
        <v>2.0476200000000002</v>
      </c>
      <c r="BJ634">
        <v>31.86</v>
      </c>
      <c r="BK634">
        <v>0</v>
      </c>
      <c r="BL634">
        <v>538.18600000000004</v>
      </c>
      <c r="BM634">
        <v>-538.18600000000004</v>
      </c>
      <c r="BN634">
        <v>0</v>
      </c>
      <c r="BO634">
        <v>0</v>
      </c>
      <c r="BP634">
        <v>0</v>
      </c>
      <c r="BQ634">
        <v>2644</v>
      </c>
      <c r="BR634">
        <v>2.0476200000000002</v>
      </c>
      <c r="BS634" t="s">
        <v>1179</v>
      </c>
      <c r="BT634">
        <v>2.194</v>
      </c>
      <c r="BU634">
        <v>8.0440000000000005</v>
      </c>
      <c r="BV634">
        <v>0.439</v>
      </c>
      <c r="BW634">
        <v>1.609</v>
      </c>
      <c r="DC634">
        <f t="shared" si="45"/>
        <v>2150</v>
      </c>
      <c r="DD634">
        <f t="shared" si="46"/>
        <v>684.99</v>
      </c>
      <c r="DE634">
        <f t="shared" si="47"/>
        <v>12.286</v>
      </c>
      <c r="DF634">
        <f t="shared" si="48"/>
        <v>71.98</v>
      </c>
      <c r="DG634">
        <f t="shared" si="49"/>
        <v>112.61799999999999</v>
      </c>
      <c r="DH634">
        <v>1380.7439999999999</v>
      </c>
    </row>
    <row r="635" spans="1:112" x14ac:dyDescent="0.3">
      <c r="A635">
        <v>8764669338</v>
      </c>
      <c r="B635">
        <v>10764790648</v>
      </c>
      <c r="C635" s="1">
        <v>45953.529861111114</v>
      </c>
      <c r="D635" s="1">
        <v>45960.680555555555</v>
      </c>
      <c r="E635" t="s">
        <v>783</v>
      </c>
      <c r="F635">
        <v>3203</v>
      </c>
      <c r="G635">
        <v>0</v>
      </c>
      <c r="H635">
        <v>3203</v>
      </c>
      <c r="I635">
        <v>4000</v>
      </c>
      <c r="J635">
        <v>591</v>
      </c>
      <c r="K635" t="s">
        <v>109</v>
      </c>
      <c r="L635">
        <v>18</v>
      </c>
      <c r="M635">
        <v>488.59</v>
      </c>
      <c r="N635">
        <v>0</v>
      </c>
      <c r="O635">
        <v>0</v>
      </c>
      <c r="P635">
        <v>13.571999999999999</v>
      </c>
      <c r="Q635">
        <v>2.714</v>
      </c>
      <c r="R635">
        <v>21.24</v>
      </c>
      <c r="S635">
        <v>680.31700000000001</v>
      </c>
      <c r="T635">
        <v>-680.31700000000001</v>
      </c>
      <c r="U635">
        <v>-696.60299999999995</v>
      </c>
      <c r="V635">
        <v>-71.98</v>
      </c>
      <c r="W635">
        <v>0</v>
      </c>
      <c r="X635">
        <v>61</v>
      </c>
      <c r="Y635">
        <v>0</v>
      </c>
      <c r="Z635">
        <v>10.98</v>
      </c>
      <c r="AA635">
        <v>1</v>
      </c>
      <c r="AB635" t="s">
        <v>116</v>
      </c>
      <c r="AC635">
        <v>3409</v>
      </c>
      <c r="AD635">
        <v>2434.4169999999999</v>
      </c>
      <c r="AE635">
        <v>0</v>
      </c>
      <c r="AF635">
        <v>2434.4169999999999</v>
      </c>
      <c r="AG635">
        <v>-696.60299999999995</v>
      </c>
      <c r="AH635">
        <v>-71.98</v>
      </c>
      <c r="AI635">
        <v>3203</v>
      </c>
      <c r="AJ635">
        <v>0</v>
      </c>
      <c r="AL635">
        <v>0</v>
      </c>
      <c r="AM635" s="1"/>
      <c r="AN635" s="1"/>
      <c r="AO635" s="1"/>
      <c r="AP635">
        <v>0</v>
      </c>
      <c r="AQ635">
        <v>2714.41</v>
      </c>
      <c r="AR635">
        <v>18</v>
      </c>
      <c r="AS635">
        <v>0</v>
      </c>
      <c r="AT635">
        <v>0</v>
      </c>
      <c r="AU635">
        <v>0.5</v>
      </c>
      <c r="AV635">
        <v>0</v>
      </c>
      <c r="AW635">
        <v>0</v>
      </c>
      <c r="AX635">
        <v>0.1</v>
      </c>
      <c r="AY635" t="s">
        <v>112</v>
      </c>
      <c r="AZ635" t="s">
        <v>128</v>
      </c>
      <c r="BA635">
        <v>21.24</v>
      </c>
      <c r="BB635">
        <v>0</v>
      </c>
      <c r="BC635">
        <v>680.31700000000001</v>
      </c>
      <c r="BD635">
        <v>-680.31700000000001</v>
      </c>
      <c r="BE635">
        <v>0</v>
      </c>
      <c r="BF635">
        <v>0</v>
      </c>
      <c r="BG635">
        <v>0</v>
      </c>
      <c r="BH635">
        <v>591</v>
      </c>
      <c r="BI635">
        <v>2.71441</v>
      </c>
      <c r="BL635">
        <v>0</v>
      </c>
      <c r="BM635">
        <v>0</v>
      </c>
      <c r="BN635">
        <v>0</v>
      </c>
      <c r="BO635">
        <v>0</v>
      </c>
      <c r="BP635">
        <v>0</v>
      </c>
      <c r="BS635" t="s">
        <v>1180</v>
      </c>
      <c r="BT635">
        <v>13.571999999999999</v>
      </c>
      <c r="BU635">
        <v>0</v>
      </c>
      <c r="BV635">
        <v>2.714</v>
      </c>
      <c r="BW635">
        <v>0</v>
      </c>
      <c r="DC635">
        <f t="shared" si="45"/>
        <v>3203</v>
      </c>
      <c r="DD635">
        <f t="shared" si="46"/>
        <v>680.31700000000001</v>
      </c>
      <c r="DE635">
        <f t="shared" si="47"/>
        <v>16.285999999999998</v>
      </c>
      <c r="DF635">
        <f t="shared" si="48"/>
        <v>71.98</v>
      </c>
      <c r="DG635">
        <f t="shared" si="49"/>
        <v>502.16199999999998</v>
      </c>
      <c r="DH635">
        <v>2434.4169999999999</v>
      </c>
    </row>
    <row r="636" spans="1:112" x14ac:dyDescent="0.3">
      <c r="A636">
        <v>8764878499</v>
      </c>
      <c r="B636">
        <v>10765000709</v>
      </c>
      <c r="C636" s="1">
        <v>45953.529861111114</v>
      </c>
      <c r="D636" s="1">
        <v>45956.602777777778</v>
      </c>
      <c r="E636" t="s">
        <v>1181</v>
      </c>
      <c r="F636">
        <v>2104</v>
      </c>
      <c r="G636">
        <v>0</v>
      </c>
      <c r="H636">
        <v>2104</v>
      </c>
      <c r="I636">
        <v>3500</v>
      </c>
      <c r="J636">
        <v>1190</v>
      </c>
      <c r="K636" t="s">
        <v>120</v>
      </c>
      <c r="L636">
        <v>5</v>
      </c>
      <c r="M636">
        <v>0</v>
      </c>
      <c r="N636">
        <v>50.1</v>
      </c>
      <c r="O636">
        <v>50.1</v>
      </c>
      <c r="P636">
        <v>10.019</v>
      </c>
      <c r="Q636">
        <v>2.004</v>
      </c>
      <c r="R636">
        <v>21.24</v>
      </c>
      <c r="S636">
        <v>446.89</v>
      </c>
      <c r="T636">
        <v>-446.89</v>
      </c>
      <c r="U636">
        <v>-458.91300000000001</v>
      </c>
      <c r="V636">
        <v>-71.98</v>
      </c>
      <c r="W636">
        <v>0</v>
      </c>
      <c r="X636">
        <v>61</v>
      </c>
      <c r="Y636">
        <v>0</v>
      </c>
      <c r="Z636">
        <v>10.98</v>
      </c>
      <c r="AA636">
        <v>1</v>
      </c>
      <c r="AB636" t="s">
        <v>110</v>
      </c>
      <c r="AC636">
        <v>2310</v>
      </c>
      <c r="AD636">
        <v>1573.107</v>
      </c>
      <c r="AE636">
        <v>0</v>
      </c>
      <c r="AF636">
        <v>1573.107</v>
      </c>
      <c r="AG636">
        <v>-458.91300000000001</v>
      </c>
      <c r="AH636">
        <v>-71.98</v>
      </c>
      <c r="AI636">
        <v>2104</v>
      </c>
      <c r="AJ636">
        <v>0</v>
      </c>
      <c r="AL636">
        <v>0</v>
      </c>
      <c r="AM636" s="1"/>
      <c r="AN636" s="1"/>
      <c r="AO636" s="1"/>
      <c r="AP636">
        <v>0</v>
      </c>
      <c r="AQ636">
        <v>2003.8</v>
      </c>
      <c r="AR636">
        <v>0</v>
      </c>
      <c r="AS636">
        <v>2.5</v>
      </c>
      <c r="AT636">
        <v>2.5</v>
      </c>
      <c r="AU636">
        <v>0</v>
      </c>
      <c r="AV636">
        <v>0.25</v>
      </c>
      <c r="AW636">
        <v>0.25</v>
      </c>
      <c r="AX636">
        <v>0.1</v>
      </c>
      <c r="AY636" t="s">
        <v>112</v>
      </c>
      <c r="AZ636" t="s">
        <v>128</v>
      </c>
      <c r="BA636">
        <v>21.24</v>
      </c>
      <c r="BB636">
        <v>0</v>
      </c>
      <c r="BC636">
        <v>446.89</v>
      </c>
      <c r="BD636">
        <v>-446.89</v>
      </c>
      <c r="BE636">
        <v>0</v>
      </c>
      <c r="BF636">
        <v>0</v>
      </c>
      <c r="BG636">
        <v>0</v>
      </c>
      <c r="BH636">
        <v>1190</v>
      </c>
      <c r="BI636">
        <v>2.0038</v>
      </c>
      <c r="BL636">
        <v>0</v>
      </c>
      <c r="BM636">
        <v>0</v>
      </c>
      <c r="BN636">
        <v>0</v>
      </c>
      <c r="BO636">
        <v>0</v>
      </c>
      <c r="BP636">
        <v>0</v>
      </c>
      <c r="BS636" t="s">
        <v>1182</v>
      </c>
      <c r="BT636">
        <v>10.019</v>
      </c>
      <c r="BU636">
        <v>0</v>
      </c>
      <c r="BV636">
        <v>2.004</v>
      </c>
      <c r="BW636">
        <v>0</v>
      </c>
      <c r="DC636">
        <f t="shared" si="45"/>
        <v>2104</v>
      </c>
      <c r="DD636">
        <f t="shared" si="46"/>
        <v>446.89</v>
      </c>
      <c r="DE636">
        <f t="shared" si="47"/>
        <v>12.023</v>
      </c>
      <c r="DF636">
        <f t="shared" si="48"/>
        <v>71.98</v>
      </c>
      <c r="DG636">
        <f t="shared" si="49"/>
        <v>110.21900000000001</v>
      </c>
      <c r="DH636">
        <v>1573.1070000000002</v>
      </c>
    </row>
    <row r="637" spans="1:112" x14ac:dyDescent="0.3">
      <c r="A637">
        <v>8756153676</v>
      </c>
      <c r="B637">
        <v>10756213624</v>
      </c>
      <c r="C637" s="1">
        <v>45945.45416666667</v>
      </c>
      <c r="D637" s="1">
        <v>45950.475694444445</v>
      </c>
      <c r="E637" t="s">
        <v>1118</v>
      </c>
      <c r="F637">
        <v>2394</v>
      </c>
      <c r="G637">
        <v>2394</v>
      </c>
      <c r="H637">
        <v>0</v>
      </c>
      <c r="I637">
        <v>4500</v>
      </c>
      <c r="J637">
        <v>1900</v>
      </c>
      <c r="K637" t="s">
        <v>109</v>
      </c>
      <c r="L637">
        <v>5</v>
      </c>
      <c r="M637">
        <v>114</v>
      </c>
      <c r="N637">
        <v>0</v>
      </c>
      <c r="O637">
        <v>0</v>
      </c>
      <c r="P637">
        <v>11.4</v>
      </c>
      <c r="Q637">
        <v>2.2799999999999998</v>
      </c>
      <c r="R637">
        <v>25.96</v>
      </c>
      <c r="S637">
        <v>621.48199999999997</v>
      </c>
      <c r="T637">
        <v>-621.48199999999997</v>
      </c>
      <c r="U637">
        <v>-635.16200000000003</v>
      </c>
      <c r="V637">
        <v>-71.98</v>
      </c>
      <c r="W637">
        <v>0</v>
      </c>
      <c r="X637">
        <v>61</v>
      </c>
      <c r="Y637">
        <v>0</v>
      </c>
      <c r="Z637">
        <v>10.98</v>
      </c>
      <c r="AA637">
        <v>1</v>
      </c>
      <c r="AB637" t="s">
        <v>116</v>
      </c>
      <c r="AC637">
        <v>2600</v>
      </c>
      <c r="AD637">
        <v>1686.8579999999999</v>
      </c>
      <c r="AE637">
        <v>0</v>
      </c>
      <c r="AF637">
        <v>1686.8579999999999</v>
      </c>
      <c r="AG637">
        <v>0</v>
      </c>
      <c r="AI637">
        <v>0</v>
      </c>
      <c r="AJ637">
        <v>-635.16200000000003</v>
      </c>
      <c r="AK637">
        <v>-71.98</v>
      </c>
      <c r="AL637">
        <v>2394</v>
      </c>
      <c r="AM637" s="1"/>
      <c r="AN637" s="1"/>
      <c r="AO637" s="1"/>
      <c r="AP637">
        <v>0</v>
      </c>
      <c r="AQ637">
        <v>2280</v>
      </c>
      <c r="AR637">
        <v>5</v>
      </c>
      <c r="AS637">
        <v>0</v>
      </c>
      <c r="AT637">
        <v>0</v>
      </c>
      <c r="AU637">
        <v>0.5</v>
      </c>
      <c r="AV637">
        <v>0</v>
      </c>
      <c r="AW637">
        <v>0</v>
      </c>
      <c r="AX637">
        <v>0.1</v>
      </c>
      <c r="AY637" t="s">
        <v>112</v>
      </c>
      <c r="AZ637" t="s">
        <v>160</v>
      </c>
      <c r="BC637">
        <v>0</v>
      </c>
      <c r="BD637">
        <v>0</v>
      </c>
      <c r="BE637">
        <v>0</v>
      </c>
      <c r="BF637">
        <v>0</v>
      </c>
      <c r="BG637">
        <v>0</v>
      </c>
      <c r="BJ637">
        <v>25.96</v>
      </c>
      <c r="BK637">
        <v>0</v>
      </c>
      <c r="BL637">
        <v>621.48199999999997</v>
      </c>
      <c r="BM637">
        <v>-621.48199999999997</v>
      </c>
      <c r="BN637">
        <v>0</v>
      </c>
      <c r="BO637">
        <v>0</v>
      </c>
      <c r="BP637">
        <v>0</v>
      </c>
      <c r="BQ637">
        <v>1900</v>
      </c>
      <c r="BR637">
        <v>2.2799999999999998</v>
      </c>
      <c r="BS637" t="s">
        <v>1183</v>
      </c>
      <c r="BT637">
        <v>0</v>
      </c>
      <c r="BU637">
        <v>11.4</v>
      </c>
      <c r="BV637">
        <v>0</v>
      </c>
      <c r="BW637">
        <v>2.2799999999999998</v>
      </c>
      <c r="DC637">
        <f t="shared" si="45"/>
        <v>2394</v>
      </c>
      <c r="DD637">
        <f t="shared" si="46"/>
        <v>621.48199999999997</v>
      </c>
      <c r="DE637">
        <f t="shared" si="47"/>
        <v>13.68</v>
      </c>
      <c r="DF637">
        <f t="shared" si="48"/>
        <v>71.98</v>
      </c>
      <c r="DG637">
        <f t="shared" si="49"/>
        <v>125.4</v>
      </c>
      <c r="DH637">
        <v>1686.8579999999999</v>
      </c>
    </row>
    <row r="638" spans="1:112" x14ac:dyDescent="0.3">
      <c r="A638">
        <v>8760888467</v>
      </c>
      <c r="B638">
        <v>10760983398</v>
      </c>
      <c r="C638" s="1">
        <v>45948.45416666667</v>
      </c>
      <c r="D638" s="1">
        <v>45953.616666666669</v>
      </c>
      <c r="E638" t="s">
        <v>747</v>
      </c>
      <c r="F638">
        <v>3203</v>
      </c>
      <c r="G638">
        <v>0</v>
      </c>
      <c r="H638">
        <v>3203</v>
      </c>
      <c r="I638">
        <v>4000</v>
      </c>
      <c r="J638">
        <v>591</v>
      </c>
      <c r="K638" t="s">
        <v>109</v>
      </c>
      <c r="L638">
        <v>18</v>
      </c>
      <c r="M638">
        <v>488.59</v>
      </c>
      <c r="N638">
        <v>0</v>
      </c>
      <c r="O638">
        <v>0</v>
      </c>
      <c r="P638">
        <v>13.571999999999999</v>
      </c>
      <c r="Q638">
        <v>2.714</v>
      </c>
      <c r="R638">
        <v>21.24</v>
      </c>
      <c r="S638">
        <v>680.31700000000001</v>
      </c>
      <c r="T638">
        <v>-680.31700000000001</v>
      </c>
      <c r="U638">
        <v>-696.60299999999995</v>
      </c>
      <c r="V638">
        <v>-76.7</v>
      </c>
      <c r="W638">
        <v>0</v>
      </c>
      <c r="X638">
        <v>65</v>
      </c>
      <c r="Y638">
        <v>0</v>
      </c>
      <c r="Z638">
        <v>11.7</v>
      </c>
      <c r="AA638">
        <v>1</v>
      </c>
      <c r="AB638" t="s">
        <v>116</v>
      </c>
      <c r="AC638">
        <v>3409</v>
      </c>
      <c r="AD638">
        <v>2429.6970000000001</v>
      </c>
      <c r="AE638">
        <v>0</v>
      </c>
      <c r="AF638">
        <v>2429.6970000000001</v>
      </c>
      <c r="AG638">
        <v>-696.60299999999995</v>
      </c>
      <c r="AH638">
        <v>-76.7</v>
      </c>
      <c r="AI638">
        <v>3203</v>
      </c>
      <c r="AJ638">
        <v>0</v>
      </c>
      <c r="AL638">
        <v>0</v>
      </c>
      <c r="AM638" s="1"/>
      <c r="AN638" s="1"/>
      <c r="AO638" s="1"/>
      <c r="AP638">
        <v>0</v>
      </c>
      <c r="AQ638">
        <v>2714.41</v>
      </c>
      <c r="AR638">
        <v>18</v>
      </c>
      <c r="AS638">
        <v>0</v>
      </c>
      <c r="AT638">
        <v>0</v>
      </c>
      <c r="AU638">
        <v>0.5</v>
      </c>
      <c r="AV638">
        <v>0</v>
      </c>
      <c r="AW638">
        <v>0</v>
      </c>
      <c r="AX638">
        <v>0.1</v>
      </c>
      <c r="AY638" t="s">
        <v>112</v>
      </c>
      <c r="AZ638" t="s">
        <v>128</v>
      </c>
      <c r="BA638">
        <v>21.24</v>
      </c>
      <c r="BB638">
        <v>0</v>
      </c>
      <c r="BC638">
        <v>680.31700000000001</v>
      </c>
      <c r="BD638">
        <v>-680.31700000000001</v>
      </c>
      <c r="BE638">
        <v>0</v>
      </c>
      <c r="BF638">
        <v>0</v>
      </c>
      <c r="BG638">
        <v>0</v>
      </c>
      <c r="BH638">
        <v>591</v>
      </c>
      <c r="BI638">
        <v>2.71441</v>
      </c>
      <c r="BL638">
        <v>0</v>
      </c>
      <c r="BM638">
        <v>0</v>
      </c>
      <c r="BN638">
        <v>0</v>
      </c>
      <c r="BO638">
        <v>0</v>
      </c>
      <c r="BP638">
        <v>0</v>
      </c>
      <c r="BS638" t="s">
        <v>1184</v>
      </c>
      <c r="BT638">
        <v>13.571999999999999</v>
      </c>
      <c r="BU638">
        <v>0</v>
      </c>
      <c r="BV638">
        <v>2.714</v>
      </c>
      <c r="BW638">
        <v>0</v>
      </c>
      <c r="DC638">
        <f t="shared" si="45"/>
        <v>3203</v>
      </c>
      <c r="DD638">
        <f t="shared" si="46"/>
        <v>680.31700000000001</v>
      </c>
      <c r="DE638">
        <f t="shared" si="47"/>
        <v>16.285999999999998</v>
      </c>
      <c r="DF638">
        <f t="shared" si="48"/>
        <v>76.7</v>
      </c>
      <c r="DG638">
        <f t="shared" si="49"/>
        <v>502.16199999999998</v>
      </c>
      <c r="DH638">
        <v>2429.6970000000001</v>
      </c>
    </row>
    <row r="639" spans="1:112" x14ac:dyDescent="0.3">
      <c r="A639">
        <v>8763273539</v>
      </c>
      <c r="B639">
        <v>10763384553</v>
      </c>
      <c r="C639" s="1">
        <v>45949.54791666667</v>
      </c>
      <c r="D639" s="1">
        <v>45954.594444444447</v>
      </c>
      <c r="E639" t="s">
        <v>1185</v>
      </c>
      <c r="F639">
        <v>1264</v>
      </c>
      <c r="G639">
        <v>0</v>
      </c>
      <c r="H639">
        <v>1264</v>
      </c>
      <c r="I639">
        <v>2000</v>
      </c>
      <c r="J639">
        <v>489</v>
      </c>
      <c r="K639" t="s">
        <v>109</v>
      </c>
      <c r="L639">
        <v>5</v>
      </c>
      <c r="M639">
        <v>60.19</v>
      </c>
      <c r="N639">
        <v>0</v>
      </c>
      <c r="O639">
        <v>0</v>
      </c>
      <c r="P639">
        <v>6.0190000000000001</v>
      </c>
      <c r="Q639">
        <v>1.204</v>
      </c>
      <c r="R639">
        <v>22.42</v>
      </c>
      <c r="S639">
        <v>283.38900000000001</v>
      </c>
      <c r="T639">
        <v>-283.38900000000001</v>
      </c>
      <c r="U639">
        <v>-290.61200000000002</v>
      </c>
      <c r="V639">
        <v>-57.82</v>
      </c>
      <c r="W639">
        <v>0</v>
      </c>
      <c r="X639">
        <v>49</v>
      </c>
      <c r="Y639">
        <v>0</v>
      </c>
      <c r="Z639">
        <v>8.82</v>
      </c>
      <c r="AA639">
        <v>1</v>
      </c>
      <c r="AB639" t="s">
        <v>116</v>
      </c>
      <c r="AC639">
        <v>1435</v>
      </c>
      <c r="AD639">
        <v>915.56799999999998</v>
      </c>
      <c r="AE639">
        <v>0</v>
      </c>
      <c r="AF639">
        <v>915.56799999999998</v>
      </c>
      <c r="AG639">
        <v>-290.61200000000002</v>
      </c>
      <c r="AH639">
        <v>-57.82</v>
      </c>
      <c r="AI639">
        <v>1264</v>
      </c>
      <c r="AJ639">
        <v>0</v>
      </c>
      <c r="AL639">
        <v>0</v>
      </c>
      <c r="AM639" s="1"/>
      <c r="AN639" s="1"/>
      <c r="AO639" s="1"/>
      <c r="AP639">
        <v>0</v>
      </c>
      <c r="AQ639">
        <v>1203.81</v>
      </c>
      <c r="AR639">
        <v>5</v>
      </c>
      <c r="AS639">
        <v>0</v>
      </c>
      <c r="AT639">
        <v>0</v>
      </c>
      <c r="AU639">
        <v>0.5</v>
      </c>
      <c r="AV639">
        <v>0</v>
      </c>
      <c r="AW639">
        <v>0</v>
      </c>
      <c r="AX639">
        <v>0.1</v>
      </c>
      <c r="AY639" t="s">
        <v>112</v>
      </c>
      <c r="AZ639" t="s">
        <v>128</v>
      </c>
      <c r="BA639">
        <v>22.42</v>
      </c>
      <c r="BB639">
        <v>0</v>
      </c>
      <c r="BC639">
        <v>283.38900000000001</v>
      </c>
      <c r="BD639">
        <v>-283.38900000000001</v>
      </c>
      <c r="BE639">
        <v>0</v>
      </c>
      <c r="BF639">
        <v>0</v>
      </c>
      <c r="BG639">
        <v>0</v>
      </c>
      <c r="BH639">
        <v>489</v>
      </c>
      <c r="BI639">
        <v>1.20381</v>
      </c>
      <c r="BL639">
        <v>0</v>
      </c>
      <c r="BM639">
        <v>0</v>
      </c>
      <c r="BN639">
        <v>0</v>
      </c>
      <c r="BO639">
        <v>0</v>
      </c>
      <c r="BP639">
        <v>0</v>
      </c>
      <c r="BS639" t="s">
        <v>1186</v>
      </c>
      <c r="BT639">
        <v>6.0190000000000001</v>
      </c>
      <c r="BU639">
        <v>0</v>
      </c>
      <c r="BV639">
        <v>1.204</v>
      </c>
      <c r="BW639">
        <v>0</v>
      </c>
      <c r="DC639">
        <f t="shared" si="45"/>
        <v>1264</v>
      </c>
      <c r="DD639">
        <f t="shared" si="46"/>
        <v>283.38900000000001</v>
      </c>
      <c r="DE639">
        <f t="shared" si="47"/>
        <v>7.2229999999999999</v>
      </c>
      <c r="DF639">
        <f t="shared" si="48"/>
        <v>57.82</v>
      </c>
      <c r="DG639">
        <f t="shared" si="49"/>
        <v>66.209000000000003</v>
      </c>
      <c r="DH639">
        <v>915.56799999999998</v>
      </c>
    </row>
    <row r="640" spans="1:112" x14ac:dyDescent="0.3">
      <c r="A640">
        <v>8766309422</v>
      </c>
      <c r="B640">
        <v>10766446509</v>
      </c>
      <c r="C640" s="1">
        <v>45953.529861111114</v>
      </c>
      <c r="D640" s="1">
        <v>45958.486111111109</v>
      </c>
      <c r="E640" t="s">
        <v>188</v>
      </c>
      <c r="F640">
        <v>2410</v>
      </c>
      <c r="G640">
        <v>2410</v>
      </c>
      <c r="H640">
        <v>0</v>
      </c>
      <c r="I640">
        <v>3500</v>
      </c>
      <c r="J640">
        <v>884</v>
      </c>
      <c r="K640" t="s">
        <v>109</v>
      </c>
      <c r="L640">
        <v>5</v>
      </c>
      <c r="M640">
        <v>114.76</v>
      </c>
      <c r="N640">
        <v>0</v>
      </c>
      <c r="O640">
        <v>0</v>
      </c>
      <c r="P640">
        <v>11.476000000000001</v>
      </c>
      <c r="Q640">
        <v>2.2949999999999999</v>
      </c>
      <c r="R640">
        <v>24.78</v>
      </c>
      <c r="S640">
        <v>597.19799999999998</v>
      </c>
      <c r="T640">
        <v>-597.19799999999998</v>
      </c>
      <c r="U640">
        <v>-610.96900000000005</v>
      </c>
      <c r="V640">
        <v>-71.98</v>
      </c>
      <c r="W640">
        <v>0</v>
      </c>
      <c r="X640">
        <v>61</v>
      </c>
      <c r="Y640">
        <v>0</v>
      </c>
      <c r="Z640">
        <v>10.98</v>
      </c>
      <c r="AA640">
        <v>1</v>
      </c>
      <c r="AB640" t="s">
        <v>116</v>
      </c>
      <c r="AC640">
        <v>2616</v>
      </c>
      <c r="AD640">
        <v>1727.0509999999999</v>
      </c>
      <c r="AE640">
        <v>0</v>
      </c>
      <c r="AF640">
        <v>1727.0509999999999</v>
      </c>
      <c r="AG640">
        <v>0</v>
      </c>
      <c r="AI640">
        <v>0</v>
      </c>
      <c r="AJ640">
        <v>-610.96900000000005</v>
      </c>
      <c r="AK640">
        <v>-71.98</v>
      </c>
      <c r="AL640">
        <v>2410</v>
      </c>
      <c r="AM640" s="1"/>
      <c r="AN640" s="1"/>
      <c r="AO640" s="1"/>
      <c r="AP640">
        <v>0</v>
      </c>
      <c r="AQ640">
        <v>2295.2399999999998</v>
      </c>
      <c r="AR640">
        <v>5</v>
      </c>
      <c r="AS640">
        <v>0</v>
      </c>
      <c r="AT640">
        <v>0</v>
      </c>
      <c r="AU640">
        <v>0.5</v>
      </c>
      <c r="AV640">
        <v>0</v>
      </c>
      <c r="AW640">
        <v>0</v>
      </c>
      <c r="AX640">
        <v>0.1</v>
      </c>
      <c r="AY640" t="s">
        <v>112</v>
      </c>
      <c r="AZ640" t="s">
        <v>113</v>
      </c>
      <c r="BC640">
        <v>0</v>
      </c>
      <c r="BD640">
        <v>0</v>
      </c>
      <c r="BE640">
        <v>0</v>
      </c>
      <c r="BF640">
        <v>0</v>
      </c>
      <c r="BG640">
        <v>0</v>
      </c>
      <c r="BJ640">
        <v>24.78</v>
      </c>
      <c r="BK640">
        <v>0</v>
      </c>
      <c r="BL640">
        <v>597.19799999999998</v>
      </c>
      <c r="BM640">
        <v>-597.19799999999998</v>
      </c>
      <c r="BN640">
        <v>0</v>
      </c>
      <c r="BO640">
        <v>0</v>
      </c>
      <c r="BP640">
        <v>0</v>
      </c>
      <c r="BQ640">
        <v>884</v>
      </c>
      <c r="BR640">
        <v>2.2952400000000002</v>
      </c>
      <c r="BS640" t="s">
        <v>1187</v>
      </c>
      <c r="BT640">
        <v>0</v>
      </c>
      <c r="BU640">
        <v>11.476000000000001</v>
      </c>
      <c r="BV640">
        <v>0</v>
      </c>
      <c r="BW640">
        <v>2.2949999999999999</v>
      </c>
      <c r="DC640">
        <f t="shared" si="45"/>
        <v>2410</v>
      </c>
      <c r="DD640">
        <f t="shared" si="46"/>
        <v>597.19799999999998</v>
      </c>
      <c r="DE640">
        <f t="shared" si="47"/>
        <v>13.771000000000001</v>
      </c>
      <c r="DF640">
        <f t="shared" si="48"/>
        <v>71.98</v>
      </c>
      <c r="DG640">
        <f t="shared" si="49"/>
        <v>126.236</v>
      </c>
      <c r="DH640">
        <v>1727.0510000000002</v>
      </c>
    </row>
    <row r="641" spans="1:112" x14ac:dyDescent="0.3">
      <c r="A641">
        <v>8765137250</v>
      </c>
      <c r="B641">
        <v>10765264849</v>
      </c>
      <c r="C641" s="1">
        <v>45953.529861111114</v>
      </c>
      <c r="D641" s="1">
        <v>45959.515972222223</v>
      </c>
      <c r="E641" t="s">
        <v>188</v>
      </c>
      <c r="F641">
        <v>2410</v>
      </c>
      <c r="G641">
        <v>0</v>
      </c>
      <c r="H641">
        <v>2410.0100000000002</v>
      </c>
      <c r="I641">
        <v>3500</v>
      </c>
      <c r="J641">
        <v>884</v>
      </c>
      <c r="K641" t="s">
        <v>109</v>
      </c>
      <c r="L641">
        <v>5</v>
      </c>
      <c r="M641">
        <v>114.76</v>
      </c>
      <c r="N641">
        <v>0</v>
      </c>
      <c r="O641">
        <v>0</v>
      </c>
      <c r="P641">
        <v>11.476000000000001</v>
      </c>
      <c r="Q641">
        <v>2.2949999999999999</v>
      </c>
      <c r="R641">
        <v>24.78</v>
      </c>
      <c r="S641">
        <v>597.20000000000005</v>
      </c>
      <c r="T641">
        <v>-597.20000000000005</v>
      </c>
      <c r="U641">
        <v>-610.971</v>
      </c>
      <c r="V641">
        <v>-71.98</v>
      </c>
      <c r="W641">
        <v>0</v>
      </c>
      <c r="X641">
        <v>61</v>
      </c>
      <c r="Y641">
        <v>0</v>
      </c>
      <c r="Z641">
        <v>10.98</v>
      </c>
      <c r="AA641">
        <v>1</v>
      </c>
      <c r="AB641" t="s">
        <v>116</v>
      </c>
      <c r="AC641">
        <v>2616</v>
      </c>
      <c r="AD641">
        <v>1727.059</v>
      </c>
      <c r="AE641">
        <v>0</v>
      </c>
      <c r="AF641">
        <v>1727.059</v>
      </c>
      <c r="AG641">
        <v>-610.971</v>
      </c>
      <c r="AH641">
        <v>-71.98</v>
      </c>
      <c r="AI641">
        <v>2410.0100000000002</v>
      </c>
      <c r="AJ641">
        <v>0</v>
      </c>
      <c r="AL641">
        <v>0</v>
      </c>
      <c r="AM641" s="1"/>
      <c r="AN641" s="1"/>
      <c r="AO641" s="1"/>
      <c r="AP641">
        <v>0</v>
      </c>
      <c r="AQ641">
        <v>2295.2399999999998</v>
      </c>
      <c r="AR641">
        <v>5</v>
      </c>
      <c r="AS641">
        <v>0</v>
      </c>
      <c r="AT641">
        <v>0</v>
      </c>
      <c r="AU641">
        <v>0.5</v>
      </c>
      <c r="AV641">
        <v>0</v>
      </c>
      <c r="AW641">
        <v>0</v>
      </c>
      <c r="AX641">
        <v>0.1</v>
      </c>
      <c r="AY641" t="s">
        <v>112</v>
      </c>
      <c r="AZ641" t="s">
        <v>113</v>
      </c>
      <c r="BA641">
        <v>24.78</v>
      </c>
      <c r="BB641">
        <v>0</v>
      </c>
      <c r="BC641">
        <v>597.20000000000005</v>
      </c>
      <c r="BD641">
        <v>-597.20000000000005</v>
      </c>
      <c r="BE641">
        <v>0</v>
      </c>
      <c r="BF641">
        <v>0</v>
      </c>
      <c r="BG641">
        <v>0</v>
      </c>
      <c r="BH641">
        <v>884</v>
      </c>
      <c r="BI641">
        <v>2.2952400000000002</v>
      </c>
      <c r="BL641">
        <v>0</v>
      </c>
      <c r="BM641">
        <v>0</v>
      </c>
      <c r="BN641">
        <v>0</v>
      </c>
      <c r="BO641">
        <v>0</v>
      </c>
      <c r="BP641">
        <v>0</v>
      </c>
      <c r="BS641" t="s">
        <v>1188</v>
      </c>
      <c r="BT641">
        <v>11.476000000000001</v>
      </c>
      <c r="BU641">
        <v>0</v>
      </c>
      <c r="BV641">
        <v>2.2949999999999999</v>
      </c>
      <c r="BW641">
        <v>0</v>
      </c>
      <c r="DC641">
        <f t="shared" si="45"/>
        <v>2410.0100000000002</v>
      </c>
      <c r="DD641">
        <f t="shared" si="46"/>
        <v>597.20000000000005</v>
      </c>
      <c r="DE641">
        <f t="shared" si="47"/>
        <v>13.771000000000001</v>
      </c>
      <c r="DF641">
        <f t="shared" si="48"/>
        <v>71.98</v>
      </c>
      <c r="DG641">
        <f t="shared" si="49"/>
        <v>126.236</v>
      </c>
      <c r="DH641">
        <v>1727.0590000000002</v>
      </c>
    </row>
    <row r="642" spans="1:112" x14ac:dyDescent="0.3">
      <c r="A642">
        <v>8771549514</v>
      </c>
      <c r="B642">
        <v>10771715319</v>
      </c>
      <c r="C642" s="1">
        <v>45957.479166666664</v>
      </c>
      <c r="D642" s="1">
        <v>45960.559027777781</v>
      </c>
      <c r="E642" t="s">
        <v>1189</v>
      </c>
      <c r="F642">
        <v>3594</v>
      </c>
      <c r="G642">
        <v>3594</v>
      </c>
      <c r="H642">
        <v>0</v>
      </c>
      <c r="I642">
        <v>4000</v>
      </c>
      <c r="J642">
        <v>200</v>
      </c>
      <c r="K642" t="s">
        <v>109</v>
      </c>
      <c r="L642">
        <v>18</v>
      </c>
      <c r="M642">
        <v>548.24</v>
      </c>
      <c r="N642">
        <v>0</v>
      </c>
      <c r="O642">
        <v>0</v>
      </c>
      <c r="P642">
        <v>15.228999999999999</v>
      </c>
      <c r="Q642">
        <v>3.0459999999999998</v>
      </c>
      <c r="R642">
        <v>25.96</v>
      </c>
      <c r="S642">
        <v>933.00199999999995</v>
      </c>
      <c r="T642">
        <v>-933.00199999999995</v>
      </c>
      <c r="U642">
        <v>-951.27700000000004</v>
      </c>
      <c r="V642">
        <v>-71.98</v>
      </c>
      <c r="W642">
        <v>0</v>
      </c>
      <c r="X642">
        <v>61</v>
      </c>
      <c r="Y642">
        <v>0</v>
      </c>
      <c r="Z642">
        <v>10.98</v>
      </c>
      <c r="AA642">
        <v>1</v>
      </c>
      <c r="AB642" t="s">
        <v>110</v>
      </c>
      <c r="AC642">
        <v>3800</v>
      </c>
      <c r="AD642">
        <v>2570.7429999999999</v>
      </c>
      <c r="AE642">
        <v>0</v>
      </c>
      <c r="AF642">
        <v>2570.7429999999999</v>
      </c>
      <c r="AG642">
        <v>0</v>
      </c>
      <c r="AI642">
        <v>0</v>
      </c>
      <c r="AJ642">
        <v>-951.27700000000004</v>
      </c>
      <c r="AK642">
        <v>-71.98</v>
      </c>
      <c r="AL642">
        <v>3594</v>
      </c>
      <c r="AM642" s="1"/>
      <c r="AN642" s="1"/>
      <c r="AO642" s="1"/>
      <c r="AP642">
        <v>0</v>
      </c>
      <c r="AQ642">
        <v>3045.76</v>
      </c>
      <c r="AR642">
        <v>18</v>
      </c>
      <c r="AS642">
        <v>0</v>
      </c>
      <c r="AT642">
        <v>0</v>
      </c>
      <c r="AU642">
        <v>0.5</v>
      </c>
      <c r="AV642">
        <v>0</v>
      </c>
      <c r="AW642">
        <v>0</v>
      </c>
      <c r="AX642">
        <v>0.1</v>
      </c>
      <c r="AY642" t="s">
        <v>112</v>
      </c>
      <c r="AZ642" t="s">
        <v>160</v>
      </c>
      <c r="BC642">
        <v>0</v>
      </c>
      <c r="BD642">
        <v>0</v>
      </c>
      <c r="BE642">
        <v>0</v>
      </c>
      <c r="BF642">
        <v>0</v>
      </c>
      <c r="BG642">
        <v>0</v>
      </c>
      <c r="BJ642">
        <v>25.96</v>
      </c>
      <c r="BK642">
        <v>0</v>
      </c>
      <c r="BL642">
        <v>933.00199999999995</v>
      </c>
      <c r="BM642">
        <v>-933.00199999999995</v>
      </c>
      <c r="BN642">
        <v>0</v>
      </c>
      <c r="BO642">
        <v>0</v>
      </c>
      <c r="BP642">
        <v>0</v>
      </c>
      <c r="BQ642">
        <v>200</v>
      </c>
      <c r="BR642">
        <v>3.04576</v>
      </c>
      <c r="BS642" t="s">
        <v>1190</v>
      </c>
      <c r="BT642">
        <v>0</v>
      </c>
      <c r="BU642">
        <v>15.228999999999999</v>
      </c>
      <c r="BV642">
        <v>0</v>
      </c>
      <c r="BW642">
        <v>3.0459999999999998</v>
      </c>
      <c r="DC642">
        <f t="shared" ref="DC642:DC705" si="50">IFERROR(G642,0)+IFERROR(H642,0)</f>
        <v>3594</v>
      </c>
      <c r="DD642">
        <f t="shared" ref="DD642:DD705" si="51">ABS(IFERROR(T642,0))</f>
        <v>933.00199999999995</v>
      </c>
      <c r="DE642">
        <f t="shared" ref="DE642:DE705" si="52">ABS(IFERROR(P642,0)+IFERROR(Q642,0))</f>
        <v>18.274999999999999</v>
      </c>
      <c r="DF642">
        <f t="shared" ref="DF642:DF705" si="53">ABS(IFERROR(AH642,0))+ABS(IFERROR(AK642,0))+IFERROR(W642,0)</f>
        <v>71.98</v>
      </c>
      <c r="DG642">
        <f t="shared" ref="DG642:DG705" si="54">IFERROR(M642,0)+IFERROR(N642,0)+IFERROR(O642,0)+IFERROR(P642,0)</f>
        <v>563.46900000000005</v>
      </c>
      <c r="DH642">
        <v>2570.7429999999999</v>
      </c>
    </row>
    <row r="643" spans="1:112" x14ac:dyDescent="0.3">
      <c r="A643">
        <v>8754722030</v>
      </c>
      <c r="B643">
        <v>10754775672</v>
      </c>
      <c r="C643" s="1">
        <v>45944.549305555556</v>
      </c>
      <c r="D643" s="1">
        <v>45948.789583333331</v>
      </c>
      <c r="E643" t="s">
        <v>1191</v>
      </c>
      <c r="F643">
        <v>3368.99</v>
      </c>
      <c r="G643">
        <v>0</v>
      </c>
      <c r="H643">
        <v>3369</v>
      </c>
      <c r="I643">
        <v>4000</v>
      </c>
      <c r="J643">
        <v>401</v>
      </c>
      <c r="K643" t="s">
        <v>109</v>
      </c>
      <c r="L643">
        <v>18</v>
      </c>
      <c r="M643">
        <v>513.91</v>
      </c>
      <c r="N643">
        <v>0</v>
      </c>
      <c r="O643">
        <v>0</v>
      </c>
      <c r="P643">
        <v>14.275</v>
      </c>
      <c r="Q643">
        <v>2.855</v>
      </c>
      <c r="R643">
        <v>17.7</v>
      </c>
      <c r="S643">
        <v>596.31299999999999</v>
      </c>
      <c r="T643">
        <v>-596.31299999999999</v>
      </c>
      <c r="U643">
        <v>-613.44299999999998</v>
      </c>
      <c r="V643">
        <v>-71.98</v>
      </c>
      <c r="W643">
        <v>0</v>
      </c>
      <c r="X643">
        <v>61</v>
      </c>
      <c r="Y643">
        <v>0</v>
      </c>
      <c r="Z643">
        <v>10.98</v>
      </c>
      <c r="AA643">
        <v>2</v>
      </c>
      <c r="AB643" t="s">
        <v>116</v>
      </c>
      <c r="AC643">
        <v>3599</v>
      </c>
      <c r="AD643">
        <v>2683.5770000000002</v>
      </c>
      <c r="AE643">
        <v>0</v>
      </c>
      <c r="AF643">
        <v>2683.5770000000002</v>
      </c>
      <c r="AG643">
        <v>-613.44299999999998</v>
      </c>
      <c r="AH643">
        <v>-71.98</v>
      </c>
      <c r="AI643">
        <v>3369</v>
      </c>
      <c r="AJ643">
        <v>0</v>
      </c>
      <c r="AL643">
        <v>0</v>
      </c>
      <c r="AM643" s="1"/>
      <c r="AN643" s="1"/>
      <c r="AO643" s="1"/>
      <c r="AP643">
        <v>0</v>
      </c>
      <c r="AQ643">
        <v>2855.08</v>
      </c>
      <c r="AR643">
        <v>18</v>
      </c>
      <c r="AS643">
        <v>0</v>
      </c>
      <c r="AT643">
        <v>0</v>
      </c>
      <c r="AU643">
        <v>0.5</v>
      </c>
      <c r="AV643">
        <v>0</v>
      </c>
      <c r="AW643">
        <v>0</v>
      </c>
      <c r="AX643">
        <v>0.1</v>
      </c>
      <c r="AY643" t="s">
        <v>112</v>
      </c>
      <c r="AZ643" t="s">
        <v>117</v>
      </c>
      <c r="BA643">
        <v>17.7</v>
      </c>
      <c r="BB643">
        <v>0</v>
      </c>
      <c r="BC643">
        <v>596.31299999999999</v>
      </c>
      <c r="BD643">
        <v>-596.31299999999999</v>
      </c>
      <c r="BE643">
        <v>0</v>
      </c>
      <c r="BF643">
        <v>0</v>
      </c>
      <c r="BG643">
        <v>0</v>
      </c>
      <c r="BH643">
        <v>401</v>
      </c>
      <c r="BI643">
        <v>2.8550800000000001</v>
      </c>
      <c r="BL643">
        <v>0</v>
      </c>
      <c r="BM643">
        <v>0</v>
      </c>
      <c r="BN643">
        <v>0</v>
      </c>
      <c r="BO643">
        <v>0</v>
      </c>
      <c r="BP643">
        <v>0</v>
      </c>
      <c r="BS643" t="s">
        <v>1192</v>
      </c>
      <c r="BT643">
        <v>14.275</v>
      </c>
      <c r="BU643">
        <v>0</v>
      </c>
      <c r="BV643">
        <v>2.855</v>
      </c>
      <c r="BW643">
        <v>0</v>
      </c>
      <c r="DC643">
        <f t="shared" si="50"/>
        <v>3369</v>
      </c>
      <c r="DD643">
        <f t="shared" si="51"/>
        <v>596.31299999999999</v>
      </c>
      <c r="DE643">
        <f t="shared" si="52"/>
        <v>17.13</v>
      </c>
      <c r="DF643">
        <f t="shared" si="53"/>
        <v>71.98</v>
      </c>
      <c r="DG643">
        <f t="shared" si="54"/>
        <v>528.18499999999995</v>
      </c>
      <c r="DH643">
        <v>2683.5769999999998</v>
      </c>
    </row>
    <row r="644" spans="1:112" x14ac:dyDescent="0.3">
      <c r="A644">
        <v>8754496745</v>
      </c>
      <c r="B644">
        <v>10754545883</v>
      </c>
      <c r="C644" s="1">
        <v>45944.447916666664</v>
      </c>
      <c r="D644" s="1">
        <v>45948.773611111108</v>
      </c>
      <c r="E644" t="s">
        <v>1193</v>
      </c>
      <c r="F644">
        <v>2104</v>
      </c>
      <c r="G644">
        <v>2104</v>
      </c>
      <c r="H644">
        <v>0</v>
      </c>
      <c r="I644">
        <v>3500</v>
      </c>
      <c r="J644">
        <v>1190</v>
      </c>
      <c r="K644" t="s">
        <v>109</v>
      </c>
      <c r="L644">
        <v>5</v>
      </c>
      <c r="M644">
        <v>100.19</v>
      </c>
      <c r="N644">
        <v>0</v>
      </c>
      <c r="O644">
        <v>0</v>
      </c>
      <c r="P644">
        <v>10.019</v>
      </c>
      <c r="Q644">
        <v>2.004</v>
      </c>
      <c r="R644">
        <v>25.96</v>
      </c>
      <c r="S644">
        <v>546.19799999999998</v>
      </c>
      <c r="T644">
        <v>-546.19799999999998</v>
      </c>
      <c r="U644">
        <v>-558.221</v>
      </c>
      <c r="V644">
        <v>-71.98</v>
      </c>
      <c r="W644">
        <v>0</v>
      </c>
      <c r="X644">
        <v>61</v>
      </c>
      <c r="Y644">
        <v>0</v>
      </c>
      <c r="Z644">
        <v>10.98</v>
      </c>
      <c r="AA644">
        <v>1</v>
      </c>
      <c r="AB644" t="s">
        <v>116</v>
      </c>
      <c r="AC644">
        <v>2310</v>
      </c>
      <c r="AD644">
        <v>1473.799</v>
      </c>
      <c r="AE644">
        <v>0</v>
      </c>
      <c r="AF644">
        <v>1473.799</v>
      </c>
      <c r="AG644">
        <v>0</v>
      </c>
      <c r="AI644">
        <v>0</v>
      </c>
      <c r="AJ644">
        <v>-558.221</v>
      </c>
      <c r="AK644">
        <v>-71.98</v>
      </c>
      <c r="AL644">
        <v>2104</v>
      </c>
      <c r="AM644" s="1"/>
      <c r="AN644" s="1"/>
      <c r="AO644" s="1"/>
      <c r="AP644">
        <v>300</v>
      </c>
      <c r="AQ644">
        <v>2003.81</v>
      </c>
      <c r="AR644">
        <v>5</v>
      </c>
      <c r="AS644">
        <v>0</v>
      </c>
      <c r="AT644">
        <v>0</v>
      </c>
      <c r="AU644">
        <v>0.5</v>
      </c>
      <c r="AV644">
        <v>0</v>
      </c>
      <c r="AW644">
        <v>0</v>
      </c>
      <c r="AX644">
        <v>0.1</v>
      </c>
      <c r="AY644" t="s">
        <v>112</v>
      </c>
      <c r="AZ644" t="s">
        <v>160</v>
      </c>
      <c r="BC644">
        <v>0</v>
      </c>
      <c r="BD644">
        <v>0</v>
      </c>
      <c r="BE644">
        <v>0</v>
      </c>
      <c r="BF644">
        <v>0</v>
      </c>
      <c r="BG644">
        <v>0</v>
      </c>
      <c r="BJ644">
        <v>25.96</v>
      </c>
      <c r="BK644">
        <v>0</v>
      </c>
      <c r="BL644">
        <v>546.19799999999998</v>
      </c>
      <c r="BM644">
        <v>-546.19799999999998</v>
      </c>
      <c r="BN644">
        <v>0</v>
      </c>
      <c r="BO644">
        <v>0</v>
      </c>
      <c r="BP644">
        <v>0</v>
      </c>
      <c r="BQ644">
        <v>1190</v>
      </c>
      <c r="BR644">
        <v>2.0038100000000001</v>
      </c>
      <c r="BS644" t="s">
        <v>1194</v>
      </c>
      <c r="BT644">
        <v>0</v>
      </c>
      <c r="BU644">
        <v>10.019</v>
      </c>
      <c r="BV644">
        <v>0</v>
      </c>
      <c r="BW644">
        <v>2.004</v>
      </c>
      <c r="DC644">
        <f t="shared" si="50"/>
        <v>2104</v>
      </c>
      <c r="DD644">
        <f t="shared" si="51"/>
        <v>546.19799999999998</v>
      </c>
      <c r="DE644">
        <f t="shared" si="52"/>
        <v>12.023</v>
      </c>
      <c r="DF644">
        <f t="shared" si="53"/>
        <v>71.98</v>
      </c>
      <c r="DG644">
        <f t="shared" si="54"/>
        <v>110.209</v>
      </c>
      <c r="DH644">
        <v>1473.7990000000002</v>
      </c>
    </row>
    <row r="645" spans="1:112" x14ac:dyDescent="0.3">
      <c r="A645">
        <v>8766669648</v>
      </c>
      <c r="B645">
        <v>10766811391</v>
      </c>
      <c r="C645" s="1">
        <v>45953.529861111114</v>
      </c>
      <c r="D645" s="1">
        <v>45958.715277777781</v>
      </c>
      <c r="E645" t="s">
        <v>1195</v>
      </c>
      <c r="F645">
        <v>2886</v>
      </c>
      <c r="G645">
        <v>2886</v>
      </c>
      <c r="H645">
        <v>0</v>
      </c>
      <c r="I645">
        <v>3500</v>
      </c>
      <c r="J645">
        <v>408</v>
      </c>
      <c r="K645" t="s">
        <v>109</v>
      </c>
      <c r="L645">
        <v>18</v>
      </c>
      <c r="M645">
        <v>440.24</v>
      </c>
      <c r="N645">
        <v>0</v>
      </c>
      <c r="O645">
        <v>0</v>
      </c>
      <c r="P645">
        <v>12.228999999999999</v>
      </c>
      <c r="Q645">
        <v>2.4460000000000002</v>
      </c>
      <c r="R645">
        <v>21.24</v>
      </c>
      <c r="S645">
        <v>612.98599999999999</v>
      </c>
      <c r="T645">
        <v>-612.98599999999999</v>
      </c>
      <c r="U645">
        <v>-627.66099999999994</v>
      </c>
      <c r="V645">
        <v>-71.98</v>
      </c>
      <c r="W645">
        <v>0</v>
      </c>
      <c r="X645">
        <v>61</v>
      </c>
      <c r="Y645">
        <v>0</v>
      </c>
      <c r="Z645">
        <v>10.98</v>
      </c>
      <c r="AA645">
        <v>1</v>
      </c>
      <c r="AB645" t="s">
        <v>116</v>
      </c>
      <c r="AC645">
        <v>3092</v>
      </c>
      <c r="AD645">
        <v>2186.3589999999999</v>
      </c>
      <c r="AE645">
        <v>0</v>
      </c>
      <c r="AF645">
        <v>2186.3589999999999</v>
      </c>
      <c r="AG645">
        <v>0</v>
      </c>
      <c r="AI645">
        <v>0</v>
      </c>
      <c r="AJ645">
        <v>-627.66099999999994</v>
      </c>
      <c r="AK645">
        <v>-71.98</v>
      </c>
      <c r="AL645">
        <v>2886</v>
      </c>
      <c r="AM645" s="1"/>
      <c r="AN645" s="1"/>
      <c r="AO645" s="1"/>
      <c r="AP645">
        <v>0</v>
      </c>
      <c r="AQ645">
        <v>2445.7600000000002</v>
      </c>
      <c r="AR645">
        <v>18</v>
      </c>
      <c r="AS645">
        <v>0</v>
      </c>
      <c r="AT645">
        <v>0</v>
      </c>
      <c r="AU645">
        <v>0.5</v>
      </c>
      <c r="AV645">
        <v>0</v>
      </c>
      <c r="AW645">
        <v>0</v>
      </c>
      <c r="AX645">
        <v>0.1</v>
      </c>
      <c r="AY645" t="s">
        <v>112</v>
      </c>
      <c r="AZ645" t="s">
        <v>128</v>
      </c>
      <c r="BC645">
        <v>0</v>
      </c>
      <c r="BD645">
        <v>0</v>
      </c>
      <c r="BE645">
        <v>0</v>
      </c>
      <c r="BF645">
        <v>0</v>
      </c>
      <c r="BG645">
        <v>0</v>
      </c>
      <c r="BJ645">
        <v>21.24</v>
      </c>
      <c r="BK645">
        <v>0</v>
      </c>
      <c r="BL645">
        <v>612.98599999999999</v>
      </c>
      <c r="BM645">
        <v>-612.98599999999999</v>
      </c>
      <c r="BN645">
        <v>0</v>
      </c>
      <c r="BO645">
        <v>0</v>
      </c>
      <c r="BP645">
        <v>0</v>
      </c>
      <c r="BQ645">
        <v>408</v>
      </c>
      <c r="BR645">
        <v>2.4457599999999999</v>
      </c>
      <c r="BS645" t="s">
        <v>1196</v>
      </c>
      <c r="BT645">
        <v>0</v>
      </c>
      <c r="BU645">
        <v>12.228999999999999</v>
      </c>
      <c r="BV645">
        <v>0</v>
      </c>
      <c r="BW645">
        <v>2.4460000000000002</v>
      </c>
      <c r="DC645">
        <f t="shared" si="50"/>
        <v>2886</v>
      </c>
      <c r="DD645">
        <f t="shared" si="51"/>
        <v>612.98599999999999</v>
      </c>
      <c r="DE645">
        <f t="shared" si="52"/>
        <v>14.674999999999999</v>
      </c>
      <c r="DF645">
        <f t="shared" si="53"/>
        <v>71.98</v>
      </c>
      <c r="DG645">
        <f t="shared" si="54"/>
        <v>452.46899999999999</v>
      </c>
      <c r="DH645">
        <v>2186.3589999999999</v>
      </c>
    </row>
    <row r="646" spans="1:112" x14ac:dyDescent="0.3">
      <c r="A646">
        <v>8749733805</v>
      </c>
      <c r="B646">
        <v>10749763687</v>
      </c>
      <c r="C646" s="1">
        <v>45942.466666666667</v>
      </c>
      <c r="D646" s="1">
        <v>45949.472916666666</v>
      </c>
      <c r="E646" t="s">
        <v>1197</v>
      </c>
      <c r="F646">
        <v>1340</v>
      </c>
      <c r="G646">
        <v>0</v>
      </c>
      <c r="H646">
        <v>1340</v>
      </c>
      <c r="I646">
        <v>2000</v>
      </c>
      <c r="J646">
        <v>489</v>
      </c>
      <c r="K646" t="s">
        <v>109</v>
      </c>
      <c r="L646">
        <v>5</v>
      </c>
      <c r="M646">
        <v>63.81</v>
      </c>
      <c r="N646">
        <v>0</v>
      </c>
      <c r="O646">
        <v>0</v>
      </c>
      <c r="P646">
        <v>6.3810000000000002</v>
      </c>
      <c r="Q646">
        <v>1.276</v>
      </c>
      <c r="R646">
        <v>25.96</v>
      </c>
      <c r="S646">
        <v>347.86399999999998</v>
      </c>
      <c r="T646">
        <v>-347.86399999999998</v>
      </c>
      <c r="U646">
        <v>-355.52100000000002</v>
      </c>
      <c r="V646">
        <v>-53.1</v>
      </c>
      <c r="W646">
        <v>0</v>
      </c>
      <c r="X646">
        <v>45</v>
      </c>
      <c r="Y646">
        <v>0</v>
      </c>
      <c r="Z646">
        <v>8.1</v>
      </c>
      <c r="AA646">
        <v>1</v>
      </c>
      <c r="AB646" t="s">
        <v>116</v>
      </c>
      <c r="AC646">
        <v>1511</v>
      </c>
      <c r="AD646">
        <v>931.37900000000002</v>
      </c>
      <c r="AE646">
        <v>0</v>
      </c>
      <c r="AF646">
        <v>931.37900000000002</v>
      </c>
      <c r="AG646">
        <v>-355.52100000000002</v>
      </c>
      <c r="AH646">
        <v>-53.1</v>
      </c>
      <c r="AI646">
        <v>1340</v>
      </c>
      <c r="AJ646">
        <v>0</v>
      </c>
      <c r="AL646">
        <v>0</v>
      </c>
      <c r="AM646" s="1"/>
      <c r="AN646" s="1"/>
      <c r="AO646" s="1"/>
      <c r="AP646">
        <v>0</v>
      </c>
      <c r="AQ646">
        <v>1276.19</v>
      </c>
      <c r="AR646">
        <v>5</v>
      </c>
      <c r="AS646">
        <v>0</v>
      </c>
      <c r="AT646">
        <v>0</v>
      </c>
      <c r="AU646">
        <v>0.5</v>
      </c>
      <c r="AV646">
        <v>0</v>
      </c>
      <c r="AW646">
        <v>0</v>
      </c>
      <c r="AX646">
        <v>0.1</v>
      </c>
      <c r="AY646" t="s">
        <v>112</v>
      </c>
      <c r="AZ646" t="s">
        <v>160</v>
      </c>
      <c r="BA646">
        <v>25.96</v>
      </c>
      <c r="BB646">
        <v>0</v>
      </c>
      <c r="BC646">
        <v>347.86399999999998</v>
      </c>
      <c r="BD646">
        <v>-347.86399999999998</v>
      </c>
      <c r="BE646">
        <v>0</v>
      </c>
      <c r="BF646">
        <v>0</v>
      </c>
      <c r="BG646">
        <v>0</v>
      </c>
      <c r="BH646">
        <v>489</v>
      </c>
      <c r="BI646">
        <v>1.2761899999999999</v>
      </c>
      <c r="BL646">
        <v>0</v>
      </c>
      <c r="BM646">
        <v>0</v>
      </c>
      <c r="BN646">
        <v>0</v>
      </c>
      <c r="BO646">
        <v>0</v>
      </c>
      <c r="BP646">
        <v>0</v>
      </c>
      <c r="BS646" t="s">
        <v>1198</v>
      </c>
      <c r="BT646">
        <v>6.3810000000000002</v>
      </c>
      <c r="BU646">
        <v>0</v>
      </c>
      <c r="BV646">
        <v>1.276</v>
      </c>
      <c r="BW646">
        <v>0</v>
      </c>
      <c r="DC646">
        <f t="shared" si="50"/>
        <v>1340</v>
      </c>
      <c r="DD646">
        <f t="shared" si="51"/>
        <v>347.86399999999998</v>
      </c>
      <c r="DE646">
        <f t="shared" si="52"/>
        <v>7.657</v>
      </c>
      <c r="DF646">
        <f t="shared" si="53"/>
        <v>53.1</v>
      </c>
      <c r="DG646">
        <f t="shared" si="54"/>
        <v>70.191000000000003</v>
      </c>
      <c r="DH646">
        <v>931.37899999999991</v>
      </c>
    </row>
    <row r="647" spans="1:112" x14ac:dyDescent="0.3">
      <c r="A647">
        <v>8759772502</v>
      </c>
      <c r="B647">
        <v>10759855798</v>
      </c>
      <c r="C647" s="1">
        <v>45947.457638888889</v>
      </c>
      <c r="D647" s="1">
        <v>45957.659722222219</v>
      </c>
      <c r="E647" t="s">
        <v>1199</v>
      </c>
      <c r="F647">
        <v>897</v>
      </c>
      <c r="G647">
        <v>897</v>
      </c>
      <c r="H647">
        <v>0</v>
      </c>
      <c r="I647">
        <v>2500</v>
      </c>
      <c r="J647">
        <v>1509</v>
      </c>
      <c r="K647" t="s">
        <v>120</v>
      </c>
      <c r="L647">
        <v>5</v>
      </c>
      <c r="M647">
        <v>0</v>
      </c>
      <c r="N647">
        <v>21.36</v>
      </c>
      <c r="O647">
        <v>21.36</v>
      </c>
      <c r="P647">
        <v>4.2709999999999999</v>
      </c>
      <c r="Q647">
        <v>0.85399999999999998</v>
      </c>
      <c r="R647">
        <v>29.5</v>
      </c>
      <c r="S647">
        <v>264.61500000000001</v>
      </c>
      <c r="T647">
        <v>-264.61500000000001</v>
      </c>
      <c r="U647">
        <v>-269.74</v>
      </c>
      <c r="V647">
        <v>-36.58</v>
      </c>
      <c r="W647">
        <v>0</v>
      </c>
      <c r="X647">
        <v>31</v>
      </c>
      <c r="Y647">
        <v>0</v>
      </c>
      <c r="Z647">
        <v>5.58</v>
      </c>
      <c r="AA647">
        <v>1</v>
      </c>
      <c r="AB647" t="s">
        <v>110</v>
      </c>
      <c r="AC647">
        <v>991</v>
      </c>
      <c r="AD647">
        <v>590.67999999999995</v>
      </c>
      <c r="AE647">
        <v>0</v>
      </c>
      <c r="AF647">
        <v>590.67999999999995</v>
      </c>
      <c r="AG647">
        <v>0</v>
      </c>
      <c r="AI647">
        <v>0</v>
      </c>
      <c r="AJ647">
        <v>-269.74</v>
      </c>
      <c r="AK647">
        <v>-36.58</v>
      </c>
      <c r="AL647">
        <v>897</v>
      </c>
      <c r="AM647" s="1"/>
      <c r="AN647" s="1"/>
      <c r="AO647" s="1"/>
      <c r="AP647">
        <v>0</v>
      </c>
      <c r="AQ647">
        <v>854.28</v>
      </c>
      <c r="AR647">
        <v>0</v>
      </c>
      <c r="AS647">
        <v>2.5</v>
      </c>
      <c r="AT647">
        <v>2.5</v>
      </c>
      <c r="AU647">
        <v>0</v>
      </c>
      <c r="AV647">
        <v>0.25</v>
      </c>
      <c r="AW647">
        <v>0.25</v>
      </c>
      <c r="AX647">
        <v>0.1</v>
      </c>
      <c r="AY647" t="s">
        <v>121</v>
      </c>
      <c r="AZ647" t="s">
        <v>128</v>
      </c>
      <c r="BC647">
        <v>0</v>
      </c>
      <c r="BD647">
        <v>0</v>
      </c>
      <c r="BE647">
        <v>0</v>
      </c>
      <c r="BF647">
        <v>0</v>
      </c>
      <c r="BG647">
        <v>0</v>
      </c>
      <c r="BJ647">
        <v>29.5</v>
      </c>
      <c r="BK647">
        <v>0</v>
      </c>
      <c r="BL647">
        <v>264.61500000000001</v>
      </c>
      <c r="BM647">
        <v>-264.61500000000001</v>
      </c>
      <c r="BN647">
        <v>0</v>
      </c>
      <c r="BO647">
        <v>0</v>
      </c>
      <c r="BP647">
        <v>0</v>
      </c>
      <c r="BQ647">
        <v>1509</v>
      </c>
      <c r="BR647">
        <v>0.85428000000000004</v>
      </c>
      <c r="BS647" t="s">
        <v>1200</v>
      </c>
      <c r="BT647">
        <v>0</v>
      </c>
      <c r="BU647">
        <v>4.2709999999999999</v>
      </c>
      <c r="BV647">
        <v>0</v>
      </c>
      <c r="BW647">
        <v>0.85399999999999998</v>
      </c>
      <c r="DC647">
        <f t="shared" si="50"/>
        <v>897</v>
      </c>
      <c r="DD647">
        <f t="shared" si="51"/>
        <v>264.61500000000001</v>
      </c>
      <c r="DE647">
        <f t="shared" si="52"/>
        <v>5.125</v>
      </c>
      <c r="DF647">
        <f t="shared" si="53"/>
        <v>36.58</v>
      </c>
      <c r="DG647">
        <f t="shared" si="54"/>
        <v>46.991</v>
      </c>
      <c r="DH647">
        <v>590.67999999999995</v>
      </c>
    </row>
    <row r="648" spans="1:112" x14ac:dyDescent="0.3">
      <c r="A648">
        <v>8759893178</v>
      </c>
      <c r="B648">
        <v>10759976479</v>
      </c>
      <c r="C648" s="1">
        <v>45947.457638888889</v>
      </c>
      <c r="D648" s="1">
        <v>45951.65347222222</v>
      </c>
      <c r="E648" t="s">
        <v>1201</v>
      </c>
      <c r="F648">
        <v>897</v>
      </c>
      <c r="G648">
        <v>897.01</v>
      </c>
      <c r="H648">
        <v>0</v>
      </c>
      <c r="I648">
        <v>2500</v>
      </c>
      <c r="J648">
        <v>1509</v>
      </c>
      <c r="K648" t="s">
        <v>109</v>
      </c>
      <c r="L648">
        <v>5</v>
      </c>
      <c r="M648">
        <v>42.71</v>
      </c>
      <c r="N648">
        <v>0</v>
      </c>
      <c r="O648">
        <v>0</v>
      </c>
      <c r="P648">
        <v>4.2709999999999999</v>
      </c>
      <c r="Q648">
        <v>0.85399999999999998</v>
      </c>
      <c r="R648">
        <v>29.5</v>
      </c>
      <c r="S648">
        <v>264.61799999999999</v>
      </c>
      <c r="T648">
        <v>-264.61799999999999</v>
      </c>
      <c r="U648">
        <v>-269.74299999999999</v>
      </c>
      <c r="V648">
        <v>-36.58</v>
      </c>
      <c r="W648">
        <v>0</v>
      </c>
      <c r="X648">
        <v>31</v>
      </c>
      <c r="Y648">
        <v>0</v>
      </c>
      <c r="Z648">
        <v>5.58</v>
      </c>
      <c r="AA648">
        <v>1</v>
      </c>
      <c r="AB648" t="s">
        <v>116</v>
      </c>
      <c r="AC648">
        <v>991</v>
      </c>
      <c r="AD648">
        <v>590.68700000000001</v>
      </c>
      <c r="AE648">
        <v>0</v>
      </c>
      <c r="AF648">
        <v>590.68700000000001</v>
      </c>
      <c r="AG648">
        <v>0</v>
      </c>
      <c r="AI648">
        <v>0</v>
      </c>
      <c r="AJ648">
        <v>-269.74299999999999</v>
      </c>
      <c r="AK648">
        <v>-36.58</v>
      </c>
      <c r="AL648">
        <v>897.01</v>
      </c>
      <c r="AM648" s="1"/>
      <c r="AN648" s="1"/>
      <c r="AO648" s="1"/>
      <c r="AP648">
        <v>100</v>
      </c>
      <c r="AQ648">
        <v>854.29</v>
      </c>
      <c r="AR648">
        <v>5</v>
      </c>
      <c r="AS648">
        <v>0</v>
      </c>
      <c r="AT648">
        <v>0</v>
      </c>
      <c r="AU648">
        <v>0.5</v>
      </c>
      <c r="AV648">
        <v>0</v>
      </c>
      <c r="AW648">
        <v>0</v>
      </c>
      <c r="AX648">
        <v>0.1</v>
      </c>
      <c r="AY648" t="s">
        <v>121</v>
      </c>
      <c r="AZ648" t="s">
        <v>113</v>
      </c>
      <c r="BC648">
        <v>0</v>
      </c>
      <c r="BD648">
        <v>0</v>
      </c>
      <c r="BE648">
        <v>0</v>
      </c>
      <c r="BF648">
        <v>0</v>
      </c>
      <c r="BG648">
        <v>0</v>
      </c>
      <c r="BJ648">
        <v>29.5</v>
      </c>
      <c r="BK648">
        <v>0</v>
      </c>
      <c r="BL648">
        <v>264.61799999999999</v>
      </c>
      <c r="BM648">
        <v>-264.61799999999999</v>
      </c>
      <c r="BN648">
        <v>0</v>
      </c>
      <c r="BO648">
        <v>0</v>
      </c>
      <c r="BP648">
        <v>0</v>
      </c>
      <c r="BQ648">
        <v>1509</v>
      </c>
      <c r="BR648">
        <v>0.85428999999999999</v>
      </c>
      <c r="BS648" t="s">
        <v>1202</v>
      </c>
      <c r="BT648">
        <v>0</v>
      </c>
      <c r="BU648">
        <v>4.2709999999999999</v>
      </c>
      <c r="BV648">
        <v>0</v>
      </c>
      <c r="BW648">
        <v>0.85399999999999998</v>
      </c>
      <c r="DC648">
        <f t="shared" si="50"/>
        <v>897.01</v>
      </c>
      <c r="DD648">
        <f t="shared" si="51"/>
        <v>264.61799999999999</v>
      </c>
      <c r="DE648">
        <f t="shared" si="52"/>
        <v>5.125</v>
      </c>
      <c r="DF648">
        <f t="shared" si="53"/>
        <v>36.58</v>
      </c>
      <c r="DG648">
        <f t="shared" si="54"/>
        <v>46.981000000000002</v>
      </c>
      <c r="DH648">
        <v>590.68700000000001</v>
      </c>
    </row>
    <row r="649" spans="1:112" x14ac:dyDescent="0.3">
      <c r="A649">
        <v>8769549766</v>
      </c>
      <c r="B649">
        <v>10769708868</v>
      </c>
      <c r="C649" s="1">
        <v>45955.445138888892</v>
      </c>
      <c r="D649" s="1">
        <v>45960.615972222222</v>
      </c>
      <c r="E649" t="s">
        <v>851</v>
      </c>
      <c r="F649">
        <v>3537</v>
      </c>
      <c r="G649">
        <v>0</v>
      </c>
      <c r="H649">
        <v>3537</v>
      </c>
      <c r="I649">
        <v>5000</v>
      </c>
      <c r="J649">
        <v>1060</v>
      </c>
      <c r="K649" t="s">
        <v>109</v>
      </c>
      <c r="L649">
        <v>18</v>
      </c>
      <c r="M649">
        <v>539.54</v>
      </c>
      <c r="N649">
        <v>0</v>
      </c>
      <c r="O649">
        <v>0</v>
      </c>
      <c r="P649">
        <v>14.987</v>
      </c>
      <c r="Q649">
        <v>2.9969999999999999</v>
      </c>
      <c r="R649">
        <v>25.96</v>
      </c>
      <c r="S649">
        <v>918.20500000000004</v>
      </c>
      <c r="T649">
        <v>-918.20500000000004</v>
      </c>
      <c r="U649">
        <v>-936.18899999999996</v>
      </c>
      <c r="V649">
        <v>-71.98</v>
      </c>
      <c r="W649">
        <v>0</v>
      </c>
      <c r="X649">
        <v>61</v>
      </c>
      <c r="Y649">
        <v>0</v>
      </c>
      <c r="Z649">
        <v>10.98</v>
      </c>
      <c r="AA649">
        <v>1</v>
      </c>
      <c r="AB649" t="s">
        <v>116</v>
      </c>
      <c r="AC649">
        <v>3743</v>
      </c>
      <c r="AD649">
        <v>2528.8310000000001</v>
      </c>
      <c r="AE649">
        <v>0</v>
      </c>
      <c r="AF649">
        <v>2528.8310000000001</v>
      </c>
      <c r="AG649">
        <v>-936.18899999999996</v>
      </c>
      <c r="AH649">
        <v>-71.98</v>
      </c>
      <c r="AI649">
        <v>3537</v>
      </c>
      <c r="AJ649">
        <v>0</v>
      </c>
      <c r="AL649">
        <v>0</v>
      </c>
      <c r="AM649" s="1"/>
      <c r="AN649" s="1"/>
      <c r="AO649" s="1"/>
      <c r="AP649">
        <v>0</v>
      </c>
      <c r="AQ649">
        <v>2997.46</v>
      </c>
      <c r="AR649">
        <v>18</v>
      </c>
      <c r="AS649">
        <v>0</v>
      </c>
      <c r="AT649">
        <v>0</v>
      </c>
      <c r="AU649">
        <v>0.5</v>
      </c>
      <c r="AV649">
        <v>0</v>
      </c>
      <c r="AW649">
        <v>0</v>
      </c>
      <c r="AX649">
        <v>0.1</v>
      </c>
      <c r="AY649" t="s">
        <v>112</v>
      </c>
      <c r="AZ649" t="s">
        <v>160</v>
      </c>
      <c r="BA649">
        <v>25.96</v>
      </c>
      <c r="BB649">
        <v>0</v>
      </c>
      <c r="BC649">
        <v>918.20500000000004</v>
      </c>
      <c r="BD649">
        <v>-918.20500000000004</v>
      </c>
      <c r="BE649">
        <v>0</v>
      </c>
      <c r="BF649">
        <v>0</v>
      </c>
      <c r="BG649">
        <v>0</v>
      </c>
      <c r="BH649">
        <v>1060</v>
      </c>
      <c r="BI649">
        <v>2.9974599999999998</v>
      </c>
      <c r="BL649">
        <v>0</v>
      </c>
      <c r="BM649">
        <v>0</v>
      </c>
      <c r="BN649">
        <v>0</v>
      </c>
      <c r="BO649">
        <v>0</v>
      </c>
      <c r="BP649">
        <v>0</v>
      </c>
      <c r="BS649" t="s">
        <v>1203</v>
      </c>
      <c r="BT649">
        <v>14.987</v>
      </c>
      <c r="BU649">
        <v>0</v>
      </c>
      <c r="BV649">
        <v>2.9969999999999999</v>
      </c>
      <c r="BW649">
        <v>0</v>
      </c>
      <c r="DC649">
        <f t="shared" si="50"/>
        <v>3537</v>
      </c>
      <c r="DD649">
        <f t="shared" si="51"/>
        <v>918.20500000000004</v>
      </c>
      <c r="DE649">
        <f t="shared" si="52"/>
        <v>17.984000000000002</v>
      </c>
      <c r="DF649">
        <f t="shared" si="53"/>
        <v>71.98</v>
      </c>
      <c r="DG649">
        <f t="shared" si="54"/>
        <v>554.52699999999993</v>
      </c>
      <c r="DH649">
        <v>2528.8310000000001</v>
      </c>
    </row>
    <row r="650" spans="1:112" x14ac:dyDescent="0.3">
      <c r="A650">
        <v>8749976637</v>
      </c>
      <c r="B650">
        <v>10750006519</v>
      </c>
      <c r="C650" s="1">
        <v>45942.466666666667</v>
      </c>
      <c r="D650" s="1">
        <v>45947.48333333333</v>
      </c>
      <c r="E650" t="s">
        <v>1204</v>
      </c>
      <c r="F650">
        <v>2198</v>
      </c>
      <c r="G650">
        <v>0</v>
      </c>
      <c r="H650">
        <v>2198</v>
      </c>
      <c r="I650">
        <v>3000</v>
      </c>
      <c r="J650">
        <v>596</v>
      </c>
      <c r="K650" t="s">
        <v>109</v>
      </c>
      <c r="L650">
        <v>5</v>
      </c>
      <c r="M650">
        <v>104.67</v>
      </c>
      <c r="N650">
        <v>0</v>
      </c>
      <c r="O650">
        <v>0</v>
      </c>
      <c r="P650">
        <v>10.467000000000001</v>
      </c>
      <c r="Q650">
        <v>2.093</v>
      </c>
      <c r="R650">
        <v>25.96</v>
      </c>
      <c r="S650">
        <v>570.601</v>
      </c>
      <c r="T650">
        <v>-570.601</v>
      </c>
      <c r="U650">
        <v>-583.16099999999994</v>
      </c>
      <c r="V650">
        <v>-71.98</v>
      </c>
      <c r="W650">
        <v>0</v>
      </c>
      <c r="X650">
        <v>61</v>
      </c>
      <c r="Y650">
        <v>0</v>
      </c>
      <c r="Z650">
        <v>10.98</v>
      </c>
      <c r="AA650">
        <v>1</v>
      </c>
      <c r="AB650" t="s">
        <v>116</v>
      </c>
      <c r="AC650">
        <v>2404</v>
      </c>
      <c r="AD650">
        <v>1542.8589999999999</v>
      </c>
      <c r="AE650">
        <v>0</v>
      </c>
      <c r="AF650">
        <v>1542.8589999999999</v>
      </c>
      <c r="AG650">
        <v>-583.16099999999994</v>
      </c>
      <c r="AH650">
        <v>-71.98</v>
      </c>
      <c r="AI650">
        <v>2198</v>
      </c>
      <c r="AJ650">
        <v>0</v>
      </c>
      <c r="AL650">
        <v>0</v>
      </c>
      <c r="AM650" s="1"/>
      <c r="AN650" s="1"/>
      <c r="AO650" s="1"/>
      <c r="AP650">
        <v>0</v>
      </c>
      <c r="AQ650">
        <v>2093.33</v>
      </c>
      <c r="AR650">
        <v>5</v>
      </c>
      <c r="AS650">
        <v>0</v>
      </c>
      <c r="AT650">
        <v>0</v>
      </c>
      <c r="AU650">
        <v>0.5</v>
      </c>
      <c r="AV650">
        <v>0</v>
      </c>
      <c r="AW650">
        <v>0</v>
      </c>
      <c r="AX650">
        <v>0.1</v>
      </c>
      <c r="AY650" t="s">
        <v>121</v>
      </c>
      <c r="AZ650" t="s">
        <v>128</v>
      </c>
      <c r="BA650">
        <v>25.96</v>
      </c>
      <c r="BB650">
        <v>0</v>
      </c>
      <c r="BC650">
        <v>570.601</v>
      </c>
      <c r="BD650">
        <v>-570.601</v>
      </c>
      <c r="BE650">
        <v>0</v>
      </c>
      <c r="BF650">
        <v>0</v>
      </c>
      <c r="BG650">
        <v>0</v>
      </c>
      <c r="BH650">
        <v>596</v>
      </c>
      <c r="BI650">
        <v>2.0933299999999999</v>
      </c>
      <c r="BL650">
        <v>0</v>
      </c>
      <c r="BM650">
        <v>0</v>
      </c>
      <c r="BN650">
        <v>0</v>
      </c>
      <c r="BO650">
        <v>0</v>
      </c>
      <c r="BP650">
        <v>0</v>
      </c>
      <c r="BS650" t="s">
        <v>1205</v>
      </c>
      <c r="BT650">
        <v>10.467000000000001</v>
      </c>
      <c r="BU650">
        <v>0</v>
      </c>
      <c r="BV650">
        <v>2.093</v>
      </c>
      <c r="BW650">
        <v>0</v>
      </c>
      <c r="DC650">
        <f t="shared" si="50"/>
        <v>2198</v>
      </c>
      <c r="DD650">
        <f t="shared" si="51"/>
        <v>570.601</v>
      </c>
      <c r="DE650">
        <f t="shared" si="52"/>
        <v>12.56</v>
      </c>
      <c r="DF650">
        <f t="shared" si="53"/>
        <v>71.98</v>
      </c>
      <c r="DG650">
        <f t="shared" si="54"/>
        <v>115.137</v>
      </c>
      <c r="DH650">
        <v>1542.8589999999999</v>
      </c>
    </row>
    <row r="651" spans="1:112" x14ac:dyDescent="0.3">
      <c r="A651">
        <v>8766333412</v>
      </c>
      <c r="B651">
        <v>10766470499</v>
      </c>
      <c r="C651" s="1">
        <v>45953.529861111114</v>
      </c>
      <c r="D651" s="1">
        <v>45957.484027777777</v>
      </c>
      <c r="E651" t="s">
        <v>1206</v>
      </c>
      <c r="F651">
        <v>2973</v>
      </c>
      <c r="G651">
        <v>0</v>
      </c>
      <c r="H651">
        <v>2973</v>
      </c>
      <c r="I651">
        <v>3750</v>
      </c>
      <c r="J651">
        <v>571</v>
      </c>
      <c r="K651" t="s">
        <v>109</v>
      </c>
      <c r="L651">
        <v>18</v>
      </c>
      <c r="M651">
        <v>453.51</v>
      </c>
      <c r="N651">
        <v>0</v>
      </c>
      <c r="O651">
        <v>0</v>
      </c>
      <c r="P651">
        <v>12.597</v>
      </c>
      <c r="Q651">
        <v>2.5190000000000001</v>
      </c>
      <c r="R651">
        <v>24.78</v>
      </c>
      <c r="S651">
        <v>736.70899999999995</v>
      </c>
      <c r="T651">
        <v>-736.70899999999995</v>
      </c>
      <c r="U651">
        <v>-751.82500000000005</v>
      </c>
      <c r="V651">
        <v>-71.98</v>
      </c>
      <c r="W651">
        <v>0</v>
      </c>
      <c r="X651">
        <v>61</v>
      </c>
      <c r="Y651">
        <v>0</v>
      </c>
      <c r="Z651">
        <v>10.98</v>
      </c>
      <c r="AA651">
        <v>1</v>
      </c>
      <c r="AB651" t="s">
        <v>110</v>
      </c>
      <c r="AC651">
        <v>3179</v>
      </c>
      <c r="AD651">
        <v>2149.1950000000002</v>
      </c>
      <c r="AE651">
        <v>0</v>
      </c>
      <c r="AF651">
        <v>2149.1950000000002</v>
      </c>
      <c r="AG651">
        <v>-751.82500000000005</v>
      </c>
      <c r="AH651">
        <v>-71.98</v>
      </c>
      <c r="AI651">
        <v>2973</v>
      </c>
      <c r="AJ651">
        <v>0</v>
      </c>
      <c r="AL651">
        <v>0</v>
      </c>
      <c r="AM651" s="1"/>
      <c r="AN651" s="1"/>
      <c r="AO651" s="1"/>
      <c r="AP651">
        <v>0</v>
      </c>
      <c r="AQ651">
        <v>2519.4899999999998</v>
      </c>
      <c r="AR651">
        <v>18</v>
      </c>
      <c r="AS651">
        <v>0</v>
      </c>
      <c r="AT651">
        <v>0</v>
      </c>
      <c r="AU651">
        <v>0.5</v>
      </c>
      <c r="AV651">
        <v>0</v>
      </c>
      <c r="AW651">
        <v>0</v>
      </c>
      <c r="AX651">
        <v>0.1</v>
      </c>
      <c r="AY651" t="s">
        <v>112</v>
      </c>
      <c r="AZ651" t="s">
        <v>113</v>
      </c>
      <c r="BA651">
        <v>24.78</v>
      </c>
      <c r="BB651">
        <v>0</v>
      </c>
      <c r="BC651">
        <v>736.70899999999995</v>
      </c>
      <c r="BD651">
        <v>-736.70899999999995</v>
      </c>
      <c r="BE651">
        <v>0</v>
      </c>
      <c r="BF651">
        <v>0</v>
      </c>
      <c r="BG651">
        <v>0</v>
      </c>
      <c r="BH651">
        <v>571</v>
      </c>
      <c r="BI651">
        <v>2.5194899999999998</v>
      </c>
      <c r="BL651">
        <v>0</v>
      </c>
      <c r="BM651">
        <v>0</v>
      </c>
      <c r="BN651">
        <v>0</v>
      </c>
      <c r="BO651">
        <v>0</v>
      </c>
      <c r="BP651">
        <v>0</v>
      </c>
      <c r="BS651" t="s">
        <v>1169</v>
      </c>
      <c r="BT651">
        <v>12.597</v>
      </c>
      <c r="BU651">
        <v>0</v>
      </c>
      <c r="BV651">
        <v>2.5190000000000001</v>
      </c>
      <c r="BW651">
        <v>0</v>
      </c>
      <c r="DC651">
        <f t="shared" si="50"/>
        <v>2973</v>
      </c>
      <c r="DD651">
        <f t="shared" si="51"/>
        <v>736.70899999999995</v>
      </c>
      <c r="DE651">
        <f t="shared" si="52"/>
        <v>15.116</v>
      </c>
      <c r="DF651">
        <f t="shared" si="53"/>
        <v>71.98</v>
      </c>
      <c r="DG651">
        <f t="shared" si="54"/>
        <v>466.10699999999997</v>
      </c>
      <c r="DH651">
        <v>2149.1950000000002</v>
      </c>
    </row>
    <row r="652" spans="1:112" x14ac:dyDescent="0.3">
      <c r="A652">
        <v>8748836034</v>
      </c>
      <c r="B652">
        <v>10748865911</v>
      </c>
      <c r="C652" s="1">
        <v>45942.466666666667</v>
      </c>
      <c r="D652" s="1">
        <v>45947.73333333333</v>
      </c>
      <c r="E652" t="s">
        <v>346</v>
      </c>
      <c r="F652">
        <v>2410</v>
      </c>
      <c r="G652">
        <v>0</v>
      </c>
      <c r="H652">
        <v>2410.0100000000002</v>
      </c>
      <c r="I652">
        <v>3500</v>
      </c>
      <c r="J652">
        <v>884</v>
      </c>
      <c r="K652" t="s">
        <v>109</v>
      </c>
      <c r="L652">
        <v>5</v>
      </c>
      <c r="M652">
        <v>114.76</v>
      </c>
      <c r="N652">
        <v>0</v>
      </c>
      <c r="O652">
        <v>0</v>
      </c>
      <c r="P652">
        <v>11.476000000000001</v>
      </c>
      <c r="Q652">
        <v>2.2949999999999999</v>
      </c>
      <c r="R652">
        <v>24.78</v>
      </c>
      <c r="S652">
        <v>597.20000000000005</v>
      </c>
      <c r="T652">
        <v>-597.20000000000005</v>
      </c>
      <c r="U652">
        <v>-610.971</v>
      </c>
      <c r="V652">
        <v>-71.98</v>
      </c>
      <c r="W652">
        <v>0</v>
      </c>
      <c r="X652">
        <v>61</v>
      </c>
      <c r="Y652">
        <v>0</v>
      </c>
      <c r="Z652">
        <v>10.98</v>
      </c>
      <c r="AA652">
        <v>1</v>
      </c>
      <c r="AB652" t="s">
        <v>116</v>
      </c>
      <c r="AC652">
        <v>2616</v>
      </c>
      <c r="AD652">
        <v>1727.059</v>
      </c>
      <c r="AE652">
        <v>0</v>
      </c>
      <c r="AF652">
        <v>1727.059</v>
      </c>
      <c r="AG652">
        <v>-610.971</v>
      </c>
      <c r="AH652">
        <v>-71.98</v>
      </c>
      <c r="AI652">
        <v>2410.0100000000002</v>
      </c>
      <c r="AJ652">
        <v>0</v>
      </c>
      <c r="AL652">
        <v>0</v>
      </c>
      <c r="AM652" s="1"/>
      <c r="AN652" s="1"/>
      <c r="AO652" s="1"/>
      <c r="AP652">
        <v>0</v>
      </c>
      <c r="AQ652">
        <v>2295.2399999999998</v>
      </c>
      <c r="AR652">
        <v>5</v>
      </c>
      <c r="AS652">
        <v>0</v>
      </c>
      <c r="AT652">
        <v>0</v>
      </c>
      <c r="AU652">
        <v>0.5</v>
      </c>
      <c r="AV652">
        <v>0</v>
      </c>
      <c r="AW652">
        <v>0</v>
      </c>
      <c r="AX652">
        <v>0.1</v>
      </c>
      <c r="AY652" t="s">
        <v>112</v>
      </c>
      <c r="AZ652" t="s">
        <v>113</v>
      </c>
      <c r="BA652">
        <v>24.78</v>
      </c>
      <c r="BB652">
        <v>0</v>
      </c>
      <c r="BC652">
        <v>597.20000000000005</v>
      </c>
      <c r="BD652">
        <v>-597.20000000000005</v>
      </c>
      <c r="BE652">
        <v>0</v>
      </c>
      <c r="BF652">
        <v>0</v>
      </c>
      <c r="BG652">
        <v>0</v>
      </c>
      <c r="BH652">
        <v>884</v>
      </c>
      <c r="BI652">
        <v>2.2952400000000002</v>
      </c>
      <c r="BL652">
        <v>0</v>
      </c>
      <c r="BM652">
        <v>0</v>
      </c>
      <c r="BN652">
        <v>0</v>
      </c>
      <c r="BO652">
        <v>0</v>
      </c>
      <c r="BP652">
        <v>0</v>
      </c>
      <c r="BS652" t="s">
        <v>1207</v>
      </c>
      <c r="BT652">
        <v>11.476000000000001</v>
      </c>
      <c r="BU652">
        <v>0</v>
      </c>
      <c r="BV652">
        <v>2.2949999999999999</v>
      </c>
      <c r="BW652">
        <v>0</v>
      </c>
      <c r="DC652">
        <f t="shared" si="50"/>
        <v>2410.0100000000002</v>
      </c>
      <c r="DD652">
        <f t="shared" si="51"/>
        <v>597.20000000000005</v>
      </c>
      <c r="DE652">
        <f t="shared" si="52"/>
        <v>13.771000000000001</v>
      </c>
      <c r="DF652">
        <f t="shared" si="53"/>
        <v>71.98</v>
      </c>
      <c r="DG652">
        <f t="shared" si="54"/>
        <v>126.236</v>
      </c>
      <c r="DH652">
        <v>1727.0590000000002</v>
      </c>
    </row>
    <row r="653" spans="1:112" x14ac:dyDescent="0.3">
      <c r="A653">
        <v>8752846230</v>
      </c>
      <c r="B653">
        <v>10752890202</v>
      </c>
      <c r="C653" s="1">
        <v>45943.55972222222</v>
      </c>
      <c r="D653" s="1">
        <v>45946.455555555556</v>
      </c>
      <c r="E653" t="s">
        <v>1208</v>
      </c>
      <c r="F653">
        <v>3394</v>
      </c>
      <c r="G653">
        <v>3394</v>
      </c>
      <c r="H653">
        <v>0</v>
      </c>
      <c r="I653">
        <v>4000</v>
      </c>
      <c r="J653">
        <v>400</v>
      </c>
      <c r="K653" t="s">
        <v>109</v>
      </c>
      <c r="L653">
        <v>18</v>
      </c>
      <c r="M653">
        <v>517.73</v>
      </c>
      <c r="N653">
        <v>0</v>
      </c>
      <c r="O653">
        <v>0</v>
      </c>
      <c r="P653">
        <v>14.381</v>
      </c>
      <c r="Q653">
        <v>2.8759999999999999</v>
      </c>
      <c r="R653">
        <v>24.78</v>
      </c>
      <c r="S653">
        <v>841.03300000000002</v>
      </c>
      <c r="T653">
        <v>-841.03300000000002</v>
      </c>
      <c r="U653">
        <v>-858.29</v>
      </c>
      <c r="V653">
        <v>-71.98</v>
      </c>
      <c r="W653">
        <v>0</v>
      </c>
      <c r="X653">
        <v>61</v>
      </c>
      <c r="Y653">
        <v>0</v>
      </c>
      <c r="Z653">
        <v>10.98</v>
      </c>
      <c r="AA653">
        <v>1</v>
      </c>
      <c r="AB653" t="s">
        <v>116</v>
      </c>
      <c r="AC653">
        <v>3600</v>
      </c>
      <c r="AD653">
        <v>2463.73</v>
      </c>
      <c r="AE653">
        <v>0</v>
      </c>
      <c r="AF653">
        <v>2463.73</v>
      </c>
      <c r="AG653">
        <v>0</v>
      </c>
      <c r="AI653">
        <v>0</v>
      </c>
      <c r="AJ653">
        <v>-858.29</v>
      </c>
      <c r="AK653">
        <v>-71.98</v>
      </c>
      <c r="AL653">
        <v>3394</v>
      </c>
      <c r="AM653" s="1"/>
      <c r="AN653" s="1"/>
      <c r="AO653" s="1"/>
      <c r="AP653">
        <v>0</v>
      </c>
      <c r="AQ653">
        <v>2876.27</v>
      </c>
      <c r="AR653">
        <v>18</v>
      </c>
      <c r="AS653">
        <v>0</v>
      </c>
      <c r="AT653">
        <v>0</v>
      </c>
      <c r="AU653">
        <v>0.5</v>
      </c>
      <c r="AV653">
        <v>0</v>
      </c>
      <c r="AW653">
        <v>0</v>
      </c>
      <c r="AX653">
        <v>0.1</v>
      </c>
      <c r="AY653" t="s">
        <v>112</v>
      </c>
      <c r="AZ653" t="s">
        <v>113</v>
      </c>
      <c r="BC653">
        <v>0</v>
      </c>
      <c r="BD653">
        <v>0</v>
      </c>
      <c r="BE653">
        <v>0</v>
      </c>
      <c r="BF653">
        <v>0</v>
      </c>
      <c r="BG653">
        <v>0</v>
      </c>
      <c r="BJ653">
        <v>24.78</v>
      </c>
      <c r="BK653">
        <v>0</v>
      </c>
      <c r="BL653">
        <v>841.03300000000002</v>
      </c>
      <c r="BM653">
        <v>-841.03300000000002</v>
      </c>
      <c r="BN653">
        <v>0</v>
      </c>
      <c r="BO653">
        <v>0</v>
      </c>
      <c r="BP653">
        <v>0</v>
      </c>
      <c r="BQ653">
        <v>400</v>
      </c>
      <c r="BR653">
        <v>2.8762699999999999</v>
      </c>
      <c r="BS653" t="s">
        <v>1209</v>
      </c>
      <c r="BT653">
        <v>0</v>
      </c>
      <c r="BU653">
        <v>14.381</v>
      </c>
      <c r="BV653">
        <v>0</v>
      </c>
      <c r="BW653">
        <v>2.8759999999999999</v>
      </c>
      <c r="DC653">
        <f t="shared" si="50"/>
        <v>3394</v>
      </c>
      <c r="DD653">
        <f t="shared" si="51"/>
        <v>841.03300000000002</v>
      </c>
      <c r="DE653">
        <f t="shared" si="52"/>
        <v>17.257000000000001</v>
      </c>
      <c r="DF653">
        <f t="shared" si="53"/>
        <v>71.98</v>
      </c>
      <c r="DG653">
        <f t="shared" si="54"/>
        <v>532.11099999999999</v>
      </c>
      <c r="DH653">
        <v>2463.73</v>
      </c>
    </row>
    <row r="654" spans="1:112" x14ac:dyDescent="0.3">
      <c r="A654">
        <v>8752770380</v>
      </c>
      <c r="B654">
        <v>10752814352</v>
      </c>
      <c r="C654" s="1">
        <v>45943.55972222222</v>
      </c>
      <c r="D654" s="1">
        <v>45948.557638888888</v>
      </c>
      <c r="E654" t="s">
        <v>328</v>
      </c>
      <c r="F654">
        <v>3368.99</v>
      </c>
      <c r="G654">
        <v>3369</v>
      </c>
      <c r="H654">
        <v>0</v>
      </c>
      <c r="I654">
        <v>4000</v>
      </c>
      <c r="J654">
        <v>401</v>
      </c>
      <c r="K654" t="s">
        <v>109</v>
      </c>
      <c r="L654">
        <v>18</v>
      </c>
      <c r="M654">
        <v>513.91</v>
      </c>
      <c r="N654">
        <v>0</v>
      </c>
      <c r="O654">
        <v>0</v>
      </c>
      <c r="P654">
        <v>14.275</v>
      </c>
      <c r="Q654">
        <v>2.855</v>
      </c>
      <c r="R654">
        <v>17.7</v>
      </c>
      <c r="S654">
        <v>596.31299999999999</v>
      </c>
      <c r="T654">
        <v>-596.31299999999999</v>
      </c>
      <c r="U654">
        <v>-613.44299999999998</v>
      </c>
      <c r="V654">
        <v>-71.98</v>
      </c>
      <c r="W654">
        <v>0</v>
      </c>
      <c r="X654">
        <v>61</v>
      </c>
      <c r="Y654">
        <v>0</v>
      </c>
      <c r="Z654">
        <v>10.98</v>
      </c>
      <c r="AA654">
        <v>2</v>
      </c>
      <c r="AB654" t="s">
        <v>116</v>
      </c>
      <c r="AC654">
        <v>3599</v>
      </c>
      <c r="AD654">
        <v>2683.5770000000002</v>
      </c>
      <c r="AE654">
        <v>0</v>
      </c>
      <c r="AF654">
        <v>2683.5770000000002</v>
      </c>
      <c r="AG654">
        <v>0</v>
      </c>
      <c r="AI654">
        <v>0</v>
      </c>
      <c r="AJ654">
        <v>-613.44299999999998</v>
      </c>
      <c r="AK654">
        <v>-71.98</v>
      </c>
      <c r="AL654">
        <v>3369</v>
      </c>
      <c r="AM654" s="1"/>
      <c r="AN654" s="1"/>
      <c r="AO654" s="1"/>
      <c r="AP654">
        <v>0</v>
      </c>
      <c r="AQ654">
        <v>2855.08</v>
      </c>
      <c r="AR654">
        <v>18</v>
      </c>
      <c r="AS654">
        <v>0</v>
      </c>
      <c r="AT654">
        <v>0</v>
      </c>
      <c r="AU654">
        <v>0.5</v>
      </c>
      <c r="AV654">
        <v>0</v>
      </c>
      <c r="AW654">
        <v>0</v>
      </c>
      <c r="AX654">
        <v>0.1</v>
      </c>
      <c r="AY654" t="s">
        <v>112</v>
      </c>
      <c r="AZ654" t="s">
        <v>117</v>
      </c>
      <c r="BC654">
        <v>0</v>
      </c>
      <c r="BD654">
        <v>0</v>
      </c>
      <c r="BE654">
        <v>0</v>
      </c>
      <c r="BF654">
        <v>0</v>
      </c>
      <c r="BG654">
        <v>0</v>
      </c>
      <c r="BJ654">
        <v>17.7</v>
      </c>
      <c r="BK654">
        <v>0</v>
      </c>
      <c r="BL654">
        <v>596.31299999999999</v>
      </c>
      <c r="BM654">
        <v>-596.31299999999999</v>
      </c>
      <c r="BN654">
        <v>0</v>
      </c>
      <c r="BO654">
        <v>0</v>
      </c>
      <c r="BP654">
        <v>0</v>
      </c>
      <c r="BQ654">
        <v>401</v>
      </c>
      <c r="BR654">
        <v>2.8550800000000001</v>
      </c>
      <c r="BS654" t="s">
        <v>1210</v>
      </c>
      <c r="BT654">
        <v>0</v>
      </c>
      <c r="BU654">
        <v>14.275</v>
      </c>
      <c r="BV654">
        <v>0</v>
      </c>
      <c r="BW654">
        <v>2.855</v>
      </c>
      <c r="DC654">
        <f t="shared" si="50"/>
        <v>3369</v>
      </c>
      <c r="DD654">
        <f t="shared" si="51"/>
        <v>596.31299999999999</v>
      </c>
      <c r="DE654">
        <f t="shared" si="52"/>
        <v>17.13</v>
      </c>
      <c r="DF654">
        <f t="shared" si="53"/>
        <v>71.98</v>
      </c>
      <c r="DG654">
        <f t="shared" si="54"/>
        <v>528.18499999999995</v>
      </c>
      <c r="DH654">
        <v>2683.5769999999998</v>
      </c>
    </row>
    <row r="655" spans="1:112" x14ac:dyDescent="0.3">
      <c r="A655">
        <v>8752868761</v>
      </c>
      <c r="B655">
        <v>10752912733</v>
      </c>
      <c r="C655" s="1">
        <v>45943.55972222222</v>
      </c>
      <c r="D655" s="1">
        <v>45947.451388888891</v>
      </c>
      <c r="E655" t="s">
        <v>259</v>
      </c>
      <c r="F655">
        <v>3564</v>
      </c>
      <c r="G655">
        <v>0</v>
      </c>
      <c r="H655">
        <v>3564</v>
      </c>
      <c r="I655">
        <v>4000</v>
      </c>
      <c r="J655">
        <v>230</v>
      </c>
      <c r="K655" t="s">
        <v>109</v>
      </c>
      <c r="L655">
        <v>18</v>
      </c>
      <c r="M655">
        <v>543.66</v>
      </c>
      <c r="N655">
        <v>0</v>
      </c>
      <c r="O655">
        <v>0</v>
      </c>
      <c r="P655">
        <v>15.102</v>
      </c>
      <c r="Q655">
        <v>3.02</v>
      </c>
      <c r="R655">
        <v>24.78</v>
      </c>
      <c r="S655">
        <v>883.15899999999999</v>
      </c>
      <c r="T655">
        <v>-883.15899999999999</v>
      </c>
      <c r="U655">
        <v>-901.28099999999995</v>
      </c>
      <c r="V655">
        <v>-71.98</v>
      </c>
      <c r="W655">
        <v>0</v>
      </c>
      <c r="X655">
        <v>61</v>
      </c>
      <c r="Y655">
        <v>0</v>
      </c>
      <c r="Z655">
        <v>10.98</v>
      </c>
      <c r="AA655">
        <v>1</v>
      </c>
      <c r="AB655" t="s">
        <v>116</v>
      </c>
      <c r="AC655">
        <v>3770</v>
      </c>
      <c r="AD655">
        <v>2590.739</v>
      </c>
      <c r="AE655">
        <v>0</v>
      </c>
      <c r="AF655">
        <v>2590.739</v>
      </c>
      <c r="AG655">
        <v>-901.28099999999995</v>
      </c>
      <c r="AH655">
        <v>-71.98</v>
      </c>
      <c r="AI655">
        <v>3564</v>
      </c>
      <c r="AJ655">
        <v>0</v>
      </c>
      <c r="AL655">
        <v>0</v>
      </c>
      <c r="AM655" s="1"/>
      <c r="AN655" s="1"/>
      <c r="AO655" s="1"/>
      <c r="AP655">
        <v>0</v>
      </c>
      <c r="AQ655">
        <v>3020.34</v>
      </c>
      <c r="AR655">
        <v>18</v>
      </c>
      <c r="AS655">
        <v>0</v>
      </c>
      <c r="AT655">
        <v>0</v>
      </c>
      <c r="AU655">
        <v>0.5</v>
      </c>
      <c r="AV655">
        <v>0</v>
      </c>
      <c r="AW655">
        <v>0</v>
      </c>
      <c r="AX655">
        <v>0.1</v>
      </c>
      <c r="AY655" t="s">
        <v>112</v>
      </c>
      <c r="AZ655" t="s">
        <v>124</v>
      </c>
      <c r="BA655">
        <v>24.78</v>
      </c>
      <c r="BB655">
        <v>0</v>
      </c>
      <c r="BC655">
        <v>883.15899999999999</v>
      </c>
      <c r="BD655">
        <v>-883.15899999999999</v>
      </c>
      <c r="BE655">
        <v>0</v>
      </c>
      <c r="BF655">
        <v>0</v>
      </c>
      <c r="BG655">
        <v>0</v>
      </c>
      <c r="BH655">
        <v>230</v>
      </c>
      <c r="BI655">
        <v>3.02034</v>
      </c>
      <c r="BL655">
        <v>0</v>
      </c>
      <c r="BM655">
        <v>0</v>
      </c>
      <c r="BN655">
        <v>0</v>
      </c>
      <c r="BO655">
        <v>0</v>
      </c>
      <c r="BP655">
        <v>0</v>
      </c>
      <c r="BS655" t="s">
        <v>1211</v>
      </c>
      <c r="BT655">
        <v>15.102</v>
      </c>
      <c r="BU655">
        <v>0</v>
      </c>
      <c r="BV655">
        <v>3.02</v>
      </c>
      <c r="BW655">
        <v>0</v>
      </c>
      <c r="DC655">
        <f t="shared" si="50"/>
        <v>3564</v>
      </c>
      <c r="DD655">
        <f t="shared" si="51"/>
        <v>883.15899999999999</v>
      </c>
      <c r="DE655">
        <f t="shared" si="52"/>
        <v>18.122</v>
      </c>
      <c r="DF655">
        <f t="shared" si="53"/>
        <v>71.98</v>
      </c>
      <c r="DG655">
        <f t="shared" si="54"/>
        <v>558.76199999999994</v>
      </c>
      <c r="DH655">
        <v>2590.739</v>
      </c>
    </row>
    <row r="656" spans="1:112" x14ac:dyDescent="0.3">
      <c r="A656">
        <v>8756545462</v>
      </c>
      <c r="B656">
        <v>10756605479</v>
      </c>
      <c r="C656" s="1">
        <v>45945.45416666667</v>
      </c>
      <c r="D656" s="1">
        <v>45949.720833333333</v>
      </c>
      <c r="E656" t="s">
        <v>1212</v>
      </c>
      <c r="F656">
        <v>3394</v>
      </c>
      <c r="G656">
        <v>3394</v>
      </c>
      <c r="H656">
        <v>0</v>
      </c>
      <c r="I656">
        <v>4000</v>
      </c>
      <c r="J656">
        <v>400</v>
      </c>
      <c r="K656" t="s">
        <v>109</v>
      </c>
      <c r="L656">
        <v>18</v>
      </c>
      <c r="M656">
        <v>517.73</v>
      </c>
      <c r="N656">
        <v>0</v>
      </c>
      <c r="O656">
        <v>0</v>
      </c>
      <c r="P656">
        <v>14.381</v>
      </c>
      <c r="Q656">
        <v>2.8759999999999999</v>
      </c>
      <c r="R656">
        <v>24.78</v>
      </c>
      <c r="S656">
        <v>841.03300000000002</v>
      </c>
      <c r="T656">
        <v>-841.03300000000002</v>
      </c>
      <c r="U656">
        <v>-858.29</v>
      </c>
      <c r="V656">
        <v>-76.7</v>
      </c>
      <c r="W656">
        <v>0</v>
      </c>
      <c r="X656">
        <v>65</v>
      </c>
      <c r="Y656">
        <v>0</v>
      </c>
      <c r="Z656">
        <v>11.7</v>
      </c>
      <c r="AA656">
        <v>1</v>
      </c>
      <c r="AB656" t="s">
        <v>110</v>
      </c>
      <c r="AC656">
        <v>3600</v>
      </c>
      <c r="AD656">
        <v>2459.0100000000002</v>
      </c>
      <c r="AE656">
        <v>0</v>
      </c>
      <c r="AF656">
        <v>2459.0100000000002</v>
      </c>
      <c r="AG656">
        <v>0</v>
      </c>
      <c r="AI656">
        <v>0</v>
      </c>
      <c r="AJ656">
        <v>-858.29</v>
      </c>
      <c r="AK656">
        <v>-76.7</v>
      </c>
      <c r="AL656">
        <v>3394</v>
      </c>
      <c r="AM656" s="1"/>
      <c r="AN656" s="1"/>
      <c r="AO656" s="1"/>
      <c r="AP656">
        <v>0</v>
      </c>
      <c r="AQ656">
        <v>2876.27</v>
      </c>
      <c r="AR656">
        <v>18</v>
      </c>
      <c r="AS656">
        <v>0</v>
      </c>
      <c r="AT656">
        <v>0</v>
      </c>
      <c r="AU656">
        <v>0.5</v>
      </c>
      <c r="AV656">
        <v>0</v>
      </c>
      <c r="AW656">
        <v>0</v>
      </c>
      <c r="AX656">
        <v>0.1</v>
      </c>
      <c r="AY656" t="s">
        <v>112</v>
      </c>
      <c r="AZ656" t="s">
        <v>113</v>
      </c>
      <c r="BC656">
        <v>0</v>
      </c>
      <c r="BD656">
        <v>0</v>
      </c>
      <c r="BE656">
        <v>0</v>
      </c>
      <c r="BF656">
        <v>0</v>
      </c>
      <c r="BG656">
        <v>0</v>
      </c>
      <c r="BJ656">
        <v>24.78</v>
      </c>
      <c r="BK656">
        <v>0</v>
      </c>
      <c r="BL656">
        <v>841.03300000000002</v>
      </c>
      <c r="BM656">
        <v>-841.03300000000002</v>
      </c>
      <c r="BN656">
        <v>0</v>
      </c>
      <c r="BO656">
        <v>0</v>
      </c>
      <c r="BP656">
        <v>0</v>
      </c>
      <c r="BQ656">
        <v>400</v>
      </c>
      <c r="BR656">
        <v>2.8762699999999999</v>
      </c>
      <c r="BS656" t="s">
        <v>1213</v>
      </c>
      <c r="BT656">
        <v>0</v>
      </c>
      <c r="BU656">
        <v>14.381</v>
      </c>
      <c r="BV656">
        <v>0</v>
      </c>
      <c r="BW656">
        <v>2.8759999999999999</v>
      </c>
      <c r="DC656">
        <f t="shared" si="50"/>
        <v>3394</v>
      </c>
      <c r="DD656">
        <f t="shared" si="51"/>
        <v>841.03300000000002</v>
      </c>
      <c r="DE656">
        <f t="shared" si="52"/>
        <v>17.257000000000001</v>
      </c>
      <c r="DF656">
        <f t="shared" si="53"/>
        <v>76.7</v>
      </c>
      <c r="DG656">
        <f t="shared" si="54"/>
        <v>532.11099999999999</v>
      </c>
      <c r="DH656">
        <v>2459.0100000000002</v>
      </c>
    </row>
    <row r="657" spans="1:112" x14ac:dyDescent="0.3">
      <c r="A657">
        <v>8748342066</v>
      </c>
      <c r="B657">
        <v>10748367398</v>
      </c>
      <c r="C657" s="1">
        <v>45941.755555555559</v>
      </c>
      <c r="D657" s="1">
        <v>45947.611111111109</v>
      </c>
      <c r="E657" t="s">
        <v>1214</v>
      </c>
      <c r="F657">
        <v>3354</v>
      </c>
      <c r="G657">
        <v>3354</v>
      </c>
      <c r="H657">
        <v>0</v>
      </c>
      <c r="I657">
        <v>4000</v>
      </c>
      <c r="J657">
        <v>440</v>
      </c>
      <c r="K657" t="s">
        <v>109</v>
      </c>
      <c r="L657">
        <v>18</v>
      </c>
      <c r="M657">
        <v>511.63</v>
      </c>
      <c r="N657">
        <v>0</v>
      </c>
      <c r="O657">
        <v>0</v>
      </c>
      <c r="P657">
        <v>14.212</v>
      </c>
      <c r="Q657">
        <v>2.8420000000000001</v>
      </c>
      <c r="R657">
        <v>24.78</v>
      </c>
      <c r="S657">
        <v>831.12099999999998</v>
      </c>
      <c r="T657">
        <v>-831.12099999999998</v>
      </c>
      <c r="U657">
        <v>-848.17499999999995</v>
      </c>
      <c r="V657">
        <v>-71.98</v>
      </c>
      <c r="W657">
        <v>0</v>
      </c>
      <c r="X657">
        <v>61</v>
      </c>
      <c r="Y657">
        <v>0</v>
      </c>
      <c r="Z657">
        <v>10.98</v>
      </c>
      <c r="AA657">
        <v>1</v>
      </c>
      <c r="AB657" t="s">
        <v>116</v>
      </c>
      <c r="AC657">
        <v>3560</v>
      </c>
      <c r="AD657">
        <v>2433.8449999999998</v>
      </c>
      <c r="AE657">
        <v>0</v>
      </c>
      <c r="AF657">
        <v>2433.8449999999998</v>
      </c>
      <c r="AG657">
        <v>0</v>
      </c>
      <c r="AI657">
        <v>0</v>
      </c>
      <c r="AJ657">
        <v>-848.17499999999995</v>
      </c>
      <c r="AK657">
        <v>-71.98</v>
      </c>
      <c r="AL657">
        <v>3354</v>
      </c>
      <c r="AM657" s="1"/>
      <c r="AN657" s="1"/>
      <c r="AO657" s="1"/>
      <c r="AP657">
        <v>0</v>
      </c>
      <c r="AQ657">
        <v>2842.37</v>
      </c>
      <c r="AR657">
        <v>18</v>
      </c>
      <c r="AS657">
        <v>0</v>
      </c>
      <c r="AT657">
        <v>0</v>
      </c>
      <c r="AU657">
        <v>0.5</v>
      </c>
      <c r="AV657">
        <v>0</v>
      </c>
      <c r="AW657">
        <v>0</v>
      </c>
      <c r="AX657">
        <v>0.1</v>
      </c>
      <c r="AY657" t="s">
        <v>112</v>
      </c>
      <c r="AZ657" t="s">
        <v>124</v>
      </c>
      <c r="BC657">
        <v>0</v>
      </c>
      <c r="BD657">
        <v>0</v>
      </c>
      <c r="BE657">
        <v>0</v>
      </c>
      <c r="BF657">
        <v>0</v>
      </c>
      <c r="BG657">
        <v>0</v>
      </c>
      <c r="BJ657">
        <v>24.78</v>
      </c>
      <c r="BK657">
        <v>0</v>
      </c>
      <c r="BL657">
        <v>831.12099999999998</v>
      </c>
      <c r="BM657">
        <v>-831.12099999999998</v>
      </c>
      <c r="BN657">
        <v>0</v>
      </c>
      <c r="BO657">
        <v>0</v>
      </c>
      <c r="BP657">
        <v>0</v>
      </c>
      <c r="BQ657">
        <v>440</v>
      </c>
      <c r="BR657">
        <v>2.8423699999999998</v>
      </c>
      <c r="BS657" t="s">
        <v>1215</v>
      </c>
      <c r="BT657">
        <v>0</v>
      </c>
      <c r="BU657">
        <v>14.212</v>
      </c>
      <c r="BV657">
        <v>0</v>
      </c>
      <c r="BW657">
        <v>2.8420000000000001</v>
      </c>
      <c r="DC657">
        <f t="shared" si="50"/>
        <v>3354</v>
      </c>
      <c r="DD657">
        <f t="shared" si="51"/>
        <v>831.12099999999998</v>
      </c>
      <c r="DE657">
        <f t="shared" si="52"/>
        <v>17.053999999999998</v>
      </c>
      <c r="DF657">
        <f t="shared" si="53"/>
        <v>71.98</v>
      </c>
      <c r="DG657">
        <f t="shared" si="54"/>
        <v>525.84199999999998</v>
      </c>
      <c r="DH657">
        <v>2433.8449999999998</v>
      </c>
    </row>
    <row r="658" spans="1:112" x14ac:dyDescent="0.3">
      <c r="A658">
        <v>8752712387</v>
      </c>
      <c r="B658">
        <v>10752756156</v>
      </c>
      <c r="C658" s="1">
        <v>45943.55972222222</v>
      </c>
      <c r="D658" s="1">
        <v>45947.411805555559</v>
      </c>
      <c r="E658" t="s">
        <v>1216</v>
      </c>
      <c r="F658">
        <v>909</v>
      </c>
      <c r="G658">
        <v>0</v>
      </c>
      <c r="H658">
        <v>908.99</v>
      </c>
      <c r="I658">
        <v>2700</v>
      </c>
      <c r="J658">
        <v>1620</v>
      </c>
      <c r="K658" t="s">
        <v>109</v>
      </c>
      <c r="L658">
        <v>5</v>
      </c>
      <c r="M658">
        <v>43.29</v>
      </c>
      <c r="N658">
        <v>0</v>
      </c>
      <c r="O658">
        <v>0</v>
      </c>
      <c r="P658">
        <v>4.3289999999999997</v>
      </c>
      <c r="Q658">
        <v>0.86599999999999999</v>
      </c>
      <c r="R658">
        <v>33.04</v>
      </c>
      <c r="S658">
        <v>300.33</v>
      </c>
      <c r="T658">
        <v>-300.33</v>
      </c>
      <c r="U658">
        <v>-305.52499999999998</v>
      </c>
      <c r="V658">
        <v>-31.86</v>
      </c>
      <c r="W658">
        <v>0</v>
      </c>
      <c r="X658">
        <v>27</v>
      </c>
      <c r="Y658">
        <v>0</v>
      </c>
      <c r="Z658">
        <v>4.8600000000000003</v>
      </c>
      <c r="AA658">
        <v>1</v>
      </c>
      <c r="AB658" t="s">
        <v>110</v>
      </c>
      <c r="AC658">
        <v>1080</v>
      </c>
      <c r="AD658">
        <v>571.60500000000002</v>
      </c>
      <c r="AE658">
        <v>0</v>
      </c>
      <c r="AF658">
        <v>571.60500000000002</v>
      </c>
      <c r="AG658">
        <v>-305.52499999999998</v>
      </c>
      <c r="AH658">
        <v>-31.86</v>
      </c>
      <c r="AI658">
        <v>908.99</v>
      </c>
      <c r="AJ658">
        <v>0</v>
      </c>
      <c r="AL658">
        <v>0</v>
      </c>
      <c r="AM658" s="1"/>
      <c r="AN658" s="1"/>
      <c r="AO658" s="1"/>
      <c r="AP658">
        <v>0</v>
      </c>
      <c r="AQ658">
        <v>865.71</v>
      </c>
      <c r="AR658">
        <v>5</v>
      </c>
      <c r="AS658">
        <v>0</v>
      </c>
      <c r="AT658">
        <v>0</v>
      </c>
      <c r="AU658">
        <v>0.5</v>
      </c>
      <c r="AV658">
        <v>0</v>
      </c>
      <c r="AW658">
        <v>0</v>
      </c>
      <c r="AX658">
        <v>0.1</v>
      </c>
      <c r="AY658" t="s">
        <v>127</v>
      </c>
      <c r="AZ658" t="s">
        <v>128</v>
      </c>
      <c r="BA658">
        <v>33.04</v>
      </c>
      <c r="BB658">
        <v>0</v>
      </c>
      <c r="BC658">
        <v>300.33</v>
      </c>
      <c r="BD658">
        <v>-300.33</v>
      </c>
      <c r="BE658">
        <v>0</v>
      </c>
      <c r="BF658">
        <v>0</v>
      </c>
      <c r="BG658">
        <v>0</v>
      </c>
      <c r="BH658">
        <v>1620</v>
      </c>
      <c r="BI658">
        <v>0.86570999999999998</v>
      </c>
      <c r="BL658">
        <v>0</v>
      </c>
      <c r="BM658">
        <v>0</v>
      </c>
      <c r="BN658">
        <v>0</v>
      </c>
      <c r="BO658">
        <v>0</v>
      </c>
      <c r="BP658">
        <v>0</v>
      </c>
      <c r="BS658" t="s">
        <v>1217</v>
      </c>
      <c r="BT658">
        <v>4.3289999999999997</v>
      </c>
      <c r="BU658">
        <v>0</v>
      </c>
      <c r="BV658">
        <v>0.86599999999999999</v>
      </c>
      <c r="BW658">
        <v>0</v>
      </c>
      <c r="DC658">
        <f t="shared" si="50"/>
        <v>908.99</v>
      </c>
      <c r="DD658">
        <f t="shared" si="51"/>
        <v>300.33</v>
      </c>
      <c r="DE658">
        <f t="shared" si="52"/>
        <v>5.1949999999999994</v>
      </c>
      <c r="DF658">
        <f t="shared" si="53"/>
        <v>31.86</v>
      </c>
      <c r="DG658">
        <f t="shared" si="54"/>
        <v>47.619</v>
      </c>
      <c r="DH658">
        <v>571.60500000000002</v>
      </c>
    </row>
    <row r="659" spans="1:112" x14ac:dyDescent="0.3">
      <c r="A659">
        <v>8755045654</v>
      </c>
      <c r="B659">
        <v>10755100078</v>
      </c>
      <c r="C659" s="1">
        <v>45944.813194444447</v>
      </c>
      <c r="D659" s="1">
        <v>45949.597222222219</v>
      </c>
      <c r="E659" t="s">
        <v>550</v>
      </c>
      <c r="F659">
        <v>3143</v>
      </c>
      <c r="G659">
        <v>0</v>
      </c>
      <c r="H659">
        <v>3143</v>
      </c>
      <c r="I659">
        <v>4000</v>
      </c>
      <c r="J659">
        <v>651</v>
      </c>
      <c r="K659" t="s">
        <v>109</v>
      </c>
      <c r="L659">
        <v>18</v>
      </c>
      <c r="M659">
        <v>479.44</v>
      </c>
      <c r="N659">
        <v>0</v>
      </c>
      <c r="O659">
        <v>0</v>
      </c>
      <c r="P659">
        <v>13.318</v>
      </c>
      <c r="Q659">
        <v>2.6640000000000001</v>
      </c>
      <c r="R659">
        <v>21.24</v>
      </c>
      <c r="S659">
        <v>667.57299999999998</v>
      </c>
      <c r="T659">
        <v>-667.57299999999998</v>
      </c>
      <c r="U659">
        <v>-683.55499999999995</v>
      </c>
      <c r="V659">
        <v>-71.98</v>
      </c>
      <c r="W659">
        <v>0</v>
      </c>
      <c r="X659">
        <v>61</v>
      </c>
      <c r="Y659">
        <v>0</v>
      </c>
      <c r="Z659">
        <v>10.98</v>
      </c>
      <c r="AA659">
        <v>1</v>
      </c>
      <c r="AB659" t="s">
        <v>110</v>
      </c>
      <c r="AC659">
        <v>3349</v>
      </c>
      <c r="AD659">
        <v>2387.4650000000001</v>
      </c>
      <c r="AE659">
        <v>0</v>
      </c>
      <c r="AF659">
        <v>2387.4650000000001</v>
      </c>
      <c r="AG659">
        <v>-683.55499999999995</v>
      </c>
      <c r="AH659">
        <v>-71.98</v>
      </c>
      <c r="AI659">
        <v>3143</v>
      </c>
      <c r="AJ659">
        <v>0</v>
      </c>
      <c r="AL659">
        <v>0</v>
      </c>
      <c r="AM659" s="1"/>
      <c r="AN659" s="1"/>
      <c r="AO659" s="1"/>
      <c r="AP659">
        <v>0</v>
      </c>
      <c r="AQ659">
        <v>2663.56</v>
      </c>
      <c r="AR659">
        <v>18</v>
      </c>
      <c r="AS659">
        <v>0</v>
      </c>
      <c r="AT659">
        <v>0</v>
      </c>
      <c r="AU659">
        <v>0.5</v>
      </c>
      <c r="AV659">
        <v>0</v>
      </c>
      <c r="AW659">
        <v>0</v>
      </c>
      <c r="AX659">
        <v>0.1</v>
      </c>
      <c r="AY659" t="s">
        <v>112</v>
      </c>
      <c r="AZ659" t="s">
        <v>128</v>
      </c>
      <c r="BA659">
        <v>21.24</v>
      </c>
      <c r="BB659">
        <v>0</v>
      </c>
      <c r="BC659">
        <v>667.57299999999998</v>
      </c>
      <c r="BD659">
        <v>-667.57299999999998</v>
      </c>
      <c r="BE659">
        <v>0</v>
      </c>
      <c r="BF659">
        <v>0</v>
      </c>
      <c r="BG659">
        <v>0</v>
      </c>
      <c r="BH659">
        <v>651</v>
      </c>
      <c r="BI659">
        <v>2.6635599999999999</v>
      </c>
      <c r="BL659">
        <v>0</v>
      </c>
      <c r="BM659">
        <v>0</v>
      </c>
      <c r="BN659">
        <v>0</v>
      </c>
      <c r="BO659">
        <v>0</v>
      </c>
      <c r="BP659">
        <v>0</v>
      </c>
      <c r="BS659" t="s">
        <v>1218</v>
      </c>
      <c r="BT659">
        <v>13.318</v>
      </c>
      <c r="BU659">
        <v>0</v>
      </c>
      <c r="BV659">
        <v>2.6640000000000001</v>
      </c>
      <c r="BW659">
        <v>0</v>
      </c>
      <c r="DC659">
        <f t="shared" si="50"/>
        <v>3143</v>
      </c>
      <c r="DD659">
        <f t="shared" si="51"/>
        <v>667.57299999999998</v>
      </c>
      <c r="DE659">
        <f t="shared" si="52"/>
        <v>15.981999999999999</v>
      </c>
      <c r="DF659">
        <f t="shared" si="53"/>
        <v>71.98</v>
      </c>
      <c r="DG659">
        <f t="shared" si="54"/>
        <v>492.75799999999998</v>
      </c>
      <c r="DH659">
        <v>2387.4650000000001</v>
      </c>
    </row>
    <row r="660" spans="1:112" x14ac:dyDescent="0.3">
      <c r="A660">
        <v>8756049639</v>
      </c>
      <c r="B660">
        <v>10756109584</v>
      </c>
      <c r="C660" s="1">
        <v>45945.45416666667</v>
      </c>
      <c r="D660" s="1">
        <v>45951.785416666666</v>
      </c>
      <c r="E660" t="s">
        <v>1219</v>
      </c>
      <c r="F660">
        <v>3394</v>
      </c>
      <c r="G660">
        <v>0</v>
      </c>
      <c r="H660">
        <v>3394</v>
      </c>
      <c r="I660">
        <v>4000</v>
      </c>
      <c r="J660">
        <v>400</v>
      </c>
      <c r="K660" t="s">
        <v>109</v>
      </c>
      <c r="L660">
        <v>18</v>
      </c>
      <c r="M660">
        <v>517.73</v>
      </c>
      <c r="N660">
        <v>0</v>
      </c>
      <c r="O660">
        <v>0</v>
      </c>
      <c r="P660">
        <v>14.381</v>
      </c>
      <c r="Q660">
        <v>2.8759999999999999</v>
      </c>
      <c r="R660">
        <v>24.78</v>
      </c>
      <c r="S660">
        <v>841.03300000000002</v>
      </c>
      <c r="T660">
        <v>-841.03300000000002</v>
      </c>
      <c r="U660">
        <v>-858.29</v>
      </c>
      <c r="V660">
        <v>-71.98</v>
      </c>
      <c r="W660">
        <v>0</v>
      </c>
      <c r="X660">
        <v>61</v>
      </c>
      <c r="Y660">
        <v>0</v>
      </c>
      <c r="Z660">
        <v>10.98</v>
      </c>
      <c r="AA660">
        <v>1</v>
      </c>
      <c r="AB660" t="s">
        <v>116</v>
      </c>
      <c r="AC660">
        <v>3600</v>
      </c>
      <c r="AD660">
        <v>2463.73</v>
      </c>
      <c r="AE660">
        <v>0</v>
      </c>
      <c r="AF660">
        <v>2463.73</v>
      </c>
      <c r="AG660">
        <v>-858.29</v>
      </c>
      <c r="AH660">
        <v>-71.98</v>
      </c>
      <c r="AI660">
        <v>3394</v>
      </c>
      <c r="AJ660">
        <v>0</v>
      </c>
      <c r="AL660">
        <v>0</v>
      </c>
      <c r="AM660" s="1"/>
      <c r="AN660" s="1"/>
      <c r="AO660" s="1"/>
      <c r="AP660">
        <v>0</v>
      </c>
      <c r="AQ660">
        <v>2876.27</v>
      </c>
      <c r="AR660">
        <v>18</v>
      </c>
      <c r="AS660">
        <v>0</v>
      </c>
      <c r="AT660">
        <v>0</v>
      </c>
      <c r="AU660">
        <v>0.5</v>
      </c>
      <c r="AV660">
        <v>0</v>
      </c>
      <c r="AW660">
        <v>0</v>
      </c>
      <c r="AX660">
        <v>0.1</v>
      </c>
      <c r="AY660" t="s">
        <v>112</v>
      </c>
      <c r="AZ660" t="s">
        <v>113</v>
      </c>
      <c r="BA660">
        <v>24.78</v>
      </c>
      <c r="BB660">
        <v>0</v>
      </c>
      <c r="BC660">
        <v>841.03300000000002</v>
      </c>
      <c r="BD660">
        <v>-841.03300000000002</v>
      </c>
      <c r="BE660">
        <v>0</v>
      </c>
      <c r="BF660">
        <v>0</v>
      </c>
      <c r="BG660">
        <v>0</v>
      </c>
      <c r="BH660">
        <v>400</v>
      </c>
      <c r="BI660">
        <v>2.8762699999999999</v>
      </c>
      <c r="BL660">
        <v>0</v>
      </c>
      <c r="BM660">
        <v>0</v>
      </c>
      <c r="BN660">
        <v>0</v>
      </c>
      <c r="BO660">
        <v>0</v>
      </c>
      <c r="BP660">
        <v>0</v>
      </c>
      <c r="BS660" t="s">
        <v>1220</v>
      </c>
      <c r="BT660">
        <v>14.381</v>
      </c>
      <c r="BU660">
        <v>0</v>
      </c>
      <c r="BV660">
        <v>2.8759999999999999</v>
      </c>
      <c r="BW660">
        <v>0</v>
      </c>
      <c r="DC660">
        <f t="shared" si="50"/>
        <v>3394</v>
      </c>
      <c r="DD660">
        <f t="shared" si="51"/>
        <v>841.03300000000002</v>
      </c>
      <c r="DE660">
        <f t="shared" si="52"/>
        <v>17.257000000000001</v>
      </c>
      <c r="DF660">
        <f t="shared" si="53"/>
        <v>71.98</v>
      </c>
      <c r="DG660">
        <f t="shared" si="54"/>
        <v>532.11099999999999</v>
      </c>
      <c r="DH660">
        <v>2463.73</v>
      </c>
    </row>
    <row r="661" spans="1:112" x14ac:dyDescent="0.3">
      <c r="A661">
        <v>8758468018</v>
      </c>
      <c r="B661">
        <v>10758542866</v>
      </c>
      <c r="C661" s="1">
        <v>45946.457638888889</v>
      </c>
      <c r="D661" s="1">
        <v>45950.481249999997</v>
      </c>
      <c r="E661" t="s">
        <v>1221</v>
      </c>
      <c r="F661">
        <v>3000</v>
      </c>
      <c r="G661">
        <v>0</v>
      </c>
      <c r="H661">
        <v>3000</v>
      </c>
      <c r="I661">
        <v>3750</v>
      </c>
      <c r="J661">
        <v>375</v>
      </c>
      <c r="K661" t="s">
        <v>109</v>
      </c>
      <c r="L661">
        <v>18</v>
      </c>
      <c r="M661">
        <v>457.63</v>
      </c>
      <c r="N661">
        <v>0</v>
      </c>
      <c r="O661">
        <v>0</v>
      </c>
      <c r="P661">
        <v>12.712</v>
      </c>
      <c r="Q661">
        <v>2.5419999999999998</v>
      </c>
      <c r="R661">
        <v>24.78</v>
      </c>
      <c r="S661">
        <v>743.4</v>
      </c>
      <c r="T661">
        <v>-743.4</v>
      </c>
      <c r="U661">
        <v>-758.654</v>
      </c>
      <c r="V661">
        <v>-76.7</v>
      </c>
      <c r="W661">
        <v>0</v>
      </c>
      <c r="X661">
        <v>65</v>
      </c>
      <c r="Y661">
        <v>0</v>
      </c>
      <c r="Z661">
        <v>11.7</v>
      </c>
      <c r="AA661">
        <v>1</v>
      </c>
      <c r="AB661" t="s">
        <v>116</v>
      </c>
      <c r="AC661">
        <v>3206</v>
      </c>
      <c r="AD661">
        <v>2164.6460000000002</v>
      </c>
      <c r="AE661">
        <v>0</v>
      </c>
      <c r="AF661">
        <v>2164.6460000000002</v>
      </c>
      <c r="AG661">
        <v>-758.654</v>
      </c>
      <c r="AH661">
        <v>-76.7</v>
      </c>
      <c r="AI661">
        <v>3000</v>
      </c>
      <c r="AJ661">
        <v>0</v>
      </c>
      <c r="AL661">
        <v>0</v>
      </c>
      <c r="AM661" s="1"/>
      <c r="AN661" s="1"/>
      <c r="AO661" s="1"/>
      <c r="AP661">
        <v>0</v>
      </c>
      <c r="AQ661">
        <v>2542.37</v>
      </c>
      <c r="AR661">
        <v>18</v>
      </c>
      <c r="AS661">
        <v>0</v>
      </c>
      <c r="AT661">
        <v>0</v>
      </c>
      <c r="AU661">
        <v>0.5</v>
      </c>
      <c r="AV661">
        <v>0</v>
      </c>
      <c r="AW661">
        <v>0</v>
      </c>
      <c r="AX661">
        <v>0.1</v>
      </c>
      <c r="AY661" t="s">
        <v>112</v>
      </c>
      <c r="AZ661" t="s">
        <v>124</v>
      </c>
      <c r="BA661">
        <v>24.78</v>
      </c>
      <c r="BB661">
        <v>0</v>
      </c>
      <c r="BC661">
        <v>743.4</v>
      </c>
      <c r="BD661">
        <v>-743.4</v>
      </c>
      <c r="BE661">
        <v>0</v>
      </c>
      <c r="BF661">
        <v>0</v>
      </c>
      <c r="BG661">
        <v>0</v>
      </c>
      <c r="BH661">
        <v>375</v>
      </c>
      <c r="BI661">
        <v>2.54237</v>
      </c>
      <c r="BL661">
        <v>0</v>
      </c>
      <c r="BM661">
        <v>0</v>
      </c>
      <c r="BN661">
        <v>0</v>
      </c>
      <c r="BO661">
        <v>0</v>
      </c>
      <c r="BP661">
        <v>0</v>
      </c>
      <c r="BS661" t="s">
        <v>1222</v>
      </c>
      <c r="BT661">
        <v>12.712</v>
      </c>
      <c r="BU661">
        <v>0</v>
      </c>
      <c r="BV661">
        <v>2.5419999999999998</v>
      </c>
      <c r="BW661">
        <v>0</v>
      </c>
      <c r="DC661">
        <f t="shared" si="50"/>
        <v>3000</v>
      </c>
      <c r="DD661">
        <f t="shared" si="51"/>
        <v>743.4</v>
      </c>
      <c r="DE661">
        <f t="shared" si="52"/>
        <v>15.254</v>
      </c>
      <c r="DF661">
        <f t="shared" si="53"/>
        <v>76.7</v>
      </c>
      <c r="DG661">
        <f t="shared" si="54"/>
        <v>470.34199999999998</v>
      </c>
      <c r="DH661">
        <v>2164.6460000000002</v>
      </c>
    </row>
    <row r="662" spans="1:112" x14ac:dyDescent="0.3">
      <c r="A662">
        <v>8760420877</v>
      </c>
      <c r="B662">
        <v>10760510155</v>
      </c>
      <c r="C662" s="1">
        <v>45947.790972222225</v>
      </c>
      <c r="D662" s="1">
        <v>45952.53402777778</v>
      </c>
      <c r="E662" t="s">
        <v>691</v>
      </c>
      <c r="F662">
        <v>3819</v>
      </c>
      <c r="G662">
        <v>0</v>
      </c>
      <c r="H662">
        <v>3819</v>
      </c>
      <c r="I662">
        <v>4500</v>
      </c>
      <c r="J662">
        <v>475</v>
      </c>
      <c r="K662" t="s">
        <v>109</v>
      </c>
      <c r="L662">
        <v>18</v>
      </c>
      <c r="M662">
        <v>582.55999999999995</v>
      </c>
      <c r="N662">
        <v>0</v>
      </c>
      <c r="O662">
        <v>0</v>
      </c>
      <c r="P662">
        <v>16.181999999999999</v>
      </c>
      <c r="Q662">
        <v>3.2360000000000002</v>
      </c>
      <c r="R662">
        <v>24.78</v>
      </c>
      <c r="S662">
        <v>946.34799999999996</v>
      </c>
      <c r="T662">
        <v>-946.34799999999996</v>
      </c>
      <c r="U662">
        <v>-965.76599999999996</v>
      </c>
      <c r="V662">
        <v>-76.7</v>
      </c>
      <c r="W662">
        <v>0</v>
      </c>
      <c r="X662">
        <v>65</v>
      </c>
      <c r="Y662">
        <v>0</v>
      </c>
      <c r="Z662">
        <v>11.7</v>
      </c>
      <c r="AA662">
        <v>1</v>
      </c>
      <c r="AB662" t="s">
        <v>116</v>
      </c>
      <c r="AC662">
        <v>4025</v>
      </c>
      <c r="AD662">
        <v>2776.5340000000001</v>
      </c>
      <c r="AE662">
        <v>0</v>
      </c>
      <c r="AF662">
        <v>2776.5340000000001</v>
      </c>
      <c r="AG662">
        <v>-965.76599999999996</v>
      </c>
      <c r="AH662">
        <v>-76.7</v>
      </c>
      <c r="AI662">
        <v>3819</v>
      </c>
      <c r="AJ662">
        <v>0</v>
      </c>
      <c r="AL662">
        <v>0</v>
      </c>
      <c r="AM662" s="1"/>
      <c r="AN662" s="1"/>
      <c r="AO662" s="1"/>
      <c r="AP662">
        <v>0</v>
      </c>
      <c r="AQ662">
        <v>3236.44</v>
      </c>
      <c r="AR662">
        <v>18</v>
      </c>
      <c r="AS662">
        <v>0</v>
      </c>
      <c r="AT662">
        <v>0</v>
      </c>
      <c r="AU662">
        <v>0.5</v>
      </c>
      <c r="AV662">
        <v>0</v>
      </c>
      <c r="AW662">
        <v>0</v>
      </c>
      <c r="AX662">
        <v>0.1</v>
      </c>
      <c r="AY662" t="s">
        <v>112</v>
      </c>
      <c r="AZ662" t="s">
        <v>113</v>
      </c>
      <c r="BA662">
        <v>24.78</v>
      </c>
      <c r="BB662">
        <v>0</v>
      </c>
      <c r="BC662">
        <v>946.34799999999996</v>
      </c>
      <c r="BD662">
        <v>-946.34799999999996</v>
      </c>
      <c r="BE662">
        <v>0</v>
      </c>
      <c r="BF662">
        <v>0</v>
      </c>
      <c r="BG662">
        <v>0</v>
      </c>
      <c r="BH662">
        <v>475</v>
      </c>
      <c r="BI662">
        <v>3.23644</v>
      </c>
      <c r="BL662">
        <v>0</v>
      </c>
      <c r="BM662">
        <v>0</v>
      </c>
      <c r="BN662">
        <v>0</v>
      </c>
      <c r="BO662">
        <v>0</v>
      </c>
      <c r="BP662">
        <v>0</v>
      </c>
      <c r="BS662" t="s">
        <v>1223</v>
      </c>
      <c r="BT662">
        <v>16.181999999999999</v>
      </c>
      <c r="BU662">
        <v>0</v>
      </c>
      <c r="BV662">
        <v>3.2360000000000002</v>
      </c>
      <c r="BW662">
        <v>0</v>
      </c>
      <c r="DC662">
        <f t="shared" si="50"/>
        <v>3819</v>
      </c>
      <c r="DD662">
        <f t="shared" si="51"/>
        <v>946.34799999999996</v>
      </c>
      <c r="DE662">
        <f t="shared" si="52"/>
        <v>19.417999999999999</v>
      </c>
      <c r="DF662">
        <f t="shared" si="53"/>
        <v>76.7</v>
      </c>
      <c r="DG662">
        <f t="shared" si="54"/>
        <v>598.74199999999996</v>
      </c>
      <c r="DH662">
        <v>2776.5340000000001</v>
      </c>
    </row>
    <row r="663" spans="1:112" x14ac:dyDescent="0.3">
      <c r="A663">
        <v>8768822145</v>
      </c>
      <c r="B663">
        <v>10768978164</v>
      </c>
      <c r="C663" s="1">
        <v>45954.774305555555</v>
      </c>
      <c r="D663" s="1">
        <v>45960.509027777778</v>
      </c>
      <c r="E663" t="s">
        <v>1224</v>
      </c>
      <c r="F663">
        <v>3339</v>
      </c>
      <c r="G663">
        <v>3339</v>
      </c>
      <c r="H663">
        <v>0</v>
      </c>
      <c r="I663">
        <v>4500</v>
      </c>
      <c r="J663">
        <v>955</v>
      </c>
      <c r="K663" t="s">
        <v>109</v>
      </c>
      <c r="L663">
        <v>18</v>
      </c>
      <c r="M663">
        <v>509.34</v>
      </c>
      <c r="N663">
        <v>0</v>
      </c>
      <c r="O663">
        <v>0</v>
      </c>
      <c r="P663">
        <v>14.148</v>
      </c>
      <c r="Q663">
        <v>2.83</v>
      </c>
      <c r="R663">
        <v>30.68</v>
      </c>
      <c r="S663">
        <v>1024.405</v>
      </c>
      <c r="T663">
        <v>-1024.405</v>
      </c>
      <c r="U663">
        <v>-1041.383</v>
      </c>
      <c r="V663">
        <v>-71.98</v>
      </c>
      <c r="W663">
        <v>0</v>
      </c>
      <c r="X663">
        <v>61</v>
      </c>
      <c r="Y663">
        <v>0</v>
      </c>
      <c r="Z663">
        <v>10.98</v>
      </c>
      <c r="AA663">
        <v>1</v>
      </c>
      <c r="AB663" t="s">
        <v>116</v>
      </c>
      <c r="AC663">
        <v>3545</v>
      </c>
      <c r="AD663">
        <v>2225.6370000000002</v>
      </c>
      <c r="AE663">
        <v>0</v>
      </c>
      <c r="AF663">
        <v>2225.6370000000002</v>
      </c>
      <c r="AG663">
        <v>0</v>
      </c>
      <c r="AI663">
        <v>0</v>
      </c>
      <c r="AJ663">
        <v>-1041.383</v>
      </c>
      <c r="AK663">
        <v>-71.98</v>
      </c>
      <c r="AL663">
        <v>3339</v>
      </c>
      <c r="AM663" s="1"/>
      <c r="AN663" s="1"/>
      <c r="AO663" s="1"/>
      <c r="AP663">
        <v>0</v>
      </c>
      <c r="AQ663">
        <v>2829.66</v>
      </c>
      <c r="AR663">
        <v>18</v>
      </c>
      <c r="AS663">
        <v>0</v>
      </c>
      <c r="AT663">
        <v>0</v>
      </c>
      <c r="AU663">
        <v>0.5</v>
      </c>
      <c r="AV663">
        <v>0</v>
      </c>
      <c r="AW663">
        <v>0</v>
      </c>
      <c r="AX663">
        <v>0.1</v>
      </c>
      <c r="AY663" t="s">
        <v>127</v>
      </c>
      <c r="AZ663" t="s">
        <v>160</v>
      </c>
      <c r="BC663">
        <v>0</v>
      </c>
      <c r="BD663">
        <v>0</v>
      </c>
      <c r="BE663">
        <v>0</v>
      </c>
      <c r="BF663">
        <v>0</v>
      </c>
      <c r="BG663">
        <v>0</v>
      </c>
      <c r="BJ663">
        <v>30.68</v>
      </c>
      <c r="BK663">
        <v>0</v>
      </c>
      <c r="BL663">
        <v>1024.405</v>
      </c>
      <c r="BM663">
        <v>-1024.405</v>
      </c>
      <c r="BN663">
        <v>0</v>
      </c>
      <c r="BO663">
        <v>0</v>
      </c>
      <c r="BP663">
        <v>0</v>
      </c>
      <c r="BQ663">
        <v>955</v>
      </c>
      <c r="BR663">
        <v>2.8296600000000001</v>
      </c>
      <c r="BS663" t="s">
        <v>1225</v>
      </c>
      <c r="BT663">
        <v>0</v>
      </c>
      <c r="BU663">
        <v>14.148</v>
      </c>
      <c r="BV663">
        <v>0</v>
      </c>
      <c r="BW663">
        <v>2.83</v>
      </c>
      <c r="DC663">
        <f t="shared" si="50"/>
        <v>3339</v>
      </c>
      <c r="DD663">
        <f t="shared" si="51"/>
        <v>1024.405</v>
      </c>
      <c r="DE663">
        <f t="shared" si="52"/>
        <v>16.978000000000002</v>
      </c>
      <c r="DF663">
        <f t="shared" si="53"/>
        <v>71.98</v>
      </c>
      <c r="DG663">
        <f t="shared" si="54"/>
        <v>523.48799999999994</v>
      </c>
      <c r="DH663">
        <v>2225.6370000000002</v>
      </c>
    </row>
    <row r="664" spans="1:112" x14ac:dyDescent="0.3">
      <c r="A664">
        <v>8767225236</v>
      </c>
      <c r="B664">
        <v>10767371077</v>
      </c>
      <c r="C664" s="1">
        <v>45953.529861111114</v>
      </c>
      <c r="D664" s="1">
        <v>45958.652777777781</v>
      </c>
      <c r="E664" t="s">
        <v>1226</v>
      </c>
      <c r="F664">
        <v>3564</v>
      </c>
      <c r="G664">
        <v>0</v>
      </c>
      <c r="H664">
        <v>3564</v>
      </c>
      <c r="I664">
        <v>4000</v>
      </c>
      <c r="J664">
        <v>230</v>
      </c>
      <c r="K664" t="s">
        <v>109</v>
      </c>
      <c r="L664">
        <v>18</v>
      </c>
      <c r="M664">
        <v>543.66</v>
      </c>
      <c r="N664">
        <v>0</v>
      </c>
      <c r="O664">
        <v>0</v>
      </c>
      <c r="P664">
        <v>15.102</v>
      </c>
      <c r="Q664">
        <v>3.02</v>
      </c>
      <c r="R664">
        <v>24.78</v>
      </c>
      <c r="S664">
        <v>883.15899999999999</v>
      </c>
      <c r="T664">
        <v>-883.15899999999999</v>
      </c>
      <c r="U664">
        <v>-901.28099999999995</v>
      </c>
      <c r="V664">
        <v>-71.98</v>
      </c>
      <c r="W664">
        <v>0</v>
      </c>
      <c r="X664">
        <v>61</v>
      </c>
      <c r="Y664">
        <v>0</v>
      </c>
      <c r="Z664">
        <v>10.98</v>
      </c>
      <c r="AA664">
        <v>1</v>
      </c>
      <c r="AB664" t="s">
        <v>116</v>
      </c>
      <c r="AC664">
        <v>3770</v>
      </c>
      <c r="AD664">
        <v>2590.739</v>
      </c>
      <c r="AE664">
        <v>0</v>
      </c>
      <c r="AF664">
        <v>2590.739</v>
      </c>
      <c r="AG664">
        <v>-901.28099999999995</v>
      </c>
      <c r="AH664">
        <v>-71.98</v>
      </c>
      <c r="AI664">
        <v>3564</v>
      </c>
      <c r="AJ664">
        <v>0</v>
      </c>
      <c r="AL664">
        <v>0</v>
      </c>
      <c r="AM664" s="1"/>
      <c r="AN664" s="1"/>
      <c r="AO664" s="1"/>
      <c r="AP664">
        <v>0</v>
      </c>
      <c r="AQ664">
        <v>3020.34</v>
      </c>
      <c r="AR664">
        <v>18</v>
      </c>
      <c r="AS664">
        <v>0</v>
      </c>
      <c r="AT664">
        <v>0</v>
      </c>
      <c r="AU664">
        <v>0.5</v>
      </c>
      <c r="AV664">
        <v>0</v>
      </c>
      <c r="AW664">
        <v>0</v>
      </c>
      <c r="AX664">
        <v>0.1</v>
      </c>
      <c r="AY664" t="s">
        <v>112</v>
      </c>
      <c r="AZ664" t="s">
        <v>124</v>
      </c>
      <c r="BA664">
        <v>24.78</v>
      </c>
      <c r="BB664">
        <v>0</v>
      </c>
      <c r="BC664">
        <v>883.15899999999999</v>
      </c>
      <c r="BD664">
        <v>-883.15899999999999</v>
      </c>
      <c r="BE664">
        <v>0</v>
      </c>
      <c r="BF664">
        <v>0</v>
      </c>
      <c r="BG664">
        <v>0</v>
      </c>
      <c r="BH664">
        <v>230</v>
      </c>
      <c r="BI664">
        <v>3.02034</v>
      </c>
      <c r="BL664">
        <v>0</v>
      </c>
      <c r="BM664">
        <v>0</v>
      </c>
      <c r="BN664">
        <v>0</v>
      </c>
      <c r="BO664">
        <v>0</v>
      </c>
      <c r="BP664">
        <v>0</v>
      </c>
      <c r="BS664" t="s">
        <v>1227</v>
      </c>
      <c r="BT664">
        <v>15.102</v>
      </c>
      <c r="BU664">
        <v>0</v>
      </c>
      <c r="BV664">
        <v>3.02</v>
      </c>
      <c r="BW664">
        <v>0</v>
      </c>
      <c r="DC664">
        <f t="shared" si="50"/>
        <v>3564</v>
      </c>
      <c r="DD664">
        <f t="shared" si="51"/>
        <v>883.15899999999999</v>
      </c>
      <c r="DE664">
        <f t="shared" si="52"/>
        <v>18.122</v>
      </c>
      <c r="DF664">
        <f t="shared" si="53"/>
        <v>71.98</v>
      </c>
      <c r="DG664">
        <f t="shared" si="54"/>
        <v>558.76199999999994</v>
      </c>
      <c r="DH664">
        <v>2590.739</v>
      </c>
    </row>
    <row r="665" spans="1:112" x14ac:dyDescent="0.3">
      <c r="A665">
        <v>8771683699</v>
      </c>
      <c r="B665">
        <v>10771850396</v>
      </c>
      <c r="C665" s="1">
        <v>45957.479166666664</v>
      </c>
      <c r="D665" s="1">
        <v>45960.645833333336</v>
      </c>
      <c r="E665" t="s">
        <v>1228</v>
      </c>
      <c r="F665">
        <v>3194</v>
      </c>
      <c r="G665">
        <v>0</v>
      </c>
      <c r="H665">
        <v>3194</v>
      </c>
      <c r="I665">
        <v>4000</v>
      </c>
      <c r="J665">
        <v>600</v>
      </c>
      <c r="K665" t="s">
        <v>109</v>
      </c>
      <c r="L665">
        <v>18</v>
      </c>
      <c r="M665">
        <v>487.22</v>
      </c>
      <c r="N665">
        <v>0</v>
      </c>
      <c r="O665">
        <v>0</v>
      </c>
      <c r="P665">
        <v>13.534000000000001</v>
      </c>
      <c r="Q665">
        <v>2.7069999999999999</v>
      </c>
      <c r="R665">
        <v>24.78</v>
      </c>
      <c r="S665">
        <v>791.47299999999996</v>
      </c>
      <c r="T665">
        <v>-791.47299999999996</v>
      </c>
      <c r="U665">
        <v>-807.71400000000006</v>
      </c>
      <c r="V665">
        <v>-71.98</v>
      </c>
      <c r="W665">
        <v>0</v>
      </c>
      <c r="X665">
        <v>61</v>
      </c>
      <c r="Y665">
        <v>0</v>
      </c>
      <c r="Z665">
        <v>10.98</v>
      </c>
      <c r="AA665">
        <v>1</v>
      </c>
      <c r="AB665" t="s">
        <v>110</v>
      </c>
      <c r="AC665">
        <v>3400</v>
      </c>
      <c r="AD665">
        <v>2314.306</v>
      </c>
      <c r="AE665">
        <v>0</v>
      </c>
      <c r="AF665">
        <v>2314.306</v>
      </c>
      <c r="AG665">
        <v>-807.71400000000006</v>
      </c>
      <c r="AH665">
        <v>-71.98</v>
      </c>
      <c r="AI665">
        <v>3194</v>
      </c>
      <c r="AJ665">
        <v>0</v>
      </c>
      <c r="AL665">
        <v>0</v>
      </c>
      <c r="AM665" s="1"/>
      <c r="AN665" s="1"/>
      <c r="AO665" s="1"/>
      <c r="AP665">
        <v>0</v>
      </c>
      <c r="AQ665">
        <v>2706.78</v>
      </c>
      <c r="AR665">
        <v>18</v>
      </c>
      <c r="AS665">
        <v>0</v>
      </c>
      <c r="AT665">
        <v>0</v>
      </c>
      <c r="AU665">
        <v>0.5</v>
      </c>
      <c r="AV665">
        <v>0</v>
      </c>
      <c r="AW665">
        <v>0</v>
      </c>
      <c r="AX665">
        <v>0.1</v>
      </c>
      <c r="AY665" t="s">
        <v>112</v>
      </c>
      <c r="AZ665" t="s">
        <v>124</v>
      </c>
      <c r="BA665">
        <v>24.78</v>
      </c>
      <c r="BB665">
        <v>0</v>
      </c>
      <c r="BC665">
        <v>791.47299999999996</v>
      </c>
      <c r="BD665">
        <v>-791.47299999999996</v>
      </c>
      <c r="BE665">
        <v>0</v>
      </c>
      <c r="BF665">
        <v>0</v>
      </c>
      <c r="BG665">
        <v>0</v>
      </c>
      <c r="BH665">
        <v>600</v>
      </c>
      <c r="BI665">
        <v>2.7067800000000002</v>
      </c>
      <c r="BL665">
        <v>0</v>
      </c>
      <c r="BM665">
        <v>0</v>
      </c>
      <c r="BN665">
        <v>0</v>
      </c>
      <c r="BO665">
        <v>0</v>
      </c>
      <c r="BP665">
        <v>0</v>
      </c>
      <c r="BS665" t="s">
        <v>1229</v>
      </c>
      <c r="BT665">
        <v>13.534000000000001</v>
      </c>
      <c r="BU665">
        <v>0</v>
      </c>
      <c r="BV665">
        <v>2.7069999999999999</v>
      </c>
      <c r="BW665">
        <v>0</v>
      </c>
      <c r="DC665">
        <f t="shared" si="50"/>
        <v>3194</v>
      </c>
      <c r="DD665">
        <f t="shared" si="51"/>
        <v>791.47299999999996</v>
      </c>
      <c r="DE665">
        <f t="shared" si="52"/>
        <v>16.241</v>
      </c>
      <c r="DF665">
        <f t="shared" si="53"/>
        <v>71.98</v>
      </c>
      <c r="DG665">
        <f t="shared" si="54"/>
        <v>500.75400000000002</v>
      </c>
      <c r="DH665">
        <v>2314.306</v>
      </c>
    </row>
    <row r="666" spans="1:112" x14ac:dyDescent="0.3">
      <c r="A666">
        <v>8756504205</v>
      </c>
      <c r="B666">
        <v>10756564222</v>
      </c>
      <c r="C666" s="1">
        <v>45945.45416666667</v>
      </c>
      <c r="D666" s="1">
        <v>45949.603472222225</v>
      </c>
      <c r="E666" t="s">
        <v>1230</v>
      </c>
      <c r="F666">
        <v>2790</v>
      </c>
      <c r="G666">
        <v>0</v>
      </c>
      <c r="H666">
        <v>2789.99</v>
      </c>
      <c r="I666">
        <v>3500</v>
      </c>
      <c r="J666">
        <v>504</v>
      </c>
      <c r="K666" t="s">
        <v>109</v>
      </c>
      <c r="L666">
        <v>18</v>
      </c>
      <c r="M666">
        <v>425.59</v>
      </c>
      <c r="N666">
        <v>0</v>
      </c>
      <c r="O666">
        <v>0</v>
      </c>
      <c r="P666">
        <v>11.821999999999999</v>
      </c>
      <c r="Q666">
        <v>2.3639999999999999</v>
      </c>
      <c r="R666">
        <v>21.24</v>
      </c>
      <c r="S666">
        <v>592.59400000000005</v>
      </c>
      <c r="T666">
        <v>-592.59400000000005</v>
      </c>
      <c r="U666">
        <v>-606.78</v>
      </c>
      <c r="V666">
        <v>-76.7</v>
      </c>
      <c r="W666">
        <v>0</v>
      </c>
      <c r="X666">
        <v>65</v>
      </c>
      <c r="Y666">
        <v>0</v>
      </c>
      <c r="Z666">
        <v>11.7</v>
      </c>
      <c r="AA666">
        <v>1</v>
      </c>
      <c r="AB666" t="s">
        <v>110</v>
      </c>
      <c r="AC666">
        <v>2996</v>
      </c>
      <c r="AD666">
        <v>2106.5100000000002</v>
      </c>
      <c r="AE666">
        <v>0</v>
      </c>
      <c r="AF666">
        <v>2106.5100000000002</v>
      </c>
      <c r="AG666">
        <v>-606.78</v>
      </c>
      <c r="AH666">
        <v>-76.7</v>
      </c>
      <c r="AI666">
        <v>2789.99</v>
      </c>
      <c r="AJ666">
        <v>0</v>
      </c>
      <c r="AL666">
        <v>0</v>
      </c>
      <c r="AM666" s="1"/>
      <c r="AN666" s="1"/>
      <c r="AO666" s="1"/>
      <c r="AP666">
        <v>0</v>
      </c>
      <c r="AQ666">
        <v>2364.41</v>
      </c>
      <c r="AR666">
        <v>18</v>
      </c>
      <c r="AS666">
        <v>0</v>
      </c>
      <c r="AT666">
        <v>0</v>
      </c>
      <c r="AU666">
        <v>0.5</v>
      </c>
      <c r="AV666">
        <v>0</v>
      </c>
      <c r="AW666">
        <v>0</v>
      </c>
      <c r="AX666">
        <v>0.1</v>
      </c>
      <c r="AY666" t="s">
        <v>112</v>
      </c>
      <c r="AZ666" t="s">
        <v>128</v>
      </c>
      <c r="BA666">
        <v>21.24</v>
      </c>
      <c r="BB666">
        <v>0</v>
      </c>
      <c r="BC666">
        <v>592.59400000000005</v>
      </c>
      <c r="BD666">
        <v>-592.59400000000005</v>
      </c>
      <c r="BE666">
        <v>0</v>
      </c>
      <c r="BF666">
        <v>0</v>
      </c>
      <c r="BG666">
        <v>0</v>
      </c>
      <c r="BH666">
        <v>504</v>
      </c>
      <c r="BI666">
        <v>2.3644099999999999</v>
      </c>
      <c r="BL666">
        <v>0</v>
      </c>
      <c r="BM666">
        <v>0</v>
      </c>
      <c r="BN666">
        <v>0</v>
      </c>
      <c r="BO666">
        <v>0</v>
      </c>
      <c r="BP666">
        <v>0</v>
      </c>
      <c r="BS666" t="s">
        <v>1231</v>
      </c>
      <c r="BT666">
        <v>11.821999999999999</v>
      </c>
      <c r="BU666">
        <v>0</v>
      </c>
      <c r="BV666">
        <v>2.3639999999999999</v>
      </c>
      <c r="BW666">
        <v>0</v>
      </c>
      <c r="DC666">
        <f t="shared" si="50"/>
        <v>2789.99</v>
      </c>
      <c r="DD666">
        <f t="shared" si="51"/>
        <v>592.59400000000005</v>
      </c>
      <c r="DE666">
        <f t="shared" si="52"/>
        <v>14.186</v>
      </c>
      <c r="DF666">
        <f t="shared" si="53"/>
        <v>76.7</v>
      </c>
      <c r="DG666">
        <f t="shared" si="54"/>
        <v>437.41199999999998</v>
      </c>
      <c r="DH666">
        <v>2106.5099999999998</v>
      </c>
    </row>
    <row r="667" spans="1:112" x14ac:dyDescent="0.3">
      <c r="A667">
        <v>8766342427</v>
      </c>
      <c r="B667">
        <v>10766479520</v>
      </c>
      <c r="C667" s="1">
        <v>45953.529861111114</v>
      </c>
      <c r="D667" s="1">
        <v>45956.470833333333</v>
      </c>
      <c r="E667" t="s">
        <v>536</v>
      </c>
      <c r="F667">
        <v>2973</v>
      </c>
      <c r="G667">
        <v>2973</v>
      </c>
      <c r="H667">
        <v>0</v>
      </c>
      <c r="I667">
        <v>3750</v>
      </c>
      <c r="J667">
        <v>571</v>
      </c>
      <c r="K667" t="s">
        <v>109</v>
      </c>
      <c r="L667">
        <v>18</v>
      </c>
      <c r="M667">
        <v>453.51</v>
      </c>
      <c r="N667">
        <v>0</v>
      </c>
      <c r="O667">
        <v>0</v>
      </c>
      <c r="P667">
        <v>12.597</v>
      </c>
      <c r="Q667">
        <v>2.5190000000000001</v>
      </c>
      <c r="R667">
        <v>24.78</v>
      </c>
      <c r="S667">
        <v>736.70899999999995</v>
      </c>
      <c r="T667">
        <v>-736.70899999999995</v>
      </c>
      <c r="U667">
        <v>-751.82500000000005</v>
      </c>
      <c r="V667">
        <v>-71.98</v>
      </c>
      <c r="W667">
        <v>0</v>
      </c>
      <c r="X667">
        <v>61</v>
      </c>
      <c r="Y667">
        <v>0</v>
      </c>
      <c r="Z667">
        <v>10.98</v>
      </c>
      <c r="AA667">
        <v>1</v>
      </c>
      <c r="AB667" t="s">
        <v>110</v>
      </c>
      <c r="AC667">
        <v>3179</v>
      </c>
      <c r="AD667">
        <v>2149.1950000000002</v>
      </c>
      <c r="AE667">
        <v>0</v>
      </c>
      <c r="AF667">
        <v>2149.1950000000002</v>
      </c>
      <c r="AG667">
        <v>0</v>
      </c>
      <c r="AI667">
        <v>0</v>
      </c>
      <c r="AJ667">
        <v>-751.82500000000005</v>
      </c>
      <c r="AK667">
        <v>-71.98</v>
      </c>
      <c r="AL667">
        <v>2973</v>
      </c>
      <c r="AM667" s="1"/>
      <c r="AN667" s="1"/>
      <c r="AO667" s="1"/>
      <c r="AP667">
        <v>0</v>
      </c>
      <c r="AQ667">
        <v>2519.4899999999998</v>
      </c>
      <c r="AR667">
        <v>18</v>
      </c>
      <c r="AS667">
        <v>0</v>
      </c>
      <c r="AT667">
        <v>0</v>
      </c>
      <c r="AU667">
        <v>0.5</v>
      </c>
      <c r="AV667">
        <v>0</v>
      </c>
      <c r="AW667">
        <v>0</v>
      </c>
      <c r="AX667">
        <v>0.1</v>
      </c>
      <c r="AY667" t="s">
        <v>112</v>
      </c>
      <c r="AZ667" t="s">
        <v>113</v>
      </c>
      <c r="BC667">
        <v>0</v>
      </c>
      <c r="BD667">
        <v>0</v>
      </c>
      <c r="BE667">
        <v>0</v>
      </c>
      <c r="BF667">
        <v>0</v>
      </c>
      <c r="BG667">
        <v>0</v>
      </c>
      <c r="BJ667">
        <v>24.78</v>
      </c>
      <c r="BK667">
        <v>0</v>
      </c>
      <c r="BL667">
        <v>736.70899999999995</v>
      </c>
      <c r="BM667">
        <v>-736.70899999999995</v>
      </c>
      <c r="BN667">
        <v>0</v>
      </c>
      <c r="BO667">
        <v>0</v>
      </c>
      <c r="BP667">
        <v>0</v>
      </c>
      <c r="BQ667">
        <v>571</v>
      </c>
      <c r="BR667">
        <v>2.5194899999999998</v>
      </c>
      <c r="BS667" t="s">
        <v>1232</v>
      </c>
      <c r="BT667">
        <v>0</v>
      </c>
      <c r="BU667">
        <v>12.597</v>
      </c>
      <c r="BV667">
        <v>0</v>
      </c>
      <c r="BW667">
        <v>2.5190000000000001</v>
      </c>
      <c r="DC667">
        <f t="shared" si="50"/>
        <v>2973</v>
      </c>
      <c r="DD667">
        <f t="shared" si="51"/>
        <v>736.70899999999995</v>
      </c>
      <c r="DE667">
        <f t="shared" si="52"/>
        <v>15.116</v>
      </c>
      <c r="DF667">
        <f t="shared" si="53"/>
        <v>71.98</v>
      </c>
      <c r="DG667">
        <f t="shared" si="54"/>
        <v>466.10699999999997</v>
      </c>
      <c r="DH667">
        <v>2149.1950000000002</v>
      </c>
    </row>
    <row r="668" spans="1:112" x14ac:dyDescent="0.3">
      <c r="A668">
        <v>8754148999</v>
      </c>
      <c r="B668">
        <v>10754198038</v>
      </c>
      <c r="C668" s="1">
        <v>45944.447916666664</v>
      </c>
      <c r="D668" s="1">
        <v>45948.681944444441</v>
      </c>
      <c r="E668" t="s">
        <v>714</v>
      </c>
      <c r="F668">
        <v>3294.01</v>
      </c>
      <c r="G668">
        <v>0</v>
      </c>
      <c r="H668">
        <v>3294</v>
      </c>
      <c r="I668">
        <v>4500</v>
      </c>
      <c r="J668">
        <v>1000</v>
      </c>
      <c r="K668" t="s">
        <v>109</v>
      </c>
      <c r="L668">
        <v>18</v>
      </c>
      <c r="M668">
        <v>502.48</v>
      </c>
      <c r="N668">
        <v>0</v>
      </c>
      <c r="O668">
        <v>0</v>
      </c>
      <c r="P668">
        <v>13.958</v>
      </c>
      <c r="Q668">
        <v>2.7919999999999998</v>
      </c>
      <c r="R668">
        <v>24.78</v>
      </c>
      <c r="S668">
        <v>816.25300000000004</v>
      </c>
      <c r="T668">
        <v>-816.25300000000004</v>
      </c>
      <c r="U668">
        <v>-833.00300000000004</v>
      </c>
      <c r="V668">
        <v>-71.98</v>
      </c>
      <c r="W668">
        <v>0</v>
      </c>
      <c r="X668">
        <v>61</v>
      </c>
      <c r="Y668">
        <v>0</v>
      </c>
      <c r="Z668">
        <v>10.98</v>
      </c>
      <c r="AA668">
        <v>1</v>
      </c>
      <c r="AB668" t="s">
        <v>110</v>
      </c>
      <c r="AC668">
        <v>3500</v>
      </c>
      <c r="AD668">
        <v>2389.0169999999998</v>
      </c>
      <c r="AE668">
        <v>0</v>
      </c>
      <c r="AF668">
        <v>2389.0169999999998</v>
      </c>
      <c r="AG668">
        <v>-833.00300000000004</v>
      </c>
      <c r="AH668">
        <v>-71.98</v>
      </c>
      <c r="AI668">
        <v>3294</v>
      </c>
      <c r="AJ668">
        <v>0</v>
      </c>
      <c r="AL668">
        <v>0</v>
      </c>
      <c r="AM668" s="1"/>
      <c r="AN668" s="1"/>
      <c r="AO668" s="1"/>
      <c r="AP668">
        <v>0</v>
      </c>
      <c r="AQ668">
        <v>2791.53</v>
      </c>
      <c r="AR668">
        <v>18</v>
      </c>
      <c r="AS668">
        <v>0</v>
      </c>
      <c r="AT668">
        <v>0</v>
      </c>
      <c r="AU668">
        <v>0.5</v>
      </c>
      <c r="AV668">
        <v>0</v>
      </c>
      <c r="AW668">
        <v>0</v>
      </c>
      <c r="AX668">
        <v>0.1</v>
      </c>
      <c r="AY668" t="s">
        <v>112</v>
      </c>
      <c r="AZ668" t="s">
        <v>113</v>
      </c>
      <c r="BA668">
        <v>24.78</v>
      </c>
      <c r="BB668">
        <v>0</v>
      </c>
      <c r="BC668">
        <v>816.25300000000004</v>
      </c>
      <c r="BD668">
        <v>-816.25300000000004</v>
      </c>
      <c r="BE668">
        <v>0</v>
      </c>
      <c r="BF668">
        <v>0</v>
      </c>
      <c r="BG668">
        <v>0</v>
      </c>
      <c r="BH668">
        <v>1000</v>
      </c>
      <c r="BI668">
        <v>2.7915299999999998</v>
      </c>
      <c r="BL668">
        <v>0</v>
      </c>
      <c r="BM668">
        <v>0</v>
      </c>
      <c r="BN668">
        <v>0</v>
      </c>
      <c r="BO668">
        <v>0</v>
      </c>
      <c r="BP668">
        <v>0</v>
      </c>
      <c r="BS668" t="s">
        <v>1233</v>
      </c>
      <c r="BT668">
        <v>13.958</v>
      </c>
      <c r="BU668">
        <v>0</v>
      </c>
      <c r="BV668">
        <v>2.7919999999999998</v>
      </c>
      <c r="BW668">
        <v>0</v>
      </c>
      <c r="DC668">
        <f t="shared" si="50"/>
        <v>3294</v>
      </c>
      <c r="DD668">
        <f t="shared" si="51"/>
        <v>816.25300000000004</v>
      </c>
      <c r="DE668">
        <f t="shared" si="52"/>
        <v>16.75</v>
      </c>
      <c r="DF668">
        <f t="shared" si="53"/>
        <v>71.98</v>
      </c>
      <c r="DG668">
        <f t="shared" si="54"/>
        <v>516.43799999999999</v>
      </c>
      <c r="DH668">
        <v>2389.0169999999998</v>
      </c>
    </row>
    <row r="669" spans="1:112" x14ac:dyDescent="0.3">
      <c r="A669">
        <v>8766590580</v>
      </c>
      <c r="B669">
        <v>10766732216</v>
      </c>
      <c r="C669" s="1">
        <v>45953.529861111114</v>
      </c>
      <c r="D669" s="1">
        <v>45957.619444444441</v>
      </c>
      <c r="E669" t="s">
        <v>280</v>
      </c>
      <c r="F669">
        <v>3203</v>
      </c>
      <c r="G669">
        <v>0</v>
      </c>
      <c r="H669">
        <v>3203</v>
      </c>
      <c r="I669">
        <v>4000</v>
      </c>
      <c r="J669">
        <v>591</v>
      </c>
      <c r="K669" t="s">
        <v>109</v>
      </c>
      <c r="L669">
        <v>18</v>
      </c>
      <c r="M669">
        <v>488.59</v>
      </c>
      <c r="N669">
        <v>0</v>
      </c>
      <c r="O669">
        <v>0</v>
      </c>
      <c r="P669">
        <v>13.571999999999999</v>
      </c>
      <c r="Q669">
        <v>2.714</v>
      </c>
      <c r="R669">
        <v>21.24</v>
      </c>
      <c r="S669">
        <v>680.31700000000001</v>
      </c>
      <c r="T669">
        <v>-680.31700000000001</v>
      </c>
      <c r="U669">
        <v>-696.60299999999995</v>
      </c>
      <c r="V669">
        <v>-71.98</v>
      </c>
      <c r="W669">
        <v>0</v>
      </c>
      <c r="X669">
        <v>61</v>
      </c>
      <c r="Y669">
        <v>0</v>
      </c>
      <c r="Z669">
        <v>10.98</v>
      </c>
      <c r="AA669">
        <v>1</v>
      </c>
      <c r="AB669" t="s">
        <v>110</v>
      </c>
      <c r="AC669">
        <v>3409</v>
      </c>
      <c r="AD669">
        <v>2434.4169999999999</v>
      </c>
      <c r="AE669">
        <v>0</v>
      </c>
      <c r="AF669">
        <v>2434.4169999999999</v>
      </c>
      <c r="AG669">
        <v>-696.60299999999995</v>
      </c>
      <c r="AH669">
        <v>-71.98</v>
      </c>
      <c r="AI669">
        <v>3203</v>
      </c>
      <c r="AJ669">
        <v>0</v>
      </c>
      <c r="AL669">
        <v>0</v>
      </c>
      <c r="AM669" s="1"/>
      <c r="AN669" s="1"/>
      <c r="AO669" s="1"/>
      <c r="AP669">
        <v>0</v>
      </c>
      <c r="AQ669">
        <v>2714.41</v>
      </c>
      <c r="AR669">
        <v>18</v>
      </c>
      <c r="AS669">
        <v>0</v>
      </c>
      <c r="AT669">
        <v>0</v>
      </c>
      <c r="AU669">
        <v>0.5</v>
      </c>
      <c r="AV669">
        <v>0</v>
      </c>
      <c r="AW669">
        <v>0</v>
      </c>
      <c r="AX669">
        <v>0.1</v>
      </c>
      <c r="AY669" t="s">
        <v>112</v>
      </c>
      <c r="AZ669" t="s">
        <v>128</v>
      </c>
      <c r="BA669">
        <v>21.24</v>
      </c>
      <c r="BB669">
        <v>0</v>
      </c>
      <c r="BC669">
        <v>680.31700000000001</v>
      </c>
      <c r="BD669">
        <v>-680.31700000000001</v>
      </c>
      <c r="BE669">
        <v>0</v>
      </c>
      <c r="BF669">
        <v>0</v>
      </c>
      <c r="BG669">
        <v>0</v>
      </c>
      <c r="BH669">
        <v>591</v>
      </c>
      <c r="BI669">
        <v>2.71441</v>
      </c>
      <c r="BL669">
        <v>0</v>
      </c>
      <c r="BM669">
        <v>0</v>
      </c>
      <c r="BN669">
        <v>0</v>
      </c>
      <c r="BO669">
        <v>0</v>
      </c>
      <c r="BP669">
        <v>0</v>
      </c>
      <c r="BS669" t="s">
        <v>1234</v>
      </c>
      <c r="BT669">
        <v>13.571999999999999</v>
      </c>
      <c r="BU669">
        <v>0</v>
      </c>
      <c r="BV669">
        <v>2.714</v>
      </c>
      <c r="BW669">
        <v>0</v>
      </c>
      <c r="DC669">
        <f t="shared" si="50"/>
        <v>3203</v>
      </c>
      <c r="DD669">
        <f t="shared" si="51"/>
        <v>680.31700000000001</v>
      </c>
      <c r="DE669">
        <f t="shared" si="52"/>
        <v>16.285999999999998</v>
      </c>
      <c r="DF669">
        <f t="shared" si="53"/>
        <v>71.98</v>
      </c>
      <c r="DG669">
        <f t="shared" si="54"/>
        <v>502.16199999999998</v>
      </c>
      <c r="DH669">
        <v>2434.4169999999999</v>
      </c>
    </row>
    <row r="670" spans="1:112" x14ac:dyDescent="0.3">
      <c r="A670">
        <v>8767474088</v>
      </c>
      <c r="B670">
        <v>10767619966</v>
      </c>
      <c r="C670" s="1">
        <v>45953.529861111114</v>
      </c>
      <c r="D670" s="1">
        <v>45957.588194444441</v>
      </c>
      <c r="E670" t="s">
        <v>714</v>
      </c>
      <c r="F670">
        <v>3294.01</v>
      </c>
      <c r="G670">
        <v>0</v>
      </c>
      <c r="H670">
        <v>3294</v>
      </c>
      <c r="I670">
        <v>4500</v>
      </c>
      <c r="J670">
        <v>1000</v>
      </c>
      <c r="K670" t="s">
        <v>109</v>
      </c>
      <c r="L670">
        <v>18</v>
      </c>
      <c r="M670">
        <v>502.48</v>
      </c>
      <c r="N670">
        <v>0</v>
      </c>
      <c r="O670">
        <v>0</v>
      </c>
      <c r="P670">
        <v>13.958</v>
      </c>
      <c r="Q670">
        <v>2.7919999999999998</v>
      </c>
      <c r="R670">
        <v>24.78</v>
      </c>
      <c r="S670">
        <v>816.25300000000004</v>
      </c>
      <c r="T670">
        <v>-816.25300000000004</v>
      </c>
      <c r="U670">
        <v>-833.00300000000004</v>
      </c>
      <c r="V670">
        <v>-71.98</v>
      </c>
      <c r="W670">
        <v>0</v>
      </c>
      <c r="X670">
        <v>61</v>
      </c>
      <c r="Y670">
        <v>0</v>
      </c>
      <c r="Z670">
        <v>10.98</v>
      </c>
      <c r="AA670">
        <v>1</v>
      </c>
      <c r="AB670" t="s">
        <v>110</v>
      </c>
      <c r="AC670">
        <v>3500</v>
      </c>
      <c r="AD670">
        <v>2389.0169999999998</v>
      </c>
      <c r="AE670">
        <v>0</v>
      </c>
      <c r="AF670">
        <v>2389.0169999999998</v>
      </c>
      <c r="AG670">
        <v>-833.00300000000004</v>
      </c>
      <c r="AH670">
        <v>-71.98</v>
      </c>
      <c r="AI670">
        <v>3294</v>
      </c>
      <c r="AJ670">
        <v>0</v>
      </c>
      <c r="AL670">
        <v>0</v>
      </c>
      <c r="AM670" s="1"/>
      <c r="AN670" s="1"/>
      <c r="AO670" s="1"/>
      <c r="AP670">
        <v>0</v>
      </c>
      <c r="AQ670">
        <v>2791.53</v>
      </c>
      <c r="AR670">
        <v>18</v>
      </c>
      <c r="AS670">
        <v>0</v>
      </c>
      <c r="AT670">
        <v>0</v>
      </c>
      <c r="AU670">
        <v>0.5</v>
      </c>
      <c r="AV670">
        <v>0</v>
      </c>
      <c r="AW670">
        <v>0</v>
      </c>
      <c r="AX670">
        <v>0.1</v>
      </c>
      <c r="AY670" t="s">
        <v>112</v>
      </c>
      <c r="AZ670" t="s">
        <v>113</v>
      </c>
      <c r="BA670">
        <v>24.78</v>
      </c>
      <c r="BB670">
        <v>0</v>
      </c>
      <c r="BC670">
        <v>816.25300000000004</v>
      </c>
      <c r="BD670">
        <v>-816.25300000000004</v>
      </c>
      <c r="BE670">
        <v>0</v>
      </c>
      <c r="BF670">
        <v>0</v>
      </c>
      <c r="BG670">
        <v>0</v>
      </c>
      <c r="BH670">
        <v>1000</v>
      </c>
      <c r="BI670">
        <v>2.7915299999999998</v>
      </c>
      <c r="BL670">
        <v>0</v>
      </c>
      <c r="BM670">
        <v>0</v>
      </c>
      <c r="BN670">
        <v>0</v>
      </c>
      <c r="BO670">
        <v>0</v>
      </c>
      <c r="BP670">
        <v>0</v>
      </c>
      <c r="BS670" t="s">
        <v>1235</v>
      </c>
      <c r="BT670">
        <v>13.958</v>
      </c>
      <c r="BU670">
        <v>0</v>
      </c>
      <c r="BV670">
        <v>2.7919999999999998</v>
      </c>
      <c r="BW670">
        <v>0</v>
      </c>
      <c r="DC670">
        <f t="shared" si="50"/>
        <v>3294</v>
      </c>
      <c r="DD670">
        <f t="shared" si="51"/>
        <v>816.25300000000004</v>
      </c>
      <c r="DE670">
        <f t="shared" si="52"/>
        <v>16.75</v>
      </c>
      <c r="DF670">
        <f t="shared" si="53"/>
        <v>71.98</v>
      </c>
      <c r="DG670">
        <f t="shared" si="54"/>
        <v>516.43799999999999</v>
      </c>
      <c r="DH670">
        <v>2389.0169999999998</v>
      </c>
    </row>
    <row r="671" spans="1:112" x14ac:dyDescent="0.3">
      <c r="A671">
        <v>8750141786</v>
      </c>
      <c r="B671">
        <v>10750175505</v>
      </c>
      <c r="C671" s="1">
        <v>45942.466666666667</v>
      </c>
      <c r="D671" s="1">
        <v>45949.474999999999</v>
      </c>
      <c r="E671" t="s">
        <v>702</v>
      </c>
      <c r="F671">
        <v>2244</v>
      </c>
      <c r="G671">
        <v>0</v>
      </c>
      <c r="H671">
        <v>2244</v>
      </c>
      <c r="I671">
        <v>3250</v>
      </c>
      <c r="J671">
        <v>800</v>
      </c>
      <c r="K671" t="s">
        <v>109</v>
      </c>
      <c r="L671">
        <v>5</v>
      </c>
      <c r="M671">
        <v>106.86</v>
      </c>
      <c r="N671">
        <v>0</v>
      </c>
      <c r="O671">
        <v>0</v>
      </c>
      <c r="P671">
        <v>10.686</v>
      </c>
      <c r="Q671">
        <v>2.137</v>
      </c>
      <c r="R671">
        <v>25.96</v>
      </c>
      <c r="S671">
        <v>582.54200000000003</v>
      </c>
      <c r="T671">
        <v>-582.54200000000003</v>
      </c>
      <c r="U671">
        <v>-595.36500000000001</v>
      </c>
      <c r="V671">
        <v>-71.98</v>
      </c>
      <c r="W671">
        <v>0</v>
      </c>
      <c r="X671">
        <v>61</v>
      </c>
      <c r="Y671">
        <v>0</v>
      </c>
      <c r="Z671">
        <v>10.98</v>
      </c>
      <c r="AA671">
        <v>1</v>
      </c>
      <c r="AB671" t="s">
        <v>116</v>
      </c>
      <c r="AC671">
        <v>2450</v>
      </c>
      <c r="AD671">
        <v>1576.655</v>
      </c>
      <c r="AE671">
        <v>0</v>
      </c>
      <c r="AF671">
        <v>1576.655</v>
      </c>
      <c r="AG671">
        <v>-595.36500000000001</v>
      </c>
      <c r="AH671">
        <v>-71.98</v>
      </c>
      <c r="AI671">
        <v>2244</v>
      </c>
      <c r="AJ671">
        <v>0</v>
      </c>
      <c r="AL671">
        <v>0</v>
      </c>
      <c r="AM671" s="1"/>
      <c r="AN671" s="1"/>
      <c r="AO671" s="1"/>
      <c r="AP671">
        <v>0</v>
      </c>
      <c r="AQ671">
        <v>2137.14</v>
      </c>
      <c r="AR671">
        <v>5</v>
      </c>
      <c r="AS671">
        <v>0</v>
      </c>
      <c r="AT671">
        <v>0</v>
      </c>
      <c r="AU671">
        <v>0.5</v>
      </c>
      <c r="AV671">
        <v>0</v>
      </c>
      <c r="AW671">
        <v>0</v>
      </c>
      <c r="AX671">
        <v>0.1</v>
      </c>
      <c r="AY671" t="s">
        <v>121</v>
      </c>
      <c r="AZ671" t="s">
        <v>113</v>
      </c>
      <c r="BA671">
        <v>25.96</v>
      </c>
      <c r="BB671">
        <v>0</v>
      </c>
      <c r="BC671">
        <v>582.54200000000003</v>
      </c>
      <c r="BD671">
        <v>-582.54200000000003</v>
      </c>
      <c r="BE671">
        <v>0</v>
      </c>
      <c r="BF671">
        <v>0</v>
      </c>
      <c r="BG671">
        <v>0</v>
      </c>
      <c r="BH671">
        <v>800</v>
      </c>
      <c r="BI671">
        <v>2.13714</v>
      </c>
      <c r="BL671">
        <v>0</v>
      </c>
      <c r="BM671">
        <v>0</v>
      </c>
      <c r="BN671">
        <v>0</v>
      </c>
      <c r="BO671">
        <v>0</v>
      </c>
      <c r="BP671">
        <v>0</v>
      </c>
      <c r="BS671" t="s">
        <v>1236</v>
      </c>
      <c r="BT671">
        <v>10.686</v>
      </c>
      <c r="BU671">
        <v>0</v>
      </c>
      <c r="BV671">
        <v>2.137</v>
      </c>
      <c r="BW671">
        <v>0</v>
      </c>
      <c r="DC671">
        <f t="shared" si="50"/>
        <v>2244</v>
      </c>
      <c r="DD671">
        <f t="shared" si="51"/>
        <v>582.54200000000003</v>
      </c>
      <c r="DE671">
        <f t="shared" si="52"/>
        <v>12.823</v>
      </c>
      <c r="DF671">
        <f t="shared" si="53"/>
        <v>71.98</v>
      </c>
      <c r="DG671">
        <f t="shared" si="54"/>
        <v>117.54599999999999</v>
      </c>
      <c r="DH671">
        <v>1576.655</v>
      </c>
    </row>
    <row r="672" spans="1:112" x14ac:dyDescent="0.3">
      <c r="A672">
        <v>8750757925</v>
      </c>
      <c r="B672">
        <v>10750792390</v>
      </c>
      <c r="C672" s="1">
        <v>45942.659722222219</v>
      </c>
      <c r="D672" s="1">
        <v>45947.685416666667</v>
      </c>
      <c r="E672" t="s">
        <v>276</v>
      </c>
      <c r="F672">
        <v>6341</v>
      </c>
      <c r="G672">
        <v>6341</v>
      </c>
      <c r="H672">
        <v>0</v>
      </c>
      <c r="I672">
        <v>6950</v>
      </c>
      <c r="J672">
        <v>403</v>
      </c>
      <c r="K672" t="s">
        <v>109</v>
      </c>
      <c r="L672">
        <v>18</v>
      </c>
      <c r="M672">
        <v>967.27</v>
      </c>
      <c r="N672">
        <v>0</v>
      </c>
      <c r="O672">
        <v>0</v>
      </c>
      <c r="P672">
        <v>26.869</v>
      </c>
      <c r="Q672">
        <v>5.3739999999999997</v>
      </c>
      <c r="R672">
        <v>30.68</v>
      </c>
      <c r="S672">
        <v>1945.4190000000001</v>
      </c>
      <c r="T672">
        <v>-1945.4190000000001</v>
      </c>
      <c r="U672">
        <v>-1977.662</v>
      </c>
      <c r="V672">
        <v>-71.98</v>
      </c>
      <c r="W672">
        <v>0</v>
      </c>
      <c r="X672">
        <v>61</v>
      </c>
      <c r="Y672">
        <v>0</v>
      </c>
      <c r="Z672">
        <v>10.98</v>
      </c>
      <c r="AA672">
        <v>1</v>
      </c>
      <c r="AB672" t="s">
        <v>110</v>
      </c>
      <c r="AC672">
        <v>6547</v>
      </c>
      <c r="AD672">
        <v>4291.3580000000002</v>
      </c>
      <c r="AE672">
        <v>0</v>
      </c>
      <c r="AF672">
        <v>4291.3580000000002</v>
      </c>
      <c r="AG672">
        <v>0</v>
      </c>
      <c r="AI672">
        <v>0</v>
      </c>
      <c r="AJ672">
        <v>-1977.662</v>
      </c>
      <c r="AK672">
        <v>-71.98</v>
      </c>
      <c r="AL672">
        <v>6341</v>
      </c>
      <c r="AM672" s="1"/>
      <c r="AN672" s="1"/>
      <c r="AO672" s="1"/>
      <c r="AP672">
        <v>0</v>
      </c>
      <c r="AQ672">
        <v>5373.73</v>
      </c>
      <c r="AR672">
        <v>18</v>
      </c>
      <c r="AS672">
        <v>0</v>
      </c>
      <c r="AT672">
        <v>0</v>
      </c>
      <c r="AU672">
        <v>0.5</v>
      </c>
      <c r="AV672">
        <v>0</v>
      </c>
      <c r="AW672">
        <v>0</v>
      </c>
      <c r="AX672">
        <v>0.1</v>
      </c>
      <c r="AY672" t="s">
        <v>127</v>
      </c>
      <c r="AZ672" t="s">
        <v>124</v>
      </c>
      <c r="BC672">
        <v>0</v>
      </c>
      <c r="BD672">
        <v>0</v>
      </c>
      <c r="BE672">
        <v>0</v>
      </c>
      <c r="BF672">
        <v>0</v>
      </c>
      <c r="BG672">
        <v>0</v>
      </c>
      <c r="BJ672">
        <v>30.68</v>
      </c>
      <c r="BK672">
        <v>0</v>
      </c>
      <c r="BL672">
        <v>1945.4190000000001</v>
      </c>
      <c r="BM672">
        <v>-1945.4190000000001</v>
      </c>
      <c r="BN672">
        <v>0</v>
      </c>
      <c r="BO672">
        <v>0</v>
      </c>
      <c r="BP672">
        <v>0</v>
      </c>
      <c r="BQ672">
        <v>403</v>
      </c>
      <c r="BR672">
        <v>5.3737300000000001</v>
      </c>
      <c r="BS672" t="s">
        <v>1237</v>
      </c>
      <c r="BT672">
        <v>0</v>
      </c>
      <c r="BU672">
        <v>26.869</v>
      </c>
      <c r="BV672">
        <v>0</v>
      </c>
      <c r="BW672">
        <v>5.3739999999999997</v>
      </c>
      <c r="DC672">
        <f t="shared" si="50"/>
        <v>6341</v>
      </c>
      <c r="DD672">
        <f t="shared" si="51"/>
        <v>1945.4190000000001</v>
      </c>
      <c r="DE672">
        <f t="shared" si="52"/>
        <v>32.243000000000002</v>
      </c>
      <c r="DF672">
        <f t="shared" si="53"/>
        <v>71.98</v>
      </c>
      <c r="DG672">
        <f t="shared" si="54"/>
        <v>994.13900000000001</v>
      </c>
      <c r="DH672">
        <v>4291.3580000000002</v>
      </c>
    </row>
    <row r="673" spans="1:112" x14ac:dyDescent="0.3">
      <c r="A673">
        <v>8766806297</v>
      </c>
      <c r="B673">
        <v>10766949324</v>
      </c>
      <c r="C673" s="1">
        <v>45953.529861111114</v>
      </c>
      <c r="D673" s="1">
        <v>45958.557638888888</v>
      </c>
      <c r="E673" t="s">
        <v>1238</v>
      </c>
      <c r="F673">
        <v>2074</v>
      </c>
      <c r="G673">
        <v>2074</v>
      </c>
      <c r="H673">
        <v>0</v>
      </c>
      <c r="I673">
        <v>4000</v>
      </c>
      <c r="J673">
        <v>1600</v>
      </c>
      <c r="K673" t="s">
        <v>109</v>
      </c>
      <c r="L673">
        <v>5</v>
      </c>
      <c r="M673">
        <v>98.76</v>
      </c>
      <c r="N673">
        <v>0</v>
      </c>
      <c r="O673">
        <v>0</v>
      </c>
      <c r="P673">
        <v>9.8759999999999994</v>
      </c>
      <c r="Q673">
        <v>1.9750000000000001</v>
      </c>
      <c r="R673">
        <v>21.24</v>
      </c>
      <c r="S673">
        <v>440.51799999999997</v>
      </c>
      <c r="T673">
        <v>-440.51799999999997</v>
      </c>
      <c r="U673">
        <v>-452.36900000000003</v>
      </c>
      <c r="V673">
        <v>-71.98</v>
      </c>
      <c r="W673">
        <v>0</v>
      </c>
      <c r="X673">
        <v>61</v>
      </c>
      <c r="Y673">
        <v>0</v>
      </c>
      <c r="Z673">
        <v>10.98</v>
      </c>
      <c r="AA673">
        <v>1</v>
      </c>
      <c r="AB673" t="s">
        <v>116</v>
      </c>
      <c r="AC673">
        <v>2280</v>
      </c>
      <c r="AD673">
        <v>1549.6510000000001</v>
      </c>
      <c r="AE673">
        <v>0</v>
      </c>
      <c r="AF673">
        <v>1549.6510000000001</v>
      </c>
      <c r="AG673">
        <v>0</v>
      </c>
      <c r="AI673">
        <v>0</v>
      </c>
      <c r="AJ673">
        <v>-452.36900000000003</v>
      </c>
      <c r="AK673">
        <v>-71.98</v>
      </c>
      <c r="AL673">
        <v>2074</v>
      </c>
      <c r="AM673" s="1"/>
      <c r="AN673" s="1"/>
      <c r="AO673" s="1"/>
      <c r="AP673">
        <v>0</v>
      </c>
      <c r="AQ673">
        <v>1975.24</v>
      </c>
      <c r="AR673">
        <v>5</v>
      </c>
      <c r="AS673">
        <v>0</v>
      </c>
      <c r="AT673">
        <v>0</v>
      </c>
      <c r="AU673">
        <v>0.5</v>
      </c>
      <c r="AV673">
        <v>0</v>
      </c>
      <c r="AW673">
        <v>0</v>
      </c>
      <c r="AX673">
        <v>0.1</v>
      </c>
      <c r="AY673" t="s">
        <v>112</v>
      </c>
      <c r="AZ673" t="s">
        <v>128</v>
      </c>
      <c r="BC673">
        <v>0</v>
      </c>
      <c r="BD673">
        <v>0</v>
      </c>
      <c r="BE673">
        <v>0</v>
      </c>
      <c r="BF673">
        <v>0</v>
      </c>
      <c r="BG673">
        <v>0</v>
      </c>
      <c r="BJ673">
        <v>21.24</v>
      </c>
      <c r="BK673">
        <v>0</v>
      </c>
      <c r="BL673">
        <v>440.51799999999997</v>
      </c>
      <c r="BM673">
        <v>-440.51799999999997</v>
      </c>
      <c r="BN673">
        <v>0</v>
      </c>
      <c r="BO673">
        <v>0</v>
      </c>
      <c r="BP673">
        <v>0</v>
      </c>
      <c r="BQ673">
        <v>1600</v>
      </c>
      <c r="BR673">
        <v>1.9752400000000001</v>
      </c>
      <c r="BS673" t="s">
        <v>1239</v>
      </c>
      <c r="BT673">
        <v>0</v>
      </c>
      <c r="BU673">
        <v>9.8759999999999994</v>
      </c>
      <c r="BV673">
        <v>0</v>
      </c>
      <c r="BW673">
        <v>1.9750000000000001</v>
      </c>
      <c r="DC673">
        <f t="shared" si="50"/>
        <v>2074</v>
      </c>
      <c r="DD673">
        <f t="shared" si="51"/>
        <v>440.51799999999997</v>
      </c>
      <c r="DE673">
        <f t="shared" si="52"/>
        <v>11.850999999999999</v>
      </c>
      <c r="DF673">
        <f t="shared" si="53"/>
        <v>71.98</v>
      </c>
      <c r="DG673">
        <f t="shared" si="54"/>
        <v>108.63600000000001</v>
      </c>
      <c r="DH673">
        <v>1549.6509999999998</v>
      </c>
    </row>
    <row r="674" spans="1:112" x14ac:dyDescent="0.3">
      <c r="A674">
        <v>8769402758</v>
      </c>
      <c r="B674">
        <v>10769561820</v>
      </c>
      <c r="C674" s="1">
        <v>45955.445138888892</v>
      </c>
      <c r="D674" s="1">
        <v>45959.752083333333</v>
      </c>
      <c r="E674" t="s">
        <v>612</v>
      </c>
      <c r="F674">
        <v>2731</v>
      </c>
      <c r="G674">
        <v>2731</v>
      </c>
      <c r="H674">
        <v>0</v>
      </c>
      <c r="I674">
        <v>3500</v>
      </c>
      <c r="J674">
        <v>408</v>
      </c>
      <c r="K674" t="s">
        <v>109</v>
      </c>
      <c r="L674">
        <v>18</v>
      </c>
      <c r="M674">
        <v>416.59</v>
      </c>
      <c r="N674">
        <v>0</v>
      </c>
      <c r="O674">
        <v>0</v>
      </c>
      <c r="P674">
        <v>11.571999999999999</v>
      </c>
      <c r="Q674">
        <v>2.3140000000000001</v>
      </c>
      <c r="R674">
        <v>21.24</v>
      </c>
      <c r="S674">
        <v>580.06399999999996</v>
      </c>
      <c r="T674">
        <v>-580.06399999999996</v>
      </c>
      <c r="U674">
        <v>-593.95000000000005</v>
      </c>
      <c r="V674">
        <v>-71.98</v>
      </c>
      <c r="W674">
        <v>0</v>
      </c>
      <c r="X674">
        <v>61</v>
      </c>
      <c r="Y674">
        <v>0</v>
      </c>
      <c r="Z674">
        <v>10.98</v>
      </c>
      <c r="AA674">
        <v>1</v>
      </c>
      <c r="AB674" t="s">
        <v>116</v>
      </c>
      <c r="AC674">
        <v>2937</v>
      </c>
      <c r="AD674">
        <v>2065.0700000000002</v>
      </c>
      <c r="AE674">
        <v>0</v>
      </c>
      <c r="AF674">
        <v>2065.0700000000002</v>
      </c>
      <c r="AG674">
        <v>0</v>
      </c>
      <c r="AI674">
        <v>0</v>
      </c>
      <c r="AJ674">
        <v>-593.95000000000005</v>
      </c>
      <c r="AK674">
        <v>-71.98</v>
      </c>
      <c r="AL674">
        <v>2731</v>
      </c>
      <c r="AM674" s="1"/>
      <c r="AN674" s="1"/>
      <c r="AO674" s="1"/>
      <c r="AP674">
        <v>0</v>
      </c>
      <c r="AQ674">
        <v>2314.41</v>
      </c>
      <c r="AR674">
        <v>18</v>
      </c>
      <c r="AS674">
        <v>0</v>
      </c>
      <c r="AT674">
        <v>0</v>
      </c>
      <c r="AU674">
        <v>0.5</v>
      </c>
      <c r="AV674">
        <v>0</v>
      </c>
      <c r="AW674">
        <v>0</v>
      </c>
      <c r="AX674">
        <v>0.1</v>
      </c>
      <c r="AY674" t="s">
        <v>112</v>
      </c>
      <c r="AZ674" t="s">
        <v>128</v>
      </c>
      <c r="BC674">
        <v>0</v>
      </c>
      <c r="BD674">
        <v>0</v>
      </c>
      <c r="BE674">
        <v>0</v>
      </c>
      <c r="BF674">
        <v>0</v>
      </c>
      <c r="BG674">
        <v>0</v>
      </c>
      <c r="BJ674">
        <v>21.24</v>
      </c>
      <c r="BK674">
        <v>0</v>
      </c>
      <c r="BL674">
        <v>580.06399999999996</v>
      </c>
      <c r="BM674">
        <v>-580.06399999999996</v>
      </c>
      <c r="BN674">
        <v>0</v>
      </c>
      <c r="BO674">
        <v>0</v>
      </c>
      <c r="BP674">
        <v>0</v>
      </c>
      <c r="BQ674">
        <v>408</v>
      </c>
      <c r="BR674">
        <v>2.3144100000000001</v>
      </c>
      <c r="BS674" t="s">
        <v>1240</v>
      </c>
      <c r="BT674">
        <v>0</v>
      </c>
      <c r="BU674">
        <v>11.571999999999999</v>
      </c>
      <c r="BV674">
        <v>0</v>
      </c>
      <c r="BW674">
        <v>2.3140000000000001</v>
      </c>
      <c r="DC674">
        <f t="shared" si="50"/>
        <v>2731</v>
      </c>
      <c r="DD674">
        <f t="shared" si="51"/>
        <v>580.06399999999996</v>
      </c>
      <c r="DE674">
        <f t="shared" si="52"/>
        <v>13.885999999999999</v>
      </c>
      <c r="DF674">
        <f t="shared" si="53"/>
        <v>71.98</v>
      </c>
      <c r="DG674">
        <f t="shared" si="54"/>
        <v>428.16199999999998</v>
      </c>
      <c r="DH674">
        <v>2065.0700000000002</v>
      </c>
    </row>
    <row r="675" spans="1:112" x14ac:dyDescent="0.3">
      <c r="A675">
        <v>8752668448</v>
      </c>
      <c r="B675">
        <v>10752711768</v>
      </c>
      <c r="C675" s="1">
        <v>45943.449305555558</v>
      </c>
      <c r="D675" s="1">
        <v>45947.603472222225</v>
      </c>
      <c r="E675" t="s">
        <v>1241</v>
      </c>
      <c r="F675">
        <v>1869</v>
      </c>
      <c r="G675">
        <v>1869</v>
      </c>
      <c r="H675">
        <v>0</v>
      </c>
      <c r="I675">
        <v>2750</v>
      </c>
      <c r="J675">
        <v>675</v>
      </c>
      <c r="K675" t="s">
        <v>109</v>
      </c>
      <c r="L675">
        <v>5</v>
      </c>
      <c r="M675">
        <v>89</v>
      </c>
      <c r="N675">
        <v>0</v>
      </c>
      <c r="O675">
        <v>0</v>
      </c>
      <c r="P675">
        <v>8.9</v>
      </c>
      <c r="Q675">
        <v>1.78</v>
      </c>
      <c r="R675">
        <v>27.14</v>
      </c>
      <c r="S675">
        <v>507.24700000000001</v>
      </c>
      <c r="T675">
        <v>-507.24700000000001</v>
      </c>
      <c r="U675">
        <v>-517.92700000000002</v>
      </c>
      <c r="V675">
        <v>-53.1</v>
      </c>
      <c r="W675">
        <v>0</v>
      </c>
      <c r="X675">
        <v>45</v>
      </c>
      <c r="Y675">
        <v>0</v>
      </c>
      <c r="Z675">
        <v>8.1</v>
      </c>
      <c r="AA675">
        <v>1</v>
      </c>
      <c r="AB675" t="s">
        <v>116</v>
      </c>
      <c r="AC675">
        <v>2075</v>
      </c>
      <c r="AD675">
        <v>1297.973</v>
      </c>
      <c r="AE675">
        <v>0</v>
      </c>
      <c r="AF675">
        <v>1297.973</v>
      </c>
      <c r="AG675">
        <v>-517.92700000000002</v>
      </c>
      <c r="AH675">
        <v>-53.1</v>
      </c>
      <c r="AI675">
        <v>1869</v>
      </c>
      <c r="AJ675">
        <v>0</v>
      </c>
      <c r="AL675">
        <v>0</v>
      </c>
      <c r="AM675" s="1"/>
      <c r="AN675" s="1"/>
      <c r="AO675" s="1"/>
      <c r="AP675">
        <v>0</v>
      </c>
      <c r="AQ675">
        <v>1780</v>
      </c>
      <c r="AR675">
        <v>5</v>
      </c>
      <c r="AS675">
        <v>0</v>
      </c>
      <c r="AT675">
        <v>0</v>
      </c>
      <c r="AU675">
        <v>0.5</v>
      </c>
      <c r="AV675">
        <v>0</v>
      </c>
      <c r="AW675">
        <v>0</v>
      </c>
      <c r="AX675">
        <v>0.1</v>
      </c>
      <c r="AY675" t="s">
        <v>121</v>
      </c>
      <c r="AZ675" t="s">
        <v>113</v>
      </c>
      <c r="BC675">
        <v>0</v>
      </c>
      <c r="BD675">
        <v>0</v>
      </c>
      <c r="BE675">
        <v>0</v>
      </c>
      <c r="BF675">
        <v>0</v>
      </c>
      <c r="BG675">
        <v>0</v>
      </c>
      <c r="BJ675">
        <v>27.14</v>
      </c>
      <c r="BK675">
        <v>0</v>
      </c>
      <c r="BL675">
        <v>507.24700000000001</v>
      </c>
      <c r="BM675">
        <v>-507.24700000000001</v>
      </c>
      <c r="BN675">
        <v>0</v>
      </c>
      <c r="BO675">
        <v>0</v>
      </c>
      <c r="BP675">
        <v>0</v>
      </c>
      <c r="BQ675">
        <v>675</v>
      </c>
      <c r="BR675">
        <v>1.78</v>
      </c>
      <c r="BS675" t="s">
        <v>1242</v>
      </c>
      <c r="BT675">
        <v>8.9</v>
      </c>
      <c r="BU675">
        <v>0</v>
      </c>
      <c r="BV675">
        <v>1.78</v>
      </c>
      <c r="BW675">
        <v>0</v>
      </c>
      <c r="DC675">
        <f t="shared" si="50"/>
        <v>1869</v>
      </c>
      <c r="DD675">
        <f t="shared" si="51"/>
        <v>507.24700000000001</v>
      </c>
      <c r="DE675">
        <f t="shared" si="52"/>
        <v>10.68</v>
      </c>
      <c r="DF675">
        <f t="shared" si="53"/>
        <v>53.1</v>
      </c>
      <c r="DG675">
        <f t="shared" si="54"/>
        <v>97.9</v>
      </c>
      <c r="DH675">
        <v>1297.973</v>
      </c>
    </row>
    <row r="676" spans="1:112" x14ac:dyDescent="0.3">
      <c r="A676">
        <v>8760359986</v>
      </c>
      <c r="B676">
        <v>10760449260</v>
      </c>
      <c r="C676" s="1">
        <v>45947.545138888891</v>
      </c>
      <c r="D676" s="1">
        <v>45952.745833333334</v>
      </c>
      <c r="E676" t="s">
        <v>1243</v>
      </c>
      <c r="F676">
        <v>5506</v>
      </c>
      <c r="G676">
        <v>5506</v>
      </c>
      <c r="H676">
        <v>0</v>
      </c>
      <c r="I676">
        <v>6000</v>
      </c>
      <c r="J676">
        <v>288</v>
      </c>
      <c r="K676" t="s">
        <v>109</v>
      </c>
      <c r="L676">
        <v>18</v>
      </c>
      <c r="M676">
        <v>839.9</v>
      </c>
      <c r="N676">
        <v>0</v>
      </c>
      <c r="O676">
        <v>0</v>
      </c>
      <c r="P676">
        <v>23.331</v>
      </c>
      <c r="Q676">
        <v>4.6660000000000004</v>
      </c>
      <c r="R676">
        <v>30.68</v>
      </c>
      <c r="S676">
        <v>1689.241</v>
      </c>
      <c r="T676">
        <v>-1689.241</v>
      </c>
      <c r="U676">
        <v>-1717.2380000000001</v>
      </c>
      <c r="V676">
        <v>-76.7</v>
      </c>
      <c r="W676">
        <v>0</v>
      </c>
      <c r="X676">
        <v>65</v>
      </c>
      <c r="Y676">
        <v>0</v>
      </c>
      <c r="Z676">
        <v>11.7</v>
      </c>
      <c r="AA676">
        <v>1</v>
      </c>
      <c r="AB676" t="s">
        <v>116</v>
      </c>
      <c r="AC676">
        <v>5712</v>
      </c>
      <c r="AD676">
        <v>3712.0619999999999</v>
      </c>
      <c r="AE676">
        <v>0</v>
      </c>
      <c r="AF676">
        <v>3712.0619999999999</v>
      </c>
      <c r="AG676">
        <v>0</v>
      </c>
      <c r="AI676">
        <v>0</v>
      </c>
      <c r="AJ676">
        <v>-1717.2380000000001</v>
      </c>
      <c r="AK676">
        <v>-76.7</v>
      </c>
      <c r="AL676">
        <v>5506</v>
      </c>
      <c r="AM676" s="1"/>
      <c r="AN676" s="1"/>
      <c r="AO676" s="1"/>
      <c r="AP676">
        <v>0</v>
      </c>
      <c r="AQ676">
        <v>4666.1000000000004</v>
      </c>
      <c r="AR676">
        <v>18</v>
      </c>
      <c r="AS676">
        <v>0</v>
      </c>
      <c r="AT676">
        <v>0</v>
      </c>
      <c r="AU676">
        <v>0.5</v>
      </c>
      <c r="AV676">
        <v>0</v>
      </c>
      <c r="AW676">
        <v>0</v>
      </c>
      <c r="AX676">
        <v>0.1</v>
      </c>
      <c r="AY676" t="s">
        <v>127</v>
      </c>
      <c r="AZ676" t="s">
        <v>124</v>
      </c>
      <c r="BC676">
        <v>0</v>
      </c>
      <c r="BD676">
        <v>0</v>
      </c>
      <c r="BE676">
        <v>0</v>
      </c>
      <c r="BF676">
        <v>0</v>
      </c>
      <c r="BG676">
        <v>0</v>
      </c>
      <c r="BJ676">
        <v>30.68</v>
      </c>
      <c r="BK676">
        <v>0</v>
      </c>
      <c r="BL676">
        <v>1689.241</v>
      </c>
      <c r="BM676">
        <v>-1689.241</v>
      </c>
      <c r="BN676">
        <v>0</v>
      </c>
      <c r="BO676">
        <v>0</v>
      </c>
      <c r="BP676">
        <v>0</v>
      </c>
      <c r="BQ676">
        <v>288</v>
      </c>
      <c r="BR676">
        <v>4.6661000000000001</v>
      </c>
      <c r="BS676" t="s">
        <v>1244</v>
      </c>
      <c r="BT676">
        <v>0</v>
      </c>
      <c r="BU676">
        <v>23.331</v>
      </c>
      <c r="BV676">
        <v>0</v>
      </c>
      <c r="BW676">
        <v>4.6660000000000004</v>
      </c>
      <c r="DC676">
        <f t="shared" si="50"/>
        <v>5506</v>
      </c>
      <c r="DD676">
        <f t="shared" si="51"/>
        <v>1689.241</v>
      </c>
      <c r="DE676">
        <f t="shared" si="52"/>
        <v>27.997</v>
      </c>
      <c r="DF676">
        <f t="shared" si="53"/>
        <v>76.7</v>
      </c>
      <c r="DG676">
        <f t="shared" si="54"/>
        <v>863.23099999999999</v>
      </c>
      <c r="DH676">
        <v>3712.0620000000004</v>
      </c>
    </row>
    <row r="677" spans="1:112" x14ac:dyDescent="0.3">
      <c r="A677">
        <v>8749091125</v>
      </c>
      <c r="B677">
        <v>10749121001</v>
      </c>
      <c r="C677" s="1">
        <v>45942.466666666667</v>
      </c>
      <c r="D677" s="1">
        <v>45947.680555555555</v>
      </c>
      <c r="E677" t="s">
        <v>728</v>
      </c>
      <c r="F677">
        <v>3143</v>
      </c>
      <c r="G677">
        <v>0</v>
      </c>
      <c r="H677">
        <v>3143</v>
      </c>
      <c r="I677">
        <v>4000</v>
      </c>
      <c r="J677">
        <v>651</v>
      </c>
      <c r="K677" t="s">
        <v>109</v>
      </c>
      <c r="L677">
        <v>18</v>
      </c>
      <c r="M677">
        <v>479.44</v>
      </c>
      <c r="N677">
        <v>0</v>
      </c>
      <c r="O677">
        <v>0</v>
      </c>
      <c r="P677">
        <v>13.318</v>
      </c>
      <c r="Q677">
        <v>2.6640000000000001</v>
      </c>
      <c r="R677">
        <v>21.24</v>
      </c>
      <c r="S677">
        <v>667.57299999999998</v>
      </c>
      <c r="T677">
        <v>-667.57299999999998</v>
      </c>
      <c r="U677">
        <v>-683.55499999999995</v>
      </c>
      <c r="V677">
        <v>-71.98</v>
      </c>
      <c r="W677">
        <v>0</v>
      </c>
      <c r="X677">
        <v>61</v>
      </c>
      <c r="Y677">
        <v>0</v>
      </c>
      <c r="Z677">
        <v>10.98</v>
      </c>
      <c r="AA677">
        <v>1</v>
      </c>
      <c r="AB677" t="s">
        <v>116</v>
      </c>
      <c r="AC677">
        <v>3349</v>
      </c>
      <c r="AD677">
        <v>2387.4650000000001</v>
      </c>
      <c r="AE677">
        <v>0</v>
      </c>
      <c r="AF677">
        <v>2387.4650000000001</v>
      </c>
      <c r="AG677">
        <v>-683.55499999999995</v>
      </c>
      <c r="AH677">
        <v>-71.98</v>
      </c>
      <c r="AI677">
        <v>3143</v>
      </c>
      <c r="AJ677">
        <v>0</v>
      </c>
      <c r="AL677">
        <v>0</v>
      </c>
      <c r="AM677" s="1"/>
      <c r="AN677" s="1"/>
      <c r="AO677" s="1"/>
      <c r="AP677">
        <v>0</v>
      </c>
      <c r="AQ677">
        <v>2663.56</v>
      </c>
      <c r="AR677">
        <v>18</v>
      </c>
      <c r="AS677">
        <v>0</v>
      </c>
      <c r="AT677">
        <v>0</v>
      </c>
      <c r="AU677">
        <v>0.5</v>
      </c>
      <c r="AV677">
        <v>0</v>
      </c>
      <c r="AW677">
        <v>0</v>
      </c>
      <c r="AX677">
        <v>0.1</v>
      </c>
      <c r="AY677" t="s">
        <v>112</v>
      </c>
      <c r="AZ677" t="s">
        <v>128</v>
      </c>
      <c r="BA677">
        <v>21.24</v>
      </c>
      <c r="BB677">
        <v>0</v>
      </c>
      <c r="BC677">
        <v>667.57299999999998</v>
      </c>
      <c r="BD677">
        <v>-667.57299999999998</v>
      </c>
      <c r="BE677">
        <v>0</v>
      </c>
      <c r="BF677">
        <v>0</v>
      </c>
      <c r="BG677">
        <v>0</v>
      </c>
      <c r="BH677">
        <v>651</v>
      </c>
      <c r="BI677">
        <v>2.6635599999999999</v>
      </c>
      <c r="BL677">
        <v>0</v>
      </c>
      <c r="BM677">
        <v>0</v>
      </c>
      <c r="BN677">
        <v>0</v>
      </c>
      <c r="BO677">
        <v>0</v>
      </c>
      <c r="BP677">
        <v>0</v>
      </c>
      <c r="BS677" t="s">
        <v>1245</v>
      </c>
      <c r="BT677">
        <v>13.318</v>
      </c>
      <c r="BU677">
        <v>0</v>
      </c>
      <c r="BV677">
        <v>2.6640000000000001</v>
      </c>
      <c r="BW677">
        <v>0</v>
      </c>
      <c r="DC677">
        <f t="shared" si="50"/>
        <v>3143</v>
      </c>
      <c r="DD677">
        <f t="shared" si="51"/>
        <v>667.57299999999998</v>
      </c>
      <c r="DE677">
        <f t="shared" si="52"/>
        <v>15.981999999999999</v>
      </c>
      <c r="DF677">
        <f t="shared" si="53"/>
        <v>71.98</v>
      </c>
      <c r="DG677">
        <f t="shared" si="54"/>
        <v>492.75799999999998</v>
      </c>
      <c r="DH677">
        <v>2387.4650000000001</v>
      </c>
    </row>
    <row r="678" spans="1:112" x14ac:dyDescent="0.3">
      <c r="A678">
        <v>8766342430</v>
      </c>
      <c r="B678">
        <v>10766479523</v>
      </c>
      <c r="C678" s="1">
        <v>45953.529861111114</v>
      </c>
      <c r="D678" s="1">
        <v>45956.470833333333</v>
      </c>
      <c r="E678" t="s">
        <v>130</v>
      </c>
      <c r="F678">
        <v>2886</v>
      </c>
      <c r="G678">
        <v>2886</v>
      </c>
      <c r="H678">
        <v>0</v>
      </c>
      <c r="I678">
        <v>3500</v>
      </c>
      <c r="J678">
        <v>408</v>
      </c>
      <c r="K678" t="s">
        <v>109</v>
      </c>
      <c r="L678">
        <v>18</v>
      </c>
      <c r="M678">
        <v>440.24</v>
      </c>
      <c r="N678">
        <v>0</v>
      </c>
      <c r="O678">
        <v>0</v>
      </c>
      <c r="P678">
        <v>12.228999999999999</v>
      </c>
      <c r="Q678">
        <v>2.4460000000000002</v>
      </c>
      <c r="R678">
        <v>21.24</v>
      </c>
      <c r="S678">
        <v>612.98599999999999</v>
      </c>
      <c r="T678">
        <v>-612.98599999999999</v>
      </c>
      <c r="U678">
        <v>-627.66099999999994</v>
      </c>
      <c r="V678">
        <v>-71.98</v>
      </c>
      <c r="W678">
        <v>0</v>
      </c>
      <c r="X678">
        <v>61</v>
      </c>
      <c r="Y678">
        <v>0</v>
      </c>
      <c r="Z678">
        <v>10.98</v>
      </c>
      <c r="AA678">
        <v>1</v>
      </c>
      <c r="AB678" t="s">
        <v>110</v>
      </c>
      <c r="AC678">
        <v>3092</v>
      </c>
      <c r="AD678">
        <v>2186.3589999999999</v>
      </c>
      <c r="AE678">
        <v>0</v>
      </c>
      <c r="AF678">
        <v>2186.3589999999999</v>
      </c>
      <c r="AG678">
        <v>0</v>
      </c>
      <c r="AI678">
        <v>0</v>
      </c>
      <c r="AJ678">
        <v>-627.66099999999994</v>
      </c>
      <c r="AK678">
        <v>-71.98</v>
      </c>
      <c r="AL678">
        <v>2886</v>
      </c>
      <c r="AM678" s="1"/>
      <c r="AN678" s="1"/>
      <c r="AO678" s="1"/>
      <c r="AP678">
        <v>0</v>
      </c>
      <c r="AQ678">
        <v>2445.7600000000002</v>
      </c>
      <c r="AR678">
        <v>18</v>
      </c>
      <c r="AS678">
        <v>0</v>
      </c>
      <c r="AT678">
        <v>0</v>
      </c>
      <c r="AU678">
        <v>0.5</v>
      </c>
      <c r="AV678">
        <v>0</v>
      </c>
      <c r="AW678">
        <v>0</v>
      </c>
      <c r="AX678">
        <v>0.1</v>
      </c>
      <c r="AY678" t="s">
        <v>112</v>
      </c>
      <c r="AZ678" t="s">
        <v>128</v>
      </c>
      <c r="BC678">
        <v>0</v>
      </c>
      <c r="BD678">
        <v>0</v>
      </c>
      <c r="BE678">
        <v>0</v>
      </c>
      <c r="BF678">
        <v>0</v>
      </c>
      <c r="BG678">
        <v>0</v>
      </c>
      <c r="BJ678">
        <v>21.24</v>
      </c>
      <c r="BK678">
        <v>0</v>
      </c>
      <c r="BL678">
        <v>612.98599999999999</v>
      </c>
      <c r="BM678">
        <v>-612.98599999999999</v>
      </c>
      <c r="BN678">
        <v>0</v>
      </c>
      <c r="BO678">
        <v>0</v>
      </c>
      <c r="BP678">
        <v>0</v>
      </c>
      <c r="BQ678">
        <v>408</v>
      </c>
      <c r="BR678">
        <v>2.4457599999999999</v>
      </c>
      <c r="BS678" t="s">
        <v>1232</v>
      </c>
      <c r="BT678">
        <v>0</v>
      </c>
      <c r="BU678">
        <v>12.228999999999999</v>
      </c>
      <c r="BV678">
        <v>0</v>
      </c>
      <c r="BW678">
        <v>2.4460000000000002</v>
      </c>
      <c r="DC678">
        <f t="shared" si="50"/>
        <v>2886</v>
      </c>
      <c r="DD678">
        <f t="shared" si="51"/>
        <v>612.98599999999999</v>
      </c>
      <c r="DE678">
        <f t="shared" si="52"/>
        <v>14.674999999999999</v>
      </c>
      <c r="DF678">
        <f t="shared" si="53"/>
        <v>71.98</v>
      </c>
      <c r="DG678">
        <f t="shared" si="54"/>
        <v>452.46899999999999</v>
      </c>
      <c r="DH678">
        <v>2186.3589999999999</v>
      </c>
    </row>
    <row r="679" spans="1:112" x14ac:dyDescent="0.3">
      <c r="A679">
        <v>8748381267</v>
      </c>
      <c r="B679">
        <v>10748406599</v>
      </c>
      <c r="C679" s="1">
        <v>45941.755555555559</v>
      </c>
      <c r="D679" s="1">
        <v>45947.461805555555</v>
      </c>
      <c r="E679" t="s">
        <v>1246</v>
      </c>
      <c r="F679">
        <v>1000</v>
      </c>
      <c r="G679">
        <v>0</v>
      </c>
      <c r="H679">
        <v>1000</v>
      </c>
      <c r="I679">
        <v>2750</v>
      </c>
      <c r="J679">
        <v>1579</v>
      </c>
      <c r="K679" t="s">
        <v>109</v>
      </c>
      <c r="L679">
        <v>5</v>
      </c>
      <c r="M679">
        <v>47.62</v>
      </c>
      <c r="N679">
        <v>0</v>
      </c>
      <c r="O679">
        <v>0</v>
      </c>
      <c r="P679">
        <v>4.7619999999999996</v>
      </c>
      <c r="Q679">
        <v>0.95199999999999996</v>
      </c>
      <c r="R679">
        <v>30.68</v>
      </c>
      <c r="S679">
        <v>306.8</v>
      </c>
      <c r="T679">
        <v>-306.8</v>
      </c>
      <c r="U679">
        <v>-312.51400000000001</v>
      </c>
      <c r="V679">
        <v>-53.1</v>
      </c>
      <c r="W679">
        <v>0</v>
      </c>
      <c r="X679">
        <v>45</v>
      </c>
      <c r="Y679">
        <v>0</v>
      </c>
      <c r="Z679">
        <v>8.1</v>
      </c>
      <c r="AA679">
        <v>1</v>
      </c>
      <c r="AB679" t="s">
        <v>116</v>
      </c>
      <c r="AC679">
        <v>1171</v>
      </c>
      <c r="AD679">
        <v>634.38599999999997</v>
      </c>
      <c r="AE679">
        <v>0</v>
      </c>
      <c r="AF679">
        <v>634.38599999999997</v>
      </c>
      <c r="AG679">
        <v>-312.51400000000001</v>
      </c>
      <c r="AH679">
        <v>-53.1</v>
      </c>
      <c r="AI679">
        <v>1000</v>
      </c>
      <c r="AJ679">
        <v>0</v>
      </c>
      <c r="AL679">
        <v>0</v>
      </c>
      <c r="AM679" s="1"/>
      <c r="AN679" s="1"/>
      <c r="AO679" s="1"/>
      <c r="AP679">
        <v>0</v>
      </c>
      <c r="AQ679">
        <v>952.38</v>
      </c>
      <c r="AR679">
        <v>5</v>
      </c>
      <c r="AS679">
        <v>0</v>
      </c>
      <c r="AT679">
        <v>0</v>
      </c>
      <c r="AU679">
        <v>0.5</v>
      </c>
      <c r="AV679">
        <v>0</v>
      </c>
      <c r="AW679">
        <v>0</v>
      </c>
      <c r="AX679">
        <v>0.1</v>
      </c>
      <c r="AY679" t="s">
        <v>127</v>
      </c>
      <c r="AZ679" t="s">
        <v>160</v>
      </c>
      <c r="BA679">
        <v>30.68</v>
      </c>
      <c r="BB679">
        <v>0</v>
      </c>
      <c r="BC679">
        <v>306.8</v>
      </c>
      <c r="BD679">
        <v>-306.8</v>
      </c>
      <c r="BE679">
        <v>0</v>
      </c>
      <c r="BF679">
        <v>0</v>
      </c>
      <c r="BG679">
        <v>0</v>
      </c>
      <c r="BH679">
        <v>1579</v>
      </c>
      <c r="BI679">
        <v>0.95238</v>
      </c>
      <c r="BL679">
        <v>0</v>
      </c>
      <c r="BM679">
        <v>0</v>
      </c>
      <c r="BN679">
        <v>0</v>
      </c>
      <c r="BO679">
        <v>0</v>
      </c>
      <c r="BP679">
        <v>0</v>
      </c>
      <c r="BS679" t="s">
        <v>1247</v>
      </c>
      <c r="BT679">
        <v>4.7619999999999996</v>
      </c>
      <c r="BU679">
        <v>0</v>
      </c>
      <c r="BV679">
        <v>0.95199999999999996</v>
      </c>
      <c r="BW679">
        <v>0</v>
      </c>
      <c r="DC679">
        <f t="shared" si="50"/>
        <v>1000</v>
      </c>
      <c r="DD679">
        <f t="shared" si="51"/>
        <v>306.8</v>
      </c>
      <c r="DE679">
        <f t="shared" si="52"/>
        <v>5.7139999999999995</v>
      </c>
      <c r="DF679">
        <f t="shared" si="53"/>
        <v>53.1</v>
      </c>
      <c r="DG679">
        <f t="shared" si="54"/>
        <v>52.381999999999998</v>
      </c>
      <c r="DH679">
        <v>634.38599999999997</v>
      </c>
    </row>
    <row r="680" spans="1:112" x14ac:dyDescent="0.3">
      <c r="A680">
        <v>8765406780</v>
      </c>
      <c r="B680">
        <v>10765534408</v>
      </c>
      <c r="C680" s="1">
        <v>45953.529861111114</v>
      </c>
      <c r="D680" s="1">
        <v>45957.54791666667</v>
      </c>
      <c r="E680" t="s">
        <v>1248</v>
      </c>
      <c r="F680">
        <v>3032</v>
      </c>
      <c r="G680">
        <v>0</v>
      </c>
      <c r="H680">
        <v>3032</v>
      </c>
      <c r="I680">
        <v>4000</v>
      </c>
      <c r="J680">
        <v>591</v>
      </c>
      <c r="K680" t="s">
        <v>109</v>
      </c>
      <c r="L680">
        <v>18</v>
      </c>
      <c r="M680">
        <v>462.51</v>
      </c>
      <c r="N680">
        <v>0</v>
      </c>
      <c r="O680">
        <v>0</v>
      </c>
      <c r="P680">
        <v>12.847</v>
      </c>
      <c r="Q680">
        <v>2.569</v>
      </c>
      <c r="R680">
        <v>21.24</v>
      </c>
      <c r="S680">
        <v>643.99699999999996</v>
      </c>
      <c r="T680">
        <v>-643.99699999999996</v>
      </c>
      <c r="U680">
        <v>-659.41300000000001</v>
      </c>
      <c r="V680">
        <v>-71.98</v>
      </c>
      <c r="W680">
        <v>0</v>
      </c>
      <c r="X680">
        <v>61</v>
      </c>
      <c r="Y680">
        <v>0</v>
      </c>
      <c r="Z680">
        <v>10.98</v>
      </c>
      <c r="AA680">
        <v>1</v>
      </c>
      <c r="AB680" t="s">
        <v>110</v>
      </c>
      <c r="AC680">
        <v>3238</v>
      </c>
      <c r="AD680">
        <v>2300.607</v>
      </c>
      <c r="AE680">
        <v>0</v>
      </c>
      <c r="AF680">
        <v>2300.607</v>
      </c>
      <c r="AG680">
        <v>-659.41300000000001</v>
      </c>
      <c r="AH680">
        <v>-71.98</v>
      </c>
      <c r="AI680">
        <v>3032</v>
      </c>
      <c r="AJ680">
        <v>0</v>
      </c>
      <c r="AL680">
        <v>0</v>
      </c>
      <c r="AM680" s="1"/>
      <c r="AN680" s="1"/>
      <c r="AO680" s="1"/>
      <c r="AP680">
        <v>0</v>
      </c>
      <c r="AQ680">
        <v>2569.4899999999998</v>
      </c>
      <c r="AR680">
        <v>18</v>
      </c>
      <c r="AS680">
        <v>0</v>
      </c>
      <c r="AT680">
        <v>0</v>
      </c>
      <c r="AU680">
        <v>0.5</v>
      </c>
      <c r="AV680">
        <v>0</v>
      </c>
      <c r="AW680">
        <v>0</v>
      </c>
      <c r="AX680">
        <v>0.1</v>
      </c>
      <c r="AY680" t="s">
        <v>112</v>
      </c>
      <c r="AZ680" t="s">
        <v>128</v>
      </c>
      <c r="BA680">
        <v>21.24</v>
      </c>
      <c r="BB680">
        <v>0</v>
      </c>
      <c r="BC680">
        <v>643.99699999999996</v>
      </c>
      <c r="BD680">
        <v>-643.99699999999996</v>
      </c>
      <c r="BE680">
        <v>0</v>
      </c>
      <c r="BF680">
        <v>0</v>
      </c>
      <c r="BG680">
        <v>0</v>
      </c>
      <c r="BH680">
        <v>591</v>
      </c>
      <c r="BI680">
        <v>2.5694900000000001</v>
      </c>
      <c r="BL680">
        <v>0</v>
      </c>
      <c r="BM680">
        <v>0</v>
      </c>
      <c r="BN680">
        <v>0</v>
      </c>
      <c r="BO680">
        <v>0</v>
      </c>
      <c r="BP680">
        <v>0</v>
      </c>
      <c r="BS680" t="s">
        <v>1249</v>
      </c>
      <c r="BT680">
        <v>12.847</v>
      </c>
      <c r="BU680">
        <v>0</v>
      </c>
      <c r="BV680">
        <v>2.569</v>
      </c>
      <c r="BW680">
        <v>0</v>
      </c>
      <c r="DC680">
        <f t="shared" si="50"/>
        <v>3032</v>
      </c>
      <c r="DD680">
        <f t="shared" si="51"/>
        <v>643.99699999999996</v>
      </c>
      <c r="DE680">
        <f t="shared" si="52"/>
        <v>15.416</v>
      </c>
      <c r="DF680">
        <f t="shared" si="53"/>
        <v>71.98</v>
      </c>
      <c r="DG680">
        <f t="shared" si="54"/>
        <v>475.35699999999997</v>
      </c>
      <c r="DH680">
        <v>2300.607</v>
      </c>
    </row>
    <row r="681" spans="1:112" x14ac:dyDescent="0.3">
      <c r="A681">
        <v>8754112519</v>
      </c>
      <c r="B681">
        <v>10754161557</v>
      </c>
      <c r="C681" s="1">
        <v>45944.447916666664</v>
      </c>
      <c r="D681" s="1">
        <v>45954.593055555553</v>
      </c>
      <c r="E681" t="s">
        <v>1250</v>
      </c>
      <c r="F681">
        <v>1012</v>
      </c>
      <c r="G681">
        <v>1012</v>
      </c>
      <c r="H681">
        <v>0</v>
      </c>
      <c r="I681">
        <v>2500</v>
      </c>
      <c r="J681">
        <v>1317</v>
      </c>
      <c r="K681" t="s">
        <v>120</v>
      </c>
      <c r="L681">
        <v>5</v>
      </c>
      <c r="M681">
        <v>0</v>
      </c>
      <c r="N681">
        <v>24.1</v>
      </c>
      <c r="O681">
        <v>24.1</v>
      </c>
      <c r="P681">
        <v>4.819</v>
      </c>
      <c r="Q681">
        <v>0.96399999999999997</v>
      </c>
      <c r="R681">
        <v>24.78</v>
      </c>
      <c r="S681">
        <v>250.774</v>
      </c>
      <c r="T681">
        <v>-250.774</v>
      </c>
      <c r="U681">
        <v>-256.55700000000002</v>
      </c>
      <c r="V681">
        <v>-53.1</v>
      </c>
      <c r="W681">
        <v>0</v>
      </c>
      <c r="X681">
        <v>45</v>
      </c>
      <c r="Y681">
        <v>0</v>
      </c>
      <c r="Z681">
        <v>8.1</v>
      </c>
      <c r="AA681">
        <v>1</v>
      </c>
      <c r="AB681" t="s">
        <v>110</v>
      </c>
      <c r="AC681">
        <v>1183</v>
      </c>
      <c r="AD681">
        <v>702.34299999999996</v>
      </c>
      <c r="AE681">
        <v>0</v>
      </c>
      <c r="AF681">
        <v>702.34299999999996</v>
      </c>
      <c r="AG681">
        <v>0</v>
      </c>
      <c r="AI681">
        <v>0</v>
      </c>
      <c r="AJ681">
        <v>-256.55700000000002</v>
      </c>
      <c r="AK681">
        <v>-53.1</v>
      </c>
      <c r="AL681">
        <v>1012</v>
      </c>
      <c r="AM681" s="1"/>
      <c r="AN681" s="1"/>
      <c r="AO681" s="1"/>
      <c r="AP681">
        <v>0</v>
      </c>
      <c r="AQ681">
        <v>963.8</v>
      </c>
      <c r="AR681">
        <v>0</v>
      </c>
      <c r="AS681">
        <v>2.5</v>
      </c>
      <c r="AT681">
        <v>2.5</v>
      </c>
      <c r="AU681">
        <v>0</v>
      </c>
      <c r="AV681">
        <v>0.25</v>
      </c>
      <c r="AW681">
        <v>0.25</v>
      </c>
      <c r="AX681">
        <v>0.1</v>
      </c>
      <c r="AY681" t="s">
        <v>112</v>
      </c>
      <c r="AZ681" t="s">
        <v>124</v>
      </c>
      <c r="BC681">
        <v>0</v>
      </c>
      <c r="BD681">
        <v>0</v>
      </c>
      <c r="BE681">
        <v>0</v>
      </c>
      <c r="BF681">
        <v>0</v>
      </c>
      <c r="BG681">
        <v>0</v>
      </c>
      <c r="BJ681">
        <v>24.78</v>
      </c>
      <c r="BK681">
        <v>0</v>
      </c>
      <c r="BL681">
        <v>250.774</v>
      </c>
      <c r="BM681">
        <v>-250.774</v>
      </c>
      <c r="BN681">
        <v>0</v>
      </c>
      <c r="BO681">
        <v>0</v>
      </c>
      <c r="BP681">
        <v>0</v>
      </c>
      <c r="BQ681">
        <v>1317</v>
      </c>
      <c r="BR681">
        <v>0.96379999999999999</v>
      </c>
      <c r="BS681" t="s">
        <v>1251</v>
      </c>
      <c r="BT681">
        <v>0</v>
      </c>
      <c r="BU681">
        <v>4.819</v>
      </c>
      <c r="BV681">
        <v>0</v>
      </c>
      <c r="BW681">
        <v>0.96399999999999997</v>
      </c>
      <c r="DC681">
        <f t="shared" si="50"/>
        <v>1012</v>
      </c>
      <c r="DD681">
        <f t="shared" si="51"/>
        <v>250.774</v>
      </c>
      <c r="DE681">
        <f t="shared" si="52"/>
        <v>5.7829999999999995</v>
      </c>
      <c r="DF681">
        <f t="shared" si="53"/>
        <v>53.1</v>
      </c>
      <c r="DG681">
        <f t="shared" si="54"/>
        <v>53.019000000000005</v>
      </c>
      <c r="DH681">
        <v>702.34299999999996</v>
      </c>
    </row>
    <row r="682" spans="1:112" x14ac:dyDescent="0.3">
      <c r="A682">
        <v>8754578120</v>
      </c>
      <c r="B682">
        <v>10754627258</v>
      </c>
      <c r="C682" s="1">
        <v>45944.447916666664</v>
      </c>
      <c r="D682" s="1">
        <v>45950.693749999999</v>
      </c>
      <c r="E682" t="s">
        <v>612</v>
      </c>
      <c r="F682">
        <v>2886</v>
      </c>
      <c r="G682">
        <v>0</v>
      </c>
      <c r="H682">
        <v>2886</v>
      </c>
      <c r="I682">
        <v>3500</v>
      </c>
      <c r="J682">
        <v>408</v>
      </c>
      <c r="K682" t="s">
        <v>109</v>
      </c>
      <c r="L682">
        <v>18</v>
      </c>
      <c r="M682">
        <v>440.24</v>
      </c>
      <c r="N682">
        <v>0</v>
      </c>
      <c r="O682">
        <v>0</v>
      </c>
      <c r="P682">
        <v>12.228999999999999</v>
      </c>
      <c r="Q682">
        <v>2.4460000000000002</v>
      </c>
      <c r="R682">
        <v>21.24</v>
      </c>
      <c r="S682">
        <v>612.98599999999999</v>
      </c>
      <c r="T682">
        <v>-612.98599999999999</v>
      </c>
      <c r="U682">
        <v>-627.66099999999994</v>
      </c>
      <c r="V682">
        <v>-71.98</v>
      </c>
      <c r="W682">
        <v>0</v>
      </c>
      <c r="X682">
        <v>61</v>
      </c>
      <c r="Y682">
        <v>0</v>
      </c>
      <c r="Z682">
        <v>10.98</v>
      </c>
      <c r="AA682">
        <v>1</v>
      </c>
      <c r="AB682" t="s">
        <v>116</v>
      </c>
      <c r="AC682">
        <v>3092</v>
      </c>
      <c r="AD682">
        <v>2186.3589999999999</v>
      </c>
      <c r="AE682">
        <v>0</v>
      </c>
      <c r="AF682">
        <v>2186.3589999999999</v>
      </c>
      <c r="AG682">
        <v>-627.66099999999994</v>
      </c>
      <c r="AH682">
        <v>-71.98</v>
      </c>
      <c r="AI682">
        <v>2886</v>
      </c>
      <c r="AJ682">
        <v>0</v>
      </c>
      <c r="AL682">
        <v>0</v>
      </c>
      <c r="AM682" s="1"/>
      <c r="AN682" s="1"/>
      <c r="AO682" s="1"/>
      <c r="AP682">
        <v>0</v>
      </c>
      <c r="AQ682">
        <v>2445.7600000000002</v>
      </c>
      <c r="AR682">
        <v>18</v>
      </c>
      <c r="AS682">
        <v>0</v>
      </c>
      <c r="AT682">
        <v>0</v>
      </c>
      <c r="AU682">
        <v>0.5</v>
      </c>
      <c r="AV682">
        <v>0</v>
      </c>
      <c r="AW682">
        <v>0</v>
      </c>
      <c r="AX682">
        <v>0.1</v>
      </c>
      <c r="AY682" t="s">
        <v>112</v>
      </c>
      <c r="AZ682" t="s">
        <v>128</v>
      </c>
      <c r="BA682">
        <v>21.24</v>
      </c>
      <c r="BB682">
        <v>0</v>
      </c>
      <c r="BC682">
        <v>612.98599999999999</v>
      </c>
      <c r="BD682">
        <v>-612.98599999999999</v>
      </c>
      <c r="BE682">
        <v>0</v>
      </c>
      <c r="BF682">
        <v>0</v>
      </c>
      <c r="BG682">
        <v>0</v>
      </c>
      <c r="BH682">
        <v>408</v>
      </c>
      <c r="BI682">
        <v>2.4457599999999999</v>
      </c>
      <c r="BL682">
        <v>0</v>
      </c>
      <c r="BM682">
        <v>0</v>
      </c>
      <c r="BN682">
        <v>0</v>
      </c>
      <c r="BO682">
        <v>0</v>
      </c>
      <c r="BP682">
        <v>0</v>
      </c>
      <c r="BS682" t="s">
        <v>1252</v>
      </c>
      <c r="BT682">
        <v>12.228999999999999</v>
      </c>
      <c r="BU682">
        <v>0</v>
      </c>
      <c r="BV682">
        <v>2.4460000000000002</v>
      </c>
      <c r="BW682">
        <v>0</v>
      </c>
      <c r="DC682">
        <f t="shared" si="50"/>
        <v>2886</v>
      </c>
      <c r="DD682">
        <f t="shared" si="51"/>
        <v>612.98599999999999</v>
      </c>
      <c r="DE682">
        <f t="shared" si="52"/>
        <v>14.674999999999999</v>
      </c>
      <c r="DF682">
        <f t="shared" si="53"/>
        <v>71.98</v>
      </c>
      <c r="DG682">
        <f t="shared" si="54"/>
        <v>452.46899999999999</v>
      </c>
      <c r="DH682">
        <v>2186.3589999999999</v>
      </c>
    </row>
    <row r="683" spans="1:112" x14ac:dyDescent="0.3">
      <c r="A683">
        <v>8756577310</v>
      </c>
      <c r="B683">
        <v>10756639054</v>
      </c>
      <c r="C683" s="1">
        <v>45945.45416666667</v>
      </c>
      <c r="D683" s="1">
        <v>45950.561805555553</v>
      </c>
      <c r="E683" t="s">
        <v>457</v>
      </c>
      <c r="F683">
        <v>2150</v>
      </c>
      <c r="G683">
        <v>0</v>
      </c>
      <c r="H683">
        <v>2149.9899999999998</v>
      </c>
      <c r="I683">
        <v>5000</v>
      </c>
      <c r="J683">
        <v>2644</v>
      </c>
      <c r="K683" t="s">
        <v>109</v>
      </c>
      <c r="L683">
        <v>5</v>
      </c>
      <c r="M683">
        <v>102.38</v>
      </c>
      <c r="N683">
        <v>0</v>
      </c>
      <c r="O683">
        <v>0</v>
      </c>
      <c r="P683">
        <v>10.238</v>
      </c>
      <c r="Q683">
        <v>2.048</v>
      </c>
      <c r="R683">
        <v>31.86</v>
      </c>
      <c r="S683">
        <v>684.98699999999997</v>
      </c>
      <c r="T683">
        <v>-684.98699999999997</v>
      </c>
      <c r="U683">
        <v>-697.27300000000002</v>
      </c>
      <c r="V683">
        <v>-76.7</v>
      </c>
      <c r="W683">
        <v>0</v>
      </c>
      <c r="X683">
        <v>65</v>
      </c>
      <c r="Y683">
        <v>0</v>
      </c>
      <c r="Z683">
        <v>11.7</v>
      </c>
      <c r="AA683">
        <v>1</v>
      </c>
      <c r="AB683" t="s">
        <v>110</v>
      </c>
      <c r="AC683">
        <v>2356</v>
      </c>
      <c r="AD683">
        <v>1376.0170000000001</v>
      </c>
      <c r="AE683">
        <v>0</v>
      </c>
      <c r="AF683">
        <v>1376.0170000000001</v>
      </c>
      <c r="AG683">
        <v>-697.27300000000002</v>
      </c>
      <c r="AH683">
        <v>-76.7</v>
      </c>
      <c r="AI683">
        <v>2149.9899999999998</v>
      </c>
      <c r="AJ683">
        <v>0</v>
      </c>
      <c r="AL683">
        <v>0</v>
      </c>
      <c r="AM683" s="1"/>
      <c r="AN683" s="1"/>
      <c r="AO683" s="1"/>
      <c r="AP683">
        <v>0</v>
      </c>
      <c r="AQ683">
        <v>2047.62</v>
      </c>
      <c r="AR683">
        <v>5</v>
      </c>
      <c r="AS683">
        <v>0</v>
      </c>
      <c r="AT683">
        <v>0</v>
      </c>
      <c r="AU683">
        <v>0.5</v>
      </c>
      <c r="AV683">
        <v>0</v>
      </c>
      <c r="AW683">
        <v>0</v>
      </c>
      <c r="AX683">
        <v>0.1</v>
      </c>
      <c r="AY683" t="s">
        <v>127</v>
      </c>
      <c r="AZ683" t="s">
        <v>128</v>
      </c>
      <c r="BA683">
        <v>31.86</v>
      </c>
      <c r="BB683">
        <v>0</v>
      </c>
      <c r="BC683">
        <v>684.98699999999997</v>
      </c>
      <c r="BD683">
        <v>-684.98699999999997</v>
      </c>
      <c r="BE683">
        <v>0</v>
      </c>
      <c r="BF683">
        <v>0</v>
      </c>
      <c r="BG683">
        <v>0</v>
      </c>
      <c r="BH683">
        <v>2644</v>
      </c>
      <c r="BI683">
        <v>2.0476200000000002</v>
      </c>
      <c r="BL683">
        <v>0</v>
      </c>
      <c r="BM683">
        <v>0</v>
      </c>
      <c r="BN683">
        <v>0</v>
      </c>
      <c r="BO683">
        <v>0</v>
      </c>
      <c r="BP683">
        <v>0</v>
      </c>
      <c r="BS683" t="s">
        <v>1253</v>
      </c>
      <c r="BT683">
        <v>10.238</v>
      </c>
      <c r="BU683">
        <v>0</v>
      </c>
      <c r="BV683">
        <v>2.048</v>
      </c>
      <c r="BW683">
        <v>0</v>
      </c>
      <c r="DC683">
        <f t="shared" si="50"/>
        <v>2149.9899999999998</v>
      </c>
      <c r="DD683">
        <f t="shared" si="51"/>
        <v>684.98699999999997</v>
      </c>
      <c r="DE683">
        <f t="shared" si="52"/>
        <v>12.286</v>
      </c>
      <c r="DF683">
        <f t="shared" si="53"/>
        <v>76.7</v>
      </c>
      <c r="DG683">
        <f t="shared" si="54"/>
        <v>112.61799999999999</v>
      </c>
      <c r="DH683">
        <v>1376.0169999999996</v>
      </c>
    </row>
    <row r="684" spans="1:112" x14ac:dyDescent="0.3">
      <c r="A684">
        <v>8766639862</v>
      </c>
      <c r="B684">
        <v>10766781601</v>
      </c>
      <c r="C684" s="1">
        <v>45953.529861111114</v>
      </c>
      <c r="D684" s="1">
        <v>45958.513888888891</v>
      </c>
      <c r="E684" t="s">
        <v>898</v>
      </c>
      <c r="F684">
        <v>3819</v>
      </c>
      <c r="G684">
        <v>0</v>
      </c>
      <c r="H684">
        <v>3819</v>
      </c>
      <c r="I684">
        <v>4500</v>
      </c>
      <c r="J684">
        <v>475</v>
      </c>
      <c r="K684" t="s">
        <v>109</v>
      </c>
      <c r="L684">
        <v>18</v>
      </c>
      <c r="M684">
        <v>582.55999999999995</v>
      </c>
      <c r="N684">
        <v>0</v>
      </c>
      <c r="O684">
        <v>0</v>
      </c>
      <c r="P684">
        <v>16.181999999999999</v>
      </c>
      <c r="Q684">
        <v>3.2360000000000002</v>
      </c>
      <c r="R684">
        <v>24.78</v>
      </c>
      <c r="S684">
        <v>946.34799999999996</v>
      </c>
      <c r="T684">
        <v>-946.34799999999996</v>
      </c>
      <c r="U684">
        <v>-965.76599999999996</v>
      </c>
      <c r="V684">
        <v>-71.98</v>
      </c>
      <c r="W684">
        <v>0</v>
      </c>
      <c r="X684">
        <v>61</v>
      </c>
      <c r="Y684">
        <v>0</v>
      </c>
      <c r="Z684">
        <v>10.98</v>
      </c>
      <c r="AA684">
        <v>1</v>
      </c>
      <c r="AB684" t="s">
        <v>116</v>
      </c>
      <c r="AC684">
        <v>4025</v>
      </c>
      <c r="AD684">
        <v>2781.2539999999999</v>
      </c>
      <c r="AE684">
        <v>0</v>
      </c>
      <c r="AF684">
        <v>2781.2539999999999</v>
      </c>
      <c r="AG684">
        <v>-965.76599999999996</v>
      </c>
      <c r="AH684">
        <v>-71.98</v>
      </c>
      <c r="AI684">
        <v>3819</v>
      </c>
      <c r="AJ684">
        <v>0</v>
      </c>
      <c r="AL684">
        <v>0</v>
      </c>
      <c r="AM684" s="1"/>
      <c r="AN684" s="1"/>
      <c r="AO684" s="1"/>
      <c r="AP684">
        <v>0</v>
      </c>
      <c r="AQ684">
        <v>3236.44</v>
      </c>
      <c r="AR684">
        <v>18</v>
      </c>
      <c r="AS684">
        <v>0</v>
      </c>
      <c r="AT684">
        <v>0</v>
      </c>
      <c r="AU684">
        <v>0.5</v>
      </c>
      <c r="AV684">
        <v>0</v>
      </c>
      <c r="AW684">
        <v>0</v>
      </c>
      <c r="AX684">
        <v>0.1</v>
      </c>
      <c r="AY684" t="s">
        <v>112</v>
      </c>
      <c r="AZ684" t="s">
        <v>113</v>
      </c>
      <c r="BA684">
        <v>24.78</v>
      </c>
      <c r="BB684">
        <v>0</v>
      </c>
      <c r="BC684">
        <v>946.34799999999996</v>
      </c>
      <c r="BD684">
        <v>-946.34799999999996</v>
      </c>
      <c r="BE684">
        <v>0</v>
      </c>
      <c r="BF684">
        <v>0</v>
      </c>
      <c r="BG684">
        <v>0</v>
      </c>
      <c r="BH684">
        <v>475</v>
      </c>
      <c r="BI684">
        <v>3.23644</v>
      </c>
      <c r="BL684">
        <v>0</v>
      </c>
      <c r="BM684">
        <v>0</v>
      </c>
      <c r="BN684">
        <v>0</v>
      </c>
      <c r="BO684">
        <v>0</v>
      </c>
      <c r="BP684">
        <v>0</v>
      </c>
      <c r="BS684" t="s">
        <v>1254</v>
      </c>
      <c r="BT684">
        <v>16.181999999999999</v>
      </c>
      <c r="BU684">
        <v>0</v>
      </c>
      <c r="BV684">
        <v>3.2360000000000002</v>
      </c>
      <c r="BW684">
        <v>0</v>
      </c>
      <c r="DC684">
        <f t="shared" si="50"/>
        <v>3819</v>
      </c>
      <c r="DD684">
        <f t="shared" si="51"/>
        <v>946.34799999999996</v>
      </c>
      <c r="DE684">
        <f t="shared" si="52"/>
        <v>19.417999999999999</v>
      </c>
      <c r="DF684">
        <f t="shared" si="53"/>
        <v>71.98</v>
      </c>
      <c r="DG684">
        <f t="shared" si="54"/>
        <v>598.74199999999996</v>
      </c>
      <c r="DH684">
        <v>2781.2539999999999</v>
      </c>
    </row>
    <row r="685" spans="1:112" x14ac:dyDescent="0.3">
      <c r="A685">
        <v>8750601370</v>
      </c>
      <c r="B685">
        <v>10750635835</v>
      </c>
      <c r="C685" s="1">
        <v>45942.659722222219</v>
      </c>
      <c r="D685" s="1">
        <v>45947.568749999999</v>
      </c>
      <c r="E685" t="s">
        <v>1255</v>
      </c>
      <c r="F685">
        <v>3154</v>
      </c>
      <c r="G685">
        <v>3154</v>
      </c>
      <c r="H685">
        <v>0</v>
      </c>
      <c r="I685">
        <v>4000</v>
      </c>
      <c r="J685">
        <v>640</v>
      </c>
      <c r="K685" t="s">
        <v>109</v>
      </c>
      <c r="L685">
        <v>18</v>
      </c>
      <c r="M685">
        <v>481.12</v>
      </c>
      <c r="N685">
        <v>0</v>
      </c>
      <c r="O685">
        <v>0</v>
      </c>
      <c r="P685">
        <v>13.364000000000001</v>
      </c>
      <c r="Q685">
        <v>2.673</v>
      </c>
      <c r="R685">
        <v>21.24</v>
      </c>
      <c r="S685">
        <v>669.91</v>
      </c>
      <c r="T685">
        <v>-669.91</v>
      </c>
      <c r="U685">
        <v>-685.947</v>
      </c>
      <c r="V685">
        <v>-71.98</v>
      </c>
      <c r="W685">
        <v>0</v>
      </c>
      <c r="X685">
        <v>61</v>
      </c>
      <c r="Y685">
        <v>0</v>
      </c>
      <c r="Z685">
        <v>10.98</v>
      </c>
      <c r="AA685">
        <v>1</v>
      </c>
      <c r="AB685" t="s">
        <v>116</v>
      </c>
      <c r="AC685">
        <v>3360</v>
      </c>
      <c r="AD685">
        <v>2396.0729999999999</v>
      </c>
      <c r="AE685">
        <v>0</v>
      </c>
      <c r="AF685">
        <v>2396.0729999999999</v>
      </c>
      <c r="AG685">
        <v>0</v>
      </c>
      <c r="AI685">
        <v>0</v>
      </c>
      <c r="AJ685">
        <v>-685.947</v>
      </c>
      <c r="AK685">
        <v>-71.98</v>
      </c>
      <c r="AL685">
        <v>3154</v>
      </c>
      <c r="AM685" s="1"/>
      <c r="AN685" s="1"/>
      <c r="AO685" s="1"/>
      <c r="AP685">
        <v>0</v>
      </c>
      <c r="AQ685">
        <v>2672.88</v>
      </c>
      <c r="AR685">
        <v>18</v>
      </c>
      <c r="AS685">
        <v>0</v>
      </c>
      <c r="AT685">
        <v>0</v>
      </c>
      <c r="AU685">
        <v>0.5</v>
      </c>
      <c r="AV685">
        <v>0</v>
      </c>
      <c r="AW685">
        <v>0</v>
      </c>
      <c r="AX685">
        <v>0.1</v>
      </c>
      <c r="AY685" t="s">
        <v>112</v>
      </c>
      <c r="AZ685" t="s">
        <v>128</v>
      </c>
      <c r="BC685">
        <v>0</v>
      </c>
      <c r="BD685">
        <v>0</v>
      </c>
      <c r="BE685">
        <v>0</v>
      </c>
      <c r="BF685">
        <v>0</v>
      </c>
      <c r="BG685">
        <v>0</v>
      </c>
      <c r="BJ685">
        <v>21.24</v>
      </c>
      <c r="BK685">
        <v>0</v>
      </c>
      <c r="BL685">
        <v>669.91</v>
      </c>
      <c r="BM685">
        <v>-669.91</v>
      </c>
      <c r="BN685">
        <v>0</v>
      </c>
      <c r="BO685">
        <v>0</v>
      </c>
      <c r="BP685">
        <v>0</v>
      </c>
      <c r="BQ685">
        <v>640</v>
      </c>
      <c r="BR685">
        <v>2.6728800000000001</v>
      </c>
      <c r="BS685" t="s">
        <v>1256</v>
      </c>
      <c r="BT685">
        <v>0</v>
      </c>
      <c r="BU685">
        <v>13.364000000000001</v>
      </c>
      <c r="BV685">
        <v>0</v>
      </c>
      <c r="BW685">
        <v>2.673</v>
      </c>
      <c r="DC685">
        <f t="shared" si="50"/>
        <v>3154</v>
      </c>
      <c r="DD685">
        <f t="shared" si="51"/>
        <v>669.91</v>
      </c>
      <c r="DE685">
        <f t="shared" si="52"/>
        <v>16.036999999999999</v>
      </c>
      <c r="DF685">
        <f t="shared" si="53"/>
        <v>71.98</v>
      </c>
      <c r="DG685">
        <f t="shared" si="54"/>
        <v>494.48399999999998</v>
      </c>
      <c r="DH685">
        <v>2396.0730000000003</v>
      </c>
    </row>
    <row r="686" spans="1:112" x14ac:dyDescent="0.3">
      <c r="A686">
        <v>8752955742</v>
      </c>
      <c r="B686">
        <v>10752999708</v>
      </c>
      <c r="C686" s="1">
        <v>45943.55972222222</v>
      </c>
      <c r="D686" s="1">
        <v>45947.530555555553</v>
      </c>
      <c r="E686" t="s">
        <v>638</v>
      </c>
      <c r="F686">
        <v>3294.01</v>
      </c>
      <c r="G686">
        <v>3294</v>
      </c>
      <c r="H686">
        <v>0</v>
      </c>
      <c r="I686">
        <v>4000</v>
      </c>
      <c r="J686">
        <v>500</v>
      </c>
      <c r="K686" t="s">
        <v>109</v>
      </c>
      <c r="L686">
        <v>18</v>
      </c>
      <c r="M686">
        <v>502.48</v>
      </c>
      <c r="N686">
        <v>0</v>
      </c>
      <c r="O686">
        <v>0</v>
      </c>
      <c r="P686">
        <v>13.958</v>
      </c>
      <c r="Q686">
        <v>2.7919999999999998</v>
      </c>
      <c r="R686">
        <v>25.96</v>
      </c>
      <c r="S686">
        <v>855.12199999999996</v>
      </c>
      <c r="T686">
        <v>-855.12199999999996</v>
      </c>
      <c r="U686">
        <v>-871.87199999999996</v>
      </c>
      <c r="V686">
        <v>-71.98</v>
      </c>
      <c r="W686">
        <v>0</v>
      </c>
      <c r="X686">
        <v>61</v>
      </c>
      <c r="Y686">
        <v>0</v>
      </c>
      <c r="Z686">
        <v>10.98</v>
      </c>
      <c r="AA686">
        <v>1</v>
      </c>
      <c r="AB686" t="s">
        <v>116</v>
      </c>
      <c r="AC686">
        <v>3500</v>
      </c>
      <c r="AD686">
        <v>2350.1480000000001</v>
      </c>
      <c r="AE686">
        <v>0</v>
      </c>
      <c r="AF686">
        <v>2350.1480000000001</v>
      </c>
      <c r="AG686">
        <v>0</v>
      </c>
      <c r="AI686">
        <v>0</v>
      </c>
      <c r="AJ686">
        <v>-871.87199999999996</v>
      </c>
      <c r="AK686">
        <v>-71.98</v>
      </c>
      <c r="AL686">
        <v>3294</v>
      </c>
      <c r="AM686" s="1"/>
      <c r="AN686" s="1"/>
      <c r="AO686" s="1"/>
      <c r="AP686">
        <v>0</v>
      </c>
      <c r="AQ686">
        <v>2791.53</v>
      </c>
      <c r="AR686">
        <v>18</v>
      </c>
      <c r="AS686">
        <v>0</v>
      </c>
      <c r="AT686">
        <v>0</v>
      </c>
      <c r="AU686">
        <v>0.5</v>
      </c>
      <c r="AV686">
        <v>0</v>
      </c>
      <c r="AW686">
        <v>0</v>
      </c>
      <c r="AX686">
        <v>0.1</v>
      </c>
      <c r="AY686" t="s">
        <v>112</v>
      </c>
      <c r="AZ686" t="s">
        <v>160</v>
      </c>
      <c r="BC686">
        <v>0</v>
      </c>
      <c r="BD686">
        <v>0</v>
      </c>
      <c r="BE686">
        <v>0</v>
      </c>
      <c r="BF686">
        <v>0</v>
      </c>
      <c r="BG686">
        <v>0</v>
      </c>
      <c r="BJ686">
        <v>25.96</v>
      </c>
      <c r="BK686">
        <v>0</v>
      </c>
      <c r="BL686">
        <v>855.12199999999996</v>
      </c>
      <c r="BM686">
        <v>-855.12199999999996</v>
      </c>
      <c r="BN686">
        <v>0</v>
      </c>
      <c r="BO686">
        <v>0</v>
      </c>
      <c r="BP686">
        <v>0</v>
      </c>
      <c r="BQ686">
        <v>500</v>
      </c>
      <c r="BR686">
        <v>2.7915299999999998</v>
      </c>
      <c r="BS686" t="s">
        <v>1257</v>
      </c>
      <c r="BT686">
        <v>0</v>
      </c>
      <c r="BU686">
        <v>13.958</v>
      </c>
      <c r="BV686">
        <v>0</v>
      </c>
      <c r="BW686">
        <v>2.7919999999999998</v>
      </c>
      <c r="DC686">
        <f t="shared" si="50"/>
        <v>3294</v>
      </c>
      <c r="DD686">
        <f t="shared" si="51"/>
        <v>855.12199999999996</v>
      </c>
      <c r="DE686">
        <f t="shared" si="52"/>
        <v>16.75</v>
      </c>
      <c r="DF686">
        <f t="shared" si="53"/>
        <v>71.98</v>
      </c>
      <c r="DG686">
        <f t="shared" si="54"/>
        <v>516.43799999999999</v>
      </c>
      <c r="DH686">
        <v>2350.1480000000001</v>
      </c>
    </row>
    <row r="687" spans="1:112" x14ac:dyDescent="0.3">
      <c r="A687">
        <v>8758986667</v>
      </c>
      <c r="B687">
        <v>10759066014</v>
      </c>
      <c r="C687" s="1">
        <v>45946.780555555553</v>
      </c>
      <c r="D687" s="1">
        <v>45949.658333333333</v>
      </c>
      <c r="E687" t="s">
        <v>776</v>
      </c>
      <c r="F687">
        <v>3194</v>
      </c>
      <c r="G687">
        <v>0</v>
      </c>
      <c r="H687">
        <v>3194.01</v>
      </c>
      <c r="I687">
        <v>4000</v>
      </c>
      <c r="J687">
        <v>600</v>
      </c>
      <c r="K687" t="s">
        <v>120</v>
      </c>
      <c r="L687">
        <v>18</v>
      </c>
      <c r="M687">
        <v>0</v>
      </c>
      <c r="N687">
        <v>243.61</v>
      </c>
      <c r="O687">
        <v>243.61</v>
      </c>
      <c r="P687">
        <v>13.534000000000001</v>
      </c>
      <c r="Q687">
        <v>2.7069999999999999</v>
      </c>
      <c r="R687">
        <v>24.78</v>
      </c>
      <c r="S687">
        <v>791.476</v>
      </c>
      <c r="T687">
        <v>-791.476</v>
      </c>
      <c r="U687">
        <v>-807.71699999999998</v>
      </c>
      <c r="V687">
        <v>-76.7</v>
      </c>
      <c r="W687">
        <v>0</v>
      </c>
      <c r="X687">
        <v>65</v>
      </c>
      <c r="Y687">
        <v>0</v>
      </c>
      <c r="Z687">
        <v>11.7</v>
      </c>
      <c r="AA687">
        <v>1</v>
      </c>
      <c r="AB687" t="s">
        <v>131</v>
      </c>
      <c r="AC687">
        <v>3400</v>
      </c>
      <c r="AD687">
        <v>2309.5929999999998</v>
      </c>
      <c r="AE687">
        <v>0</v>
      </c>
      <c r="AF687">
        <v>2309.5929999999998</v>
      </c>
      <c r="AG687">
        <v>-807.71699999999998</v>
      </c>
      <c r="AH687">
        <v>-76.7</v>
      </c>
      <c r="AI687">
        <v>3194.01</v>
      </c>
      <c r="AJ687">
        <v>0</v>
      </c>
      <c r="AL687">
        <v>0</v>
      </c>
      <c r="AM687" s="1"/>
      <c r="AN687" s="1"/>
      <c r="AO687" s="1"/>
      <c r="AP687">
        <v>0</v>
      </c>
      <c r="AQ687">
        <v>2706.78</v>
      </c>
      <c r="AR687">
        <v>0</v>
      </c>
      <c r="AS687">
        <v>9</v>
      </c>
      <c r="AT687">
        <v>9</v>
      </c>
      <c r="AU687">
        <v>0</v>
      </c>
      <c r="AV687">
        <v>0.25</v>
      </c>
      <c r="AW687">
        <v>0.25</v>
      </c>
      <c r="AX687">
        <v>0.1</v>
      </c>
      <c r="AY687" t="s">
        <v>112</v>
      </c>
      <c r="AZ687" t="s">
        <v>124</v>
      </c>
      <c r="BA687">
        <v>24.78</v>
      </c>
      <c r="BB687">
        <v>0</v>
      </c>
      <c r="BC687">
        <v>791.476</v>
      </c>
      <c r="BD687">
        <v>-791.476</v>
      </c>
      <c r="BE687">
        <v>0</v>
      </c>
      <c r="BF687">
        <v>0</v>
      </c>
      <c r="BG687">
        <v>0</v>
      </c>
      <c r="BH687">
        <v>600</v>
      </c>
      <c r="BI687">
        <v>2.7067800000000002</v>
      </c>
      <c r="BL687">
        <v>0</v>
      </c>
      <c r="BM687">
        <v>0</v>
      </c>
      <c r="BN687">
        <v>0</v>
      </c>
      <c r="BO687">
        <v>0</v>
      </c>
      <c r="BP687">
        <v>0</v>
      </c>
      <c r="BS687" t="s">
        <v>1258</v>
      </c>
      <c r="BT687">
        <v>13.534000000000001</v>
      </c>
      <c r="BU687">
        <v>0</v>
      </c>
      <c r="BV687">
        <v>2.7069999999999999</v>
      </c>
      <c r="BW687">
        <v>0</v>
      </c>
      <c r="DC687">
        <f t="shared" si="50"/>
        <v>3194.01</v>
      </c>
      <c r="DD687">
        <f t="shared" si="51"/>
        <v>791.476</v>
      </c>
      <c r="DE687">
        <f t="shared" si="52"/>
        <v>16.241</v>
      </c>
      <c r="DF687">
        <f t="shared" si="53"/>
        <v>76.7</v>
      </c>
      <c r="DG687">
        <f t="shared" si="54"/>
        <v>500.75400000000002</v>
      </c>
      <c r="DH687">
        <v>2309.5930000000003</v>
      </c>
    </row>
    <row r="688" spans="1:112" x14ac:dyDescent="0.3">
      <c r="A688">
        <v>8766342429</v>
      </c>
      <c r="B688">
        <v>10766479522</v>
      </c>
      <c r="C688" s="1">
        <v>45953.529861111114</v>
      </c>
      <c r="D688" s="1">
        <v>45956.470833333333</v>
      </c>
      <c r="E688" t="s">
        <v>1259</v>
      </c>
      <c r="F688">
        <v>2886</v>
      </c>
      <c r="G688">
        <v>2886</v>
      </c>
      <c r="H688">
        <v>0</v>
      </c>
      <c r="I688">
        <v>3500</v>
      </c>
      <c r="J688">
        <v>408</v>
      </c>
      <c r="K688" t="s">
        <v>109</v>
      </c>
      <c r="L688">
        <v>18</v>
      </c>
      <c r="M688">
        <v>440.24</v>
      </c>
      <c r="N688">
        <v>0</v>
      </c>
      <c r="O688">
        <v>0</v>
      </c>
      <c r="P688">
        <v>12.228999999999999</v>
      </c>
      <c r="Q688">
        <v>2.4460000000000002</v>
      </c>
      <c r="R688">
        <v>21.24</v>
      </c>
      <c r="S688">
        <v>612.98599999999999</v>
      </c>
      <c r="T688">
        <v>-612.98599999999999</v>
      </c>
      <c r="U688">
        <v>-627.66099999999994</v>
      </c>
      <c r="V688">
        <v>-71.98</v>
      </c>
      <c r="W688">
        <v>0</v>
      </c>
      <c r="X688">
        <v>61</v>
      </c>
      <c r="Y688">
        <v>0</v>
      </c>
      <c r="Z688">
        <v>10.98</v>
      </c>
      <c r="AA688">
        <v>1</v>
      </c>
      <c r="AB688" t="s">
        <v>110</v>
      </c>
      <c r="AC688">
        <v>3092</v>
      </c>
      <c r="AD688">
        <v>2186.3589999999999</v>
      </c>
      <c r="AE688">
        <v>0</v>
      </c>
      <c r="AF688">
        <v>2186.3589999999999</v>
      </c>
      <c r="AG688">
        <v>0</v>
      </c>
      <c r="AI688">
        <v>0</v>
      </c>
      <c r="AJ688">
        <v>-627.66099999999994</v>
      </c>
      <c r="AK688">
        <v>-71.98</v>
      </c>
      <c r="AL688">
        <v>2886</v>
      </c>
      <c r="AM688" s="1"/>
      <c r="AN688" s="1"/>
      <c r="AO688" s="1"/>
      <c r="AP688">
        <v>0</v>
      </c>
      <c r="AQ688">
        <v>2445.7600000000002</v>
      </c>
      <c r="AR688">
        <v>18</v>
      </c>
      <c r="AS688">
        <v>0</v>
      </c>
      <c r="AT688">
        <v>0</v>
      </c>
      <c r="AU688">
        <v>0.5</v>
      </c>
      <c r="AV688">
        <v>0</v>
      </c>
      <c r="AW688">
        <v>0</v>
      </c>
      <c r="AX688">
        <v>0.1</v>
      </c>
      <c r="AY688" t="s">
        <v>112</v>
      </c>
      <c r="AZ688" t="s">
        <v>128</v>
      </c>
      <c r="BC688">
        <v>0</v>
      </c>
      <c r="BD688">
        <v>0</v>
      </c>
      <c r="BE688">
        <v>0</v>
      </c>
      <c r="BF688">
        <v>0</v>
      </c>
      <c r="BG688">
        <v>0</v>
      </c>
      <c r="BJ688">
        <v>21.24</v>
      </c>
      <c r="BK688">
        <v>0</v>
      </c>
      <c r="BL688">
        <v>612.98599999999999</v>
      </c>
      <c r="BM688">
        <v>-612.98599999999999</v>
      </c>
      <c r="BN688">
        <v>0</v>
      </c>
      <c r="BO688">
        <v>0</v>
      </c>
      <c r="BP688">
        <v>0</v>
      </c>
      <c r="BQ688">
        <v>408</v>
      </c>
      <c r="BR688">
        <v>2.4457599999999999</v>
      </c>
      <c r="BS688" t="s">
        <v>1232</v>
      </c>
      <c r="BT688">
        <v>0</v>
      </c>
      <c r="BU688">
        <v>12.228999999999999</v>
      </c>
      <c r="BV688">
        <v>0</v>
      </c>
      <c r="BW688">
        <v>2.4460000000000002</v>
      </c>
      <c r="DC688">
        <f t="shared" si="50"/>
        <v>2886</v>
      </c>
      <c r="DD688">
        <f t="shared" si="51"/>
        <v>612.98599999999999</v>
      </c>
      <c r="DE688">
        <f t="shared" si="52"/>
        <v>14.674999999999999</v>
      </c>
      <c r="DF688">
        <f t="shared" si="53"/>
        <v>71.98</v>
      </c>
      <c r="DG688">
        <f t="shared" si="54"/>
        <v>452.46899999999999</v>
      </c>
      <c r="DH688">
        <v>2186.3589999999999</v>
      </c>
    </row>
    <row r="689" spans="1:112" x14ac:dyDescent="0.3">
      <c r="A689">
        <v>8753962370</v>
      </c>
      <c r="B689">
        <v>10754011409</v>
      </c>
      <c r="C689" s="1">
        <v>45944.447916666664</v>
      </c>
      <c r="D689" s="1">
        <v>45949.606944444444</v>
      </c>
      <c r="E689" t="s">
        <v>1260</v>
      </c>
      <c r="F689">
        <v>2032</v>
      </c>
      <c r="G689">
        <v>330.41300000000001</v>
      </c>
      <c r="H689">
        <v>1701.587</v>
      </c>
      <c r="I689">
        <v>4500</v>
      </c>
      <c r="J689">
        <v>2144</v>
      </c>
      <c r="K689" t="s">
        <v>109</v>
      </c>
      <c r="L689">
        <v>5</v>
      </c>
      <c r="M689">
        <v>96.76</v>
      </c>
      <c r="N689">
        <v>0</v>
      </c>
      <c r="O689">
        <v>0</v>
      </c>
      <c r="P689">
        <v>9.6760000000000002</v>
      </c>
      <c r="Q689">
        <v>1.9359999999999999</v>
      </c>
      <c r="R689">
        <v>31.86</v>
      </c>
      <c r="S689">
        <v>647.39499999999998</v>
      </c>
      <c r="T689">
        <v>-647.39499999999998</v>
      </c>
      <c r="U689">
        <v>-659.00699999999995</v>
      </c>
      <c r="V689">
        <v>-71.98</v>
      </c>
      <c r="W689">
        <v>0</v>
      </c>
      <c r="X689">
        <v>61</v>
      </c>
      <c r="Y689">
        <v>0</v>
      </c>
      <c r="Z689">
        <v>10.98</v>
      </c>
      <c r="AA689">
        <v>1</v>
      </c>
      <c r="AB689" t="s">
        <v>116</v>
      </c>
      <c r="AC689">
        <v>2238</v>
      </c>
      <c r="AD689">
        <v>1301.0129999999999</v>
      </c>
      <c r="AE689">
        <v>0</v>
      </c>
      <c r="AF689">
        <v>1301.0129999999999</v>
      </c>
      <c r="AG689">
        <v>-551.84900000000005</v>
      </c>
      <c r="AH689">
        <v>-60.275579999999998</v>
      </c>
      <c r="AI689">
        <v>1701.587</v>
      </c>
      <c r="AJ689">
        <v>-107.158</v>
      </c>
      <c r="AK689">
        <v>-11.704420000000001</v>
      </c>
      <c r="AL689">
        <v>330.41300000000001</v>
      </c>
      <c r="AM689" s="1"/>
      <c r="AN689" s="1"/>
      <c r="AO689" s="1"/>
      <c r="AP689">
        <v>300</v>
      </c>
      <c r="AQ689">
        <v>1935.24</v>
      </c>
      <c r="AR689">
        <v>5</v>
      </c>
      <c r="AS689">
        <v>0</v>
      </c>
      <c r="AT689">
        <v>0</v>
      </c>
      <c r="AU689">
        <v>0.5</v>
      </c>
      <c r="AV689">
        <v>0</v>
      </c>
      <c r="AW689">
        <v>0</v>
      </c>
      <c r="AX689">
        <v>0.1</v>
      </c>
      <c r="AY689" t="s">
        <v>127</v>
      </c>
      <c r="AZ689" t="s">
        <v>128</v>
      </c>
      <c r="BA689">
        <v>31.86</v>
      </c>
      <c r="BB689">
        <v>0</v>
      </c>
      <c r="BC689">
        <v>542.125</v>
      </c>
      <c r="BD689">
        <v>-542.125</v>
      </c>
      <c r="BE689">
        <v>0</v>
      </c>
      <c r="BF689">
        <v>0</v>
      </c>
      <c r="BG689">
        <v>0</v>
      </c>
      <c r="BH689">
        <v>2144</v>
      </c>
      <c r="BI689">
        <v>1.9352400000000001</v>
      </c>
      <c r="BJ689">
        <v>31.86</v>
      </c>
      <c r="BK689">
        <v>0</v>
      </c>
      <c r="BL689">
        <v>105.27</v>
      </c>
      <c r="BM689">
        <v>-105.27</v>
      </c>
      <c r="BN689">
        <v>0</v>
      </c>
      <c r="BO689">
        <v>0</v>
      </c>
      <c r="BP689">
        <v>0</v>
      </c>
      <c r="BQ689">
        <v>2144</v>
      </c>
      <c r="BR689">
        <v>1.9352400000000001</v>
      </c>
      <c r="BS689" t="s">
        <v>1261</v>
      </c>
      <c r="BT689">
        <v>8.1029999999999998</v>
      </c>
      <c r="BU689">
        <v>1.573</v>
      </c>
      <c r="BV689">
        <v>1.621</v>
      </c>
      <c r="BW689">
        <v>0.315</v>
      </c>
      <c r="DC689">
        <f t="shared" si="50"/>
        <v>2032</v>
      </c>
      <c r="DD689">
        <f t="shared" si="51"/>
        <v>647.39499999999998</v>
      </c>
      <c r="DE689">
        <f t="shared" si="52"/>
        <v>11.612</v>
      </c>
      <c r="DF689">
        <f t="shared" si="53"/>
        <v>71.98</v>
      </c>
      <c r="DG689">
        <f t="shared" si="54"/>
        <v>106.43600000000001</v>
      </c>
      <c r="DH689">
        <v>1301.0129999999999</v>
      </c>
    </row>
    <row r="690" spans="1:112" x14ac:dyDescent="0.3">
      <c r="A690">
        <v>8755590703</v>
      </c>
      <c r="B690">
        <v>10755650644</v>
      </c>
      <c r="C690" s="1">
        <v>45944.813194444447</v>
      </c>
      <c r="D690" s="1">
        <v>45949.504861111112</v>
      </c>
      <c r="E690" t="s">
        <v>130</v>
      </c>
      <c r="F690">
        <v>2886</v>
      </c>
      <c r="G690">
        <v>2886</v>
      </c>
      <c r="H690">
        <v>0</v>
      </c>
      <c r="I690">
        <v>3500</v>
      </c>
      <c r="J690">
        <v>408</v>
      </c>
      <c r="K690" t="s">
        <v>109</v>
      </c>
      <c r="L690">
        <v>18</v>
      </c>
      <c r="M690">
        <v>440.24</v>
      </c>
      <c r="N690">
        <v>0</v>
      </c>
      <c r="O690">
        <v>0</v>
      </c>
      <c r="P690">
        <v>12.228999999999999</v>
      </c>
      <c r="Q690">
        <v>2.4460000000000002</v>
      </c>
      <c r="R690">
        <v>21.24</v>
      </c>
      <c r="S690">
        <v>612.98599999999999</v>
      </c>
      <c r="T690">
        <v>-612.98599999999999</v>
      </c>
      <c r="U690">
        <v>-627.66099999999994</v>
      </c>
      <c r="V690">
        <v>-71.98</v>
      </c>
      <c r="W690">
        <v>0</v>
      </c>
      <c r="X690">
        <v>61</v>
      </c>
      <c r="Y690">
        <v>0</v>
      </c>
      <c r="Z690">
        <v>10.98</v>
      </c>
      <c r="AA690">
        <v>1</v>
      </c>
      <c r="AB690" t="s">
        <v>116</v>
      </c>
      <c r="AC690">
        <v>3092</v>
      </c>
      <c r="AD690">
        <v>2186.3589999999999</v>
      </c>
      <c r="AE690">
        <v>0</v>
      </c>
      <c r="AF690">
        <v>2186.3589999999999</v>
      </c>
      <c r="AG690">
        <v>0</v>
      </c>
      <c r="AI690">
        <v>0</v>
      </c>
      <c r="AJ690">
        <v>-627.66099999999994</v>
      </c>
      <c r="AK690">
        <v>-71.98</v>
      </c>
      <c r="AL690">
        <v>2886</v>
      </c>
      <c r="AM690" s="1"/>
      <c r="AN690" s="1"/>
      <c r="AO690" s="1"/>
      <c r="AP690">
        <v>0</v>
      </c>
      <c r="AQ690">
        <v>2445.7600000000002</v>
      </c>
      <c r="AR690">
        <v>18</v>
      </c>
      <c r="AS690">
        <v>0</v>
      </c>
      <c r="AT690">
        <v>0</v>
      </c>
      <c r="AU690">
        <v>0.5</v>
      </c>
      <c r="AV690">
        <v>0</v>
      </c>
      <c r="AW690">
        <v>0</v>
      </c>
      <c r="AX690">
        <v>0.1</v>
      </c>
      <c r="AY690" t="s">
        <v>112</v>
      </c>
      <c r="AZ690" t="s">
        <v>128</v>
      </c>
      <c r="BC690">
        <v>0</v>
      </c>
      <c r="BD690">
        <v>0</v>
      </c>
      <c r="BE690">
        <v>0</v>
      </c>
      <c r="BF690">
        <v>0</v>
      </c>
      <c r="BG690">
        <v>0</v>
      </c>
      <c r="BJ690">
        <v>21.24</v>
      </c>
      <c r="BK690">
        <v>0</v>
      </c>
      <c r="BL690">
        <v>612.98599999999999</v>
      </c>
      <c r="BM690">
        <v>-612.98599999999999</v>
      </c>
      <c r="BN690">
        <v>0</v>
      </c>
      <c r="BO690">
        <v>0</v>
      </c>
      <c r="BP690">
        <v>0</v>
      </c>
      <c r="BQ690">
        <v>408</v>
      </c>
      <c r="BR690">
        <v>2.4457599999999999</v>
      </c>
      <c r="BS690" t="s">
        <v>1262</v>
      </c>
      <c r="BT690">
        <v>0</v>
      </c>
      <c r="BU690">
        <v>12.228999999999999</v>
      </c>
      <c r="BV690">
        <v>0</v>
      </c>
      <c r="BW690">
        <v>2.4460000000000002</v>
      </c>
      <c r="DC690">
        <f t="shared" si="50"/>
        <v>2886</v>
      </c>
      <c r="DD690">
        <f t="shared" si="51"/>
        <v>612.98599999999999</v>
      </c>
      <c r="DE690">
        <f t="shared" si="52"/>
        <v>14.674999999999999</v>
      </c>
      <c r="DF690">
        <f t="shared" si="53"/>
        <v>71.98</v>
      </c>
      <c r="DG690">
        <f t="shared" si="54"/>
        <v>452.46899999999999</v>
      </c>
      <c r="DH690">
        <v>2186.3589999999999</v>
      </c>
    </row>
    <row r="691" spans="1:112" x14ac:dyDescent="0.3">
      <c r="A691">
        <v>8753247736</v>
      </c>
      <c r="B691">
        <v>10753294475</v>
      </c>
      <c r="C691" s="1">
        <v>45943.809027777781</v>
      </c>
      <c r="D691" s="1">
        <v>45948.573611111111</v>
      </c>
      <c r="E691" t="s">
        <v>1263</v>
      </c>
      <c r="F691">
        <v>3154</v>
      </c>
      <c r="G691">
        <v>0</v>
      </c>
      <c r="H691">
        <v>3154</v>
      </c>
      <c r="I691">
        <v>4000</v>
      </c>
      <c r="J691">
        <v>640</v>
      </c>
      <c r="K691" t="s">
        <v>109</v>
      </c>
      <c r="L691">
        <v>18</v>
      </c>
      <c r="M691">
        <v>481.12</v>
      </c>
      <c r="N691">
        <v>0</v>
      </c>
      <c r="O691">
        <v>0</v>
      </c>
      <c r="P691">
        <v>13.364000000000001</v>
      </c>
      <c r="Q691">
        <v>2.673</v>
      </c>
      <c r="R691">
        <v>21.24</v>
      </c>
      <c r="S691">
        <v>669.91</v>
      </c>
      <c r="T691">
        <v>-669.91</v>
      </c>
      <c r="U691">
        <v>-685.947</v>
      </c>
      <c r="V691">
        <v>-71.98</v>
      </c>
      <c r="W691">
        <v>0</v>
      </c>
      <c r="X691">
        <v>61</v>
      </c>
      <c r="Y691">
        <v>0</v>
      </c>
      <c r="Z691">
        <v>10.98</v>
      </c>
      <c r="AA691">
        <v>1</v>
      </c>
      <c r="AB691" t="s">
        <v>116</v>
      </c>
      <c r="AC691">
        <v>3360</v>
      </c>
      <c r="AD691">
        <v>2396.0729999999999</v>
      </c>
      <c r="AE691">
        <v>0</v>
      </c>
      <c r="AF691">
        <v>2396.0729999999999</v>
      </c>
      <c r="AG691">
        <v>-685.947</v>
      </c>
      <c r="AH691">
        <v>-71.98</v>
      </c>
      <c r="AI691">
        <v>3154</v>
      </c>
      <c r="AJ691">
        <v>0</v>
      </c>
      <c r="AL691">
        <v>0</v>
      </c>
      <c r="AM691" s="1"/>
      <c r="AN691" s="1"/>
      <c r="AO691" s="1"/>
      <c r="AP691">
        <v>0</v>
      </c>
      <c r="AQ691">
        <v>2672.88</v>
      </c>
      <c r="AR691">
        <v>18</v>
      </c>
      <c r="AS691">
        <v>0</v>
      </c>
      <c r="AT691">
        <v>0</v>
      </c>
      <c r="AU691">
        <v>0.5</v>
      </c>
      <c r="AV691">
        <v>0</v>
      </c>
      <c r="AW691">
        <v>0</v>
      </c>
      <c r="AX691">
        <v>0.1</v>
      </c>
      <c r="AY691" t="s">
        <v>112</v>
      </c>
      <c r="AZ691" t="s">
        <v>128</v>
      </c>
      <c r="BA691">
        <v>21.24</v>
      </c>
      <c r="BB691">
        <v>0</v>
      </c>
      <c r="BC691">
        <v>669.91</v>
      </c>
      <c r="BD691">
        <v>-669.91</v>
      </c>
      <c r="BE691">
        <v>0</v>
      </c>
      <c r="BF691">
        <v>0</v>
      </c>
      <c r="BG691">
        <v>0</v>
      </c>
      <c r="BH691">
        <v>640</v>
      </c>
      <c r="BI691">
        <v>2.6728800000000001</v>
      </c>
      <c r="BL691">
        <v>0</v>
      </c>
      <c r="BM691">
        <v>0</v>
      </c>
      <c r="BN691">
        <v>0</v>
      </c>
      <c r="BO691">
        <v>0</v>
      </c>
      <c r="BP691">
        <v>0</v>
      </c>
      <c r="BS691" t="s">
        <v>1264</v>
      </c>
      <c r="BT691">
        <v>13.364000000000001</v>
      </c>
      <c r="BU691">
        <v>0</v>
      </c>
      <c r="BV691">
        <v>2.673</v>
      </c>
      <c r="BW691">
        <v>0</v>
      </c>
      <c r="DC691">
        <f t="shared" si="50"/>
        <v>3154</v>
      </c>
      <c r="DD691">
        <f t="shared" si="51"/>
        <v>669.91</v>
      </c>
      <c r="DE691">
        <f t="shared" si="52"/>
        <v>16.036999999999999</v>
      </c>
      <c r="DF691">
        <f t="shared" si="53"/>
        <v>71.98</v>
      </c>
      <c r="DG691">
        <f t="shared" si="54"/>
        <v>494.48399999999998</v>
      </c>
      <c r="DH691">
        <v>2396.0730000000003</v>
      </c>
    </row>
    <row r="692" spans="1:112" x14ac:dyDescent="0.3">
      <c r="A692">
        <v>8760833963</v>
      </c>
      <c r="B692">
        <v>10760928891</v>
      </c>
      <c r="C692" s="1">
        <v>45947.790972222225</v>
      </c>
      <c r="D692" s="1">
        <v>45951.520833333336</v>
      </c>
      <c r="E692" t="s">
        <v>579</v>
      </c>
      <c r="F692">
        <v>3594</v>
      </c>
      <c r="G692">
        <v>0</v>
      </c>
      <c r="H692">
        <v>3594</v>
      </c>
      <c r="I692">
        <v>4000</v>
      </c>
      <c r="J692">
        <v>200</v>
      </c>
      <c r="K692" t="s">
        <v>109</v>
      </c>
      <c r="L692">
        <v>18</v>
      </c>
      <c r="M692">
        <v>548.24</v>
      </c>
      <c r="N692">
        <v>0</v>
      </c>
      <c r="O692">
        <v>0</v>
      </c>
      <c r="P692">
        <v>15.228999999999999</v>
      </c>
      <c r="Q692">
        <v>3.0459999999999998</v>
      </c>
      <c r="R692">
        <v>25.96</v>
      </c>
      <c r="S692">
        <v>933.00199999999995</v>
      </c>
      <c r="T692">
        <v>-933.00199999999995</v>
      </c>
      <c r="U692">
        <v>-951.27700000000004</v>
      </c>
      <c r="V692">
        <v>-76.7</v>
      </c>
      <c r="W692">
        <v>0</v>
      </c>
      <c r="X692">
        <v>65</v>
      </c>
      <c r="Y692">
        <v>0</v>
      </c>
      <c r="Z692">
        <v>11.7</v>
      </c>
      <c r="AA692">
        <v>1</v>
      </c>
      <c r="AB692" t="s">
        <v>116</v>
      </c>
      <c r="AC692">
        <v>3800</v>
      </c>
      <c r="AD692">
        <v>2566.0230000000001</v>
      </c>
      <c r="AE692">
        <v>0</v>
      </c>
      <c r="AF692">
        <v>2566.0230000000001</v>
      </c>
      <c r="AG692">
        <v>-951.27700000000004</v>
      </c>
      <c r="AH692">
        <v>-76.7</v>
      </c>
      <c r="AI692">
        <v>3594</v>
      </c>
      <c r="AJ692">
        <v>0</v>
      </c>
      <c r="AL692">
        <v>0</v>
      </c>
      <c r="AM692" s="1"/>
      <c r="AN692" s="1"/>
      <c r="AO692" s="1"/>
      <c r="AP692">
        <v>0</v>
      </c>
      <c r="AQ692">
        <v>3045.76</v>
      </c>
      <c r="AR692">
        <v>18</v>
      </c>
      <c r="AS692">
        <v>0</v>
      </c>
      <c r="AT692">
        <v>0</v>
      </c>
      <c r="AU692">
        <v>0.5</v>
      </c>
      <c r="AV692">
        <v>0</v>
      </c>
      <c r="AW692">
        <v>0</v>
      </c>
      <c r="AX692">
        <v>0.1</v>
      </c>
      <c r="AY692" t="s">
        <v>112</v>
      </c>
      <c r="AZ692" t="s">
        <v>160</v>
      </c>
      <c r="BA692">
        <v>25.96</v>
      </c>
      <c r="BB692">
        <v>0</v>
      </c>
      <c r="BC692">
        <v>933.00199999999995</v>
      </c>
      <c r="BD692">
        <v>-933.00199999999995</v>
      </c>
      <c r="BE692">
        <v>0</v>
      </c>
      <c r="BF692">
        <v>0</v>
      </c>
      <c r="BG692">
        <v>0</v>
      </c>
      <c r="BH692">
        <v>200</v>
      </c>
      <c r="BI692">
        <v>3.04576</v>
      </c>
      <c r="BL692">
        <v>0</v>
      </c>
      <c r="BM692">
        <v>0</v>
      </c>
      <c r="BN692">
        <v>0</v>
      </c>
      <c r="BO692">
        <v>0</v>
      </c>
      <c r="BP692">
        <v>0</v>
      </c>
      <c r="BS692" t="s">
        <v>1265</v>
      </c>
      <c r="BT692">
        <v>15.228999999999999</v>
      </c>
      <c r="BU692">
        <v>0</v>
      </c>
      <c r="BV692">
        <v>3.0459999999999998</v>
      </c>
      <c r="BW692">
        <v>0</v>
      </c>
      <c r="DC692">
        <f t="shared" si="50"/>
        <v>3594</v>
      </c>
      <c r="DD692">
        <f t="shared" si="51"/>
        <v>933.00199999999995</v>
      </c>
      <c r="DE692">
        <f t="shared" si="52"/>
        <v>18.274999999999999</v>
      </c>
      <c r="DF692">
        <f t="shared" si="53"/>
        <v>76.7</v>
      </c>
      <c r="DG692">
        <f t="shared" si="54"/>
        <v>563.46900000000005</v>
      </c>
      <c r="DH692">
        <v>2566.0230000000001</v>
      </c>
    </row>
    <row r="693" spans="1:112" x14ac:dyDescent="0.3">
      <c r="A693">
        <v>8752762894</v>
      </c>
      <c r="B693">
        <v>10752806866</v>
      </c>
      <c r="C693" s="1">
        <v>45943.55972222222</v>
      </c>
      <c r="D693" s="1">
        <v>45946.576388888891</v>
      </c>
      <c r="E693" t="s">
        <v>1266</v>
      </c>
      <c r="F693">
        <v>3564</v>
      </c>
      <c r="G693">
        <v>3564</v>
      </c>
      <c r="H693">
        <v>0</v>
      </c>
      <c r="I693">
        <v>4000</v>
      </c>
      <c r="J693">
        <v>230</v>
      </c>
      <c r="K693" t="s">
        <v>109</v>
      </c>
      <c r="L693">
        <v>18</v>
      </c>
      <c r="M693">
        <v>543.66</v>
      </c>
      <c r="N693">
        <v>0</v>
      </c>
      <c r="O693">
        <v>0</v>
      </c>
      <c r="P693">
        <v>15.102</v>
      </c>
      <c r="Q693">
        <v>3.02</v>
      </c>
      <c r="R693">
        <v>24.78</v>
      </c>
      <c r="S693">
        <v>883.15899999999999</v>
      </c>
      <c r="T693">
        <v>-883.15899999999999</v>
      </c>
      <c r="U693">
        <v>-901.28099999999995</v>
      </c>
      <c r="V693">
        <v>-71.98</v>
      </c>
      <c r="W693">
        <v>0</v>
      </c>
      <c r="X693">
        <v>61</v>
      </c>
      <c r="Y693">
        <v>0</v>
      </c>
      <c r="Z693">
        <v>10.98</v>
      </c>
      <c r="AA693">
        <v>1</v>
      </c>
      <c r="AB693" t="s">
        <v>110</v>
      </c>
      <c r="AC693">
        <v>3770</v>
      </c>
      <c r="AD693">
        <v>2590.739</v>
      </c>
      <c r="AE693">
        <v>0</v>
      </c>
      <c r="AF693">
        <v>2590.739</v>
      </c>
      <c r="AG693">
        <v>0</v>
      </c>
      <c r="AI693">
        <v>0</v>
      </c>
      <c r="AJ693">
        <v>-901.28099999999995</v>
      </c>
      <c r="AK693">
        <v>-71.98</v>
      </c>
      <c r="AL693">
        <v>3564</v>
      </c>
      <c r="AM693" s="1"/>
      <c r="AN693" s="1"/>
      <c r="AO693" s="1"/>
      <c r="AP693">
        <v>0</v>
      </c>
      <c r="AQ693">
        <v>3020.34</v>
      </c>
      <c r="AR693">
        <v>18</v>
      </c>
      <c r="AS693">
        <v>0</v>
      </c>
      <c r="AT693">
        <v>0</v>
      </c>
      <c r="AU693">
        <v>0.5</v>
      </c>
      <c r="AV693">
        <v>0</v>
      </c>
      <c r="AW693">
        <v>0</v>
      </c>
      <c r="AX693">
        <v>0.1</v>
      </c>
      <c r="AY693" t="s">
        <v>112</v>
      </c>
      <c r="AZ693" t="s">
        <v>124</v>
      </c>
      <c r="BC693">
        <v>0</v>
      </c>
      <c r="BD693">
        <v>0</v>
      </c>
      <c r="BE693">
        <v>0</v>
      </c>
      <c r="BF693">
        <v>0</v>
      </c>
      <c r="BG693">
        <v>0</v>
      </c>
      <c r="BJ693">
        <v>24.78</v>
      </c>
      <c r="BK693">
        <v>0</v>
      </c>
      <c r="BL693">
        <v>883.15899999999999</v>
      </c>
      <c r="BM693">
        <v>-883.15899999999999</v>
      </c>
      <c r="BN693">
        <v>0</v>
      </c>
      <c r="BO693">
        <v>0</v>
      </c>
      <c r="BP693">
        <v>0</v>
      </c>
      <c r="BQ693">
        <v>230</v>
      </c>
      <c r="BR693">
        <v>3.02034</v>
      </c>
      <c r="BS693" t="s">
        <v>1267</v>
      </c>
      <c r="BT693">
        <v>0</v>
      </c>
      <c r="BU693">
        <v>15.102</v>
      </c>
      <c r="BV693">
        <v>0</v>
      </c>
      <c r="BW693">
        <v>3.02</v>
      </c>
      <c r="DC693">
        <f t="shared" si="50"/>
        <v>3564</v>
      </c>
      <c r="DD693">
        <f t="shared" si="51"/>
        <v>883.15899999999999</v>
      </c>
      <c r="DE693">
        <f t="shared" si="52"/>
        <v>18.122</v>
      </c>
      <c r="DF693">
        <f t="shared" si="53"/>
        <v>71.98</v>
      </c>
      <c r="DG693">
        <f t="shared" si="54"/>
        <v>558.76199999999994</v>
      </c>
      <c r="DH693">
        <v>2590.739</v>
      </c>
    </row>
    <row r="694" spans="1:112" x14ac:dyDescent="0.3">
      <c r="A694">
        <v>8755664593</v>
      </c>
      <c r="B694">
        <v>10755724537</v>
      </c>
      <c r="C694" s="1">
        <v>45945.45416666667</v>
      </c>
      <c r="D694" s="1">
        <v>45950.640972222223</v>
      </c>
      <c r="E694" t="s">
        <v>1268</v>
      </c>
      <c r="F694">
        <v>2396</v>
      </c>
      <c r="G694">
        <v>2396</v>
      </c>
      <c r="H694">
        <v>0</v>
      </c>
      <c r="I694">
        <v>3250</v>
      </c>
      <c r="J694">
        <v>648</v>
      </c>
      <c r="K694" t="s">
        <v>109</v>
      </c>
      <c r="L694">
        <v>5</v>
      </c>
      <c r="M694">
        <v>114.1</v>
      </c>
      <c r="N694">
        <v>0</v>
      </c>
      <c r="O694">
        <v>0</v>
      </c>
      <c r="P694">
        <v>11.41</v>
      </c>
      <c r="Q694">
        <v>2.282</v>
      </c>
      <c r="R694">
        <v>25.96</v>
      </c>
      <c r="S694">
        <v>622.00199999999995</v>
      </c>
      <c r="T694">
        <v>-622.00199999999995</v>
      </c>
      <c r="U694">
        <v>-635.69399999999996</v>
      </c>
      <c r="V694">
        <v>-71.98</v>
      </c>
      <c r="W694">
        <v>0</v>
      </c>
      <c r="X694">
        <v>61</v>
      </c>
      <c r="Y694">
        <v>0</v>
      </c>
      <c r="Z694">
        <v>10.98</v>
      </c>
      <c r="AA694">
        <v>1</v>
      </c>
      <c r="AB694" t="s">
        <v>116</v>
      </c>
      <c r="AC694">
        <v>2602</v>
      </c>
      <c r="AD694">
        <v>1688.326</v>
      </c>
      <c r="AE694">
        <v>0</v>
      </c>
      <c r="AF694">
        <v>1688.326</v>
      </c>
      <c r="AG694">
        <v>0</v>
      </c>
      <c r="AI694">
        <v>0</v>
      </c>
      <c r="AJ694">
        <v>-635.69399999999996</v>
      </c>
      <c r="AK694">
        <v>-71.98</v>
      </c>
      <c r="AL694">
        <v>2396</v>
      </c>
      <c r="AM694" s="1"/>
      <c r="AN694" s="1"/>
      <c r="AO694" s="1"/>
      <c r="AP694">
        <v>0</v>
      </c>
      <c r="AQ694">
        <v>2281.9</v>
      </c>
      <c r="AR694">
        <v>5</v>
      </c>
      <c r="AS694">
        <v>0</v>
      </c>
      <c r="AT694">
        <v>0</v>
      </c>
      <c r="AU694">
        <v>0.5</v>
      </c>
      <c r="AV694">
        <v>0</v>
      </c>
      <c r="AW694">
        <v>0</v>
      </c>
      <c r="AX694">
        <v>0.1</v>
      </c>
      <c r="AY694" t="s">
        <v>121</v>
      </c>
      <c r="AZ694" t="s">
        <v>113</v>
      </c>
      <c r="BC694">
        <v>0</v>
      </c>
      <c r="BD694">
        <v>0</v>
      </c>
      <c r="BE694">
        <v>0</v>
      </c>
      <c r="BF694">
        <v>0</v>
      </c>
      <c r="BG694">
        <v>0</v>
      </c>
      <c r="BJ694">
        <v>25.96</v>
      </c>
      <c r="BK694">
        <v>0</v>
      </c>
      <c r="BL694">
        <v>622.00199999999995</v>
      </c>
      <c r="BM694">
        <v>-622.00199999999995</v>
      </c>
      <c r="BN694">
        <v>0</v>
      </c>
      <c r="BO694">
        <v>0</v>
      </c>
      <c r="BP694">
        <v>0</v>
      </c>
      <c r="BQ694">
        <v>648</v>
      </c>
      <c r="BR694">
        <v>2.2818999999999998</v>
      </c>
      <c r="BS694" t="s">
        <v>1269</v>
      </c>
      <c r="BT694">
        <v>0</v>
      </c>
      <c r="BU694">
        <v>11.41</v>
      </c>
      <c r="BV694">
        <v>0</v>
      </c>
      <c r="BW694">
        <v>2.282</v>
      </c>
      <c r="DC694">
        <f t="shared" si="50"/>
        <v>2396</v>
      </c>
      <c r="DD694">
        <f t="shared" si="51"/>
        <v>622.00199999999995</v>
      </c>
      <c r="DE694">
        <f t="shared" si="52"/>
        <v>13.692</v>
      </c>
      <c r="DF694">
        <f t="shared" si="53"/>
        <v>71.98</v>
      </c>
      <c r="DG694">
        <f t="shared" si="54"/>
        <v>125.50999999999999</v>
      </c>
      <c r="DH694">
        <v>1688.326</v>
      </c>
    </row>
    <row r="695" spans="1:112" x14ac:dyDescent="0.3">
      <c r="A695">
        <v>8770690188</v>
      </c>
      <c r="B695">
        <v>10770853859</v>
      </c>
      <c r="C695" s="1">
        <v>45957.479166666664</v>
      </c>
      <c r="D695" s="1">
        <v>45960.481249999997</v>
      </c>
      <c r="E695" t="s">
        <v>1270</v>
      </c>
      <c r="F695">
        <v>1998</v>
      </c>
      <c r="G695">
        <v>0</v>
      </c>
      <c r="H695">
        <v>1998</v>
      </c>
      <c r="I695">
        <v>2750</v>
      </c>
      <c r="J695">
        <v>546</v>
      </c>
      <c r="K695" t="s">
        <v>120</v>
      </c>
      <c r="L695">
        <v>5</v>
      </c>
      <c r="M695">
        <v>0</v>
      </c>
      <c r="N695">
        <v>47.57</v>
      </c>
      <c r="O695">
        <v>47.57</v>
      </c>
      <c r="P695">
        <v>9.5139999999999993</v>
      </c>
      <c r="Q695">
        <v>1.903</v>
      </c>
      <c r="R695">
        <v>27.14</v>
      </c>
      <c r="S695">
        <v>542.25699999999995</v>
      </c>
      <c r="T695">
        <v>-542.25699999999995</v>
      </c>
      <c r="U695">
        <v>-553.67399999999998</v>
      </c>
      <c r="V695">
        <v>-53.1</v>
      </c>
      <c r="W695">
        <v>0</v>
      </c>
      <c r="X695">
        <v>45</v>
      </c>
      <c r="Y695">
        <v>0</v>
      </c>
      <c r="Z695">
        <v>8.1</v>
      </c>
      <c r="AA695">
        <v>1</v>
      </c>
      <c r="AB695" t="s">
        <v>110</v>
      </c>
      <c r="AC695">
        <v>2204</v>
      </c>
      <c r="AD695">
        <v>1391.2260000000001</v>
      </c>
      <c r="AE695">
        <v>0</v>
      </c>
      <c r="AF695">
        <v>1391.2260000000001</v>
      </c>
      <c r="AG695">
        <v>-553.67399999999998</v>
      </c>
      <c r="AH695">
        <v>-53.1</v>
      </c>
      <c r="AI695">
        <v>1998</v>
      </c>
      <c r="AJ695">
        <v>0</v>
      </c>
      <c r="AL695">
        <v>0</v>
      </c>
      <c r="AM695" s="1"/>
      <c r="AN695" s="1"/>
      <c r="AO695" s="1"/>
      <c r="AP695">
        <v>0</v>
      </c>
      <c r="AQ695">
        <v>1902.86</v>
      </c>
      <c r="AR695">
        <v>0</v>
      </c>
      <c r="AS695">
        <v>2.5</v>
      </c>
      <c r="AT695">
        <v>2.5</v>
      </c>
      <c r="AU695">
        <v>0</v>
      </c>
      <c r="AV695">
        <v>0.25</v>
      </c>
      <c r="AW695">
        <v>0.25</v>
      </c>
      <c r="AX695">
        <v>0.1</v>
      </c>
      <c r="AY695" t="s">
        <v>121</v>
      </c>
      <c r="AZ695" t="s">
        <v>128</v>
      </c>
      <c r="BA695">
        <v>27.14</v>
      </c>
      <c r="BB695">
        <v>0</v>
      </c>
      <c r="BC695">
        <v>542.25699999999995</v>
      </c>
      <c r="BD695">
        <v>-542.25699999999995</v>
      </c>
      <c r="BE695">
        <v>0</v>
      </c>
      <c r="BF695">
        <v>0</v>
      </c>
      <c r="BG695">
        <v>0</v>
      </c>
      <c r="BH695">
        <v>546</v>
      </c>
      <c r="BI695">
        <v>1.90286</v>
      </c>
      <c r="BL695">
        <v>0</v>
      </c>
      <c r="BM695">
        <v>0</v>
      </c>
      <c r="BN695">
        <v>0</v>
      </c>
      <c r="BO695">
        <v>0</v>
      </c>
      <c r="BP695">
        <v>0</v>
      </c>
      <c r="BS695" t="s">
        <v>1271</v>
      </c>
      <c r="BT695">
        <v>9.5139999999999993</v>
      </c>
      <c r="BU695">
        <v>0</v>
      </c>
      <c r="BV695">
        <v>1.903</v>
      </c>
      <c r="BW695">
        <v>0</v>
      </c>
      <c r="DC695">
        <f t="shared" si="50"/>
        <v>1998</v>
      </c>
      <c r="DD695">
        <f t="shared" si="51"/>
        <v>542.25699999999995</v>
      </c>
      <c r="DE695">
        <f t="shared" si="52"/>
        <v>11.417</v>
      </c>
      <c r="DF695">
        <f t="shared" si="53"/>
        <v>53.1</v>
      </c>
      <c r="DG695">
        <f t="shared" si="54"/>
        <v>104.654</v>
      </c>
      <c r="DH695">
        <v>1391.2260000000001</v>
      </c>
    </row>
    <row r="696" spans="1:112" x14ac:dyDescent="0.3">
      <c r="A696">
        <v>8751927055</v>
      </c>
      <c r="B696">
        <v>10751966217</v>
      </c>
      <c r="C696" s="1">
        <v>45943.449305555558</v>
      </c>
      <c r="D696" s="1">
        <v>45947.40625</v>
      </c>
      <c r="E696" t="s">
        <v>421</v>
      </c>
      <c r="F696">
        <v>3564</v>
      </c>
      <c r="G696">
        <v>3564</v>
      </c>
      <c r="H696">
        <v>0</v>
      </c>
      <c r="I696">
        <v>4000</v>
      </c>
      <c r="J696">
        <v>230</v>
      </c>
      <c r="K696" t="s">
        <v>109</v>
      </c>
      <c r="L696">
        <v>18</v>
      </c>
      <c r="M696">
        <v>543.66</v>
      </c>
      <c r="N696">
        <v>0</v>
      </c>
      <c r="O696">
        <v>0</v>
      </c>
      <c r="P696">
        <v>15.102</v>
      </c>
      <c r="Q696">
        <v>3.02</v>
      </c>
      <c r="R696">
        <v>24.78</v>
      </c>
      <c r="S696">
        <v>883.15899999999999</v>
      </c>
      <c r="T696">
        <v>-883.15899999999999</v>
      </c>
      <c r="U696">
        <v>-901.28099999999995</v>
      </c>
      <c r="V696">
        <v>-71.98</v>
      </c>
      <c r="W696">
        <v>0</v>
      </c>
      <c r="X696">
        <v>61</v>
      </c>
      <c r="Y696">
        <v>0</v>
      </c>
      <c r="Z696">
        <v>10.98</v>
      </c>
      <c r="AA696">
        <v>1</v>
      </c>
      <c r="AB696" t="s">
        <v>116</v>
      </c>
      <c r="AC696">
        <v>3770</v>
      </c>
      <c r="AD696">
        <v>2590.739</v>
      </c>
      <c r="AE696">
        <v>0</v>
      </c>
      <c r="AF696">
        <v>2590.739</v>
      </c>
      <c r="AG696">
        <v>0</v>
      </c>
      <c r="AI696">
        <v>0</v>
      </c>
      <c r="AJ696">
        <v>-901.28099999999995</v>
      </c>
      <c r="AK696">
        <v>-71.98</v>
      </c>
      <c r="AL696">
        <v>3564</v>
      </c>
      <c r="AM696" s="1"/>
      <c r="AN696" s="1"/>
      <c r="AO696" s="1"/>
      <c r="AP696">
        <v>0</v>
      </c>
      <c r="AQ696">
        <v>3020.34</v>
      </c>
      <c r="AR696">
        <v>18</v>
      </c>
      <c r="AS696">
        <v>0</v>
      </c>
      <c r="AT696">
        <v>0</v>
      </c>
      <c r="AU696">
        <v>0.5</v>
      </c>
      <c r="AV696">
        <v>0</v>
      </c>
      <c r="AW696">
        <v>0</v>
      </c>
      <c r="AX696">
        <v>0.1</v>
      </c>
      <c r="AY696" t="s">
        <v>112</v>
      </c>
      <c r="AZ696" t="s">
        <v>113</v>
      </c>
      <c r="BC696">
        <v>0</v>
      </c>
      <c r="BD696">
        <v>0</v>
      </c>
      <c r="BE696">
        <v>0</v>
      </c>
      <c r="BF696">
        <v>0</v>
      </c>
      <c r="BG696">
        <v>0</v>
      </c>
      <c r="BJ696">
        <v>24.78</v>
      </c>
      <c r="BK696">
        <v>0</v>
      </c>
      <c r="BL696">
        <v>883.15899999999999</v>
      </c>
      <c r="BM696">
        <v>-883.15899999999999</v>
      </c>
      <c r="BN696">
        <v>0</v>
      </c>
      <c r="BO696">
        <v>0</v>
      </c>
      <c r="BP696">
        <v>0</v>
      </c>
      <c r="BQ696">
        <v>230</v>
      </c>
      <c r="BR696">
        <v>3.02034</v>
      </c>
      <c r="BS696" t="s">
        <v>1272</v>
      </c>
      <c r="BT696">
        <v>0</v>
      </c>
      <c r="BU696">
        <v>15.102</v>
      </c>
      <c r="BV696">
        <v>0</v>
      </c>
      <c r="BW696">
        <v>3.02</v>
      </c>
      <c r="DC696">
        <f t="shared" si="50"/>
        <v>3564</v>
      </c>
      <c r="DD696">
        <f t="shared" si="51"/>
        <v>883.15899999999999</v>
      </c>
      <c r="DE696">
        <f t="shared" si="52"/>
        <v>18.122</v>
      </c>
      <c r="DF696">
        <f t="shared" si="53"/>
        <v>71.98</v>
      </c>
      <c r="DG696">
        <f t="shared" si="54"/>
        <v>558.76199999999994</v>
      </c>
      <c r="DH696">
        <v>2590.739</v>
      </c>
    </row>
    <row r="697" spans="1:112" x14ac:dyDescent="0.3">
      <c r="A697">
        <v>8766309423</v>
      </c>
      <c r="B697">
        <v>10766446510</v>
      </c>
      <c r="C697" s="1">
        <v>45953.529861111114</v>
      </c>
      <c r="D697" s="1">
        <v>45958.486111111109</v>
      </c>
      <c r="E697" t="s">
        <v>628</v>
      </c>
      <c r="F697">
        <v>3564</v>
      </c>
      <c r="G697">
        <v>3564</v>
      </c>
      <c r="H697">
        <v>0</v>
      </c>
      <c r="I697">
        <v>4000</v>
      </c>
      <c r="J697">
        <v>230</v>
      </c>
      <c r="K697" t="s">
        <v>109</v>
      </c>
      <c r="L697">
        <v>18</v>
      </c>
      <c r="M697">
        <v>543.66</v>
      </c>
      <c r="N697">
        <v>0</v>
      </c>
      <c r="O697">
        <v>0</v>
      </c>
      <c r="P697">
        <v>15.102</v>
      </c>
      <c r="Q697">
        <v>3.02</v>
      </c>
      <c r="R697">
        <v>24.78</v>
      </c>
      <c r="S697">
        <v>883.15899999999999</v>
      </c>
      <c r="T697">
        <v>-883.15899999999999</v>
      </c>
      <c r="U697">
        <v>-901.28099999999995</v>
      </c>
      <c r="V697">
        <v>-71.98</v>
      </c>
      <c r="W697">
        <v>0</v>
      </c>
      <c r="X697">
        <v>61</v>
      </c>
      <c r="Y697">
        <v>0</v>
      </c>
      <c r="Z697">
        <v>10.98</v>
      </c>
      <c r="AA697">
        <v>1</v>
      </c>
      <c r="AB697" t="s">
        <v>116</v>
      </c>
      <c r="AC697">
        <v>3770</v>
      </c>
      <c r="AD697">
        <v>2590.739</v>
      </c>
      <c r="AE697">
        <v>0</v>
      </c>
      <c r="AF697">
        <v>2590.739</v>
      </c>
      <c r="AG697">
        <v>0</v>
      </c>
      <c r="AI697">
        <v>0</v>
      </c>
      <c r="AJ697">
        <v>-901.28099999999995</v>
      </c>
      <c r="AK697">
        <v>-71.98</v>
      </c>
      <c r="AL697">
        <v>3564</v>
      </c>
      <c r="AM697" s="1"/>
      <c r="AN697" s="1"/>
      <c r="AO697" s="1"/>
      <c r="AP697">
        <v>0</v>
      </c>
      <c r="AQ697">
        <v>3020.34</v>
      </c>
      <c r="AR697">
        <v>18</v>
      </c>
      <c r="AS697">
        <v>0</v>
      </c>
      <c r="AT697">
        <v>0</v>
      </c>
      <c r="AU697">
        <v>0.5</v>
      </c>
      <c r="AV697">
        <v>0</v>
      </c>
      <c r="AW697">
        <v>0</v>
      </c>
      <c r="AX697">
        <v>0.1</v>
      </c>
      <c r="AY697" t="s">
        <v>112</v>
      </c>
      <c r="AZ697" t="s">
        <v>113</v>
      </c>
      <c r="BC697">
        <v>0</v>
      </c>
      <c r="BD697">
        <v>0</v>
      </c>
      <c r="BE697">
        <v>0</v>
      </c>
      <c r="BF697">
        <v>0</v>
      </c>
      <c r="BG697">
        <v>0</v>
      </c>
      <c r="BJ697">
        <v>24.78</v>
      </c>
      <c r="BK697">
        <v>0</v>
      </c>
      <c r="BL697">
        <v>883.15899999999999</v>
      </c>
      <c r="BM697">
        <v>-883.15899999999999</v>
      </c>
      <c r="BN697">
        <v>0</v>
      </c>
      <c r="BO697">
        <v>0</v>
      </c>
      <c r="BP697">
        <v>0</v>
      </c>
      <c r="BQ697">
        <v>230</v>
      </c>
      <c r="BR697">
        <v>3.02034</v>
      </c>
      <c r="BS697" t="s">
        <v>1187</v>
      </c>
      <c r="BT697">
        <v>0</v>
      </c>
      <c r="BU697">
        <v>15.102</v>
      </c>
      <c r="BV697">
        <v>0</v>
      </c>
      <c r="BW697">
        <v>3.02</v>
      </c>
      <c r="DC697">
        <f t="shared" si="50"/>
        <v>3564</v>
      </c>
      <c r="DD697">
        <f t="shared" si="51"/>
        <v>883.15899999999999</v>
      </c>
      <c r="DE697">
        <f t="shared" si="52"/>
        <v>18.122</v>
      </c>
      <c r="DF697">
        <f t="shared" si="53"/>
        <v>71.98</v>
      </c>
      <c r="DG697">
        <f t="shared" si="54"/>
        <v>558.76199999999994</v>
      </c>
      <c r="DH697">
        <v>2590.739</v>
      </c>
    </row>
    <row r="698" spans="1:112" x14ac:dyDescent="0.3">
      <c r="A698">
        <v>8764516274</v>
      </c>
      <c r="B698">
        <v>10764633432</v>
      </c>
      <c r="C698" s="1">
        <v>45953.529861111114</v>
      </c>
      <c r="D698" s="1">
        <v>45958.570833333331</v>
      </c>
      <c r="E698" t="s">
        <v>1273</v>
      </c>
      <c r="F698">
        <v>3564</v>
      </c>
      <c r="G698">
        <v>3564</v>
      </c>
      <c r="H698">
        <v>0</v>
      </c>
      <c r="I698">
        <v>4000</v>
      </c>
      <c r="J698">
        <v>230</v>
      </c>
      <c r="K698" t="s">
        <v>109</v>
      </c>
      <c r="L698">
        <v>18</v>
      </c>
      <c r="M698">
        <v>543.66</v>
      </c>
      <c r="N698">
        <v>0</v>
      </c>
      <c r="O698">
        <v>0</v>
      </c>
      <c r="P698">
        <v>15.102</v>
      </c>
      <c r="Q698">
        <v>3.02</v>
      </c>
      <c r="R698">
        <v>24.78</v>
      </c>
      <c r="S698">
        <v>883.15899999999999</v>
      </c>
      <c r="T698">
        <v>-883.15899999999999</v>
      </c>
      <c r="U698">
        <v>-901.28099999999995</v>
      </c>
      <c r="V698">
        <v>-71.98</v>
      </c>
      <c r="W698">
        <v>0</v>
      </c>
      <c r="X698">
        <v>61</v>
      </c>
      <c r="Y698">
        <v>0</v>
      </c>
      <c r="Z698">
        <v>10.98</v>
      </c>
      <c r="AA698">
        <v>1</v>
      </c>
      <c r="AB698" t="s">
        <v>116</v>
      </c>
      <c r="AC698">
        <v>3770</v>
      </c>
      <c r="AD698">
        <v>2590.739</v>
      </c>
      <c r="AE698">
        <v>0</v>
      </c>
      <c r="AF698">
        <v>2590.739</v>
      </c>
      <c r="AG698">
        <v>0</v>
      </c>
      <c r="AI698">
        <v>0</v>
      </c>
      <c r="AJ698">
        <v>-901.28099999999995</v>
      </c>
      <c r="AK698">
        <v>-71.98</v>
      </c>
      <c r="AL698">
        <v>3564</v>
      </c>
      <c r="AM698" s="1"/>
      <c r="AN698" s="1"/>
      <c r="AO698" s="1"/>
      <c r="AP698">
        <v>0</v>
      </c>
      <c r="AQ698">
        <v>3020.34</v>
      </c>
      <c r="AR698">
        <v>18</v>
      </c>
      <c r="AS698">
        <v>0</v>
      </c>
      <c r="AT698">
        <v>0</v>
      </c>
      <c r="AU698">
        <v>0.5</v>
      </c>
      <c r="AV698">
        <v>0</v>
      </c>
      <c r="AW698">
        <v>0</v>
      </c>
      <c r="AX698">
        <v>0.1</v>
      </c>
      <c r="AY698" t="s">
        <v>112</v>
      </c>
      <c r="AZ698" t="s">
        <v>113</v>
      </c>
      <c r="BC698">
        <v>0</v>
      </c>
      <c r="BD698">
        <v>0</v>
      </c>
      <c r="BE698">
        <v>0</v>
      </c>
      <c r="BF698">
        <v>0</v>
      </c>
      <c r="BG698">
        <v>0</v>
      </c>
      <c r="BJ698">
        <v>24.78</v>
      </c>
      <c r="BK698">
        <v>0</v>
      </c>
      <c r="BL698">
        <v>883.15899999999999</v>
      </c>
      <c r="BM698">
        <v>-883.15899999999999</v>
      </c>
      <c r="BN698">
        <v>0</v>
      </c>
      <c r="BO698">
        <v>0</v>
      </c>
      <c r="BP698">
        <v>0</v>
      </c>
      <c r="BQ698">
        <v>230</v>
      </c>
      <c r="BR698">
        <v>3.02034</v>
      </c>
      <c r="BS698" t="s">
        <v>1274</v>
      </c>
      <c r="BT698">
        <v>0</v>
      </c>
      <c r="BU698">
        <v>15.102</v>
      </c>
      <c r="BV698">
        <v>0</v>
      </c>
      <c r="BW698">
        <v>3.02</v>
      </c>
      <c r="DC698">
        <f t="shared" si="50"/>
        <v>3564</v>
      </c>
      <c r="DD698">
        <f t="shared" si="51"/>
        <v>883.15899999999999</v>
      </c>
      <c r="DE698">
        <f t="shared" si="52"/>
        <v>18.122</v>
      </c>
      <c r="DF698">
        <f t="shared" si="53"/>
        <v>71.98</v>
      </c>
      <c r="DG698">
        <f t="shared" si="54"/>
        <v>558.76199999999994</v>
      </c>
      <c r="DH698">
        <v>2590.739</v>
      </c>
    </row>
    <row r="699" spans="1:112" x14ac:dyDescent="0.3">
      <c r="A699">
        <v>8768463332</v>
      </c>
      <c r="B699">
        <v>10768616438</v>
      </c>
      <c r="C699" s="1">
        <v>45954.439583333333</v>
      </c>
      <c r="D699" s="1">
        <v>45957.591666666667</v>
      </c>
      <c r="E699" t="s">
        <v>1275</v>
      </c>
      <c r="F699">
        <v>3954.99</v>
      </c>
      <c r="G699">
        <v>0</v>
      </c>
      <c r="H699">
        <v>3955</v>
      </c>
      <c r="I699">
        <v>4500</v>
      </c>
      <c r="J699">
        <v>339</v>
      </c>
      <c r="K699" t="s">
        <v>109</v>
      </c>
      <c r="L699">
        <v>18</v>
      </c>
      <c r="M699">
        <v>603.29999999999995</v>
      </c>
      <c r="N699">
        <v>0</v>
      </c>
      <c r="O699">
        <v>0</v>
      </c>
      <c r="P699">
        <v>16.757999999999999</v>
      </c>
      <c r="Q699">
        <v>3.3519999999999999</v>
      </c>
      <c r="R699">
        <v>24.78</v>
      </c>
      <c r="S699">
        <v>980.04899999999998</v>
      </c>
      <c r="T699">
        <v>-980.04899999999998</v>
      </c>
      <c r="U699">
        <v>-1000.159</v>
      </c>
      <c r="V699">
        <v>-71.98</v>
      </c>
      <c r="W699">
        <v>0</v>
      </c>
      <c r="X699">
        <v>61</v>
      </c>
      <c r="Y699">
        <v>0</v>
      </c>
      <c r="Z699">
        <v>10.98</v>
      </c>
      <c r="AA699">
        <v>1</v>
      </c>
      <c r="AB699" t="s">
        <v>110</v>
      </c>
      <c r="AC699">
        <v>4161</v>
      </c>
      <c r="AD699">
        <v>2882.8609999999999</v>
      </c>
      <c r="AE699">
        <v>0</v>
      </c>
      <c r="AF699">
        <v>2882.8609999999999</v>
      </c>
      <c r="AG699">
        <v>-1000.159</v>
      </c>
      <c r="AH699">
        <v>-71.98</v>
      </c>
      <c r="AI699">
        <v>3955</v>
      </c>
      <c r="AJ699">
        <v>0</v>
      </c>
      <c r="AL699">
        <v>0</v>
      </c>
      <c r="AM699" s="1"/>
      <c r="AN699" s="1"/>
      <c r="AO699" s="1"/>
      <c r="AP699">
        <v>0</v>
      </c>
      <c r="AQ699">
        <v>3351.69</v>
      </c>
      <c r="AR699">
        <v>18</v>
      </c>
      <c r="AS699">
        <v>0</v>
      </c>
      <c r="AT699">
        <v>0</v>
      </c>
      <c r="AU699">
        <v>0.5</v>
      </c>
      <c r="AV699">
        <v>0</v>
      </c>
      <c r="AW699">
        <v>0</v>
      </c>
      <c r="AX699">
        <v>0.1</v>
      </c>
      <c r="AY699" t="s">
        <v>112</v>
      </c>
      <c r="AZ699" t="s">
        <v>113</v>
      </c>
      <c r="BA699">
        <v>24.78</v>
      </c>
      <c r="BB699">
        <v>0</v>
      </c>
      <c r="BC699">
        <v>980.04899999999998</v>
      </c>
      <c r="BD699">
        <v>-980.04899999999998</v>
      </c>
      <c r="BE699">
        <v>0</v>
      </c>
      <c r="BF699">
        <v>0</v>
      </c>
      <c r="BG699">
        <v>0</v>
      </c>
      <c r="BH699">
        <v>339</v>
      </c>
      <c r="BI699">
        <v>3.3516900000000001</v>
      </c>
      <c r="BL699">
        <v>0</v>
      </c>
      <c r="BM699">
        <v>0</v>
      </c>
      <c r="BN699">
        <v>0</v>
      </c>
      <c r="BO699">
        <v>0</v>
      </c>
      <c r="BP699">
        <v>0</v>
      </c>
      <c r="BS699" t="s">
        <v>1156</v>
      </c>
      <c r="BT699">
        <v>16.757999999999999</v>
      </c>
      <c r="BU699">
        <v>0</v>
      </c>
      <c r="BV699">
        <v>3.3519999999999999</v>
      </c>
      <c r="BW699">
        <v>0</v>
      </c>
      <c r="DC699">
        <f t="shared" si="50"/>
        <v>3955</v>
      </c>
      <c r="DD699">
        <f t="shared" si="51"/>
        <v>980.04899999999998</v>
      </c>
      <c r="DE699">
        <f t="shared" si="52"/>
        <v>20.11</v>
      </c>
      <c r="DF699">
        <f t="shared" si="53"/>
        <v>71.98</v>
      </c>
      <c r="DG699">
        <f t="shared" si="54"/>
        <v>620.05799999999999</v>
      </c>
      <c r="DH699">
        <v>2882.8609999999999</v>
      </c>
    </row>
    <row r="700" spans="1:112" x14ac:dyDescent="0.3">
      <c r="A700">
        <v>8753493633</v>
      </c>
      <c r="B700">
        <v>10753542665</v>
      </c>
      <c r="C700" s="1">
        <v>45943.809027777781</v>
      </c>
      <c r="D700" s="1">
        <v>45949.508333333331</v>
      </c>
      <c r="E700" t="s">
        <v>1276</v>
      </c>
      <c r="F700">
        <v>3743</v>
      </c>
      <c r="G700">
        <v>0</v>
      </c>
      <c r="H700">
        <v>3743</v>
      </c>
      <c r="I700">
        <v>4000</v>
      </c>
      <c r="J700">
        <v>51</v>
      </c>
      <c r="K700" t="s">
        <v>109</v>
      </c>
      <c r="L700">
        <v>18</v>
      </c>
      <c r="M700">
        <v>570.97</v>
      </c>
      <c r="N700">
        <v>0</v>
      </c>
      <c r="O700">
        <v>0</v>
      </c>
      <c r="P700">
        <v>15.86</v>
      </c>
      <c r="Q700">
        <v>3.1720000000000002</v>
      </c>
      <c r="R700">
        <v>24.78</v>
      </c>
      <c r="S700">
        <v>927.51499999999999</v>
      </c>
      <c r="T700">
        <v>-927.51499999999999</v>
      </c>
      <c r="U700">
        <v>-946.54700000000003</v>
      </c>
      <c r="V700">
        <v>-71.98</v>
      </c>
      <c r="W700">
        <v>0</v>
      </c>
      <c r="X700">
        <v>61</v>
      </c>
      <c r="Y700">
        <v>0</v>
      </c>
      <c r="Z700">
        <v>10.98</v>
      </c>
      <c r="AA700">
        <v>1</v>
      </c>
      <c r="AB700" t="s">
        <v>116</v>
      </c>
      <c r="AC700">
        <v>3949</v>
      </c>
      <c r="AD700">
        <v>2724.473</v>
      </c>
      <c r="AE700">
        <v>0</v>
      </c>
      <c r="AF700">
        <v>2724.473</v>
      </c>
      <c r="AG700">
        <v>-946.54700000000003</v>
      </c>
      <c r="AH700">
        <v>-71.98</v>
      </c>
      <c r="AI700">
        <v>3743</v>
      </c>
      <c r="AJ700">
        <v>0</v>
      </c>
      <c r="AL700">
        <v>0</v>
      </c>
      <c r="AM700" s="1"/>
      <c r="AN700" s="1"/>
      <c r="AO700" s="1"/>
      <c r="AP700">
        <v>0</v>
      </c>
      <c r="AQ700">
        <v>3172.03</v>
      </c>
      <c r="AR700">
        <v>18</v>
      </c>
      <c r="AS700">
        <v>0</v>
      </c>
      <c r="AT700">
        <v>0</v>
      </c>
      <c r="AU700">
        <v>0.5</v>
      </c>
      <c r="AV700">
        <v>0</v>
      </c>
      <c r="AW700">
        <v>0</v>
      </c>
      <c r="AX700">
        <v>0.1</v>
      </c>
      <c r="AY700" t="s">
        <v>112</v>
      </c>
      <c r="AZ700" t="s">
        <v>113</v>
      </c>
      <c r="BA700">
        <v>24.78</v>
      </c>
      <c r="BB700">
        <v>0</v>
      </c>
      <c r="BC700">
        <v>927.51499999999999</v>
      </c>
      <c r="BD700">
        <v>-927.51499999999999</v>
      </c>
      <c r="BE700">
        <v>0</v>
      </c>
      <c r="BF700">
        <v>0</v>
      </c>
      <c r="BG700">
        <v>0</v>
      </c>
      <c r="BH700">
        <v>51</v>
      </c>
      <c r="BI700">
        <v>3.1720299999999999</v>
      </c>
      <c r="BL700">
        <v>0</v>
      </c>
      <c r="BM700">
        <v>0</v>
      </c>
      <c r="BN700">
        <v>0</v>
      </c>
      <c r="BO700">
        <v>0</v>
      </c>
      <c r="BP700">
        <v>0</v>
      </c>
      <c r="BS700" t="s">
        <v>1277</v>
      </c>
      <c r="BT700">
        <v>15.86</v>
      </c>
      <c r="BU700">
        <v>0</v>
      </c>
      <c r="BV700">
        <v>3.1720000000000002</v>
      </c>
      <c r="BW700">
        <v>0</v>
      </c>
      <c r="DC700">
        <f t="shared" si="50"/>
        <v>3743</v>
      </c>
      <c r="DD700">
        <f t="shared" si="51"/>
        <v>927.51499999999999</v>
      </c>
      <c r="DE700">
        <f t="shared" si="52"/>
        <v>19.032</v>
      </c>
      <c r="DF700">
        <f t="shared" si="53"/>
        <v>71.98</v>
      </c>
      <c r="DG700">
        <f t="shared" si="54"/>
        <v>586.83000000000004</v>
      </c>
      <c r="DH700">
        <v>2724.473</v>
      </c>
    </row>
    <row r="701" spans="1:112" x14ac:dyDescent="0.3">
      <c r="A701">
        <v>8762762978</v>
      </c>
      <c r="B701">
        <v>10762869372</v>
      </c>
      <c r="C701" s="1">
        <v>45949.477777777778</v>
      </c>
      <c r="D701" s="1">
        <v>45954.790972222225</v>
      </c>
      <c r="E701" t="s">
        <v>1278</v>
      </c>
      <c r="F701">
        <v>2264</v>
      </c>
      <c r="G701">
        <v>2262.1750000000002</v>
      </c>
      <c r="H701">
        <v>1.8149999999999999</v>
      </c>
      <c r="I701">
        <v>4500</v>
      </c>
      <c r="J701">
        <v>1900</v>
      </c>
      <c r="K701" t="s">
        <v>109</v>
      </c>
      <c r="L701">
        <v>5</v>
      </c>
      <c r="M701">
        <v>107.81</v>
      </c>
      <c r="N701">
        <v>0</v>
      </c>
      <c r="O701">
        <v>0</v>
      </c>
      <c r="P701">
        <v>10.781000000000001</v>
      </c>
      <c r="Q701">
        <v>2.1560000000000001</v>
      </c>
      <c r="R701">
        <v>25.96</v>
      </c>
      <c r="S701">
        <v>587.73199999999997</v>
      </c>
      <c r="T701">
        <v>-587.73199999999997</v>
      </c>
      <c r="U701">
        <v>-600.66899999999998</v>
      </c>
      <c r="V701">
        <v>-76.7</v>
      </c>
      <c r="W701">
        <v>0</v>
      </c>
      <c r="X701">
        <v>65</v>
      </c>
      <c r="Y701">
        <v>0</v>
      </c>
      <c r="Z701">
        <v>11.7</v>
      </c>
      <c r="AA701">
        <v>1</v>
      </c>
      <c r="AB701" t="s">
        <v>116</v>
      </c>
      <c r="AC701">
        <v>2470</v>
      </c>
      <c r="AD701">
        <v>1586.6210000000001</v>
      </c>
      <c r="AE701">
        <v>0</v>
      </c>
      <c r="AF701">
        <v>1586.6210000000001</v>
      </c>
      <c r="AG701">
        <v>-0.48199999999999998</v>
      </c>
      <c r="AH701">
        <v>-6.1359999999999998E-2</v>
      </c>
      <c r="AI701">
        <v>1.8149999999999999</v>
      </c>
      <c r="AJ701">
        <v>-600.18700000000001</v>
      </c>
      <c r="AK701">
        <v>-76.638639999999995</v>
      </c>
      <c r="AL701">
        <v>2262.1750000000002</v>
      </c>
      <c r="AM701" s="1"/>
      <c r="AN701" s="1"/>
      <c r="AO701" s="1"/>
      <c r="AP701">
        <v>0</v>
      </c>
      <c r="AQ701">
        <v>2156.19</v>
      </c>
      <c r="AR701">
        <v>5</v>
      </c>
      <c r="AS701">
        <v>0</v>
      </c>
      <c r="AT701">
        <v>0</v>
      </c>
      <c r="AU701">
        <v>0.5</v>
      </c>
      <c r="AV701">
        <v>0</v>
      </c>
      <c r="AW701">
        <v>0</v>
      </c>
      <c r="AX701">
        <v>0.1</v>
      </c>
      <c r="AY701" t="s">
        <v>112</v>
      </c>
      <c r="AZ701" t="s">
        <v>160</v>
      </c>
      <c r="BA701">
        <v>25.96</v>
      </c>
      <c r="BB701">
        <v>0</v>
      </c>
      <c r="BC701">
        <v>0.47099999999999997</v>
      </c>
      <c r="BD701">
        <v>-0.47099999999999997</v>
      </c>
      <c r="BE701">
        <v>0</v>
      </c>
      <c r="BF701">
        <v>0</v>
      </c>
      <c r="BG701">
        <v>0</v>
      </c>
      <c r="BH701">
        <v>1900</v>
      </c>
      <c r="BI701">
        <v>2.1561900000000001</v>
      </c>
      <c r="BJ701">
        <v>25.96</v>
      </c>
      <c r="BK701">
        <v>0</v>
      </c>
      <c r="BL701">
        <v>587.26099999999997</v>
      </c>
      <c r="BM701">
        <v>-587.26099999999997</v>
      </c>
      <c r="BN701">
        <v>0</v>
      </c>
      <c r="BO701">
        <v>0</v>
      </c>
      <c r="BP701">
        <v>0</v>
      </c>
      <c r="BQ701">
        <v>1900</v>
      </c>
      <c r="BR701">
        <v>2.1561900000000001</v>
      </c>
      <c r="BS701" t="s">
        <v>1279</v>
      </c>
      <c r="BT701">
        <v>8.9999999999999993E-3</v>
      </c>
      <c r="BU701">
        <v>10.772</v>
      </c>
      <c r="BV701">
        <v>2E-3</v>
      </c>
      <c r="BW701">
        <v>2.1539999999999999</v>
      </c>
      <c r="DC701">
        <f t="shared" si="50"/>
        <v>2263.9900000000002</v>
      </c>
      <c r="DD701">
        <f t="shared" si="51"/>
        <v>587.73199999999997</v>
      </c>
      <c r="DE701">
        <f t="shared" si="52"/>
        <v>12.937000000000001</v>
      </c>
      <c r="DF701">
        <f t="shared" si="53"/>
        <v>76.699999999999989</v>
      </c>
      <c r="DG701">
        <f t="shared" si="54"/>
        <v>118.59100000000001</v>
      </c>
      <c r="DH701">
        <v>1586.6210000000003</v>
      </c>
    </row>
    <row r="702" spans="1:112" x14ac:dyDescent="0.3">
      <c r="A702">
        <v>8765461389</v>
      </c>
      <c r="B702">
        <v>10765591138</v>
      </c>
      <c r="C702" s="1">
        <v>45953.529861111114</v>
      </c>
      <c r="D702" s="1">
        <v>45958.845138888886</v>
      </c>
      <c r="E702" t="s">
        <v>1280</v>
      </c>
      <c r="F702">
        <v>3194</v>
      </c>
      <c r="G702">
        <v>3194</v>
      </c>
      <c r="H702">
        <v>0</v>
      </c>
      <c r="I702">
        <v>4000</v>
      </c>
      <c r="J702">
        <v>600</v>
      </c>
      <c r="K702" t="s">
        <v>120</v>
      </c>
      <c r="L702">
        <v>18</v>
      </c>
      <c r="M702">
        <v>0</v>
      </c>
      <c r="N702">
        <v>243.61</v>
      </c>
      <c r="O702">
        <v>243.61</v>
      </c>
      <c r="P702">
        <v>13.534000000000001</v>
      </c>
      <c r="Q702">
        <v>2.7069999999999999</v>
      </c>
      <c r="R702">
        <v>24.78</v>
      </c>
      <c r="S702">
        <v>791.47299999999996</v>
      </c>
      <c r="T702">
        <v>-791.47299999999996</v>
      </c>
      <c r="U702">
        <v>-807.71400000000006</v>
      </c>
      <c r="V702">
        <v>-71.98</v>
      </c>
      <c r="W702">
        <v>0</v>
      </c>
      <c r="X702">
        <v>61</v>
      </c>
      <c r="Y702">
        <v>0</v>
      </c>
      <c r="Z702">
        <v>10.98</v>
      </c>
      <c r="AA702">
        <v>1</v>
      </c>
      <c r="AB702" t="s">
        <v>110</v>
      </c>
      <c r="AC702">
        <v>3400</v>
      </c>
      <c r="AD702">
        <v>2314.306</v>
      </c>
      <c r="AE702">
        <v>0</v>
      </c>
      <c r="AF702">
        <v>2314.306</v>
      </c>
      <c r="AG702">
        <v>0</v>
      </c>
      <c r="AI702">
        <v>0</v>
      </c>
      <c r="AJ702">
        <v>-807.71400000000006</v>
      </c>
      <c r="AK702">
        <v>-71.98</v>
      </c>
      <c r="AL702">
        <v>3194</v>
      </c>
      <c r="AM702" s="1"/>
      <c r="AN702" s="1"/>
      <c r="AO702" s="1"/>
      <c r="AP702">
        <v>0</v>
      </c>
      <c r="AQ702">
        <v>2706.78</v>
      </c>
      <c r="AR702">
        <v>0</v>
      </c>
      <c r="AS702">
        <v>9</v>
      </c>
      <c r="AT702">
        <v>9</v>
      </c>
      <c r="AU702">
        <v>0</v>
      </c>
      <c r="AV702">
        <v>0.25</v>
      </c>
      <c r="AW702">
        <v>0.25</v>
      </c>
      <c r="AX702">
        <v>0.1</v>
      </c>
      <c r="AY702" t="s">
        <v>112</v>
      </c>
      <c r="AZ702" t="s">
        <v>124</v>
      </c>
      <c r="BC702">
        <v>0</v>
      </c>
      <c r="BD702">
        <v>0</v>
      </c>
      <c r="BE702">
        <v>0</v>
      </c>
      <c r="BF702">
        <v>0</v>
      </c>
      <c r="BG702">
        <v>0</v>
      </c>
      <c r="BJ702">
        <v>24.78</v>
      </c>
      <c r="BK702">
        <v>0</v>
      </c>
      <c r="BL702">
        <v>791.47299999999996</v>
      </c>
      <c r="BM702">
        <v>-791.47299999999996</v>
      </c>
      <c r="BN702">
        <v>0</v>
      </c>
      <c r="BO702">
        <v>0</v>
      </c>
      <c r="BP702">
        <v>0</v>
      </c>
      <c r="BQ702">
        <v>600</v>
      </c>
      <c r="BR702">
        <v>2.7067800000000002</v>
      </c>
      <c r="BS702" t="s">
        <v>1150</v>
      </c>
      <c r="BT702">
        <v>0</v>
      </c>
      <c r="BU702">
        <v>13.534000000000001</v>
      </c>
      <c r="BV702">
        <v>0</v>
      </c>
      <c r="BW702">
        <v>2.7069999999999999</v>
      </c>
      <c r="DC702">
        <f t="shared" si="50"/>
        <v>3194</v>
      </c>
      <c r="DD702">
        <f t="shared" si="51"/>
        <v>791.47299999999996</v>
      </c>
      <c r="DE702">
        <f t="shared" si="52"/>
        <v>16.241</v>
      </c>
      <c r="DF702">
        <f t="shared" si="53"/>
        <v>71.98</v>
      </c>
      <c r="DG702">
        <f t="shared" si="54"/>
        <v>500.75400000000002</v>
      </c>
      <c r="DH702">
        <v>2314.306</v>
      </c>
    </row>
    <row r="703" spans="1:112" x14ac:dyDescent="0.3">
      <c r="A703">
        <v>8765780507</v>
      </c>
      <c r="B703">
        <v>10765914393</v>
      </c>
      <c r="C703" s="1">
        <v>45953.529861111114</v>
      </c>
      <c r="D703" s="1">
        <v>45957.502083333333</v>
      </c>
      <c r="E703" t="s">
        <v>1281</v>
      </c>
      <c r="F703">
        <v>3556</v>
      </c>
      <c r="G703">
        <v>0</v>
      </c>
      <c r="H703">
        <v>3556</v>
      </c>
      <c r="I703">
        <v>4500</v>
      </c>
      <c r="J703">
        <v>540</v>
      </c>
      <c r="K703" t="s">
        <v>109</v>
      </c>
      <c r="L703">
        <v>18</v>
      </c>
      <c r="M703">
        <v>542.44000000000005</v>
      </c>
      <c r="N703">
        <v>0</v>
      </c>
      <c r="O703">
        <v>0</v>
      </c>
      <c r="P703">
        <v>15.068</v>
      </c>
      <c r="Q703">
        <v>3.0139999999999998</v>
      </c>
      <c r="R703">
        <v>24.78</v>
      </c>
      <c r="S703">
        <v>881.17700000000002</v>
      </c>
      <c r="T703">
        <v>-881.17700000000002</v>
      </c>
      <c r="U703">
        <v>-899.25900000000001</v>
      </c>
      <c r="V703">
        <v>-71.98</v>
      </c>
      <c r="W703">
        <v>0</v>
      </c>
      <c r="X703">
        <v>61</v>
      </c>
      <c r="Y703">
        <v>0</v>
      </c>
      <c r="Z703">
        <v>10.98</v>
      </c>
      <c r="AA703">
        <v>1</v>
      </c>
      <c r="AB703" t="s">
        <v>116</v>
      </c>
      <c r="AC703">
        <v>3762</v>
      </c>
      <c r="AD703">
        <v>2584.761</v>
      </c>
      <c r="AE703">
        <v>0</v>
      </c>
      <c r="AF703">
        <v>2584.761</v>
      </c>
      <c r="AG703">
        <v>-899.25900000000001</v>
      </c>
      <c r="AH703">
        <v>-71.98</v>
      </c>
      <c r="AI703">
        <v>3556</v>
      </c>
      <c r="AJ703">
        <v>0</v>
      </c>
      <c r="AL703">
        <v>0</v>
      </c>
      <c r="AM703" s="1"/>
      <c r="AN703" s="1"/>
      <c r="AO703" s="1"/>
      <c r="AP703">
        <v>0</v>
      </c>
      <c r="AQ703">
        <v>3013.56</v>
      </c>
      <c r="AR703">
        <v>18</v>
      </c>
      <c r="AS703">
        <v>0</v>
      </c>
      <c r="AT703">
        <v>0</v>
      </c>
      <c r="AU703">
        <v>0.5</v>
      </c>
      <c r="AV703">
        <v>0</v>
      </c>
      <c r="AW703">
        <v>0</v>
      </c>
      <c r="AX703">
        <v>0.1</v>
      </c>
      <c r="AY703" t="s">
        <v>112</v>
      </c>
      <c r="AZ703" t="s">
        <v>113</v>
      </c>
      <c r="BA703">
        <v>24.78</v>
      </c>
      <c r="BB703">
        <v>0</v>
      </c>
      <c r="BC703">
        <v>881.17700000000002</v>
      </c>
      <c r="BD703">
        <v>-881.17700000000002</v>
      </c>
      <c r="BE703">
        <v>0</v>
      </c>
      <c r="BF703">
        <v>0</v>
      </c>
      <c r="BG703">
        <v>0</v>
      </c>
      <c r="BH703">
        <v>540</v>
      </c>
      <c r="BI703">
        <v>3.01356</v>
      </c>
      <c r="BL703">
        <v>0</v>
      </c>
      <c r="BM703">
        <v>0</v>
      </c>
      <c r="BN703">
        <v>0</v>
      </c>
      <c r="BO703">
        <v>0</v>
      </c>
      <c r="BP703">
        <v>0</v>
      </c>
      <c r="BS703" t="s">
        <v>1282</v>
      </c>
      <c r="BT703">
        <v>15.068</v>
      </c>
      <c r="BU703">
        <v>0</v>
      </c>
      <c r="BV703">
        <v>3.0139999999999998</v>
      </c>
      <c r="BW703">
        <v>0</v>
      </c>
      <c r="DC703">
        <f t="shared" si="50"/>
        <v>3556</v>
      </c>
      <c r="DD703">
        <f t="shared" si="51"/>
        <v>881.17700000000002</v>
      </c>
      <c r="DE703">
        <f t="shared" si="52"/>
        <v>18.082000000000001</v>
      </c>
      <c r="DF703">
        <f t="shared" si="53"/>
        <v>71.98</v>
      </c>
      <c r="DG703">
        <f t="shared" si="54"/>
        <v>557.50800000000004</v>
      </c>
      <c r="DH703">
        <v>2584.761</v>
      </c>
    </row>
    <row r="704" spans="1:112" x14ac:dyDescent="0.3">
      <c r="A704">
        <v>8765780508</v>
      </c>
      <c r="B704">
        <v>10765914394</v>
      </c>
      <c r="C704" s="1">
        <v>45953.529861111114</v>
      </c>
      <c r="D704" s="1">
        <v>45957.502083333333</v>
      </c>
      <c r="E704" t="s">
        <v>1283</v>
      </c>
      <c r="F704">
        <v>3617</v>
      </c>
      <c r="G704">
        <v>0</v>
      </c>
      <c r="H704">
        <v>3617</v>
      </c>
      <c r="I704">
        <v>4500</v>
      </c>
      <c r="J704">
        <v>475</v>
      </c>
      <c r="K704" t="s">
        <v>109</v>
      </c>
      <c r="L704">
        <v>18</v>
      </c>
      <c r="M704">
        <v>551.75</v>
      </c>
      <c r="N704">
        <v>0</v>
      </c>
      <c r="O704">
        <v>0</v>
      </c>
      <c r="P704">
        <v>15.326000000000001</v>
      </c>
      <c r="Q704">
        <v>3.0649999999999999</v>
      </c>
      <c r="R704">
        <v>24.78</v>
      </c>
      <c r="S704">
        <v>896.29300000000001</v>
      </c>
      <c r="T704">
        <v>-896.29300000000001</v>
      </c>
      <c r="U704">
        <v>-914.68399999999997</v>
      </c>
      <c r="V704">
        <v>-71.98</v>
      </c>
      <c r="W704">
        <v>0</v>
      </c>
      <c r="X704">
        <v>61</v>
      </c>
      <c r="Y704">
        <v>0</v>
      </c>
      <c r="Z704">
        <v>10.98</v>
      </c>
      <c r="AA704">
        <v>1</v>
      </c>
      <c r="AB704" t="s">
        <v>116</v>
      </c>
      <c r="AC704">
        <v>3823</v>
      </c>
      <c r="AD704">
        <v>2630.3359999999998</v>
      </c>
      <c r="AE704">
        <v>0</v>
      </c>
      <c r="AF704">
        <v>2630.3359999999998</v>
      </c>
      <c r="AG704">
        <v>-914.68399999999997</v>
      </c>
      <c r="AH704">
        <v>-71.98</v>
      </c>
      <c r="AI704">
        <v>3617</v>
      </c>
      <c r="AJ704">
        <v>0</v>
      </c>
      <c r="AL704">
        <v>0</v>
      </c>
      <c r="AM704" s="1"/>
      <c r="AN704" s="1"/>
      <c r="AO704" s="1"/>
      <c r="AP704">
        <v>0</v>
      </c>
      <c r="AQ704">
        <v>3065.25</v>
      </c>
      <c r="AR704">
        <v>18</v>
      </c>
      <c r="AS704">
        <v>0</v>
      </c>
      <c r="AT704">
        <v>0</v>
      </c>
      <c r="AU704">
        <v>0.5</v>
      </c>
      <c r="AV704">
        <v>0</v>
      </c>
      <c r="AW704">
        <v>0</v>
      </c>
      <c r="AX704">
        <v>0.1</v>
      </c>
      <c r="AY704" t="s">
        <v>112</v>
      </c>
      <c r="AZ704" t="s">
        <v>113</v>
      </c>
      <c r="BA704">
        <v>24.78</v>
      </c>
      <c r="BB704">
        <v>0</v>
      </c>
      <c r="BC704">
        <v>896.29300000000001</v>
      </c>
      <c r="BD704">
        <v>-896.29300000000001</v>
      </c>
      <c r="BE704">
        <v>0</v>
      </c>
      <c r="BF704">
        <v>0</v>
      </c>
      <c r="BG704">
        <v>0</v>
      </c>
      <c r="BH704">
        <v>475</v>
      </c>
      <c r="BI704">
        <v>3.0652499999999998</v>
      </c>
      <c r="BL704">
        <v>0</v>
      </c>
      <c r="BM704">
        <v>0</v>
      </c>
      <c r="BN704">
        <v>0</v>
      </c>
      <c r="BO704">
        <v>0</v>
      </c>
      <c r="BP704">
        <v>0</v>
      </c>
      <c r="BS704" t="s">
        <v>1282</v>
      </c>
      <c r="BT704">
        <v>15.326000000000001</v>
      </c>
      <c r="BU704">
        <v>0</v>
      </c>
      <c r="BV704">
        <v>3.0649999999999999</v>
      </c>
      <c r="BW704">
        <v>0</v>
      </c>
      <c r="DC704">
        <f t="shared" si="50"/>
        <v>3617</v>
      </c>
      <c r="DD704">
        <f t="shared" si="51"/>
        <v>896.29300000000001</v>
      </c>
      <c r="DE704">
        <f t="shared" si="52"/>
        <v>18.391000000000002</v>
      </c>
      <c r="DF704">
        <f t="shared" si="53"/>
        <v>71.98</v>
      </c>
      <c r="DG704">
        <f t="shared" si="54"/>
        <v>567.07600000000002</v>
      </c>
      <c r="DH704">
        <v>2630.3359999999998</v>
      </c>
    </row>
    <row r="705" spans="1:112" x14ac:dyDescent="0.3">
      <c r="A705">
        <v>8766346362</v>
      </c>
      <c r="B705">
        <v>10766483456</v>
      </c>
      <c r="C705" s="1">
        <v>45953.529861111114</v>
      </c>
      <c r="D705" s="1">
        <v>45956.387499999997</v>
      </c>
      <c r="E705" t="s">
        <v>348</v>
      </c>
      <c r="F705">
        <v>3594</v>
      </c>
      <c r="G705">
        <v>0</v>
      </c>
      <c r="H705">
        <v>3594</v>
      </c>
      <c r="I705">
        <v>4000</v>
      </c>
      <c r="J705">
        <v>200</v>
      </c>
      <c r="K705" t="s">
        <v>120</v>
      </c>
      <c r="L705">
        <v>18</v>
      </c>
      <c r="M705">
        <v>0</v>
      </c>
      <c r="N705">
        <v>274.12</v>
      </c>
      <c r="O705">
        <v>274.12</v>
      </c>
      <c r="P705">
        <v>15.228999999999999</v>
      </c>
      <c r="Q705">
        <v>3.0459999999999998</v>
      </c>
      <c r="R705">
        <v>25.96</v>
      </c>
      <c r="S705">
        <v>933.00199999999995</v>
      </c>
      <c r="T705">
        <v>-933.00199999999995</v>
      </c>
      <c r="U705">
        <v>-951.27700000000004</v>
      </c>
      <c r="V705">
        <v>-71.98</v>
      </c>
      <c r="W705">
        <v>0</v>
      </c>
      <c r="X705">
        <v>61</v>
      </c>
      <c r="Y705">
        <v>0</v>
      </c>
      <c r="Z705">
        <v>10.98</v>
      </c>
      <c r="AA705">
        <v>1</v>
      </c>
      <c r="AB705" t="s">
        <v>116</v>
      </c>
      <c r="AC705">
        <v>3800</v>
      </c>
      <c r="AD705">
        <v>2570.7429999999999</v>
      </c>
      <c r="AE705">
        <v>0</v>
      </c>
      <c r="AF705">
        <v>2570.7429999999999</v>
      </c>
      <c r="AG705">
        <v>-951.27700000000004</v>
      </c>
      <c r="AH705">
        <v>-71.98</v>
      </c>
      <c r="AI705">
        <v>3594</v>
      </c>
      <c r="AJ705">
        <v>0</v>
      </c>
      <c r="AL705">
        <v>0</v>
      </c>
      <c r="AM705" s="1"/>
      <c r="AN705" s="1"/>
      <c r="AO705" s="1"/>
      <c r="AP705">
        <v>0</v>
      </c>
      <c r="AQ705">
        <v>3045.76</v>
      </c>
      <c r="AR705">
        <v>0</v>
      </c>
      <c r="AS705">
        <v>9</v>
      </c>
      <c r="AT705">
        <v>9</v>
      </c>
      <c r="AU705">
        <v>0</v>
      </c>
      <c r="AV705">
        <v>0.25</v>
      </c>
      <c r="AW705">
        <v>0.25</v>
      </c>
      <c r="AX705">
        <v>0.1</v>
      </c>
      <c r="AY705" t="s">
        <v>112</v>
      </c>
      <c r="AZ705" t="s">
        <v>160</v>
      </c>
      <c r="BA705">
        <v>25.96</v>
      </c>
      <c r="BB705">
        <v>0</v>
      </c>
      <c r="BC705">
        <v>933.00199999999995</v>
      </c>
      <c r="BD705">
        <v>-933.00199999999995</v>
      </c>
      <c r="BE705">
        <v>0</v>
      </c>
      <c r="BF705">
        <v>0</v>
      </c>
      <c r="BG705">
        <v>0</v>
      </c>
      <c r="BH705">
        <v>200</v>
      </c>
      <c r="BI705">
        <v>3.04576</v>
      </c>
      <c r="BL705">
        <v>0</v>
      </c>
      <c r="BM705">
        <v>0</v>
      </c>
      <c r="BN705">
        <v>0</v>
      </c>
      <c r="BO705">
        <v>0</v>
      </c>
      <c r="BP705">
        <v>0</v>
      </c>
      <c r="BS705" t="s">
        <v>1139</v>
      </c>
      <c r="BT705">
        <v>15.228999999999999</v>
      </c>
      <c r="BU705">
        <v>0</v>
      </c>
      <c r="BV705">
        <v>3.0459999999999998</v>
      </c>
      <c r="BW705">
        <v>0</v>
      </c>
      <c r="DC705">
        <f t="shared" si="50"/>
        <v>3594</v>
      </c>
      <c r="DD705">
        <f t="shared" si="51"/>
        <v>933.00199999999995</v>
      </c>
      <c r="DE705">
        <f t="shared" si="52"/>
        <v>18.274999999999999</v>
      </c>
      <c r="DF705">
        <f t="shared" si="53"/>
        <v>71.98</v>
      </c>
      <c r="DG705">
        <f t="shared" si="54"/>
        <v>563.46900000000005</v>
      </c>
      <c r="DH705">
        <v>2570.7429999999999</v>
      </c>
    </row>
    <row r="706" spans="1:112" x14ac:dyDescent="0.3">
      <c r="A706">
        <v>8758448842</v>
      </c>
      <c r="B706">
        <v>10758523248</v>
      </c>
      <c r="C706" s="1">
        <v>45946.456944444442</v>
      </c>
      <c r="D706" s="1">
        <v>45948.636805555558</v>
      </c>
      <c r="E706" t="s">
        <v>1284</v>
      </c>
      <c r="F706">
        <v>3119</v>
      </c>
      <c r="G706">
        <v>0</v>
      </c>
      <c r="H706">
        <v>3119</v>
      </c>
      <c r="I706">
        <v>3750</v>
      </c>
      <c r="J706">
        <v>425</v>
      </c>
      <c r="K706" t="s">
        <v>109</v>
      </c>
      <c r="L706">
        <v>18</v>
      </c>
      <c r="M706">
        <v>475.78</v>
      </c>
      <c r="N706">
        <v>0</v>
      </c>
      <c r="O706">
        <v>0</v>
      </c>
      <c r="P706">
        <v>13.215999999999999</v>
      </c>
      <c r="Q706">
        <v>2.6429999999999998</v>
      </c>
      <c r="R706">
        <v>21.24</v>
      </c>
      <c r="S706">
        <v>662.476</v>
      </c>
      <c r="T706">
        <v>-662.476</v>
      </c>
      <c r="U706">
        <v>-678.33500000000004</v>
      </c>
      <c r="V706">
        <v>-76.7</v>
      </c>
      <c r="W706">
        <v>0</v>
      </c>
      <c r="X706">
        <v>65</v>
      </c>
      <c r="Y706">
        <v>0</v>
      </c>
      <c r="Z706">
        <v>11.7</v>
      </c>
      <c r="AA706">
        <v>1</v>
      </c>
      <c r="AB706" t="s">
        <v>110</v>
      </c>
      <c r="AC706">
        <v>3325</v>
      </c>
      <c r="AD706">
        <v>2363.9650000000001</v>
      </c>
      <c r="AE706">
        <v>0</v>
      </c>
      <c r="AF706">
        <v>2363.9650000000001</v>
      </c>
      <c r="AG706">
        <v>-678.33500000000004</v>
      </c>
      <c r="AH706">
        <v>-76.7</v>
      </c>
      <c r="AI706">
        <v>3119</v>
      </c>
      <c r="AJ706">
        <v>0</v>
      </c>
      <c r="AL706">
        <v>0</v>
      </c>
      <c r="AM706" s="1"/>
      <c r="AN706" s="1"/>
      <c r="AO706" s="1"/>
      <c r="AP706">
        <v>0</v>
      </c>
      <c r="AQ706">
        <v>2643.22</v>
      </c>
      <c r="AR706">
        <v>18</v>
      </c>
      <c r="AS706">
        <v>0</v>
      </c>
      <c r="AT706">
        <v>0</v>
      </c>
      <c r="AU706">
        <v>0.5</v>
      </c>
      <c r="AV706">
        <v>0</v>
      </c>
      <c r="AW706">
        <v>0</v>
      </c>
      <c r="AX706">
        <v>0.1</v>
      </c>
      <c r="AY706" t="s">
        <v>112</v>
      </c>
      <c r="AZ706" t="s">
        <v>128</v>
      </c>
      <c r="BA706">
        <v>21.24</v>
      </c>
      <c r="BB706">
        <v>0</v>
      </c>
      <c r="BC706">
        <v>662.476</v>
      </c>
      <c r="BD706">
        <v>-662.476</v>
      </c>
      <c r="BE706">
        <v>0</v>
      </c>
      <c r="BF706">
        <v>0</v>
      </c>
      <c r="BG706">
        <v>0</v>
      </c>
      <c r="BH706">
        <v>425</v>
      </c>
      <c r="BI706">
        <v>2.6432199999999999</v>
      </c>
      <c r="BL706">
        <v>0</v>
      </c>
      <c r="BM706">
        <v>0</v>
      </c>
      <c r="BN706">
        <v>0</v>
      </c>
      <c r="BO706">
        <v>0</v>
      </c>
      <c r="BP706">
        <v>0</v>
      </c>
      <c r="BS706" t="s">
        <v>1285</v>
      </c>
      <c r="BT706">
        <v>13.215999999999999</v>
      </c>
      <c r="BU706">
        <v>0</v>
      </c>
      <c r="BV706">
        <v>2.6429999999999998</v>
      </c>
      <c r="BW706">
        <v>0</v>
      </c>
      <c r="DC706">
        <f t="shared" ref="DC706:DC769" si="55">IFERROR(G706,0)+IFERROR(H706,0)</f>
        <v>3119</v>
      </c>
      <c r="DD706">
        <f t="shared" ref="DD706:DD769" si="56">ABS(IFERROR(T706,0))</f>
        <v>662.476</v>
      </c>
      <c r="DE706">
        <f t="shared" ref="DE706:DE769" si="57">ABS(IFERROR(P706,0)+IFERROR(Q706,0))</f>
        <v>15.858999999999998</v>
      </c>
      <c r="DF706">
        <f t="shared" ref="DF706:DF769" si="58">ABS(IFERROR(AH706,0))+ABS(IFERROR(AK706,0))+IFERROR(W706,0)</f>
        <v>76.7</v>
      </c>
      <c r="DG706">
        <f t="shared" ref="DG706:DG769" si="59">IFERROR(M706,0)+IFERROR(N706,0)+IFERROR(O706,0)+IFERROR(P706,0)</f>
        <v>488.99599999999998</v>
      </c>
      <c r="DH706">
        <v>2363.9650000000001</v>
      </c>
    </row>
    <row r="707" spans="1:112" x14ac:dyDescent="0.3">
      <c r="A707">
        <v>8759460500</v>
      </c>
      <c r="B707">
        <v>10759543765</v>
      </c>
      <c r="C707" s="1">
        <v>45947.457638888889</v>
      </c>
      <c r="D707" s="1">
        <v>45951.568749999999</v>
      </c>
      <c r="E707" t="s">
        <v>1286</v>
      </c>
      <c r="F707">
        <v>1916</v>
      </c>
      <c r="G707">
        <v>1916.01</v>
      </c>
      <c r="H707">
        <v>0</v>
      </c>
      <c r="I707">
        <v>3000</v>
      </c>
      <c r="J707">
        <v>878</v>
      </c>
      <c r="K707" t="s">
        <v>109</v>
      </c>
      <c r="L707">
        <v>5</v>
      </c>
      <c r="M707">
        <v>91.24</v>
      </c>
      <c r="N707">
        <v>0</v>
      </c>
      <c r="O707">
        <v>0</v>
      </c>
      <c r="P707">
        <v>9.1240000000000006</v>
      </c>
      <c r="Q707">
        <v>1.825</v>
      </c>
      <c r="R707">
        <v>27.14</v>
      </c>
      <c r="S707">
        <v>520.005</v>
      </c>
      <c r="T707">
        <v>-520.005</v>
      </c>
      <c r="U707">
        <v>-530.95399999999995</v>
      </c>
      <c r="V707">
        <v>-57.82</v>
      </c>
      <c r="W707">
        <v>0</v>
      </c>
      <c r="X707">
        <v>49</v>
      </c>
      <c r="Y707">
        <v>0</v>
      </c>
      <c r="Z707">
        <v>8.82</v>
      </c>
      <c r="AA707">
        <v>1</v>
      </c>
      <c r="AB707" t="s">
        <v>116</v>
      </c>
      <c r="AC707">
        <v>2122</v>
      </c>
      <c r="AD707">
        <v>1327.2360000000001</v>
      </c>
      <c r="AE707">
        <v>0</v>
      </c>
      <c r="AF707">
        <v>1327.2360000000001</v>
      </c>
      <c r="AG707">
        <v>0</v>
      </c>
      <c r="AI707">
        <v>0</v>
      </c>
      <c r="AJ707">
        <v>-530.95399999999995</v>
      </c>
      <c r="AK707">
        <v>-57.82</v>
      </c>
      <c r="AL707">
        <v>1916.01</v>
      </c>
      <c r="AM707" s="1"/>
      <c r="AN707" s="1"/>
      <c r="AO707" s="1"/>
      <c r="AP707">
        <v>0</v>
      </c>
      <c r="AQ707">
        <v>1824.76</v>
      </c>
      <c r="AR707">
        <v>5</v>
      </c>
      <c r="AS707">
        <v>0</v>
      </c>
      <c r="AT707">
        <v>0</v>
      </c>
      <c r="AU707">
        <v>0.5</v>
      </c>
      <c r="AV707">
        <v>0</v>
      </c>
      <c r="AW707">
        <v>0</v>
      </c>
      <c r="AX707">
        <v>0.1</v>
      </c>
      <c r="AY707" t="s">
        <v>121</v>
      </c>
      <c r="AZ707" t="s">
        <v>128</v>
      </c>
      <c r="BC707">
        <v>0</v>
      </c>
      <c r="BD707">
        <v>0</v>
      </c>
      <c r="BE707">
        <v>0</v>
      </c>
      <c r="BF707">
        <v>0</v>
      </c>
      <c r="BG707">
        <v>0</v>
      </c>
      <c r="BJ707">
        <v>27.14</v>
      </c>
      <c r="BK707">
        <v>0</v>
      </c>
      <c r="BL707">
        <v>520.005</v>
      </c>
      <c r="BM707">
        <v>-520.005</v>
      </c>
      <c r="BN707">
        <v>0</v>
      </c>
      <c r="BO707">
        <v>0</v>
      </c>
      <c r="BP707">
        <v>0</v>
      </c>
      <c r="BQ707">
        <v>878</v>
      </c>
      <c r="BR707">
        <v>1.8247599999999999</v>
      </c>
      <c r="BS707" t="s">
        <v>1287</v>
      </c>
      <c r="BT707">
        <v>0</v>
      </c>
      <c r="BU707">
        <v>9.1240000000000006</v>
      </c>
      <c r="BV707">
        <v>0</v>
      </c>
      <c r="BW707">
        <v>1.825</v>
      </c>
      <c r="DC707">
        <f t="shared" si="55"/>
        <v>1916.01</v>
      </c>
      <c r="DD707">
        <f t="shared" si="56"/>
        <v>520.005</v>
      </c>
      <c r="DE707">
        <f t="shared" si="57"/>
        <v>10.949</v>
      </c>
      <c r="DF707">
        <f t="shared" si="58"/>
        <v>57.82</v>
      </c>
      <c r="DG707">
        <f t="shared" si="59"/>
        <v>100.36399999999999</v>
      </c>
      <c r="DH707">
        <v>1327.2360000000001</v>
      </c>
    </row>
    <row r="708" spans="1:112" x14ac:dyDescent="0.3">
      <c r="A708">
        <v>8753247735</v>
      </c>
      <c r="B708">
        <v>10753294474</v>
      </c>
      <c r="C708" s="1">
        <v>45943.809027777781</v>
      </c>
      <c r="D708" s="1">
        <v>45948.573611111111</v>
      </c>
      <c r="E708" t="s">
        <v>1288</v>
      </c>
      <c r="F708">
        <v>2432</v>
      </c>
      <c r="G708">
        <v>0</v>
      </c>
      <c r="H708">
        <v>2432</v>
      </c>
      <c r="I708">
        <v>3500</v>
      </c>
      <c r="J708">
        <v>862</v>
      </c>
      <c r="K708" t="s">
        <v>109</v>
      </c>
      <c r="L708">
        <v>5</v>
      </c>
      <c r="M708">
        <v>115.81</v>
      </c>
      <c r="N708">
        <v>0</v>
      </c>
      <c r="O708">
        <v>0</v>
      </c>
      <c r="P708">
        <v>11.581</v>
      </c>
      <c r="Q708">
        <v>2.3159999999999998</v>
      </c>
      <c r="R708">
        <v>21.24</v>
      </c>
      <c r="S708">
        <v>516.55700000000002</v>
      </c>
      <c r="T708">
        <v>-516.55700000000002</v>
      </c>
      <c r="U708">
        <v>-530.45399999999995</v>
      </c>
      <c r="V708">
        <v>-71.98</v>
      </c>
      <c r="W708">
        <v>0</v>
      </c>
      <c r="X708">
        <v>61</v>
      </c>
      <c r="Y708">
        <v>0</v>
      </c>
      <c r="Z708">
        <v>10.98</v>
      </c>
      <c r="AA708">
        <v>1</v>
      </c>
      <c r="AB708" t="s">
        <v>116</v>
      </c>
      <c r="AC708">
        <v>2638</v>
      </c>
      <c r="AD708">
        <v>1829.566</v>
      </c>
      <c r="AE708">
        <v>0</v>
      </c>
      <c r="AF708">
        <v>1829.566</v>
      </c>
      <c r="AG708">
        <v>-530.45399999999995</v>
      </c>
      <c r="AH708">
        <v>-71.98</v>
      </c>
      <c r="AI708">
        <v>2432</v>
      </c>
      <c r="AJ708">
        <v>0</v>
      </c>
      <c r="AL708">
        <v>0</v>
      </c>
      <c r="AM708" s="1"/>
      <c r="AN708" s="1"/>
      <c r="AO708" s="1"/>
      <c r="AP708">
        <v>0</v>
      </c>
      <c r="AQ708">
        <v>2316.19</v>
      </c>
      <c r="AR708">
        <v>5</v>
      </c>
      <c r="AS708">
        <v>0</v>
      </c>
      <c r="AT708">
        <v>0</v>
      </c>
      <c r="AU708">
        <v>0.5</v>
      </c>
      <c r="AV708">
        <v>0</v>
      </c>
      <c r="AW708">
        <v>0</v>
      </c>
      <c r="AX708">
        <v>0.1</v>
      </c>
      <c r="AY708" t="s">
        <v>112</v>
      </c>
      <c r="AZ708" t="s">
        <v>128</v>
      </c>
      <c r="BA708">
        <v>21.24</v>
      </c>
      <c r="BB708">
        <v>0</v>
      </c>
      <c r="BC708">
        <v>516.55700000000002</v>
      </c>
      <c r="BD708">
        <v>-516.55700000000002</v>
      </c>
      <c r="BE708">
        <v>0</v>
      </c>
      <c r="BF708">
        <v>0</v>
      </c>
      <c r="BG708">
        <v>0</v>
      </c>
      <c r="BH708">
        <v>862</v>
      </c>
      <c r="BI708">
        <v>2.3161900000000002</v>
      </c>
      <c r="BL708">
        <v>0</v>
      </c>
      <c r="BM708">
        <v>0</v>
      </c>
      <c r="BN708">
        <v>0</v>
      </c>
      <c r="BO708">
        <v>0</v>
      </c>
      <c r="BP708">
        <v>0</v>
      </c>
      <c r="BS708" t="s">
        <v>1264</v>
      </c>
      <c r="BT708">
        <v>11.581</v>
      </c>
      <c r="BU708">
        <v>0</v>
      </c>
      <c r="BV708">
        <v>2.3159999999999998</v>
      </c>
      <c r="BW708">
        <v>0</v>
      </c>
      <c r="DC708">
        <f t="shared" si="55"/>
        <v>2432</v>
      </c>
      <c r="DD708">
        <f t="shared" si="56"/>
        <v>516.55700000000002</v>
      </c>
      <c r="DE708">
        <f t="shared" si="57"/>
        <v>13.896999999999998</v>
      </c>
      <c r="DF708">
        <f t="shared" si="58"/>
        <v>71.98</v>
      </c>
      <c r="DG708">
        <f t="shared" si="59"/>
        <v>127.39100000000001</v>
      </c>
      <c r="DH708">
        <v>1829.566</v>
      </c>
    </row>
    <row r="709" spans="1:112" x14ac:dyDescent="0.3">
      <c r="A709">
        <v>8738433501</v>
      </c>
      <c r="B709">
        <v>10738414905</v>
      </c>
      <c r="C709" s="1">
        <v>45936.572916666664</v>
      </c>
      <c r="D709" s="1">
        <v>45946.611111111109</v>
      </c>
      <c r="E709" t="s">
        <v>233</v>
      </c>
      <c r="F709">
        <v>2410</v>
      </c>
      <c r="G709">
        <v>2410</v>
      </c>
      <c r="H709">
        <v>0</v>
      </c>
      <c r="I709">
        <v>3500</v>
      </c>
      <c r="J709">
        <v>884</v>
      </c>
      <c r="K709" t="s">
        <v>109</v>
      </c>
      <c r="L709">
        <v>5</v>
      </c>
      <c r="M709">
        <v>114.76</v>
      </c>
      <c r="N709">
        <v>0</v>
      </c>
      <c r="O709">
        <v>0</v>
      </c>
      <c r="P709">
        <v>11.476000000000001</v>
      </c>
      <c r="Q709">
        <v>2.2949999999999999</v>
      </c>
      <c r="R709">
        <v>24.78</v>
      </c>
      <c r="S709">
        <v>597.19799999999998</v>
      </c>
      <c r="T709">
        <v>-597.19799999999998</v>
      </c>
      <c r="U709">
        <v>-610.96900000000005</v>
      </c>
      <c r="V709">
        <v>-71.98</v>
      </c>
      <c r="W709">
        <v>0</v>
      </c>
      <c r="X709">
        <v>61</v>
      </c>
      <c r="Y709">
        <v>0</v>
      </c>
      <c r="Z709">
        <v>10.98</v>
      </c>
      <c r="AA709">
        <v>1</v>
      </c>
      <c r="AB709" t="s">
        <v>116</v>
      </c>
      <c r="AC709">
        <v>2616</v>
      </c>
      <c r="AD709">
        <v>1727.0509999999999</v>
      </c>
      <c r="AE709">
        <v>0</v>
      </c>
      <c r="AF709">
        <v>1727.0509999999999</v>
      </c>
      <c r="AG709">
        <v>0</v>
      </c>
      <c r="AI709">
        <v>0</v>
      </c>
      <c r="AJ709">
        <v>-610.96900000000005</v>
      </c>
      <c r="AK709">
        <v>-71.98</v>
      </c>
      <c r="AL709">
        <v>2410</v>
      </c>
      <c r="AM709" s="1"/>
      <c r="AN709" s="1"/>
      <c r="AO709" s="1"/>
      <c r="AP709">
        <v>0</v>
      </c>
      <c r="AQ709">
        <v>2295.2399999999998</v>
      </c>
      <c r="AR709">
        <v>5</v>
      </c>
      <c r="AS709">
        <v>0</v>
      </c>
      <c r="AT709">
        <v>0</v>
      </c>
      <c r="AU709">
        <v>0.5</v>
      </c>
      <c r="AV709">
        <v>0</v>
      </c>
      <c r="AW709">
        <v>0</v>
      </c>
      <c r="AX709">
        <v>0.1</v>
      </c>
      <c r="AY709" t="s">
        <v>112</v>
      </c>
      <c r="AZ709" t="s">
        <v>113</v>
      </c>
      <c r="BC709">
        <v>0</v>
      </c>
      <c r="BD709">
        <v>0</v>
      </c>
      <c r="BE709">
        <v>0</v>
      </c>
      <c r="BF709">
        <v>0</v>
      </c>
      <c r="BG709">
        <v>0</v>
      </c>
      <c r="BJ709">
        <v>24.78</v>
      </c>
      <c r="BK709">
        <v>0</v>
      </c>
      <c r="BL709">
        <v>597.19799999999998</v>
      </c>
      <c r="BM709">
        <v>-597.19799999999998</v>
      </c>
      <c r="BN709">
        <v>0</v>
      </c>
      <c r="BO709">
        <v>0</v>
      </c>
      <c r="BP709">
        <v>0</v>
      </c>
      <c r="BQ709">
        <v>884</v>
      </c>
      <c r="BR709">
        <v>2.2952400000000002</v>
      </c>
      <c r="BS709" t="s">
        <v>1289</v>
      </c>
      <c r="BT709">
        <v>0</v>
      </c>
      <c r="BU709">
        <v>11.476000000000001</v>
      </c>
      <c r="BV709">
        <v>0</v>
      </c>
      <c r="BW709">
        <v>2.2949999999999999</v>
      </c>
      <c r="DC709">
        <f t="shared" si="55"/>
        <v>2410</v>
      </c>
      <c r="DD709">
        <f t="shared" si="56"/>
        <v>597.19799999999998</v>
      </c>
      <c r="DE709">
        <f t="shared" si="57"/>
        <v>13.771000000000001</v>
      </c>
      <c r="DF709">
        <f t="shared" si="58"/>
        <v>71.98</v>
      </c>
      <c r="DG709">
        <f t="shared" si="59"/>
        <v>126.236</v>
      </c>
      <c r="DH709">
        <v>1727.0510000000002</v>
      </c>
    </row>
    <row r="710" spans="1:112" x14ac:dyDescent="0.3">
      <c r="A710">
        <v>8762219520</v>
      </c>
      <c r="B710">
        <v>10762323391</v>
      </c>
      <c r="C710" s="1">
        <v>45948.762499999997</v>
      </c>
      <c r="D710" s="1">
        <v>45954.467361111114</v>
      </c>
      <c r="E710" t="s">
        <v>1290</v>
      </c>
      <c r="F710">
        <v>2150</v>
      </c>
      <c r="G710">
        <v>0</v>
      </c>
      <c r="H710">
        <v>2150</v>
      </c>
      <c r="I710">
        <v>4750</v>
      </c>
      <c r="J710">
        <v>2394</v>
      </c>
      <c r="K710" t="s">
        <v>109</v>
      </c>
      <c r="L710">
        <v>5</v>
      </c>
      <c r="M710">
        <v>102.38</v>
      </c>
      <c r="N710">
        <v>0</v>
      </c>
      <c r="O710">
        <v>0</v>
      </c>
      <c r="P710">
        <v>10.238</v>
      </c>
      <c r="Q710">
        <v>2.048</v>
      </c>
      <c r="R710">
        <v>31.86</v>
      </c>
      <c r="S710">
        <v>684.99</v>
      </c>
      <c r="T710">
        <v>-684.99</v>
      </c>
      <c r="U710">
        <v>-697.27599999999995</v>
      </c>
      <c r="V710">
        <v>-76.7</v>
      </c>
      <c r="W710">
        <v>0</v>
      </c>
      <c r="X710">
        <v>65</v>
      </c>
      <c r="Y710">
        <v>0</v>
      </c>
      <c r="Z710">
        <v>11.7</v>
      </c>
      <c r="AA710">
        <v>1</v>
      </c>
      <c r="AB710" t="s">
        <v>116</v>
      </c>
      <c r="AC710">
        <v>2356</v>
      </c>
      <c r="AD710">
        <v>1376.0239999999999</v>
      </c>
      <c r="AE710">
        <v>0</v>
      </c>
      <c r="AF710">
        <v>1376.0239999999999</v>
      </c>
      <c r="AG710">
        <v>-697.27599999999995</v>
      </c>
      <c r="AH710">
        <v>-76.7</v>
      </c>
      <c r="AI710">
        <v>2150</v>
      </c>
      <c r="AJ710">
        <v>0</v>
      </c>
      <c r="AL710">
        <v>0</v>
      </c>
      <c r="AM710" s="1"/>
      <c r="AN710" s="1"/>
      <c r="AO710" s="1"/>
      <c r="AP710">
        <v>0</v>
      </c>
      <c r="AQ710">
        <v>2047.62</v>
      </c>
      <c r="AR710">
        <v>5</v>
      </c>
      <c r="AS710">
        <v>0</v>
      </c>
      <c r="AT710">
        <v>0</v>
      </c>
      <c r="AU710">
        <v>0.5</v>
      </c>
      <c r="AV710">
        <v>0</v>
      </c>
      <c r="AW710">
        <v>0</v>
      </c>
      <c r="AX710">
        <v>0.1</v>
      </c>
      <c r="AY710" t="s">
        <v>127</v>
      </c>
      <c r="AZ710" t="s">
        <v>128</v>
      </c>
      <c r="BA710">
        <v>31.86</v>
      </c>
      <c r="BB710">
        <v>0</v>
      </c>
      <c r="BC710">
        <v>684.99</v>
      </c>
      <c r="BD710">
        <v>-684.99</v>
      </c>
      <c r="BE710">
        <v>0</v>
      </c>
      <c r="BF710">
        <v>0</v>
      </c>
      <c r="BG710">
        <v>0</v>
      </c>
      <c r="BH710">
        <v>2394</v>
      </c>
      <c r="BI710">
        <v>2.0476200000000002</v>
      </c>
      <c r="BL710">
        <v>0</v>
      </c>
      <c r="BM710">
        <v>0</v>
      </c>
      <c r="BN710">
        <v>0</v>
      </c>
      <c r="BO710">
        <v>0</v>
      </c>
      <c r="BP710">
        <v>0</v>
      </c>
      <c r="BS710" t="s">
        <v>1291</v>
      </c>
      <c r="BT710">
        <v>10.238</v>
      </c>
      <c r="BU710">
        <v>0</v>
      </c>
      <c r="BV710">
        <v>2.048</v>
      </c>
      <c r="BW710">
        <v>0</v>
      </c>
      <c r="DC710">
        <f t="shared" si="55"/>
        <v>2150</v>
      </c>
      <c r="DD710">
        <f t="shared" si="56"/>
        <v>684.99</v>
      </c>
      <c r="DE710">
        <f t="shared" si="57"/>
        <v>12.286</v>
      </c>
      <c r="DF710">
        <f t="shared" si="58"/>
        <v>76.7</v>
      </c>
      <c r="DG710">
        <f t="shared" si="59"/>
        <v>112.61799999999999</v>
      </c>
      <c r="DH710">
        <v>1376.0239999999999</v>
      </c>
    </row>
    <row r="711" spans="1:112" x14ac:dyDescent="0.3">
      <c r="A711">
        <v>8762940734</v>
      </c>
      <c r="B711">
        <v>10763047138</v>
      </c>
      <c r="C711" s="1">
        <v>45949.477777777778</v>
      </c>
      <c r="D711" s="1">
        <v>45953.600694444445</v>
      </c>
      <c r="E711" t="s">
        <v>1292</v>
      </c>
      <c r="F711">
        <v>1246</v>
      </c>
      <c r="G711">
        <v>0</v>
      </c>
      <c r="H711">
        <v>1246</v>
      </c>
      <c r="I711">
        <v>2000</v>
      </c>
      <c r="J711">
        <v>583</v>
      </c>
      <c r="K711" t="s">
        <v>109</v>
      </c>
      <c r="L711">
        <v>5</v>
      </c>
      <c r="M711">
        <v>59.33</v>
      </c>
      <c r="N711">
        <v>0</v>
      </c>
      <c r="O711">
        <v>0</v>
      </c>
      <c r="P711">
        <v>5.9329999999999998</v>
      </c>
      <c r="Q711">
        <v>1.1870000000000001</v>
      </c>
      <c r="R711">
        <v>27.14</v>
      </c>
      <c r="S711">
        <v>338.16399999999999</v>
      </c>
      <c r="T711">
        <v>-338.16399999999999</v>
      </c>
      <c r="U711">
        <v>-345.28399999999999</v>
      </c>
      <c r="V711">
        <v>-57.82</v>
      </c>
      <c r="W711">
        <v>0</v>
      </c>
      <c r="X711">
        <v>49</v>
      </c>
      <c r="Y711">
        <v>0</v>
      </c>
      <c r="Z711">
        <v>8.82</v>
      </c>
      <c r="AA711">
        <v>1</v>
      </c>
      <c r="AB711" t="s">
        <v>110</v>
      </c>
      <c r="AC711">
        <v>1417</v>
      </c>
      <c r="AD711">
        <v>842.89599999999996</v>
      </c>
      <c r="AE711">
        <v>0</v>
      </c>
      <c r="AF711">
        <v>842.89599999999996</v>
      </c>
      <c r="AG711">
        <v>-345.28399999999999</v>
      </c>
      <c r="AH711">
        <v>-57.82</v>
      </c>
      <c r="AI711">
        <v>1246</v>
      </c>
      <c r="AJ711">
        <v>0</v>
      </c>
      <c r="AL711">
        <v>0</v>
      </c>
      <c r="AM711" s="1"/>
      <c r="AN711" s="1"/>
      <c r="AO711" s="1"/>
      <c r="AP711">
        <v>0</v>
      </c>
      <c r="AQ711">
        <v>1186.67</v>
      </c>
      <c r="AR711">
        <v>5</v>
      </c>
      <c r="AS711">
        <v>0</v>
      </c>
      <c r="AT711">
        <v>0</v>
      </c>
      <c r="AU711">
        <v>0.5</v>
      </c>
      <c r="AV711">
        <v>0</v>
      </c>
      <c r="AW711">
        <v>0</v>
      </c>
      <c r="AX711">
        <v>0.1</v>
      </c>
      <c r="AY711" t="s">
        <v>121</v>
      </c>
      <c r="AZ711" t="s">
        <v>113</v>
      </c>
      <c r="BA711">
        <v>27.14</v>
      </c>
      <c r="BB711">
        <v>0</v>
      </c>
      <c r="BC711">
        <v>338.16399999999999</v>
      </c>
      <c r="BD711">
        <v>-338.16399999999999</v>
      </c>
      <c r="BE711">
        <v>0</v>
      </c>
      <c r="BF711">
        <v>0</v>
      </c>
      <c r="BG711">
        <v>0</v>
      </c>
      <c r="BH711">
        <v>583</v>
      </c>
      <c r="BI711">
        <v>1.1866699999999999</v>
      </c>
      <c r="BL711">
        <v>0</v>
      </c>
      <c r="BM711">
        <v>0</v>
      </c>
      <c r="BN711">
        <v>0</v>
      </c>
      <c r="BO711">
        <v>0</v>
      </c>
      <c r="BP711">
        <v>0</v>
      </c>
      <c r="BS711" t="s">
        <v>1293</v>
      </c>
      <c r="BT711">
        <v>5.9329999999999998</v>
      </c>
      <c r="BU711">
        <v>0</v>
      </c>
      <c r="BV711">
        <v>1.1870000000000001</v>
      </c>
      <c r="BW711">
        <v>0</v>
      </c>
      <c r="DC711">
        <f t="shared" si="55"/>
        <v>1246</v>
      </c>
      <c r="DD711">
        <f t="shared" si="56"/>
        <v>338.16399999999999</v>
      </c>
      <c r="DE711">
        <f t="shared" si="57"/>
        <v>7.12</v>
      </c>
      <c r="DF711">
        <f t="shared" si="58"/>
        <v>57.82</v>
      </c>
      <c r="DG711">
        <f t="shared" si="59"/>
        <v>65.263000000000005</v>
      </c>
      <c r="DH711">
        <v>842.89599999999996</v>
      </c>
    </row>
    <row r="712" spans="1:112" x14ac:dyDescent="0.3">
      <c r="A712">
        <v>8767460643</v>
      </c>
      <c r="B712">
        <v>10767606520</v>
      </c>
      <c r="C712" s="1">
        <v>45953.529861111114</v>
      </c>
      <c r="D712" s="1">
        <v>45959.582638888889</v>
      </c>
      <c r="E712" t="s">
        <v>783</v>
      </c>
      <c r="F712">
        <v>3032</v>
      </c>
      <c r="G712">
        <v>3032</v>
      </c>
      <c r="H712">
        <v>0</v>
      </c>
      <c r="I712">
        <v>4000</v>
      </c>
      <c r="J712">
        <v>591</v>
      </c>
      <c r="K712" t="s">
        <v>109</v>
      </c>
      <c r="L712">
        <v>18</v>
      </c>
      <c r="M712">
        <v>462.51</v>
      </c>
      <c r="N712">
        <v>0</v>
      </c>
      <c r="O712">
        <v>0</v>
      </c>
      <c r="P712">
        <v>12.847</v>
      </c>
      <c r="Q712">
        <v>2.569</v>
      </c>
      <c r="R712">
        <v>21.24</v>
      </c>
      <c r="S712">
        <v>643.99699999999996</v>
      </c>
      <c r="T712">
        <v>-643.99699999999996</v>
      </c>
      <c r="U712">
        <v>-659.41300000000001</v>
      </c>
      <c r="V712">
        <v>-71.98</v>
      </c>
      <c r="W712">
        <v>0</v>
      </c>
      <c r="X712">
        <v>61</v>
      </c>
      <c r="Y712">
        <v>0</v>
      </c>
      <c r="Z712">
        <v>10.98</v>
      </c>
      <c r="AA712">
        <v>1</v>
      </c>
      <c r="AB712" t="s">
        <v>116</v>
      </c>
      <c r="AC712">
        <v>3238</v>
      </c>
      <c r="AD712">
        <v>2300.607</v>
      </c>
      <c r="AE712">
        <v>0</v>
      </c>
      <c r="AF712">
        <v>2300.607</v>
      </c>
      <c r="AG712">
        <v>0</v>
      </c>
      <c r="AI712">
        <v>0</v>
      </c>
      <c r="AJ712">
        <v>-659.41300000000001</v>
      </c>
      <c r="AK712">
        <v>-71.98</v>
      </c>
      <c r="AL712">
        <v>3032</v>
      </c>
      <c r="AM712" s="1"/>
      <c r="AN712" s="1"/>
      <c r="AO712" s="1"/>
      <c r="AP712">
        <v>0</v>
      </c>
      <c r="AQ712">
        <v>2569.4899999999998</v>
      </c>
      <c r="AR712">
        <v>18</v>
      </c>
      <c r="AS712">
        <v>0</v>
      </c>
      <c r="AT712">
        <v>0</v>
      </c>
      <c r="AU712">
        <v>0.5</v>
      </c>
      <c r="AV712">
        <v>0</v>
      </c>
      <c r="AW712">
        <v>0</v>
      </c>
      <c r="AX712">
        <v>0.1</v>
      </c>
      <c r="AY712" t="s">
        <v>112</v>
      </c>
      <c r="AZ712" t="s">
        <v>128</v>
      </c>
      <c r="BC712">
        <v>0</v>
      </c>
      <c r="BD712">
        <v>0</v>
      </c>
      <c r="BE712">
        <v>0</v>
      </c>
      <c r="BF712">
        <v>0</v>
      </c>
      <c r="BG712">
        <v>0</v>
      </c>
      <c r="BJ712">
        <v>21.24</v>
      </c>
      <c r="BK712">
        <v>0</v>
      </c>
      <c r="BL712">
        <v>643.99699999999996</v>
      </c>
      <c r="BM712">
        <v>-643.99699999999996</v>
      </c>
      <c r="BN712">
        <v>0</v>
      </c>
      <c r="BO712">
        <v>0</v>
      </c>
      <c r="BP712">
        <v>0</v>
      </c>
      <c r="BQ712">
        <v>591</v>
      </c>
      <c r="BR712">
        <v>2.5694900000000001</v>
      </c>
      <c r="BS712" t="s">
        <v>1294</v>
      </c>
      <c r="BT712">
        <v>0</v>
      </c>
      <c r="BU712">
        <v>12.847</v>
      </c>
      <c r="BV712">
        <v>0</v>
      </c>
      <c r="BW712">
        <v>2.569</v>
      </c>
      <c r="DC712">
        <f t="shared" si="55"/>
        <v>3032</v>
      </c>
      <c r="DD712">
        <f t="shared" si="56"/>
        <v>643.99699999999996</v>
      </c>
      <c r="DE712">
        <f t="shared" si="57"/>
        <v>15.416</v>
      </c>
      <c r="DF712">
        <f t="shared" si="58"/>
        <v>71.98</v>
      </c>
      <c r="DG712">
        <f t="shared" si="59"/>
        <v>475.35699999999997</v>
      </c>
      <c r="DH712">
        <v>2300.607</v>
      </c>
    </row>
    <row r="713" spans="1:112" x14ac:dyDescent="0.3">
      <c r="A713">
        <v>8766342432</v>
      </c>
      <c r="B713">
        <v>10766479525</v>
      </c>
      <c r="C713" s="1">
        <v>45953.529861111114</v>
      </c>
      <c r="D713" s="1">
        <v>45956.470833333333</v>
      </c>
      <c r="E713" t="s">
        <v>1006</v>
      </c>
      <c r="F713">
        <v>3294.01</v>
      </c>
      <c r="G713">
        <v>3294</v>
      </c>
      <c r="H713">
        <v>0</v>
      </c>
      <c r="I713">
        <v>4000</v>
      </c>
      <c r="J713">
        <v>500</v>
      </c>
      <c r="K713" t="s">
        <v>109</v>
      </c>
      <c r="L713">
        <v>18</v>
      </c>
      <c r="M713">
        <v>502.48</v>
      </c>
      <c r="N713">
        <v>0</v>
      </c>
      <c r="O713">
        <v>0</v>
      </c>
      <c r="P713">
        <v>13.958</v>
      </c>
      <c r="Q713">
        <v>2.7919999999999998</v>
      </c>
      <c r="R713">
        <v>25.96</v>
      </c>
      <c r="S713">
        <v>855.12199999999996</v>
      </c>
      <c r="T713">
        <v>-855.12199999999996</v>
      </c>
      <c r="U713">
        <v>-871.87199999999996</v>
      </c>
      <c r="V713">
        <v>-71.98</v>
      </c>
      <c r="W713">
        <v>0</v>
      </c>
      <c r="X713">
        <v>61</v>
      </c>
      <c r="Y713">
        <v>0</v>
      </c>
      <c r="Z713">
        <v>10.98</v>
      </c>
      <c r="AA713">
        <v>1</v>
      </c>
      <c r="AB713" t="s">
        <v>110</v>
      </c>
      <c r="AC713">
        <v>3500</v>
      </c>
      <c r="AD713">
        <v>2350.1480000000001</v>
      </c>
      <c r="AE713">
        <v>0</v>
      </c>
      <c r="AF713">
        <v>2350.1480000000001</v>
      </c>
      <c r="AG713">
        <v>0</v>
      </c>
      <c r="AI713">
        <v>0</v>
      </c>
      <c r="AJ713">
        <v>-871.87199999999996</v>
      </c>
      <c r="AK713">
        <v>-71.98</v>
      </c>
      <c r="AL713">
        <v>3294</v>
      </c>
      <c r="AM713" s="1"/>
      <c r="AN713" s="1"/>
      <c r="AO713" s="1"/>
      <c r="AP713">
        <v>0</v>
      </c>
      <c r="AQ713">
        <v>2791.53</v>
      </c>
      <c r="AR713">
        <v>18</v>
      </c>
      <c r="AS713">
        <v>0</v>
      </c>
      <c r="AT713">
        <v>0</v>
      </c>
      <c r="AU713">
        <v>0.5</v>
      </c>
      <c r="AV713">
        <v>0</v>
      </c>
      <c r="AW713">
        <v>0</v>
      </c>
      <c r="AX713">
        <v>0.1</v>
      </c>
      <c r="AY713" t="s">
        <v>112</v>
      </c>
      <c r="AZ713" t="s">
        <v>160</v>
      </c>
      <c r="BC713">
        <v>0</v>
      </c>
      <c r="BD713">
        <v>0</v>
      </c>
      <c r="BE713">
        <v>0</v>
      </c>
      <c r="BF713">
        <v>0</v>
      </c>
      <c r="BG713">
        <v>0</v>
      </c>
      <c r="BJ713">
        <v>25.96</v>
      </c>
      <c r="BK713">
        <v>0</v>
      </c>
      <c r="BL713">
        <v>855.12199999999996</v>
      </c>
      <c r="BM713">
        <v>-855.12199999999996</v>
      </c>
      <c r="BN713">
        <v>0</v>
      </c>
      <c r="BO713">
        <v>0</v>
      </c>
      <c r="BP713">
        <v>0</v>
      </c>
      <c r="BQ713">
        <v>500</v>
      </c>
      <c r="BR713">
        <v>2.7915299999999998</v>
      </c>
      <c r="BS713" t="s">
        <v>1232</v>
      </c>
      <c r="BT713">
        <v>0</v>
      </c>
      <c r="BU713">
        <v>13.958</v>
      </c>
      <c r="BV713">
        <v>0</v>
      </c>
      <c r="BW713">
        <v>2.7919999999999998</v>
      </c>
      <c r="DC713">
        <f t="shared" si="55"/>
        <v>3294</v>
      </c>
      <c r="DD713">
        <f t="shared" si="56"/>
        <v>855.12199999999996</v>
      </c>
      <c r="DE713">
        <f t="shared" si="57"/>
        <v>16.75</v>
      </c>
      <c r="DF713">
        <f t="shared" si="58"/>
        <v>71.98</v>
      </c>
      <c r="DG713">
        <f t="shared" si="59"/>
        <v>516.43799999999999</v>
      </c>
      <c r="DH713">
        <v>2350.1480000000001</v>
      </c>
    </row>
    <row r="714" spans="1:112" x14ac:dyDescent="0.3">
      <c r="A714">
        <v>8748592086</v>
      </c>
      <c r="B714">
        <v>10748621443</v>
      </c>
      <c r="C714" s="1">
        <v>45941.755555555559</v>
      </c>
      <c r="D714" s="1">
        <v>45949.472916666666</v>
      </c>
      <c r="E714" t="s">
        <v>1295</v>
      </c>
      <c r="F714">
        <v>1152</v>
      </c>
      <c r="G714">
        <v>0</v>
      </c>
      <c r="H714">
        <v>1152</v>
      </c>
      <c r="I714">
        <v>1750</v>
      </c>
      <c r="J714">
        <v>427</v>
      </c>
      <c r="K714" t="s">
        <v>109</v>
      </c>
      <c r="L714">
        <v>5</v>
      </c>
      <c r="M714">
        <v>54.86</v>
      </c>
      <c r="N714">
        <v>0</v>
      </c>
      <c r="O714">
        <v>0</v>
      </c>
      <c r="P714">
        <v>5.4859999999999998</v>
      </c>
      <c r="Q714">
        <v>1.097</v>
      </c>
      <c r="R714">
        <v>22.42</v>
      </c>
      <c r="S714">
        <v>258.27800000000002</v>
      </c>
      <c r="T714">
        <v>-258.27800000000002</v>
      </c>
      <c r="U714">
        <v>-264.86099999999999</v>
      </c>
      <c r="V714">
        <v>-53.1</v>
      </c>
      <c r="W714">
        <v>0</v>
      </c>
      <c r="X714">
        <v>45</v>
      </c>
      <c r="Y714">
        <v>0</v>
      </c>
      <c r="Z714">
        <v>8.1</v>
      </c>
      <c r="AA714">
        <v>1</v>
      </c>
      <c r="AB714" t="s">
        <v>116</v>
      </c>
      <c r="AC714">
        <v>1323</v>
      </c>
      <c r="AD714">
        <v>834.03899999999999</v>
      </c>
      <c r="AE714">
        <v>0</v>
      </c>
      <c r="AF714">
        <v>834.03899999999999</v>
      </c>
      <c r="AG714">
        <v>-264.86099999999999</v>
      </c>
      <c r="AH714">
        <v>-53.1</v>
      </c>
      <c r="AI714">
        <v>1152</v>
      </c>
      <c r="AJ714">
        <v>0</v>
      </c>
      <c r="AL714">
        <v>0</v>
      </c>
      <c r="AM714" s="1"/>
      <c r="AN714" s="1"/>
      <c r="AO714" s="1"/>
      <c r="AP714">
        <v>0</v>
      </c>
      <c r="AQ714">
        <v>1097.1400000000001</v>
      </c>
      <c r="AR714">
        <v>5</v>
      </c>
      <c r="AS714">
        <v>0</v>
      </c>
      <c r="AT714">
        <v>0</v>
      </c>
      <c r="AU714">
        <v>0.5</v>
      </c>
      <c r="AV714">
        <v>0</v>
      </c>
      <c r="AW714">
        <v>0</v>
      </c>
      <c r="AX714">
        <v>0.1</v>
      </c>
      <c r="AY714" t="s">
        <v>112</v>
      </c>
      <c r="AZ714" t="s">
        <v>128</v>
      </c>
      <c r="BA714">
        <v>22.42</v>
      </c>
      <c r="BB714">
        <v>0</v>
      </c>
      <c r="BC714">
        <v>258.27800000000002</v>
      </c>
      <c r="BD714">
        <v>-258.27800000000002</v>
      </c>
      <c r="BE714">
        <v>0</v>
      </c>
      <c r="BF714">
        <v>0</v>
      </c>
      <c r="BG714">
        <v>0</v>
      </c>
      <c r="BH714">
        <v>427</v>
      </c>
      <c r="BI714">
        <v>1.09714</v>
      </c>
      <c r="BL714">
        <v>0</v>
      </c>
      <c r="BM714">
        <v>0</v>
      </c>
      <c r="BN714">
        <v>0</v>
      </c>
      <c r="BO714">
        <v>0</v>
      </c>
      <c r="BP714">
        <v>0</v>
      </c>
      <c r="BS714" t="s">
        <v>1296</v>
      </c>
      <c r="BT714">
        <v>5.4859999999999998</v>
      </c>
      <c r="BU714">
        <v>0</v>
      </c>
      <c r="BV714">
        <v>1.097</v>
      </c>
      <c r="BW714">
        <v>0</v>
      </c>
      <c r="DC714">
        <f t="shared" si="55"/>
        <v>1152</v>
      </c>
      <c r="DD714">
        <f t="shared" si="56"/>
        <v>258.27800000000002</v>
      </c>
      <c r="DE714">
        <f t="shared" si="57"/>
        <v>6.5830000000000002</v>
      </c>
      <c r="DF714">
        <f t="shared" si="58"/>
        <v>53.1</v>
      </c>
      <c r="DG714">
        <f t="shared" si="59"/>
        <v>60.345999999999997</v>
      </c>
      <c r="DH714">
        <v>834.03899999999999</v>
      </c>
    </row>
    <row r="715" spans="1:112" x14ac:dyDescent="0.3">
      <c r="A715">
        <v>8759255463</v>
      </c>
      <c r="B715">
        <v>10759338720</v>
      </c>
      <c r="C715" s="1">
        <v>45946.804166666669</v>
      </c>
      <c r="D715" s="1">
        <v>45950.80972222222</v>
      </c>
      <c r="E715" t="s">
        <v>1297</v>
      </c>
      <c r="F715">
        <v>3109.01</v>
      </c>
      <c r="G715">
        <v>3109</v>
      </c>
      <c r="H715">
        <v>0</v>
      </c>
      <c r="I715">
        <v>3500</v>
      </c>
      <c r="J715">
        <v>185</v>
      </c>
      <c r="K715" t="s">
        <v>109</v>
      </c>
      <c r="L715">
        <v>18</v>
      </c>
      <c r="M715">
        <v>474.26</v>
      </c>
      <c r="N715">
        <v>0</v>
      </c>
      <c r="O715">
        <v>0</v>
      </c>
      <c r="P715">
        <v>13.173999999999999</v>
      </c>
      <c r="Q715">
        <v>2.6349999999999998</v>
      </c>
      <c r="R715">
        <v>21.24</v>
      </c>
      <c r="S715">
        <v>660.35199999999998</v>
      </c>
      <c r="T715">
        <v>-660.35199999999998</v>
      </c>
      <c r="U715">
        <v>-676.16099999999994</v>
      </c>
      <c r="V715">
        <v>-76.7</v>
      </c>
      <c r="W715">
        <v>0</v>
      </c>
      <c r="X715">
        <v>65</v>
      </c>
      <c r="Y715">
        <v>0</v>
      </c>
      <c r="Z715">
        <v>11.7</v>
      </c>
      <c r="AA715">
        <v>1</v>
      </c>
      <c r="AB715" t="s">
        <v>116</v>
      </c>
      <c r="AC715">
        <v>3315</v>
      </c>
      <c r="AD715">
        <v>2356.1390000000001</v>
      </c>
      <c r="AE715">
        <v>0</v>
      </c>
      <c r="AF715">
        <v>2356.1390000000001</v>
      </c>
      <c r="AG715">
        <v>0</v>
      </c>
      <c r="AI715">
        <v>0</v>
      </c>
      <c r="AJ715">
        <v>-676.16099999999994</v>
      </c>
      <c r="AK715">
        <v>-76.7</v>
      </c>
      <c r="AL715">
        <v>3109</v>
      </c>
      <c r="AM715" s="1"/>
      <c r="AN715" s="1"/>
      <c r="AO715" s="1"/>
      <c r="AP715">
        <v>0</v>
      </c>
      <c r="AQ715">
        <v>2634.75</v>
      </c>
      <c r="AR715">
        <v>18</v>
      </c>
      <c r="AS715">
        <v>0</v>
      </c>
      <c r="AT715">
        <v>0</v>
      </c>
      <c r="AU715">
        <v>0.5</v>
      </c>
      <c r="AV715">
        <v>0</v>
      </c>
      <c r="AW715">
        <v>0</v>
      </c>
      <c r="AX715">
        <v>0.1</v>
      </c>
      <c r="AY715" t="s">
        <v>112</v>
      </c>
      <c r="AZ715" t="s">
        <v>128</v>
      </c>
      <c r="BC715">
        <v>0</v>
      </c>
      <c r="BD715">
        <v>0</v>
      </c>
      <c r="BE715">
        <v>0</v>
      </c>
      <c r="BF715">
        <v>0</v>
      </c>
      <c r="BG715">
        <v>0</v>
      </c>
      <c r="BJ715">
        <v>21.24</v>
      </c>
      <c r="BK715">
        <v>0</v>
      </c>
      <c r="BL715">
        <v>660.35199999999998</v>
      </c>
      <c r="BM715">
        <v>-660.35199999999998</v>
      </c>
      <c r="BN715">
        <v>0</v>
      </c>
      <c r="BO715">
        <v>0</v>
      </c>
      <c r="BP715">
        <v>0</v>
      </c>
      <c r="BQ715">
        <v>185</v>
      </c>
      <c r="BR715">
        <v>2.6347499999999999</v>
      </c>
      <c r="BS715" t="s">
        <v>1298</v>
      </c>
      <c r="BT715">
        <v>0</v>
      </c>
      <c r="BU715">
        <v>13.173999999999999</v>
      </c>
      <c r="BV715">
        <v>0</v>
      </c>
      <c r="BW715">
        <v>2.6349999999999998</v>
      </c>
      <c r="DC715">
        <f t="shared" si="55"/>
        <v>3109</v>
      </c>
      <c r="DD715">
        <f t="shared" si="56"/>
        <v>660.35199999999998</v>
      </c>
      <c r="DE715">
        <f t="shared" si="57"/>
        <v>15.808999999999999</v>
      </c>
      <c r="DF715">
        <f t="shared" si="58"/>
        <v>76.7</v>
      </c>
      <c r="DG715">
        <f t="shared" si="59"/>
        <v>487.43399999999997</v>
      </c>
      <c r="DH715">
        <v>2356.1390000000001</v>
      </c>
    </row>
    <row r="716" spans="1:112" x14ac:dyDescent="0.3">
      <c r="A716">
        <v>8750289761</v>
      </c>
      <c r="B716">
        <v>10750324225</v>
      </c>
      <c r="C716" s="1">
        <v>45942.502083333333</v>
      </c>
      <c r="D716" s="1">
        <v>45947.478472222225</v>
      </c>
      <c r="E716" t="s">
        <v>130</v>
      </c>
      <c r="F716">
        <v>2886</v>
      </c>
      <c r="G716">
        <v>0</v>
      </c>
      <c r="H716">
        <v>2886</v>
      </c>
      <c r="I716">
        <v>3500</v>
      </c>
      <c r="J716">
        <v>408</v>
      </c>
      <c r="K716" t="s">
        <v>109</v>
      </c>
      <c r="L716">
        <v>18</v>
      </c>
      <c r="M716">
        <v>440.24</v>
      </c>
      <c r="N716">
        <v>0</v>
      </c>
      <c r="O716">
        <v>0</v>
      </c>
      <c r="P716">
        <v>12.228999999999999</v>
      </c>
      <c r="Q716">
        <v>2.4460000000000002</v>
      </c>
      <c r="R716">
        <v>21.24</v>
      </c>
      <c r="S716">
        <v>612.98599999999999</v>
      </c>
      <c r="T716">
        <v>-612.98599999999999</v>
      </c>
      <c r="U716">
        <v>-627.66099999999994</v>
      </c>
      <c r="V716">
        <v>-71.98</v>
      </c>
      <c r="W716">
        <v>0</v>
      </c>
      <c r="X716">
        <v>61</v>
      </c>
      <c r="Y716">
        <v>0</v>
      </c>
      <c r="Z716">
        <v>10.98</v>
      </c>
      <c r="AA716">
        <v>1</v>
      </c>
      <c r="AB716" t="s">
        <v>116</v>
      </c>
      <c r="AC716">
        <v>3092</v>
      </c>
      <c r="AD716">
        <v>2186.3589999999999</v>
      </c>
      <c r="AE716">
        <v>0</v>
      </c>
      <c r="AF716">
        <v>2186.3589999999999</v>
      </c>
      <c r="AG716">
        <v>-627.66099999999994</v>
      </c>
      <c r="AH716">
        <v>-71.98</v>
      </c>
      <c r="AI716">
        <v>2886</v>
      </c>
      <c r="AJ716">
        <v>0</v>
      </c>
      <c r="AL716">
        <v>0</v>
      </c>
      <c r="AM716" s="1"/>
      <c r="AN716" s="1"/>
      <c r="AO716" s="1"/>
      <c r="AP716">
        <v>0</v>
      </c>
      <c r="AQ716">
        <v>2445.7600000000002</v>
      </c>
      <c r="AR716">
        <v>18</v>
      </c>
      <c r="AS716">
        <v>0</v>
      </c>
      <c r="AT716">
        <v>0</v>
      </c>
      <c r="AU716">
        <v>0.5</v>
      </c>
      <c r="AV716">
        <v>0</v>
      </c>
      <c r="AW716">
        <v>0</v>
      </c>
      <c r="AX716">
        <v>0.1</v>
      </c>
      <c r="AY716" t="s">
        <v>112</v>
      </c>
      <c r="AZ716" t="s">
        <v>128</v>
      </c>
      <c r="BA716">
        <v>21.24</v>
      </c>
      <c r="BB716">
        <v>0</v>
      </c>
      <c r="BC716">
        <v>612.98599999999999</v>
      </c>
      <c r="BD716">
        <v>-612.98599999999999</v>
      </c>
      <c r="BE716">
        <v>0</v>
      </c>
      <c r="BF716">
        <v>0</v>
      </c>
      <c r="BG716">
        <v>0</v>
      </c>
      <c r="BH716">
        <v>408</v>
      </c>
      <c r="BI716">
        <v>2.4457599999999999</v>
      </c>
      <c r="BL716">
        <v>0</v>
      </c>
      <c r="BM716">
        <v>0</v>
      </c>
      <c r="BN716">
        <v>0</v>
      </c>
      <c r="BO716">
        <v>0</v>
      </c>
      <c r="BP716">
        <v>0</v>
      </c>
      <c r="BS716" t="s">
        <v>1299</v>
      </c>
      <c r="BT716">
        <v>12.228999999999999</v>
      </c>
      <c r="BU716">
        <v>0</v>
      </c>
      <c r="BV716">
        <v>2.4460000000000002</v>
      </c>
      <c r="BW716">
        <v>0</v>
      </c>
      <c r="DC716">
        <f t="shared" si="55"/>
        <v>2886</v>
      </c>
      <c r="DD716">
        <f t="shared" si="56"/>
        <v>612.98599999999999</v>
      </c>
      <c r="DE716">
        <f t="shared" si="57"/>
        <v>14.674999999999999</v>
      </c>
      <c r="DF716">
        <f t="shared" si="58"/>
        <v>71.98</v>
      </c>
      <c r="DG716">
        <f t="shared" si="59"/>
        <v>452.46899999999999</v>
      </c>
      <c r="DH716">
        <v>2186.3589999999999</v>
      </c>
    </row>
    <row r="717" spans="1:112" x14ac:dyDescent="0.3">
      <c r="A717">
        <v>8757051905</v>
      </c>
      <c r="B717">
        <v>10757117616</v>
      </c>
      <c r="C717" s="1">
        <v>45945.795138888891</v>
      </c>
      <c r="D717" s="1">
        <v>45950.612500000003</v>
      </c>
      <c r="E717" t="s">
        <v>210</v>
      </c>
      <c r="F717">
        <v>3119</v>
      </c>
      <c r="G717">
        <v>0</v>
      </c>
      <c r="H717">
        <v>3118.99</v>
      </c>
      <c r="I717">
        <v>3750</v>
      </c>
      <c r="J717">
        <v>425</v>
      </c>
      <c r="K717" t="s">
        <v>109</v>
      </c>
      <c r="L717">
        <v>18</v>
      </c>
      <c r="M717">
        <v>475.78</v>
      </c>
      <c r="N717">
        <v>0</v>
      </c>
      <c r="O717">
        <v>0</v>
      </c>
      <c r="P717">
        <v>13.215999999999999</v>
      </c>
      <c r="Q717">
        <v>2.6429999999999998</v>
      </c>
      <c r="R717">
        <v>21.24</v>
      </c>
      <c r="S717">
        <v>662.47299999999996</v>
      </c>
      <c r="T717">
        <v>-662.47299999999996</v>
      </c>
      <c r="U717">
        <v>-678.33199999999999</v>
      </c>
      <c r="V717">
        <v>-76.7</v>
      </c>
      <c r="W717">
        <v>0</v>
      </c>
      <c r="X717">
        <v>65</v>
      </c>
      <c r="Y717">
        <v>0</v>
      </c>
      <c r="Z717">
        <v>11.7</v>
      </c>
      <c r="AA717">
        <v>1</v>
      </c>
      <c r="AB717" t="s">
        <v>116</v>
      </c>
      <c r="AC717">
        <v>3325</v>
      </c>
      <c r="AD717">
        <v>2363.9580000000001</v>
      </c>
      <c r="AE717">
        <v>0</v>
      </c>
      <c r="AF717">
        <v>2363.9580000000001</v>
      </c>
      <c r="AG717">
        <v>-678.33199999999999</v>
      </c>
      <c r="AH717">
        <v>-76.7</v>
      </c>
      <c r="AI717">
        <v>3118.99</v>
      </c>
      <c r="AJ717">
        <v>0</v>
      </c>
      <c r="AL717">
        <v>0</v>
      </c>
      <c r="AM717" s="1"/>
      <c r="AN717" s="1"/>
      <c r="AO717" s="1"/>
      <c r="AP717">
        <v>0</v>
      </c>
      <c r="AQ717">
        <v>2643.22</v>
      </c>
      <c r="AR717">
        <v>18</v>
      </c>
      <c r="AS717">
        <v>0</v>
      </c>
      <c r="AT717">
        <v>0</v>
      </c>
      <c r="AU717">
        <v>0.5</v>
      </c>
      <c r="AV717">
        <v>0</v>
      </c>
      <c r="AW717">
        <v>0</v>
      </c>
      <c r="AX717">
        <v>0.1</v>
      </c>
      <c r="AY717" t="s">
        <v>112</v>
      </c>
      <c r="AZ717" t="s">
        <v>128</v>
      </c>
      <c r="BA717">
        <v>21.24</v>
      </c>
      <c r="BB717">
        <v>0</v>
      </c>
      <c r="BC717">
        <v>662.47299999999996</v>
      </c>
      <c r="BD717">
        <v>-662.47299999999996</v>
      </c>
      <c r="BE717">
        <v>0</v>
      </c>
      <c r="BF717">
        <v>0</v>
      </c>
      <c r="BG717">
        <v>0</v>
      </c>
      <c r="BH717">
        <v>425</v>
      </c>
      <c r="BI717">
        <v>2.6432199999999999</v>
      </c>
      <c r="BL717">
        <v>0</v>
      </c>
      <c r="BM717">
        <v>0</v>
      </c>
      <c r="BN717">
        <v>0</v>
      </c>
      <c r="BO717">
        <v>0</v>
      </c>
      <c r="BP717">
        <v>0</v>
      </c>
      <c r="BS717" t="s">
        <v>1300</v>
      </c>
      <c r="BT717">
        <v>13.215999999999999</v>
      </c>
      <c r="BU717">
        <v>0</v>
      </c>
      <c r="BV717">
        <v>2.6429999999999998</v>
      </c>
      <c r="BW717">
        <v>0</v>
      </c>
      <c r="DC717">
        <f t="shared" si="55"/>
        <v>3118.99</v>
      </c>
      <c r="DD717">
        <f t="shared" si="56"/>
        <v>662.47299999999996</v>
      </c>
      <c r="DE717">
        <f t="shared" si="57"/>
        <v>15.858999999999998</v>
      </c>
      <c r="DF717">
        <f t="shared" si="58"/>
        <v>76.7</v>
      </c>
      <c r="DG717">
        <f t="shared" si="59"/>
        <v>488.99599999999998</v>
      </c>
      <c r="DH717">
        <v>2363.9580000000001</v>
      </c>
    </row>
    <row r="718" spans="1:112" x14ac:dyDescent="0.3">
      <c r="A718">
        <v>8760216238</v>
      </c>
      <c r="B718">
        <v>10760303132</v>
      </c>
      <c r="C718" s="1">
        <v>45947.459027777775</v>
      </c>
      <c r="D718" s="1">
        <v>45951.652083333334</v>
      </c>
      <c r="E718" t="s">
        <v>1301</v>
      </c>
      <c r="F718">
        <v>1329</v>
      </c>
      <c r="G718">
        <v>1329</v>
      </c>
      <c r="H718">
        <v>0</v>
      </c>
      <c r="I718">
        <v>3600</v>
      </c>
      <c r="J718">
        <v>2100</v>
      </c>
      <c r="K718" t="s">
        <v>109</v>
      </c>
      <c r="L718">
        <v>5</v>
      </c>
      <c r="M718">
        <v>63.29</v>
      </c>
      <c r="N718">
        <v>0</v>
      </c>
      <c r="O718">
        <v>0</v>
      </c>
      <c r="P718">
        <v>6.3289999999999997</v>
      </c>
      <c r="Q718">
        <v>1.266</v>
      </c>
      <c r="R718">
        <v>27.14</v>
      </c>
      <c r="S718">
        <v>360.69099999999997</v>
      </c>
      <c r="T718">
        <v>-360.69099999999997</v>
      </c>
      <c r="U718">
        <v>-368.286</v>
      </c>
      <c r="V718">
        <v>-57.82</v>
      </c>
      <c r="W718">
        <v>0</v>
      </c>
      <c r="X718">
        <v>49</v>
      </c>
      <c r="Y718">
        <v>0</v>
      </c>
      <c r="Z718">
        <v>8.82</v>
      </c>
      <c r="AA718">
        <v>1</v>
      </c>
      <c r="AB718" t="s">
        <v>116</v>
      </c>
      <c r="AC718">
        <v>1500</v>
      </c>
      <c r="AD718">
        <v>902.89400000000001</v>
      </c>
      <c r="AE718">
        <v>0</v>
      </c>
      <c r="AF718">
        <v>902.89400000000001</v>
      </c>
      <c r="AG718">
        <v>0</v>
      </c>
      <c r="AI718">
        <v>0</v>
      </c>
      <c r="AJ718">
        <v>-368.286</v>
      </c>
      <c r="AK718">
        <v>-57.82</v>
      </c>
      <c r="AL718">
        <v>1329</v>
      </c>
      <c r="AM718" s="1"/>
      <c r="AN718" s="1"/>
      <c r="AO718" s="1"/>
      <c r="AP718">
        <v>100</v>
      </c>
      <c r="AQ718">
        <v>1265.71</v>
      </c>
      <c r="AR718">
        <v>5</v>
      </c>
      <c r="AS718">
        <v>0</v>
      </c>
      <c r="AT718">
        <v>0</v>
      </c>
      <c r="AU718">
        <v>0.5</v>
      </c>
      <c r="AV718">
        <v>0</v>
      </c>
      <c r="AW718">
        <v>0</v>
      </c>
      <c r="AX718">
        <v>0.1</v>
      </c>
      <c r="AY718" t="s">
        <v>121</v>
      </c>
      <c r="AZ718" t="s">
        <v>113</v>
      </c>
      <c r="BC718">
        <v>0</v>
      </c>
      <c r="BD718">
        <v>0</v>
      </c>
      <c r="BE718">
        <v>0</v>
      </c>
      <c r="BF718">
        <v>0</v>
      </c>
      <c r="BG718">
        <v>0</v>
      </c>
      <c r="BJ718">
        <v>27.14</v>
      </c>
      <c r="BK718">
        <v>0</v>
      </c>
      <c r="BL718">
        <v>360.69099999999997</v>
      </c>
      <c r="BM718">
        <v>-360.69099999999997</v>
      </c>
      <c r="BN718">
        <v>0</v>
      </c>
      <c r="BO718">
        <v>0</v>
      </c>
      <c r="BP718">
        <v>0</v>
      </c>
      <c r="BQ718">
        <v>2100</v>
      </c>
      <c r="BR718">
        <v>1.2657099999999999</v>
      </c>
      <c r="BS718" t="s">
        <v>1302</v>
      </c>
      <c r="BT718">
        <v>0</v>
      </c>
      <c r="BU718">
        <v>6.3289999999999997</v>
      </c>
      <c r="BV718">
        <v>0</v>
      </c>
      <c r="BW718">
        <v>1.266</v>
      </c>
      <c r="DC718">
        <f t="shared" si="55"/>
        <v>1329</v>
      </c>
      <c r="DD718">
        <f t="shared" si="56"/>
        <v>360.69099999999997</v>
      </c>
      <c r="DE718">
        <f t="shared" si="57"/>
        <v>7.5949999999999998</v>
      </c>
      <c r="DF718">
        <f t="shared" si="58"/>
        <v>57.82</v>
      </c>
      <c r="DG718">
        <f t="shared" si="59"/>
        <v>69.619</v>
      </c>
      <c r="DH718">
        <v>902.89399999999989</v>
      </c>
    </row>
    <row r="719" spans="1:112" x14ac:dyDescent="0.3">
      <c r="A719">
        <v>8760951919</v>
      </c>
      <c r="B719">
        <v>10761046855</v>
      </c>
      <c r="C719" s="1">
        <v>45948.45416666667</v>
      </c>
      <c r="D719" s="1">
        <v>45952.796527777777</v>
      </c>
      <c r="E719" t="s">
        <v>1084</v>
      </c>
      <c r="F719">
        <v>3032</v>
      </c>
      <c r="G719">
        <v>3016.24</v>
      </c>
      <c r="H719">
        <v>15.75</v>
      </c>
      <c r="I719">
        <v>4000</v>
      </c>
      <c r="J719">
        <v>591</v>
      </c>
      <c r="K719" t="s">
        <v>109</v>
      </c>
      <c r="L719">
        <v>18</v>
      </c>
      <c r="M719">
        <v>462.51</v>
      </c>
      <c r="N719">
        <v>0</v>
      </c>
      <c r="O719">
        <v>0</v>
      </c>
      <c r="P719">
        <v>12.848000000000001</v>
      </c>
      <c r="Q719">
        <v>2.569</v>
      </c>
      <c r="R719">
        <v>21.24</v>
      </c>
      <c r="S719">
        <v>643.99400000000003</v>
      </c>
      <c r="T719">
        <v>-643.99400000000003</v>
      </c>
      <c r="U719">
        <v>-659.41099999999994</v>
      </c>
      <c r="V719">
        <v>-76.7</v>
      </c>
      <c r="W719">
        <v>0</v>
      </c>
      <c r="X719">
        <v>65</v>
      </c>
      <c r="Y719">
        <v>0</v>
      </c>
      <c r="Z719">
        <v>11.7</v>
      </c>
      <c r="AA719">
        <v>1</v>
      </c>
      <c r="AB719" t="s">
        <v>116</v>
      </c>
      <c r="AC719">
        <v>3238</v>
      </c>
      <c r="AD719">
        <v>2295.8789999999999</v>
      </c>
      <c r="AE719">
        <v>0</v>
      </c>
      <c r="AF719">
        <v>2295.8789999999999</v>
      </c>
      <c r="AG719">
        <v>-3.4249999999999998</v>
      </c>
      <c r="AH719">
        <v>-0.39883999999999997</v>
      </c>
      <c r="AI719">
        <v>15.75</v>
      </c>
      <c r="AJ719">
        <v>-655.98599999999999</v>
      </c>
      <c r="AK719">
        <v>-76.301159999999996</v>
      </c>
      <c r="AL719">
        <v>3016.24</v>
      </c>
      <c r="AM719" s="1"/>
      <c r="AN719" s="1"/>
      <c r="AO719" s="1"/>
      <c r="AP719">
        <v>0</v>
      </c>
      <c r="AQ719">
        <v>2569.4899999999998</v>
      </c>
      <c r="AR719">
        <v>18</v>
      </c>
      <c r="AS719">
        <v>0</v>
      </c>
      <c r="AT719">
        <v>0</v>
      </c>
      <c r="AU719">
        <v>0.5</v>
      </c>
      <c r="AV719">
        <v>0</v>
      </c>
      <c r="AW719">
        <v>0</v>
      </c>
      <c r="AX719">
        <v>0.1</v>
      </c>
      <c r="AY719" t="s">
        <v>112</v>
      </c>
      <c r="AZ719" t="s">
        <v>128</v>
      </c>
      <c r="BA719">
        <v>21.24</v>
      </c>
      <c r="BB719">
        <v>0</v>
      </c>
      <c r="BC719">
        <v>3.3450000000000002</v>
      </c>
      <c r="BD719">
        <v>-3.3450000000000002</v>
      </c>
      <c r="BE719">
        <v>0</v>
      </c>
      <c r="BF719">
        <v>0</v>
      </c>
      <c r="BG719">
        <v>0</v>
      </c>
      <c r="BH719">
        <v>591</v>
      </c>
      <c r="BI719">
        <v>2.5694900000000001</v>
      </c>
      <c r="BJ719">
        <v>21.24</v>
      </c>
      <c r="BK719">
        <v>0</v>
      </c>
      <c r="BL719">
        <v>640.649</v>
      </c>
      <c r="BM719">
        <v>-640.649</v>
      </c>
      <c r="BN719">
        <v>0</v>
      </c>
      <c r="BO719">
        <v>0</v>
      </c>
      <c r="BP719">
        <v>0</v>
      </c>
      <c r="BQ719">
        <v>591</v>
      </c>
      <c r="BR719">
        <v>2.5694900000000001</v>
      </c>
      <c r="BS719" t="s">
        <v>1303</v>
      </c>
      <c r="BT719">
        <v>6.7000000000000004E-2</v>
      </c>
      <c r="BU719">
        <v>12.781000000000001</v>
      </c>
      <c r="BV719">
        <v>1.2999999999999999E-2</v>
      </c>
      <c r="BW719">
        <v>2.556</v>
      </c>
      <c r="DC719">
        <f t="shared" si="55"/>
        <v>3031.99</v>
      </c>
      <c r="DD719">
        <f t="shared" si="56"/>
        <v>643.99400000000003</v>
      </c>
      <c r="DE719">
        <f t="shared" si="57"/>
        <v>15.417000000000002</v>
      </c>
      <c r="DF719">
        <f t="shared" si="58"/>
        <v>76.7</v>
      </c>
      <c r="DG719">
        <f t="shared" si="59"/>
        <v>475.358</v>
      </c>
      <c r="DH719">
        <v>2295.8789999999999</v>
      </c>
    </row>
    <row r="720" spans="1:112" x14ac:dyDescent="0.3">
      <c r="A720">
        <v>8763449275</v>
      </c>
      <c r="B720">
        <v>10763561066</v>
      </c>
      <c r="C720" s="1">
        <v>45953.529861111114</v>
      </c>
      <c r="D720" s="1">
        <v>45958.624305555553</v>
      </c>
      <c r="E720" t="s">
        <v>1304</v>
      </c>
      <c r="F720">
        <v>3339</v>
      </c>
      <c r="G720">
        <v>0</v>
      </c>
      <c r="H720">
        <v>3339</v>
      </c>
      <c r="I720">
        <v>4500</v>
      </c>
      <c r="J720">
        <v>955</v>
      </c>
      <c r="K720" t="s">
        <v>109</v>
      </c>
      <c r="L720">
        <v>18</v>
      </c>
      <c r="M720">
        <v>509.34</v>
      </c>
      <c r="N720">
        <v>0</v>
      </c>
      <c r="O720">
        <v>0</v>
      </c>
      <c r="P720">
        <v>14.148</v>
      </c>
      <c r="Q720">
        <v>2.83</v>
      </c>
      <c r="R720">
        <v>30.68</v>
      </c>
      <c r="S720">
        <v>1024.405</v>
      </c>
      <c r="T720">
        <v>-1024.405</v>
      </c>
      <c r="U720">
        <v>-1041.383</v>
      </c>
      <c r="V720">
        <v>-76.7</v>
      </c>
      <c r="W720">
        <v>0</v>
      </c>
      <c r="X720">
        <v>65</v>
      </c>
      <c r="Y720">
        <v>0</v>
      </c>
      <c r="Z720">
        <v>11.7</v>
      </c>
      <c r="AA720">
        <v>1</v>
      </c>
      <c r="AB720" t="s">
        <v>116</v>
      </c>
      <c r="AC720">
        <v>3545</v>
      </c>
      <c r="AD720">
        <v>2220.9169999999999</v>
      </c>
      <c r="AE720">
        <v>0</v>
      </c>
      <c r="AF720">
        <v>2220.9169999999999</v>
      </c>
      <c r="AG720">
        <v>-1041.383</v>
      </c>
      <c r="AH720">
        <v>-76.7</v>
      </c>
      <c r="AI720">
        <v>3339</v>
      </c>
      <c r="AJ720">
        <v>0</v>
      </c>
      <c r="AL720">
        <v>0</v>
      </c>
      <c r="AM720" s="1"/>
      <c r="AN720" s="1"/>
      <c r="AO720" s="1"/>
      <c r="AP720">
        <v>0</v>
      </c>
      <c r="AQ720">
        <v>2829.66</v>
      </c>
      <c r="AR720">
        <v>18</v>
      </c>
      <c r="AS720">
        <v>0</v>
      </c>
      <c r="AT720">
        <v>0</v>
      </c>
      <c r="AU720">
        <v>0.5</v>
      </c>
      <c r="AV720">
        <v>0</v>
      </c>
      <c r="AW720">
        <v>0</v>
      </c>
      <c r="AX720">
        <v>0.1</v>
      </c>
      <c r="AY720" t="s">
        <v>127</v>
      </c>
      <c r="AZ720" t="s">
        <v>160</v>
      </c>
      <c r="BA720">
        <v>30.68</v>
      </c>
      <c r="BB720">
        <v>0</v>
      </c>
      <c r="BC720">
        <v>1024.405</v>
      </c>
      <c r="BD720">
        <v>-1024.405</v>
      </c>
      <c r="BE720">
        <v>0</v>
      </c>
      <c r="BF720">
        <v>0</v>
      </c>
      <c r="BG720">
        <v>0</v>
      </c>
      <c r="BH720">
        <v>955</v>
      </c>
      <c r="BI720">
        <v>2.8296600000000001</v>
      </c>
      <c r="BL720">
        <v>0</v>
      </c>
      <c r="BM720">
        <v>0</v>
      </c>
      <c r="BN720">
        <v>0</v>
      </c>
      <c r="BO720">
        <v>0</v>
      </c>
      <c r="BP720">
        <v>0</v>
      </c>
      <c r="BS720" t="s">
        <v>1305</v>
      </c>
      <c r="BT720">
        <v>14.148</v>
      </c>
      <c r="BU720">
        <v>0</v>
      </c>
      <c r="BV720">
        <v>2.83</v>
      </c>
      <c r="BW720">
        <v>0</v>
      </c>
      <c r="DC720">
        <f t="shared" si="55"/>
        <v>3339</v>
      </c>
      <c r="DD720">
        <f t="shared" si="56"/>
        <v>1024.405</v>
      </c>
      <c r="DE720">
        <f t="shared" si="57"/>
        <v>16.978000000000002</v>
      </c>
      <c r="DF720">
        <f t="shared" si="58"/>
        <v>76.7</v>
      </c>
      <c r="DG720">
        <f t="shared" si="59"/>
        <v>523.48799999999994</v>
      </c>
      <c r="DH720">
        <v>2220.9170000000004</v>
      </c>
    </row>
    <row r="721" spans="1:112" x14ac:dyDescent="0.3">
      <c r="A721">
        <v>8767264642</v>
      </c>
      <c r="B721">
        <v>10767410494</v>
      </c>
      <c r="C721" s="1">
        <v>45953.529861111114</v>
      </c>
      <c r="D721" s="1">
        <v>45958.398611111108</v>
      </c>
      <c r="E721" t="s">
        <v>1306</v>
      </c>
      <c r="F721">
        <v>3143</v>
      </c>
      <c r="G721">
        <v>0</v>
      </c>
      <c r="H721">
        <v>3143</v>
      </c>
      <c r="I721">
        <v>3850</v>
      </c>
      <c r="J721">
        <v>501</v>
      </c>
      <c r="K721" t="s">
        <v>109</v>
      </c>
      <c r="L721">
        <v>18</v>
      </c>
      <c r="M721">
        <v>479.44</v>
      </c>
      <c r="N721">
        <v>0</v>
      </c>
      <c r="O721">
        <v>0</v>
      </c>
      <c r="P721">
        <v>13.318</v>
      </c>
      <c r="Q721">
        <v>2.6640000000000001</v>
      </c>
      <c r="R721">
        <v>21.24</v>
      </c>
      <c r="S721">
        <v>667.57299999999998</v>
      </c>
      <c r="T721">
        <v>-667.57299999999998</v>
      </c>
      <c r="U721">
        <v>-683.55499999999995</v>
      </c>
      <c r="V721">
        <v>-71.98</v>
      </c>
      <c r="W721">
        <v>0</v>
      </c>
      <c r="X721">
        <v>61</v>
      </c>
      <c r="Y721">
        <v>0</v>
      </c>
      <c r="Z721">
        <v>10.98</v>
      </c>
      <c r="AA721">
        <v>1</v>
      </c>
      <c r="AB721" t="s">
        <v>116</v>
      </c>
      <c r="AC721">
        <v>3349</v>
      </c>
      <c r="AD721">
        <v>2387.4650000000001</v>
      </c>
      <c r="AE721">
        <v>0</v>
      </c>
      <c r="AF721">
        <v>2387.4650000000001</v>
      </c>
      <c r="AG721">
        <v>-683.55499999999995</v>
      </c>
      <c r="AH721">
        <v>-71.98</v>
      </c>
      <c r="AI721">
        <v>3143</v>
      </c>
      <c r="AJ721">
        <v>0</v>
      </c>
      <c r="AL721">
        <v>0</v>
      </c>
      <c r="AM721" s="1"/>
      <c r="AN721" s="1"/>
      <c r="AO721" s="1"/>
      <c r="AP721">
        <v>0</v>
      </c>
      <c r="AQ721">
        <v>2663.56</v>
      </c>
      <c r="AR721">
        <v>18</v>
      </c>
      <c r="AS721">
        <v>0</v>
      </c>
      <c r="AT721">
        <v>0</v>
      </c>
      <c r="AU721">
        <v>0.5</v>
      </c>
      <c r="AV721">
        <v>0</v>
      </c>
      <c r="AW721">
        <v>0</v>
      </c>
      <c r="AX721">
        <v>0.1</v>
      </c>
      <c r="AY721" t="s">
        <v>112</v>
      </c>
      <c r="AZ721" t="s">
        <v>128</v>
      </c>
      <c r="BA721">
        <v>21.24</v>
      </c>
      <c r="BB721">
        <v>0</v>
      </c>
      <c r="BC721">
        <v>667.57299999999998</v>
      </c>
      <c r="BD721">
        <v>-667.57299999999998</v>
      </c>
      <c r="BE721">
        <v>0</v>
      </c>
      <c r="BF721">
        <v>0</v>
      </c>
      <c r="BG721">
        <v>0</v>
      </c>
      <c r="BH721">
        <v>501</v>
      </c>
      <c r="BI721">
        <v>2.6635599999999999</v>
      </c>
      <c r="BL721">
        <v>0</v>
      </c>
      <c r="BM721">
        <v>0</v>
      </c>
      <c r="BN721">
        <v>0</v>
      </c>
      <c r="BO721">
        <v>0</v>
      </c>
      <c r="BP721">
        <v>0</v>
      </c>
      <c r="BS721" t="s">
        <v>1307</v>
      </c>
      <c r="BT721">
        <v>13.318</v>
      </c>
      <c r="BU721">
        <v>0</v>
      </c>
      <c r="BV721">
        <v>2.6640000000000001</v>
      </c>
      <c r="BW721">
        <v>0</v>
      </c>
      <c r="DC721">
        <f t="shared" si="55"/>
        <v>3143</v>
      </c>
      <c r="DD721">
        <f t="shared" si="56"/>
        <v>667.57299999999998</v>
      </c>
      <c r="DE721">
        <f t="shared" si="57"/>
        <v>15.981999999999999</v>
      </c>
      <c r="DF721">
        <f t="shared" si="58"/>
        <v>71.98</v>
      </c>
      <c r="DG721">
        <f t="shared" si="59"/>
        <v>492.75799999999998</v>
      </c>
      <c r="DH721">
        <v>2387.4650000000001</v>
      </c>
    </row>
    <row r="722" spans="1:112" x14ac:dyDescent="0.3">
      <c r="A722">
        <v>8757603238</v>
      </c>
      <c r="B722">
        <v>10757674598</v>
      </c>
      <c r="C722" s="1">
        <v>45946.456944444442</v>
      </c>
      <c r="D722" s="1">
        <v>45948.698611111111</v>
      </c>
      <c r="E722" t="s">
        <v>1308</v>
      </c>
      <c r="F722">
        <v>2790</v>
      </c>
      <c r="G722">
        <v>2790</v>
      </c>
      <c r="H722">
        <v>0</v>
      </c>
      <c r="I722">
        <v>3500</v>
      </c>
      <c r="J722">
        <v>504</v>
      </c>
      <c r="K722" t="s">
        <v>120</v>
      </c>
      <c r="L722">
        <v>18</v>
      </c>
      <c r="M722">
        <v>0</v>
      </c>
      <c r="N722">
        <v>212.8</v>
      </c>
      <c r="O722">
        <v>212.8</v>
      </c>
      <c r="P722">
        <v>11.821999999999999</v>
      </c>
      <c r="Q722">
        <v>2.3639999999999999</v>
      </c>
      <c r="R722">
        <v>21.24</v>
      </c>
      <c r="S722">
        <v>592.596</v>
      </c>
      <c r="T722">
        <v>-592.596</v>
      </c>
      <c r="U722">
        <v>-606.78200000000004</v>
      </c>
      <c r="V722">
        <v>-76.7</v>
      </c>
      <c r="W722">
        <v>0</v>
      </c>
      <c r="X722">
        <v>65</v>
      </c>
      <c r="Y722">
        <v>0</v>
      </c>
      <c r="Z722">
        <v>11.7</v>
      </c>
      <c r="AA722">
        <v>1</v>
      </c>
      <c r="AB722" t="s">
        <v>131</v>
      </c>
      <c r="AC722">
        <v>2996</v>
      </c>
      <c r="AD722">
        <v>2106.518</v>
      </c>
      <c r="AE722">
        <v>0</v>
      </c>
      <c r="AF722">
        <v>2106.518</v>
      </c>
      <c r="AG722">
        <v>0</v>
      </c>
      <c r="AI722">
        <v>0</v>
      </c>
      <c r="AJ722">
        <v>-606.78200000000004</v>
      </c>
      <c r="AK722">
        <v>-76.7</v>
      </c>
      <c r="AL722">
        <v>2790</v>
      </c>
      <c r="AM722" s="1"/>
      <c r="AN722" s="1"/>
      <c r="AO722" s="1"/>
      <c r="AP722">
        <v>0</v>
      </c>
      <c r="AQ722">
        <v>2364.4</v>
      </c>
      <c r="AR722">
        <v>0</v>
      </c>
      <c r="AS722">
        <v>9</v>
      </c>
      <c r="AT722">
        <v>9</v>
      </c>
      <c r="AU722">
        <v>0</v>
      </c>
      <c r="AV722">
        <v>0.25</v>
      </c>
      <c r="AW722">
        <v>0.25</v>
      </c>
      <c r="AX722">
        <v>0.1</v>
      </c>
      <c r="AY722" t="s">
        <v>112</v>
      </c>
      <c r="AZ722" t="s">
        <v>128</v>
      </c>
      <c r="BC722">
        <v>0</v>
      </c>
      <c r="BD722">
        <v>0</v>
      </c>
      <c r="BE722">
        <v>0</v>
      </c>
      <c r="BF722">
        <v>0</v>
      </c>
      <c r="BG722">
        <v>0</v>
      </c>
      <c r="BJ722">
        <v>21.24</v>
      </c>
      <c r="BK722">
        <v>0</v>
      </c>
      <c r="BL722">
        <v>592.596</v>
      </c>
      <c r="BM722">
        <v>-592.596</v>
      </c>
      <c r="BN722">
        <v>0</v>
      </c>
      <c r="BO722">
        <v>0</v>
      </c>
      <c r="BP722">
        <v>0</v>
      </c>
      <c r="BQ722">
        <v>504</v>
      </c>
      <c r="BR722">
        <v>2.3643999999999998</v>
      </c>
      <c r="BS722" t="s">
        <v>1309</v>
      </c>
      <c r="BT722">
        <v>0</v>
      </c>
      <c r="BU722">
        <v>11.821999999999999</v>
      </c>
      <c r="BV722">
        <v>0</v>
      </c>
      <c r="BW722">
        <v>2.3639999999999999</v>
      </c>
      <c r="DC722">
        <f t="shared" si="55"/>
        <v>2790</v>
      </c>
      <c r="DD722">
        <f t="shared" si="56"/>
        <v>592.596</v>
      </c>
      <c r="DE722">
        <f t="shared" si="57"/>
        <v>14.186</v>
      </c>
      <c r="DF722">
        <f t="shared" si="58"/>
        <v>76.7</v>
      </c>
      <c r="DG722">
        <f t="shared" si="59"/>
        <v>437.42200000000003</v>
      </c>
      <c r="DH722">
        <v>2106.518</v>
      </c>
    </row>
    <row r="723" spans="1:112" x14ac:dyDescent="0.3">
      <c r="A723">
        <v>8770259010</v>
      </c>
      <c r="B723">
        <v>10770421183</v>
      </c>
      <c r="C723" s="1">
        <v>45955.724305555559</v>
      </c>
      <c r="D723" s="1">
        <v>45960.46597222222</v>
      </c>
      <c r="E723" t="s">
        <v>137</v>
      </c>
      <c r="F723">
        <v>3143</v>
      </c>
      <c r="G723">
        <v>0</v>
      </c>
      <c r="H723">
        <v>3143</v>
      </c>
      <c r="I723">
        <v>4000</v>
      </c>
      <c r="J723">
        <v>651</v>
      </c>
      <c r="K723" t="s">
        <v>109</v>
      </c>
      <c r="L723">
        <v>18</v>
      </c>
      <c r="M723">
        <v>479.44</v>
      </c>
      <c r="N723">
        <v>0</v>
      </c>
      <c r="O723">
        <v>0</v>
      </c>
      <c r="P723">
        <v>13.318</v>
      </c>
      <c r="Q723">
        <v>2.6640000000000001</v>
      </c>
      <c r="R723">
        <v>21.24</v>
      </c>
      <c r="S723">
        <v>667.57299999999998</v>
      </c>
      <c r="T723">
        <v>-667.57299999999998</v>
      </c>
      <c r="U723">
        <v>-683.55499999999995</v>
      </c>
      <c r="V723">
        <v>-71.98</v>
      </c>
      <c r="W723">
        <v>0</v>
      </c>
      <c r="X723">
        <v>61</v>
      </c>
      <c r="Y723">
        <v>0</v>
      </c>
      <c r="Z723">
        <v>10.98</v>
      </c>
      <c r="AA723">
        <v>1</v>
      </c>
      <c r="AB723" t="s">
        <v>110</v>
      </c>
      <c r="AC723">
        <v>3349</v>
      </c>
      <c r="AD723">
        <v>2387.4650000000001</v>
      </c>
      <c r="AE723">
        <v>0</v>
      </c>
      <c r="AF723">
        <v>2387.4650000000001</v>
      </c>
      <c r="AG723">
        <v>-683.55499999999995</v>
      </c>
      <c r="AH723">
        <v>-71.98</v>
      </c>
      <c r="AI723">
        <v>3143</v>
      </c>
      <c r="AJ723">
        <v>0</v>
      </c>
      <c r="AL723">
        <v>0</v>
      </c>
      <c r="AM723" s="1"/>
      <c r="AN723" s="1"/>
      <c r="AO723" s="1"/>
      <c r="AP723">
        <v>0</v>
      </c>
      <c r="AQ723">
        <v>2663.56</v>
      </c>
      <c r="AR723">
        <v>18</v>
      </c>
      <c r="AS723">
        <v>0</v>
      </c>
      <c r="AT723">
        <v>0</v>
      </c>
      <c r="AU723">
        <v>0.5</v>
      </c>
      <c r="AV723">
        <v>0</v>
      </c>
      <c r="AW723">
        <v>0</v>
      </c>
      <c r="AX723">
        <v>0.1</v>
      </c>
      <c r="AY723" t="s">
        <v>112</v>
      </c>
      <c r="AZ723" t="s">
        <v>128</v>
      </c>
      <c r="BA723">
        <v>21.24</v>
      </c>
      <c r="BB723">
        <v>0</v>
      </c>
      <c r="BC723">
        <v>667.57299999999998</v>
      </c>
      <c r="BD723">
        <v>-667.57299999999998</v>
      </c>
      <c r="BE723">
        <v>0</v>
      </c>
      <c r="BF723">
        <v>0</v>
      </c>
      <c r="BG723">
        <v>0</v>
      </c>
      <c r="BH723">
        <v>651</v>
      </c>
      <c r="BI723">
        <v>2.6635599999999999</v>
      </c>
      <c r="BL723">
        <v>0</v>
      </c>
      <c r="BM723">
        <v>0</v>
      </c>
      <c r="BN723">
        <v>0</v>
      </c>
      <c r="BO723">
        <v>0</v>
      </c>
      <c r="BP723">
        <v>0</v>
      </c>
      <c r="BS723" t="s">
        <v>1310</v>
      </c>
      <c r="BT723">
        <v>13.318</v>
      </c>
      <c r="BU723">
        <v>0</v>
      </c>
      <c r="BV723">
        <v>2.6640000000000001</v>
      </c>
      <c r="BW723">
        <v>0</v>
      </c>
      <c r="DC723">
        <f t="shared" si="55"/>
        <v>3143</v>
      </c>
      <c r="DD723">
        <f t="shared" si="56"/>
        <v>667.57299999999998</v>
      </c>
      <c r="DE723">
        <f t="shared" si="57"/>
        <v>15.981999999999999</v>
      </c>
      <c r="DF723">
        <f t="shared" si="58"/>
        <v>71.98</v>
      </c>
      <c r="DG723">
        <f t="shared" si="59"/>
        <v>492.75799999999998</v>
      </c>
      <c r="DH723">
        <v>2387.4650000000001</v>
      </c>
    </row>
    <row r="724" spans="1:112" x14ac:dyDescent="0.3">
      <c r="A724">
        <v>8752996691</v>
      </c>
      <c r="B724">
        <v>10753040663</v>
      </c>
      <c r="C724" s="1">
        <v>45943.809027777781</v>
      </c>
      <c r="D724" s="1">
        <v>45947.524305555555</v>
      </c>
      <c r="E724" t="s">
        <v>969</v>
      </c>
      <c r="F724">
        <v>1329</v>
      </c>
      <c r="G724">
        <v>1329</v>
      </c>
      <c r="H724">
        <v>0</v>
      </c>
      <c r="I724">
        <v>3000</v>
      </c>
      <c r="J724">
        <v>1500</v>
      </c>
      <c r="K724" t="s">
        <v>109</v>
      </c>
      <c r="L724">
        <v>5</v>
      </c>
      <c r="M724">
        <v>63.29</v>
      </c>
      <c r="N724">
        <v>0</v>
      </c>
      <c r="O724">
        <v>0</v>
      </c>
      <c r="P724">
        <v>6.3289999999999997</v>
      </c>
      <c r="Q724">
        <v>1.266</v>
      </c>
      <c r="R724">
        <v>27.14</v>
      </c>
      <c r="S724">
        <v>360.69099999999997</v>
      </c>
      <c r="T724">
        <v>-360.69099999999997</v>
      </c>
      <c r="U724">
        <v>-368.286</v>
      </c>
      <c r="V724">
        <v>-53.1</v>
      </c>
      <c r="W724">
        <v>0</v>
      </c>
      <c r="X724">
        <v>45</v>
      </c>
      <c r="Y724">
        <v>0</v>
      </c>
      <c r="Z724">
        <v>8.1</v>
      </c>
      <c r="AA724">
        <v>1</v>
      </c>
      <c r="AB724" t="s">
        <v>110</v>
      </c>
      <c r="AC724">
        <v>1500</v>
      </c>
      <c r="AD724">
        <v>907.61400000000003</v>
      </c>
      <c r="AE724">
        <v>0</v>
      </c>
      <c r="AF724">
        <v>907.61400000000003</v>
      </c>
      <c r="AG724">
        <v>0</v>
      </c>
      <c r="AI724">
        <v>0</v>
      </c>
      <c r="AJ724">
        <v>-368.286</v>
      </c>
      <c r="AK724">
        <v>-53.1</v>
      </c>
      <c r="AL724">
        <v>1329</v>
      </c>
      <c r="AM724" s="1"/>
      <c r="AN724" s="1"/>
      <c r="AO724" s="1"/>
      <c r="AP724">
        <v>0</v>
      </c>
      <c r="AQ724">
        <v>1265.71</v>
      </c>
      <c r="AR724">
        <v>5</v>
      </c>
      <c r="AS724">
        <v>0</v>
      </c>
      <c r="AT724">
        <v>0</v>
      </c>
      <c r="AU724">
        <v>0.5</v>
      </c>
      <c r="AV724">
        <v>0</v>
      </c>
      <c r="AW724">
        <v>0</v>
      </c>
      <c r="AX724">
        <v>0.1</v>
      </c>
      <c r="AY724" t="s">
        <v>121</v>
      </c>
      <c r="AZ724" t="s">
        <v>113</v>
      </c>
      <c r="BC724">
        <v>0</v>
      </c>
      <c r="BD724">
        <v>0</v>
      </c>
      <c r="BE724">
        <v>0</v>
      </c>
      <c r="BF724">
        <v>0</v>
      </c>
      <c r="BG724">
        <v>0</v>
      </c>
      <c r="BJ724">
        <v>27.14</v>
      </c>
      <c r="BK724">
        <v>0</v>
      </c>
      <c r="BL724">
        <v>360.69099999999997</v>
      </c>
      <c r="BM724">
        <v>-360.69099999999997</v>
      </c>
      <c r="BN724">
        <v>0</v>
      </c>
      <c r="BO724">
        <v>0</v>
      </c>
      <c r="BP724">
        <v>0</v>
      </c>
      <c r="BQ724">
        <v>1500</v>
      </c>
      <c r="BR724">
        <v>1.2657099999999999</v>
      </c>
      <c r="BS724" t="s">
        <v>1311</v>
      </c>
      <c r="BT724">
        <v>0</v>
      </c>
      <c r="BU724">
        <v>6.3289999999999997</v>
      </c>
      <c r="BV724">
        <v>0</v>
      </c>
      <c r="BW724">
        <v>1.266</v>
      </c>
      <c r="DC724">
        <f t="shared" si="55"/>
        <v>1329</v>
      </c>
      <c r="DD724">
        <f t="shared" si="56"/>
        <v>360.69099999999997</v>
      </c>
      <c r="DE724">
        <f t="shared" si="57"/>
        <v>7.5949999999999998</v>
      </c>
      <c r="DF724">
        <f t="shared" si="58"/>
        <v>53.1</v>
      </c>
      <c r="DG724">
        <f t="shared" si="59"/>
        <v>69.619</v>
      </c>
      <c r="DH724">
        <v>907.61399999999992</v>
      </c>
    </row>
    <row r="725" spans="1:112" x14ac:dyDescent="0.3">
      <c r="A725">
        <v>8753557337</v>
      </c>
      <c r="B725">
        <v>10753606369</v>
      </c>
      <c r="C725" s="1">
        <v>45943.811111111114</v>
      </c>
      <c r="D725" s="1">
        <v>45947.525000000001</v>
      </c>
      <c r="E725" t="s">
        <v>714</v>
      </c>
      <c r="F725">
        <v>3294.01</v>
      </c>
      <c r="G725">
        <v>0</v>
      </c>
      <c r="H725">
        <v>3294</v>
      </c>
      <c r="I725">
        <v>4500</v>
      </c>
      <c r="J725">
        <v>1000</v>
      </c>
      <c r="K725" t="s">
        <v>109</v>
      </c>
      <c r="L725">
        <v>18</v>
      </c>
      <c r="M725">
        <v>502.48</v>
      </c>
      <c r="N725">
        <v>0</v>
      </c>
      <c r="O725">
        <v>0</v>
      </c>
      <c r="P725">
        <v>13.958</v>
      </c>
      <c r="Q725">
        <v>2.7919999999999998</v>
      </c>
      <c r="R725">
        <v>24.78</v>
      </c>
      <c r="S725">
        <v>816.25300000000004</v>
      </c>
      <c r="T725">
        <v>-816.25300000000004</v>
      </c>
      <c r="U725">
        <v>-833.00300000000004</v>
      </c>
      <c r="V725">
        <v>-71.98</v>
      </c>
      <c r="W725">
        <v>0</v>
      </c>
      <c r="X725">
        <v>61</v>
      </c>
      <c r="Y725">
        <v>0</v>
      </c>
      <c r="Z725">
        <v>10.98</v>
      </c>
      <c r="AA725">
        <v>1</v>
      </c>
      <c r="AB725" t="s">
        <v>110</v>
      </c>
      <c r="AC725">
        <v>3500</v>
      </c>
      <c r="AD725">
        <v>2389.0169999999998</v>
      </c>
      <c r="AE725">
        <v>0</v>
      </c>
      <c r="AF725">
        <v>2389.0169999999998</v>
      </c>
      <c r="AG725">
        <v>-833.00300000000004</v>
      </c>
      <c r="AH725">
        <v>-71.98</v>
      </c>
      <c r="AI725">
        <v>3294</v>
      </c>
      <c r="AJ725">
        <v>0</v>
      </c>
      <c r="AL725">
        <v>0</v>
      </c>
      <c r="AM725" s="1"/>
      <c r="AN725" s="1"/>
      <c r="AO725" s="1"/>
      <c r="AP725">
        <v>0</v>
      </c>
      <c r="AQ725">
        <v>2791.53</v>
      </c>
      <c r="AR725">
        <v>18</v>
      </c>
      <c r="AS725">
        <v>0</v>
      </c>
      <c r="AT725">
        <v>0</v>
      </c>
      <c r="AU725">
        <v>0.5</v>
      </c>
      <c r="AV725">
        <v>0</v>
      </c>
      <c r="AW725">
        <v>0</v>
      </c>
      <c r="AX725">
        <v>0.1</v>
      </c>
      <c r="AY725" t="s">
        <v>112</v>
      </c>
      <c r="AZ725" t="s">
        <v>113</v>
      </c>
      <c r="BA725">
        <v>24.78</v>
      </c>
      <c r="BB725">
        <v>0</v>
      </c>
      <c r="BC725">
        <v>816.25300000000004</v>
      </c>
      <c r="BD725">
        <v>-816.25300000000004</v>
      </c>
      <c r="BE725">
        <v>0</v>
      </c>
      <c r="BF725">
        <v>0</v>
      </c>
      <c r="BG725">
        <v>0</v>
      </c>
      <c r="BH725">
        <v>1000</v>
      </c>
      <c r="BI725">
        <v>2.7915299999999998</v>
      </c>
      <c r="BL725">
        <v>0</v>
      </c>
      <c r="BM725">
        <v>0</v>
      </c>
      <c r="BN725">
        <v>0</v>
      </c>
      <c r="BO725">
        <v>0</v>
      </c>
      <c r="BP725">
        <v>0</v>
      </c>
      <c r="BS725" t="s">
        <v>1312</v>
      </c>
      <c r="BT725">
        <v>13.958</v>
      </c>
      <c r="BU725">
        <v>0</v>
      </c>
      <c r="BV725">
        <v>2.7919999999999998</v>
      </c>
      <c r="BW725">
        <v>0</v>
      </c>
      <c r="DC725">
        <f t="shared" si="55"/>
        <v>3294</v>
      </c>
      <c r="DD725">
        <f t="shared" si="56"/>
        <v>816.25300000000004</v>
      </c>
      <c r="DE725">
        <f t="shared" si="57"/>
        <v>16.75</v>
      </c>
      <c r="DF725">
        <f t="shared" si="58"/>
        <v>71.98</v>
      </c>
      <c r="DG725">
        <f t="shared" si="59"/>
        <v>516.43799999999999</v>
      </c>
      <c r="DH725">
        <v>2389.0169999999998</v>
      </c>
    </row>
    <row r="726" spans="1:112" x14ac:dyDescent="0.3">
      <c r="A726">
        <v>8756513296</v>
      </c>
      <c r="B726">
        <v>10756573313</v>
      </c>
      <c r="C726" s="1">
        <v>45945.45416666667</v>
      </c>
      <c r="D726" s="1">
        <v>45947.423611111109</v>
      </c>
      <c r="E726" t="s">
        <v>595</v>
      </c>
      <c r="F726">
        <v>2256</v>
      </c>
      <c r="G726">
        <v>2256</v>
      </c>
      <c r="H726">
        <v>0</v>
      </c>
      <c r="I726">
        <v>4750</v>
      </c>
      <c r="J726">
        <v>2288</v>
      </c>
      <c r="K726" t="s">
        <v>120</v>
      </c>
      <c r="L726">
        <v>5</v>
      </c>
      <c r="M726">
        <v>0</v>
      </c>
      <c r="N726">
        <v>53.71</v>
      </c>
      <c r="O726">
        <v>53.71</v>
      </c>
      <c r="P726">
        <v>10.743</v>
      </c>
      <c r="Q726">
        <v>2.149</v>
      </c>
      <c r="R726">
        <v>24.78</v>
      </c>
      <c r="S726">
        <v>559.03700000000003</v>
      </c>
      <c r="T726">
        <v>-559.03700000000003</v>
      </c>
      <c r="U726">
        <v>-571.92899999999997</v>
      </c>
      <c r="V726">
        <v>-76.7</v>
      </c>
      <c r="W726">
        <v>0</v>
      </c>
      <c r="X726">
        <v>65</v>
      </c>
      <c r="Y726">
        <v>0</v>
      </c>
      <c r="Z726">
        <v>11.7</v>
      </c>
      <c r="AA726">
        <v>1</v>
      </c>
      <c r="AB726" t="s">
        <v>131</v>
      </c>
      <c r="AC726">
        <v>2462</v>
      </c>
      <c r="AD726">
        <v>1607.3710000000001</v>
      </c>
      <c r="AE726">
        <v>0</v>
      </c>
      <c r="AF726">
        <v>1607.3710000000001</v>
      </c>
      <c r="AG726">
        <v>0</v>
      </c>
      <c r="AI726">
        <v>0</v>
      </c>
      <c r="AJ726">
        <v>-571.92899999999997</v>
      </c>
      <c r="AK726">
        <v>-76.7</v>
      </c>
      <c r="AL726">
        <v>2256</v>
      </c>
      <c r="AM726" s="1"/>
      <c r="AN726" s="1"/>
      <c r="AO726" s="1"/>
      <c r="AP726">
        <v>0</v>
      </c>
      <c r="AQ726">
        <v>2148.58</v>
      </c>
      <c r="AR726">
        <v>0</v>
      </c>
      <c r="AS726">
        <v>2.5</v>
      </c>
      <c r="AT726">
        <v>2.5</v>
      </c>
      <c r="AU726">
        <v>0</v>
      </c>
      <c r="AV726">
        <v>0.25</v>
      </c>
      <c r="AW726">
        <v>0.25</v>
      </c>
      <c r="AX726">
        <v>0.1</v>
      </c>
      <c r="AY726" t="s">
        <v>112</v>
      </c>
      <c r="AZ726" t="s">
        <v>113</v>
      </c>
      <c r="BC726">
        <v>0</v>
      </c>
      <c r="BD726">
        <v>0</v>
      </c>
      <c r="BE726">
        <v>0</v>
      </c>
      <c r="BF726">
        <v>0</v>
      </c>
      <c r="BG726">
        <v>0</v>
      </c>
      <c r="BJ726">
        <v>24.78</v>
      </c>
      <c r="BK726">
        <v>0</v>
      </c>
      <c r="BL726">
        <v>559.03700000000003</v>
      </c>
      <c r="BM726">
        <v>-559.03700000000003</v>
      </c>
      <c r="BN726">
        <v>0</v>
      </c>
      <c r="BO726">
        <v>0</v>
      </c>
      <c r="BP726">
        <v>0</v>
      </c>
      <c r="BQ726">
        <v>2288</v>
      </c>
      <c r="BR726">
        <v>2.1485799999999999</v>
      </c>
      <c r="BS726" t="s">
        <v>1313</v>
      </c>
      <c r="BT726">
        <v>0</v>
      </c>
      <c r="BU726">
        <v>10.743</v>
      </c>
      <c r="BV726">
        <v>0</v>
      </c>
      <c r="BW726">
        <v>2.149</v>
      </c>
      <c r="DC726">
        <f t="shared" si="55"/>
        <v>2256</v>
      </c>
      <c r="DD726">
        <f t="shared" si="56"/>
        <v>559.03700000000003</v>
      </c>
      <c r="DE726">
        <f t="shared" si="57"/>
        <v>12.891999999999999</v>
      </c>
      <c r="DF726">
        <f t="shared" si="58"/>
        <v>76.7</v>
      </c>
      <c r="DG726">
        <f t="shared" si="59"/>
        <v>118.163</v>
      </c>
      <c r="DH726">
        <v>1607.3709999999999</v>
      </c>
    </row>
    <row r="727" spans="1:112" x14ac:dyDescent="0.3">
      <c r="A727">
        <v>8761779442</v>
      </c>
      <c r="B727">
        <v>10761878609</v>
      </c>
      <c r="C727" s="1">
        <v>45948.557638888888</v>
      </c>
      <c r="D727" s="1">
        <v>45953.578472222223</v>
      </c>
      <c r="E727" t="s">
        <v>1314</v>
      </c>
      <c r="F727">
        <v>2268</v>
      </c>
      <c r="G727">
        <v>272.70699999999999</v>
      </c>
      <c r="H727">
        <v>1995.2929999999999</v>
      </c>
      <c r="I727">
        <v>3750</v>
      </c>
      <c r="J727">
        <v>1276</v>
      </c>
      <c r="K727" t="s">
        <v>109</v>
      </c>
      <c r="L727">
        <v>5</v>
      </c>
      <c r="M727">
        <v>108</v>
      </c>
      <c r="N727">
        <v>0</v>
      </c>
      <c r="O727">
        <v>0</v>
      </c>
      <c r="P727">
        <v>10.8</v>
      </c>
      <c r="Q727">
        <v>2.16</v>
      </c>
      <c r="R727">
        <v>21.24</v>
      </c>
      <c r="S727">
        <v>481.72300000000001</v>
      </c>
      <c r="T727">
        <v>-481.72300000000001</v>
      </c>
      <c r="U727">
        <v>-494.68299999999999</v>
      </c>
      <c r="V727">
        <v>-76.7</v>
      </c>
      <c r="W727">
        <v>0</v>
      </c>
      <c r="X727">
        <v>65</v>
      </c>
      <c r="Y727">
        <v>0</v>
      </c>
      <c r="Z727">
        <v>11.7</v>
      </c>
      <c r="AA727">
        <v>1</v>
      </c>
      <c r="AB727" t="s">
        <v>116</v>
      </c>
      <c r="AC727">
        <v>2474</v>
      </c>
      <c r="AD727">
        <v>1696.617</v>
      </c>
      <c r="AE727">
        <v>0</v>
      </c>
      <c r="AF727">
        <v>1696.617</v>
      </c>
      <c r="AG727">
        <v>-435.20100000000002</v>
      </c>
      <c r="AH727">
        <v>-67.477119999999999</v>
      </c>
      <c r="AI727">
        <v>1995.2929999999999</v>
      </c>
      <c r="AJ727">
        <v>-59.481999999999999</v>
      </c>
      <c r="AK727">
        <v>-9.22288</v>
      </c>
      <c r="AL727">
        <v>272.70699999999999</v>
      </c>
      <c r="AM727" s="1"/>
      <c r="AN727" s="1"/>
      <c r="AO727" s="1"/>
      <c r="AP727">
        <v>250</v>
      </c>
      <c r="AQ727">
        <v>2160</v>
      </c>
      <c r="AR727">
        <v>5</v>
      </c>
      <c r="AS727">
        <v>0</v>
      </c>
      <c r="AT727">
        <v>0</v>
      </c>
      <c r="AU727">
        <v>0.5</v>
      </c>
      <c r="AV727">
        <v>0</v>
      </c>
      <c r="AW727">
        <v>0</v>
      </c>
      <c r="AX727">
        <v>0.1</v>
      </c>
      <c r="AY727" t="s">
        <v>112</v>
      </c>
      <c r="AZ727" t="s">
        <v>128</v>
      </c>
      <c r="BA727">
        <v>21.24</v>
      </c>
      <c r="BB727">
        <v>0</v>
      </c>
      <c r="BC727">
        <v>423.8</v>
      </c>
      <c r="BD727">
        <v>-423.8</v>
      </c>
      <c r="BE727">
        <v>0</v>
      </c>
      <c r="BF727">
        <v>0</v>
      </c>
      <c r="BG727">
        <v>0</v>
      </c>
      <c r="BH727">
        <v>1276</v>
      </c>
      <c r="BI727">
        <v>2.16</v>
      </c>
      <c r="BJ727">
        <v>21.24</v>
      </c>
      <c r="BK727">
        <v>0</v>
      </c>
      <c r="BL727">
        <v>57.923000000000002</v>
      </c>
      <c r="BM727">
        <v>-57.923000000000002</v>
      </c>
      <c r="BN727">
        <v>0</v>
      </c>
      <c r="BO727">
        <v>0</v>
      </c>
      <c r="BP727">
        <v>0</v>
      </c>
      <c r="BQ727">
        <v>1276</v>
      </c>
      <c r="BR727">
        <v>2.16</v>
      </c>
      <c r="BS727" t="s">
        <v>1315</v>
      </c>
      <c r="BT727">
        <v>9.5009999999999994</v>
      </c>
      <c r="BU727">
        <v>1.2989999999999999</v>
      </c>
      <c r="BV727">
        <v>1.9</v>
      </c>
      <c r="BW727">
        <v>0.26</v>
      </c>
      <c r="DC727">
        <f t="shared" si="55"/>
        <v>2268</v>
      </c>
      <c r="DD727">
        <f t="shared" si="56"/>
        <v>481.72300000000001</v>
      </c>
      <c r="DE727">
        <f t="shared" si="57"/>
        <v>12.96</v>
      </c>
      <c r="DF727">
        <f t="shared" si="58"/>
        <v>76.7</v>
      </c>
      <c r="DG727">
        <f t="shared" si="59"/>
        <v>118.8</v>
      </c>
      <c r="DH727">
        <v>1696.617</v>
      </c>
    </row>
    <row r="728" spans="1:112" x14ac:dyDescent="0.3">
      <c r="A728">
        <v>8750017325</v>
      </c>
      <c r="B728">
        <v>10750047208</v>
      </c>
      <c r="C728" s="1">
        <v>45942.466666666667</v>
      </c>
      <c r="D728" s="1">
        <v>45947.459027777775</v>
      </c>
      <c r="E728" t="s">
        <v>1195</v>
      </c>
      <c r="F728">
        <v>2886</v>
      </c>
      <c r="G728">
        <v>2886</v>
      </c>
      <c r="H728">
        <v>0</v>
      </c>
      <c r="I728">
        <v>3500</v>
      </c>
      <c r="J728">
        <v>408</v>
      </c>
      <c r="K728" t="s">
        <v>109</v>
      </c>
      <c r="L728">
        <v>18</v>
      </c>
      <c r="M728">
        <v>440.24</v>
      </c>
      <c r="N728">
        <v>0</v>
      </c>
      <c r="O728">
        <v>0</v>
      </c>
      <c r="P728">
        <v>12.228999999999999</v>
      </c>
      <c r="Q728">
        <v>2.4460000000000002</v>
      </c>
      <c r="R728">
        <v>21.24</v>
      </c>
      <c r="S728">
        <v>612.98599999999999</v>
      </c>
      <c r="T728">
        <v>-612.98599999999999</v>
      </c>
      <c r="U728">
        <v>-627.66099999999994</v>
      </c>
      <c r="V728">
        <v>-71.98</v>
      </c>
      <c r="W728">
        <v>0</v>
      </c>
      <c r="X728">
        <v>61</v>
      </c>
      <c r="Y728">
        <v>0</v>
      </c>
      <c r="Z728">
        <v>10.98</v>
      </c>
      <c r="AA728">
        <v>1</v>
      </c>
      <c r="AB728" t="s">
        <v>116</v>
      </c>
      <c r="AC728">
        <v>3092</v>
      </c>
      <c r="AD728">
        <v>2186.3589999999999</v>
      </c>
      <c r="AE728">
        <v>0</v>
      </c>
      <c r="AF728">
        <v>2186.3589999999999</v>
      </c>
      <c r="AG728">
        <v>0</v>
      </c>
      <c r="AI728">
        <v>0</v>
      </c>
      <c r="AJ728">
        <v>-627.66099999999994</v>
      </c>
      <c r="AK728">
        <v>-71.98</v>
      </c>
      <c r="AL728">
        <v>2886</v>
      </c>
      <c r="AM728" s="1"/>
      <c r="AN728" s="1"/>
      <c r="AO728" s="1"/>
      <c r="AP728">
        <v>0</v>
      </c>
      <c r="AQ728">
        <v>2445.7600000000002</v>
      </c>
      <c r="AR728">
        <v>18</v>
      </c>
      <c r="AS728">
        <v>0</v>
      </c>
      <c r="AT728">
        <v>0</v>
      </c>
      <c r="AU728">
        <v>0.5</v>
      </c>
      <c r="AV728">
        <v>0</v>
      </c>
      <c r="AW728">
        <v>0</v>
      </c>
      <c r="AX728">
        <v>0.1</v>
      </c>
      <c r="AY728" t="s">
        <v>112</v>
      </c>
      <c r="AZ728" t="s">
        <v>128</v>
      </c>
      <c r="BC728">
        <v>0</v>
      </c>
      <c r="BD728">
        <v>0</v>
      </c>
      <c r="BE728">
        <v>0</v>
      </c>
      <c r="BF728">
        <v>0</v>
      </c>
      <c r="BG728">
        <v>0</v>
      </c>
      <c r="BJ728">
        <v>21.24</v>
      </c>
      <c r="BK728">
        <v>0</v>
      </c>
      <c r="BL728">
        <v>612.98599999999999</v>
      </c>
      <c r="BM728">
        <v>-612.98599999999999</v>
      </c>
      <c r="BN728">
        <v>0</v>
      </c>
      <c r="BO728">
        <v>0</v>
      </c>
      <c r="BP728">
        <v>0</v>
      </c>
      <c r="BQ728">
        <v>408</v>
      </c>
      <c r="BR728">
        <v>2.4457599999999999</v>
      </c>
      <c r="BS728" t="s">
        <v>1316</v>
      </c>
      <c r="BT728">
        <v>0</v>
      </c>
      <c r="BU728">
        <v>12.228999999999999</v>
      </c>
      <c r="BV728">
        <v>0</v>
      </c>
      <c r="BW728">
        <v>2.4460000000000002</v>
      </c>
      <c r="DC728">
        <f t="shared" si="55"/>
        <v>2886</v>
      </c>
      <c r="DD728">
        <f t="shared" si="56"/>
        <v>612.98599999999999</v>
      </c>
      <c r="DE728">
        <f t="shared" si="57"/>
        <v>14.674999999999999</v>
      </c>
      <c r="DF728">
        <f t="shared" si="58"/>
        <v>71.98</v>
      </c>
      <c r="DG728">
        <f t="shared" si="59"/>
        <v>452.46899999999999</v>
      </c>
      <c r="DH728">
        <v>2186.3589999999999</v>
      </c>
    </row>
    <row r="729" spans="1:112" x14ac:dyDescent="0.3">
      <c r="A729">
        <v>8759185623</v>
      </c>
      <c r="B729">
        <v>10759268843</v>
      </c>
      <c r="C729" s="1">
        <v>45946.780555555553</v>
      </c>
      <c r="D729" s="1">
        <v>45952.652777777781</v>
      </c>
      <c r="E729" t="s">
        <v>1317</v>
      </c>
      <c r="F729">
        <v>3394</v>
      </c>
      <c r="G729">
        <v>3394</v>
      </c>
      <c r="H729">
        <v>0</v>
      </c>
      <c r="I729">
        <v>4000</v>
      </c>
      <c r="J729">
        <v>400</v>
      </c>
      <c r="K729" t="s">
        <v>109</v>
      </c>
      <c r="L729">
        <v>18</v>
      </c>
      <c r="M729">
        <v>517.73</v>
      </c>
      <c r="N729">
        <v>0</v>
      </c>
      <c r="O729">
        <v>0</v>
      </c>
      <c r="P729">
        <v>14.381</v>
      </c>
      <c r="Q729">
        <v>2.8759999999999999</v>
      </c>
      <c r="R729">
        <v>24.78</v>
      </c>
      <c r="S729">
        <v>841.03300000000002</v>
      </c>
      <c r="T729">
        <v>-841.03300000000002</v>
      </c>
      <c r="U729">
        <v>-858.29</v>
      </c>
      <c r="V729">
        <v>-76.7</v>
      </c>
      <c r="W729">
        <v>0</v>
      </c>
      <c r="X729">
        <v>65</v>
      </c>
      <c r="Y729">
        <v>0</v>
      </c>
      <c r="Z729">
        <v>11.7</v>
      </c>
      <c r="AA729">
        <v>1</v>
      </c>
      <c r="AB729" t="s">
        <v>116</v>
      </c>
      <c r="AC729">
        <v>3600</v>
      </c>
      <c r="AD729">
        <v>2459.0100000000002</v>
      </c>
      <c r="AE729">
        <v>0</v>
      </c>
      <c r="AF729">
        <v>2459.0100000000002</v>
      </c>
      <c r="AG729">
        <v>0</v>
      </c>
      <c r="AI729">
        <v>0</v>
      </c>
      <c r="AJ729">
        <v>-858.29</v>
      </c>
      <c r="AK729">
        <v>-76.7</v>
      </c>
      <c r="AL729">
        <v>3394</v>
      </c>
      <c r="AM729" s="1"/>
      <c r="AN729" s="1"/>
      <c r="AO729" s="1"/>
      <c r="AP729">
        <v>0</v>
      </c>
      <c r="AQ729">
        <v>2876.27</v>
      </c>
      <c r="AR729">
        <v>18</v>
      </c>
      <c r="AS729">
        <v>0</v>
      </c>
      <c r="AT729">
        <v>0</v>
      </c>
      <c r="AU729">
        <v>0.5</v>
      </c>
      <c r="AV729">
        <v>0</v>
      </c>
      <c r="AW729">
        <v>0</v>
      </c>
      <c r="AX729">
        <v>0.1</v>
      </c>
      <c r="AY729" t="s">
        <v>112</v>
      </c>
      <c r="AZ729" t="s">
        <v>113</v>
      </c>
      <c r="BC729">
        <v>0</v>
      </c>
      <c r="BD729">
        <v>0</v>
      </c>
      <c r="BE729">
        <v>0</v>
      </c>
      <c r="BF729">
        <v>0</v>
      </c>
      <c r="BG729">
        <v>0</v>
      </c>
      <c r="BJ729">
        <v>24.78</v>
      </c>
      <c r="BK729">
        <v>0</v>
      </c>
      <c r="BL729">
        <v>841.03300000000002</v>
      </c>
      <c r="BM729">
        <v>-841.03300000000002</v>
      </c>
      <c r="BN729">
        <v>0</v>
      </c>
      <c r="BO729">
        <v>0</v>
      </c>
      <c r="BP729">
        <v>0</v>
      </c>
      <c r="BQ729">
        <v>400</v>
      </c>
      <c r="BR729">
        <v>2.8762699999999999</v>
      </c>
      <c r="BS729" t="s">
        <v>1318</v>
      </c>
      <c r="BT729">
        <v>0</v>
      </c>
      <c r="BU729">
        <v>14.381</v>
      </c>
      <c r="BV729">
        <v>0</v>
      </c>
      <c r="BW729">
        <v>2.8759999999999999</v>
      </c>
      <c r="DC729">
        <f t="shared" si="55"/>
        <v>3394</v>
      </c>
      <c r="DD729">
        <f t="shared" si="56"/>
        <v>841.03300000000002</v>
      </c>
      <c r="DE729">
        <f t="shared" si="57"/>
        <v>17.257000000000001</v>
      </c>
      <c r="DF729">
        <f t="shared" si="58"/>
        <v>76.7</v>
      </c>
      <c r="DG729">
        <f t="shared" si="59"/>
        <v>532.11099999999999</v>
      </c>
      <c r="DH729">
        <v>2459.0100000000002</v>
      </c>
    </row>
    <row r="730" spans="1:112" x14ac:dyDescent="0.3">
      <c r="A730">
        <v>8763832746</v>
      </c>
      <c r="B730">
        <v>10763949809</v>
      </c>
      <c r="C730" s="1">
        <v>45953.529861111114</v>
      </c>
      <c r="D730" s="1">
        <v>45957.490972222222</v>
      </c>
      <c r="E730" t="s">
        <v>1319</v>
      </c>
      <c r="F730">
        <v>1000</v>
      </c>
      <c r="G730">
        <v>0</v>
      </c>
      <c r="H730">
        <v>1000</v>
      </c>
      <c r="I730">
        <v>2750</v>
      </c>
      <c r="J730">
        <v>1579</v>
      </c>
      <c r="K730" t="s">
        <v>109</v>
      </c>
      <c r="L730">
        <v>5</v>
      </c>
      <c r="M730">
        <v>47.62</v>
      </c>
      <c r="N730">
        <v>0</v>
      </c>
      <c r="O730">
        <v>0</v>
      </c>
      <c r="P730">
        <v>4.7619999999999996</v>
      </c>
      <c r="Q730">
        <v>0.95199999999999996</v>
      </c>
      <c r="R730">
        <v>30.68</v>
      </c>
      <c r="S730">
        <v>306.8</v>
      </c>
      <c r="T730">
        <v>-306.8</v>
      </c>
      <c r="U730">
        <v>-312.51400000000001</v>
      </c>
      <c r="V730">
        <v>-36.58</v>
      </c>
      <c r="W730">
        <v>0</v>
      </c>
      <c r="X730">
        <v>31</v>
      </c>
      <c r="Y730">
        <v>0</v>
      </c>
      <c r="Z730">
        <v>5.58</v>
      </c>
      <c r="AA730">
        <v>1</v>
      </c>
      <c r="AB730" t="s">
        <v>110</v>
      </c>
      <c r="AC730">
        <v>1171</v>
      </c>
      <c r="AD730">
        <v>650.90599999999995</v>
      </c>
      <c r="AE730">
        <v>0</v>
      </c>
      <c r="AF730">
        <v>650.90599999999995</v>
      </c>
      <c r="AG730">
        <v>-312.51400000000001</v>
      </c>
      <c r="AH730">
        <v>-36.58</v>
      </c>
      <c r="AI730">
        <v>1000</v>
      </c>
      <c r="AJ730">
        <v>0</v>
      </c>
      <c r="AL730">
        <v>0</v>
      </c>
      <c r="AM730" s="1"/>
      <c r="AN730" s="1"/>
      <c r="AO730" s="1"/>
      <c r="AP730">
        <v>0</v>
      </c>
      <c r="AQ730">
        <v>952.38</v>
      </c>
      <c r="AR730">
        <v>5</v>
      </c>
      <c r="AS730">
        <v>0</v>
      </c>
      <c r="AT730">
        <v>0</v>
      </c>
      <c r="AU730">
        <v>0.5</v>
      </c>
      <c r="AV730">
        <v>0</v>
      </c>
      <c r="AW730">
        <v>0</v>
      </c>
      <c r="AX730">
        <v>0.1</v>
      </c>
      <c r="AY730" t="s">
        <v>127</v>
      </c>
      <c r="AZ730" t="s">
        <v>160</v>
      </c>
      <c r="BA730">
        <v>30.68</v>
      </c>
      <c r="BB730">
        <v>0</v>
      </c>
      <c r="BC730">
        <v>306.8</v>
      </c>
      <c r="BD730">
        <v>-306.8</v>
      </c>
      <c r="BE730">
        <v>0</v>
      </c>
      <c r="BF730">
        <v>0</v>
      </c>
      <c r="BG730">
        <v>0</v>
      </c>
      <c r="BH730">
        <v>1579</v>
      </c>
      <c r="BI730">
        <v>0.95238</v>
      </c>
      <c r="BL730">
        <v>0</v>
      </c>
      <c r="BM730">
        <v>0</v>
      </c>
      <c r="BN730">
        <v>0</v>
      </c>
      <c r="BO730">
        <v>0</v>
      </c>
      <c r="BP730">
        <v>0</v>
      </c>
      <c r="BS730" t="s">
        <v>1124</v>
      </c>
      <c r="BT730">
        <v>4.7619999999999996</v>
      </c>
      <c r="BU730">
        <v>0</v>
      </c>
      <c r="BV730">
        <v>0.95199999999999996</v>
      </c>
      <c r="BW730">
        <v>0</v>
      </c>
      <c r="DC730">
        <f t="shared" si="55"/>
        <v>1000</v>
      </c>
      <c r="DD730">
        <f t="shared" si="56"/>
        <v>306.8</v>
      </c>
      <c r="DE730">
        <f t="shared" si="57"/>
        <v>5.7139999999999995</v>
      </c>
      <c r="DF730">
        <f t="shared" si="58"/>
        <v>36.58</v>
      </c>
      <c r="DG730">
        <f t="shared" si="59"/>
        <v>52.381999999999998</v>
      </c>
      <c r="DH730">
        <v>650.90599999999995</v>
      </c>
    </row>
    <row r="731" spans="1:112" x14ac:dyDescent="0.3">
      <c r="A731">
        <v>8769462687</v>
      </c>
      <c r="B731">
        <v>10769621773</v>
      </c>
      <c r="C731" s="1">
        <v>45955.445138888892</v>
      </c>
      <c r="D731" s="1">
        <v>45958.399305555555</v>
      </c>
      <c r="E731" t="s">
        <v>1320</v>
      </c>
      <c r="F731">
        <v>5398</v>
      </c>
      <c r="G731">
        <v>0</v>
      </c>
      <c r="H731">
        <v>5398</v>
      </c>
      <c r="I731">
        <v>6000</v>
      </c>
      <c r="J731">
        <v>396</v>
      </c>
      <c r="K731" t="s">
        <v>109</v>
      </c>
      <c r="L731">
        <v>18</v>
      </c>
      <c r="M731">
        <v>823.42</v>
      </c>
      <c r="N731">
        <v>0</v>
      </c>
      <c r="O731">
        <v>0</v>
      </c>
      <c r="P731">
        <v>22.873000000000001</v>
      </c>
      <c r="Q731">
        <v>4.5750000000000002</v>
      </c>
      <c r="R731">
        <v>28.32</v>
      </c>
      <c r="S731">
        <v>1528.7139999999999</v>
      </c>
      <c r="T731">
        <v>-1528.7139999999999</v>
      </c>
      <c r="U731">
        <v>-1556.162</v>
      </c>
      <c r="V731">
        <v>-71.98</v>
      </c>
      <c r="W731">
        <v>0</v>
      </c>
      <c r="X731">
        <v>61</v>
      </c>
      <c r="Y731">
        <v>0</v>
      </c>
      <c r="Z731">
        <v>10.98</v>
      </c>
      <c r="AA731">
        <v>1</v>
      </c>
      <c r="AB731" t="s">
        <v>110</v>
      </c>
      <c r="AC731">
        <v>5604</v>
      </c>
      <c r="AD731">
        <v>3769.8580000000002</v>
      </c>
      <c r="AE731">
        <v>0</v>
      </c>
      <c r="AF731">
        <v>3769.8580000000002</v>
      </c>
      <c r="AG731">
        <v>-1556.162</v>
      </c>
      <c r="AH731">
        <v>-71.98</v>
      </c>
      <c r="AI731">
        <v>5398</v>
      </c>
      <c r="AJ731">
        <v>0</v>
      </c>
      <c r="AL731">
        <v>0</v>
      </c>
      <c r="AM731" s="1"/>
      <c r="AN731" s="1"/>
      <c r="AO731" s="1"/>
      <c r="AP731">
        <v>0</v>
      </c>
      <c r="AQ731">
        <v>4574.58</v>
      </c>
      <c r="AR731">
        <v>18</v>
      </c>
      <c r="AS731">
        <v>0</v>
      </c>
      <c r="AT731">
        <v>0</v>
      </c>
      <c r="AU731">
        <v>0.5</v>
      </c>
      <c r="AV731">
        <v>0</v>
      </c>
      <c r="AW731">
        <v>0</v>
      </c>
      <c r="AX731">
        <v>0.1</v>
      </c>
      <c r="AY731" t="s">
        <v>127</v>
      </c>
      <c r="AZ731" t="s">
        <v>191</v>
      </c>
      <c r="BA731">
        <v>28.32</v>
      </c>
      <c r="BB731">
        <v>0</v>
      </c>
      <c r="BC731">
        <v>1528.7139999999999</v>
      </c>
      <c r="BD731">
        <v>-1528.7139999999999</v>
      </c>
      <c r="BE731">
        <v>0</v>
      </c>
      <c r="BF731">
        <v>0</v>
      </c>
      <c r="BG731">
        <v>0</v>
      </c>
      <c r="BH731">
        <v>396</v>
      </c>
      <c r="BI731">
        <v>4.5745800000000001</v>
      </c>
      <c r="BL731">
        <v>0</v>
      </c>
      <c r="BM731">
        <v>0</v>
      </c>
      <c r="BN731">
        <v>0</v>
      </c>
      <c r="BO731">
        <v>0</v>
      </c>
      <c r="BP731">
        <v>0</v>
      </c>
      <c r="BS731" t="s">
        <v>1321</v>
      </c>
      <c r="BT731">
        <v>22.873000000000001</v>
      </c>
      <c r="BU731">
        <v>0</v>
      </c>
      <c r="BV731">
        <v>4.5750000000000002</v>
      </c>
      <c r="BW731">
        <v>0</v>
      </c>
      <c r="DC731">
        <f t="shared" si="55"/>
        <v>5398</v>
      </c>
      <c r="DD731">
        <f t="shared" si="56"/>
        <v>1528.7139999999999</v>
      </c>
      <c r="DE731">
        <f t="shared" si="57"/>
        <v>27.448</v>
      </c>
      <c r="DF731">
        <f t="shared" si="58"/>
        <v>71.98</v>
      </c>
      <c r="DG731">
        <f t="shared" si="59"/>
        <v>846.29300000000001</v>
      </c>
      <c r="DH731">
        <v>3769.8580000000002</v>
      </c>
    </row>
    <row r="732" spans="1:112" x14ac:dyDescent="0.3">
      <c r="A732">
        <v>8772315381</v>
      </c>
      <c r="B732">
        <v>10772483353</v>
      </c>
      <c r="C732" s="1">
        <v>45957.479166666664</v>
      </c>
      <c r="D732" s="1">
        <v>45960.50277777778</v>
      </c>
      <c r="E732" t="s">
        <v>1189</v>
      </c>
      <c r="F732">
        <v>3594</v>
      </c>
      <c r="G732">
        <v>0</v>
      </c>
      <c r="H732">
        <v>3594</v>
      </c>
      <c r="I732">
        <v>4000</v>
      </c>
      <c r="J732">
        <v>200</v>
      </c>
      <c r="K732" t="s">
        <v>109</v>
      </c>
      <c r="L732">
        <v>18</v>
      </c>
      <c r="M732">
        <v>548.24</v>
      </c>
      <c r="N732">
        <v>0</v>
      </c>
      <c r="O732">
        <v>0</v>
      </c>
      <c r="P732">
        <v>15.228999999999999</v>
      </c>
      <c r="Q732">
        <v>3.0459999999999998</v>
      </c>
      <c r="R732">
        <v>25.96</v>
      </c>
      <c r="S732">
        <v>933.00199999999995</v>
      </c>
      <c r="T732">
        <v>-933.00199999999995</v>
      </c>
      <c r="U732">
        <v>-951.27700000000004</v>
      </c>
      <c r="V732">
        <v>-71.98</v>
      </c>
      <c r="W732">
        <v>0</v>
      </c>
      <c r="X732">
        <v>61</v>
      </c>
      <c r="Y732">
        <v>0</v>
      </c>
      <c r="Z732">
        <v>10.98</v>
      </c>
      <c r="AA732">
        <v>1</v>
      </c>
      <c r="AB732" t="s">
        <v>110</v>
      </c>
      <c r="AC732">
        <v>3800</v>
      </c>
      <c r="AD732">
        <v>2570.7429999999999</v>
      </c>
      <c r="AE732">
        <v>0</v>
      </c>
      <c r="AF732">
        <v>2570.7429999999999</v>
      </c>
      <c r="AG732">
        <v>-951.27700000000004</v>
      </c>
      <c r="AH732">
        <v>-71.98</v>
      </c>
      <c r="AI732">
        <v>3594</v>
      </c>
      <c r="AJ732">
        <v>0</v>
      </c>
      <c r="AL732">
        <v>0</v>
      </c>
      <c r="AM732" s="1"/>
      <c r="AN732" s="1"/>
      <c r="AO732" s="1"/>
      <c r="AP732">
        <v>0</v>
      </c>
      <c r="AQ732">
        <v>3045.76</v>
      </c>
      <c r="AR732">
        <v>18</v>
      </c>
      <c r="AS732">
        <v>0</v>
      </c>
      <c r="AT732">
        <v>0</v>
      </c>
      <c r="AU732">
        <v>0.5</v>
      </c>
      <c r="AV732">
        <v>0</v>
      </c>
      <c r="AW732">
        <v>0</v>
      </c>
      <c r="AX732">
        <v>0.1</v>
      </c>
      <c r="AY732" t="s">
        <v>112</v>
      </c>
      <c r="AZ732" t="s">
        <v>160</v>
      </c>
      <c r="BA732">
        <v>25.96</v>
      </c>
      <c r="BB732">
        <v>0</v>
      </c>
      <c r="BC732">
        <v>933.00199999999995</v>
      </c>
      <c r="BD732">
        <v>-933.00199999999995</v>
      </c>
      <c r="BE732">
        <v>0</v>
      </c>
      <c r="BF732">
        <v>0</v>
      </c>
      <c r="BG732">
        <v>0</v>
      </c>
      <c r="BH732">
        <v>200</v>
      </c>
      <c r="BI732">
        <v>3.04576</v>
      </c>
      <c r="BL732">
        <v>0</v>
      </c>
      <c r="BM732">
        <v>0</v>
      </c>
      <c r="BN732">
        <v>0</v>
      </c>
      <c r="BO732">
        <v>0</v>
      </c>
      <c r="BP732">
        <v>0</v>
      </c>
      <c r="BS732" t="s">
        <v>1322</v>
      </c>
      <c r="BT732">
        <v>15.228999999999999</v>
      </c>
      <c r="BU732">
        <v>0</v>
      </c>
      <c r="BV732">
        <v>3.0459999999999998</v>
      </c>
      <c r="BW732">
        <v>0</v>
      </c>
      <c r="DC732">
        <f t="shared" si="55"/>
        <v>3594</v>
      </c>
      <c r="DD732">
        <f t="shared" si="56"/>
        <v>933.00199999999995</v>
      </c>
      <c r="DE732">
        <f t="shared" si="57"/>
        <v>18.274999999999999</v>
      </c>
      <c r="DF732">
        <f t="shared" si="58"/>
        <v>71.98</v>
      </c>
      <c r="DG732">
        <f t="shared" si="59"/>
        <v>563.46900000000005</v>
      </c>
      <c r="DH732">
        <v>2570.7429999999999</v>
      </c>
    </row>
    <row r="733" spans="1:112" x14ac:dyDescent="0.3">
      <c r="A733">
        <v>8750189930</v>
      </c>
      <c r="B733">
        <v>10750224382</v>
      </c>
      <c r="C733" s="1">
        <v>45942.500694444447</v>
      </c>
      <c r="D733" s="1">
        <v>45948.634722222225</v>
      </c>
      <c r="E733" t="s">
        <v>1195</v>
      </c>
      <c r="F733">
        <v>2886</v>
      </c>
      <c r="G733">
        <v>2886</v>
      </c>
      <c r="H733">
        <v>0</v>
      </c>
      <c r="I733">
        <v>3500</v>
      </c>
      <c r="J733">
        <v>408</v>
      </c>
      <c r="K733" t="s">
        <v>109</v>
      </c>
      <c r="L733">
        <v>18</v>
      </c>
      <c r="M733">
        <v>440.24</v>
      </c>
      <c r="N733">
        <v>0</v>
      </c>
      <c r="O733">
        <v>0</v>
      </c>
      <c r="P733">
        <v>12.228999999999999</v>
      </c>
      <c r="Q733">
        <v>2.4460000000000002</v>
      </c>
      <c r="R733">
        <v>21.24</v>
      </c>
      <c r="S733">
        <v>612.98599999999999</v>
      </c>
      <c r="T733">
        <v>-612.98599999999999</v>
      </c>
      <c r="U733">
        <v>-627.66099999999994</v>
      </c>
      <c r="V733">
        <v>-71.98</v>
      </c>
      <c r="W733">
        <v>0</v>
      </c>
      <c r="X733">
        <v>61</v>
      </c>
      <c r="Y733">
        <v>0</v>
      </c>
      <c r="Z733">
        <v>10.98</v>
      </c>
      <c r="AA733">
        <v>1</v>
      </c>
      <c r="AB733" t="s">
        <v>116</v>
      </c>
      <c r="AC733">
        <v>3092</v>
      </c>
      <c r="AD733">
        <v>2186.3589999999999</v>
      </c>
      <c r="AE733">
        <v>0</v>
      </c>
      <c r="AF733">
        <v>2186.3589999999999</v>
      </c>
      <c r="AG733">
        <v>0</v>
      </c>
      <c r="AI733">
        <v>0</v>
      </c>
      <c r="AJ733">
        <v>-627.66099999999994</v>
      </c>
      <c r="AK733">
        <v>-71.98</v>
      </c>
      <c r="AL733">
        <v>2886</v>
      </c>
      <c r="AM733" s="1"/>
      <c r="AN733" s="1"/>
      <c r="AO733" s="1"/>
      <c r="AP733">
        <v>0</v>
      </c>
      <c r="AQ733">
        <v>2445.7600000000002</v>
      </c>
      <c r="AR733">
        <v>18</v>
      </c>
      <c r="AS733">
        <v>0</v>
      </c>
      <c r="AT733">
        <v>0</v>
      </c>
      <c r="AU733">
        <v>0.5</v>
      </c>
      <c r="AV733">
        <v>0</v>
      </c>
      <c r="AW733">
        <v>0</v>
      </c>
      <c r="AX733">
        <v>0.1</v>
      </c>
      <c r="AY733" t="s">
        <v>112</v>
      </c>
      <c r="AZ733" t="s">
        <v>128</v>
      </c>
      <c r="BC733">
        <v>0</v>
      </c>
      <c r="BD733">
        <v>0</v>
      </c>
      <c r="BE733">
        <v>0</v>
      </c>
      <c r="BF733">
        <v>0</v>
      </c>
      <c r="BG733">
        <v>0</v>
      </c>
      <c r="BJ733">
        <v>21.24</v>
      </c>
      <c r="BK733">
        <v>0</v>
      </c>
      <c r="BL733">
        <v>612.98599999999999</v>
      </c>
      <c r="BM733">
        <v>-612.98599999999999</v>
      </c>
      <c r="BN733">
        <v>0</v>
      </c>
      <c r="BO733">
        <v>0</v>
      </c>
      <c r="BP733">
        <v>0</v>
      </c>
      <c r="BQ733">
        <v>408</v>
      </c>
      <c r="BR733">
        <v>2.4457599999999999</v>
      </c>
      <c r="BS733" t="s">
        <v>1323</v>
      </c>
      <c r="BT733">
        <v>0</v>
      </c>
      <c r="BU733">
        <v>12.228999999999999</v>
      </c>
      <c r="BV733">
        <v>0</v>
      </c>
      <c r="BW733">
        <v>2.4460000000000002</v>
      </c>
      <c r="DC733">
        <f t="shared" si="55"/>
        <v>2886</v>
      </c>
      <c r="DD733">
        <f t="shared" si="56"/>
        <v>612.98599999999999</v>
      </c>
      <c r="DE733">
        <f t="shared" si="57"/>
        <v>14.674999999999999</v>
      </c>
      <c r="DF733">
        <f t="shared" si="58"/>
        <v>71.98</v>
      </c>
      <c r="DG733">
        <f t="shared" si="59"/>
        <v>452.46899999999999</v>
      </c>
      <c r="DH733">
        <v>2186.3589999999999</v>
      </c>
    </row>
    <row r="734" spans="1:112" x14ac:dyDescent="0.3">
      <c r="A734">
        <v>8763313028</v>
      </c>
      <c r="B734">
        <v>10763424670</v>
      </c>
      <c r="C734" s="1">
        <v>45949.54791666667</v>
      </c>
      <c r="D734" s="1">
        <v>45954.574305555558</v>
      </c>
      <c r="E734" t="s">
        <v>221</v>
      </c>
      <c r="F734">
        <v>3203</v>
      </c>
      <c r="G734">
        <v>0</v>
      </c>
      <c r="H734">
        <v>3203</v>
      </c>
      <c r="I734">
        <v>4000</v>
      </c>
      <c r="J734">
        <v>591</v>
      </c>
      <c r="K734" t="s">
        <v>109</v>
      </c>
      <c r="L734">
        <v>18</v>
      </c>
      <c r="M734">
        <v>488.59</v>
      </c>
      <c r="N734">
        <v>0</v>
      </c>
      <c r="O734">
        <v>0</v>
      </c>
      <c r="P734">
        <v>13.571999999999999</v>
      </c>
      <c r="Q734">
        <v>2.714</v>
      </c>
      <c r="R734">
        <v>21.24</v>
      </c>
      <c r="S734">
        <v>680.31700000000001</v>
      </c>
      <c r="T734">
        <v>-680.31700000000001</v>
      </c>
      <c r="U734">
        <v>-696.60299999999995</v>
      </c>
      <c r="V734">
        <v>-76.7</v>
      </c>
      <c r="W734">
        <v>0</v>
      </c>
      <c r="X734">
        <v>65</v>
      </c>
      <c r="Y734">
        <v>0</v>
      </c>
      <c r="Z734">
        <v>11.7</v>
      </c>
      <c r="AA734">
        <v>1</v>
      </c>
      <c r="AB734" t="s">
        <v>116</v>
      </c>
      <c r="AC734">
        <v>3409</v>
      </c>
      <c r="AD734">
        <v>2429.6970000000001</v>
      </c>
      <c r="AE734">
        <v>0</v>
      </c>
      <c r="AF734">
        <v>2429.6970000000001</v>
      </c>
      <c r="AG734">
        <v>-696.60299999999995</v>
      </c>
      <c r="AH734">
        <v>-76.7</v>
      </c>
      <c r="AI734">
        <v>3203</v>
      </c>
      <c r="AJ734">
        <v>0</v>
      </c>
      <c r="AL734">
        <v>0</v>
      </c>
      <c r="AM734" s="1"/>
      <c r="AN734" s="1"/>
      <c r="AO734" s="1"/>
      <c r="AP734">
        <v>0</v>
      </c>
      <c r="AQ734">
        <v>2714.41</v>
      </c>
      <c r="AR734">
        <v>18</v>
      </c>
      <c r="AS734">
        <v>0</v>
      </c>
      <c r="AT734">
        <v>0</v>
      </c>
      <c r="AU734">
        <v>0.5</v>
      </c>
      <c r="AV734">
        <v>0</v>
      </c>
      <c r="AW734">
        <v>0</v>
      </c>
      <c r="AX734">
        <v>0.1</v>
      </c>
      <c r="AY734" t="s">
        <v>112</v>
      </c>
      <c r="AZ734" t="s">
        <v>128</v>
      </c>
      <c r="BA734">
        <v>21.24</v>
      </c>
      <c r="BB734">
        <v>0</v>
      </c>
      <c r="BC734">
        <v>680.31700000000001</v>
      </c>
      <c r="BD734">
        <v>-680.31700000000001</v>
      </c>
      <c r="BE734">
        <v>0</v>
      </c>
      <c r="BF734">
        <v>0</v>
      </c>
      <c r="BG734">
        <v>0</v>
      </c>
      <c r="BH734">
        <v>591</v>
      </c>
      <c r="BI734">
        <v>2.71441</v>
      </c>
      <c r="BL734">
        <v>0</v>
      </c>
      <c r="BM734">
        <v>0</v>
      </c>
      <c r="BN734">
        <v>0</v>
      </c>
      <c r="BO734">
        <v>0</v>
      </c>
      <c r="BP734">
        <v>0</v>
      </c>
      <c r="BS734" t="s">
        <v>1324</v>
      </c>
      <c r="BT734">
        <v>13.571999999999999</v>
      </c>
      <c r="BU734">
        <v>0</v>
      </c>
      <c r="BV734">
        <v>2.714</v>
      </c>
      <c r="BW734">
        <v>0</v>
      </c>
      <c r="DC734">
        <f t="shared" si="55"/>
        <v>3203</v>
      </c>
      <c r="DD734">
        <f t="shared" si="56"/>
        <v>680.31700000000001</v>
      </c>
      <c r="DE734">
        <f t="shared" si="57"/>
        <v>16.285999999999998</v>
      </c>
      <c r="DF734">
        <f t="shared" si="58"/>
        <v>76.7</v>
      </c>
      <c r="DG734">
        <f t="shared" si="59"/>
        <v>502.16199999999998</v>
      </c>
      <c r="DH734">
        <v>2429.6970000000001</v>
      </c>
    </row>
    <row r="735" spans="1:112" x14ac:dyDescent="0.3">
      <c r="A735">
        <v>8766342431</v>
      </c>
      <c r="B735">
        <v>10766479524</v>
      </c>
      <c r="C735" s="1">
        <v>45953.529861111114</v>
      </c>
      <c r="D735" s="1">
        <v>45956.470833333333</v>
      </c>
      <c r="E735" t="s">
        <v>317</v>
      </c>
      <c r="F735">
        <v>3294.01</v>
      </c>
      <c r="G735">
        <v>3294</v>
      </c>
      <c r="H735">
        <v>0</v>
      </c>
      <c r="I735">
        <v>4000</v>
      </c>
      <c r="J735">
        <v>500</v>
      </c>
      <c r="K735" t="s">
        <v>109</v>
      </c>
      <c r="L735">
        <v>18</v>
      </c>
      <c r="M735">
        <v>502.48</v>
      </c>
      <c r="N735">
        <v>0</v>
      </c>
      <c r="O735">
        <v>0</v>
      </c>
      <c r="P735">
        <v>13.958</v>
      </c>
      <c r="Q735">
        <v>2.7919999999999998</v>
      </c>
      <c r="R735">
        <v>25.96</v>
      </c>
      <c r="S735">
        <v>855.12199999999996</v>
      </c>
      <c r="T735">
        <v>-855.12199999999996</v>
      </c>
      <c r="U735">
        <v>-871.87199999999996</v>
      </c>
      <c r="V735">
        <v>-71.98</v>
      </c>
      <c r="W735">
        <v>0</v>
      </c>
      <c r="X735">
        <v>61</v>
      </c>
      <c r="Y735">
        <v>0</v>
      </c>
      <c r="Z735">
        <v>10.98</v>
      </c>
      <c r="AA735">
        <v>1</v>
      </c>
      <c r="AB735" t="s">
        <v>110</v>
      </c>
      <c r="AC735">
        <v>3500</v>
      </c>
      <c r="AD735">
        <v>2350.1480000000001</v>
      </c>
      <c r="AE735">
        <v>0</v>
      </c>
      <c r="AF735">
        <v>2350.1480000000001</v>
      </c>
      <c r="AG735">
        <v>0</v>
      </c>
      <c r="AI735">
        <v>0</v>
      </c>
      <c r="AJ735">
        <v>-871.87199999999996</v>
      </c>
      <c r="AK735">
        <v>-71.98</v>
      </c>
      <c r="AL735">
        <v>3294</v>
      </c>
      <c r="AM735" s="1"/>
      <c r="AN735" s="1"/>
      <c r="AO735" s="1"/>
      <c r="AP735">
        <v>0</v>
      </c>
      <c r="AQ735">
        <v>2791.53</v>
      </c>
      <c r="AR735">
        <v>18</v>
      </c>
      <c r="AS735">
        <v>0</v>
      </c>
      <c r="AT735">
        <v>0</v>
      </c>
      <c r="AU735">
        <v>0.5</v>
      </c>
      <c r="AV735">
        <v>0</v>
      </c>
      <c r="AW735">
        <v>0</v>
      </c>
      <c r="AX735">
        <v>0.1</v>
      </c>
      <c r="AY735" t="s">
        <v>112</v>
      </c>
      <c r="AZ735" t="s">
        <v>160</v>
      </c>
      <c r="BC735">
        <v>0</v>
      </c>
      <c r="BD735">
        <v>0</v>
      </c>
      <c r="BE735">
        <v>0</v>
      </c>
      <c r="BF735">
        <v>0</v>
      </c>
      <c r="BG735">
        <v>0</v>
      </c>
      <c r="BJ735">
        <v>25.96</v>
      </c>
      <c r="BK735">
        <v>0</v>
      </c>
      <c r="BL735">
        <v>855.12199999999996</v>
      </c>
      <c r="BM735">
        <v>-855.12199999999996</v>
      </c>
      <c r="BN735">
        <v>0</v>
      </c>
      <c r="BO735">
        <v>0</v>
      </c>
      <c r="BP735">
        <v>0</v>
      </c>
      <c r="BQ735">
        <v>500</v>
      </c>
      <c r="BR735">
        <v>2.7915299999999998</v>
      </c>
      <c r="BS735" t="s">
        <v>1232</v>
      </c>
      <c r="BT735">
        <v>0</v>
      </c>
      <c r="BU735">
        <v>13.958</v>
      </c>
      <c r="BV735">
        <v>0</v>
      </c>
      <c r="BW735">
        <v>2.7919999999999998</v>
      </c>
      <c r="DC735">
        <f t="shared" si="55"/>
        <v>3294</v>
      </c>
      <c r="DD735">
        <f t="shared" si="56"/>
        <v>855.12199999999996</v>
      </c>
      <c r="DE735">
        <f t="shared" si="57"/>
        <v>16.75</v>
      </c>
      <c r="DF735">
        <f t="shared" si="58"/>
        <v>71.98</v>
      </c>
      <c r="DG735">
        <f t="shared" si="59"/>
        <v>516.43799999999999</v>
      </c>
      <c r="DH735">
        <v>2350.1480000000001</v>
      </c>
    </row>
    <row r="736" spans="1:112" x14ac:dyDescent="0.3">
      <c r="A736">
        <v>8768356332</v>
      </c>
      <c r="B736">
        <v>10768509423</v>
      </c>
      <c r="C736" s="1">
        <v>45954.439583333333</v>
      </c>
      <c r="D736" s="1">
        <v>45959.422222222223</v>
      </c>
      <c r="E736" t="s">
        <v>1325</v>
      </c>
      <c r="F736">
        <v>2146</v>
      </c>
      <c r="G736">
        <v>0</v>
      </c>
      <c r="H736">
        <v>2146</v>
      </c>
      <c r="I736">
        <v>3000</v>
      </c>
      <c r="J736">
        <v>648</v>
      </c>
      <c r="K736" t="s">
        <v>109</v>
      </c>
      <c r="L736">
        <v>5</v>
      </c>
      <c r="M736">
        <v>102.19</v>
      </c>
      <c r="N736">
        <v>0</v>
      </c>
      <c r="O736">
        <v>0</v>
      </c>
      <c r="P736">
        <v>10.218999999999999</v>
      </c>
      <c r="Q736">
        <v>2.044</v>
      </c>
      <c r="R736">
        <v>21.24</v>
      </c>
      <c r="S736">
        <v>455.81</v>
      </c>
      <c r="T736">
        <v>-455.81</v>
      </c>
      <c r="U736">
        <v>-468.07299999999998</v>
      </c>
      <c r="V736">
        <v>-71.98</v>
      </c>
      <c r="W736">
        <v>0</v>
      </c>
      <c r="X736">
        <v>61</v>
      </c>
      <c r="Y736">
        <v>0</v>
      </c>
      <c r="Z736">
        <v>10.98</v>
      </c>
      <c r="AA736">
        <v>1</v>
      </c>
      <c r="AB736" t="s">
        <v>116</v>
      </c>
      <c r="AC736">
        <v>2352</v>
      </c>
      <c r="AD736">
        <v>1605.9469999999999</v>
      </c>
      <c r="AE736">
        <v>0</v>
      </c>
      <c r="AF736">
        <v>1605.9469999999999</v>
      </c>
      <c r="AG736">
        <v>-468.07299999999998</v>
      </c>
      <c r="AH736">
        <v>-71.98</v>
      </c>
      <c r="AI736">
        <v>2146</v>
      </c>
      <c r="AJ736">
        <v>0</v>
      </c>
      <c r="AL736">
        <v>0</v>
      </c>
      <c r="AM736" s="1"/>
      <c r="AN736" s="1"/>
      <c r="AO736" s="1"/>
      <c r="AP736">
        <v>0</v>
      </c>
      <c r="AQ736">
        <v>2043.81</v>
      </c>
      <c r="AR736">
        <v>5</v>
      </c>
      <c r="AS736">
        <v>0</v>
      </c>
      <c r="AT736">
        <v>0</v>
      </c>
      <c r="AU736">
        <v>0.5</v>
      </c>
      <c r="AV736">
        <v>0</v>
      </c>
      <c r="AW736">
        <v>0</v>
      </c>
      <c r="AX736">
        <v>0.1</v>
      </c>
      <c r="AY736" t="s">
        <v>112</v>
      </c>
      <c r="AZ736" t="s">
        <v>128</v>
      </c>
      <c r="BA736">
        <v>21.24</v>
      </c>
      <c r="BB736">
        <v>0</v>
      </c>
      <c r="BC736">
        <v>455.81</v>
      </c>
      <c r="BD736">
        <v>-455.81</v>
      </c>
      <c r="BE736">
        <v>0</v>
      </c>
      <c r="BF736">
        <v>0</v>
      </c>
      <c r="BG736">
        <v>0</v>
      </c>
      <c r="BH736">
        <v>648</v>
      </c>
      <c r="BI736">
        <v>2.0438100000000001</v>
      </c>
      <c r="BL736">
        <v>0</v>
      </c>
      <c r="BM736">
        <v>0</v>
      </c>
      <c r="BN736">
        <v>0</v>
      </c>
      <c r="BO736">
        <v>0</v>
      </c>
      <c r="BP736">
        <v>0</v>
      </c>
      <c r="BS736" t="s">
        <v>1326</v>
      </c>
      <c r="BT736">
        <v>10.218999999999999</v>
      </c>
      <c r="BU736">
        <v>0</v>
      </c>
      <c r="BV736">
        <v>2.044</v>
      </c>
      <c r="BW736">
        <v>0</v>
      </c>
      <c r="DC736">
        <f t="shared" si="55"/>
        <v>2146</v>
      </c>
      <c r="DD736">
        <f t="shared" si="56"/>
        <v>455.81</v>
      </c>
      <c r="DE736">
        <f t="shared" si="57"/>
        <v>12.263</v>
      </c>
      <c r="DF736">
        <f t="shared" si="58"/>
        <v>71.98</v>
      </c>
      <c r="DG736">
        <f t="shared" si="59"/>
        <v>112.40899999999999</v>
      </c>
      <c r="DH736">
        <v>1605.9470000000001</v>
      </c>
    </row>
    <row r="737" spans="1:112" x14ac:dyDescent="0.3">
      <c r="A737">
        <v>8768786126</v>
      </c>
      <c r="B737">
        <v>10768942144</v>
      </c>
      <c r="C737" s="1">
        <v>45954.774305555555</v>
      </c>
      <c r="D737" s="1">
        <v>45960.507638888892</v>
      </c>
      <c r="E737" t="s">
        <v>1327</v>
      </c>
      <c r="F737">
        <v>3871</v>
      </c>
      <c r="G737">
        <v>0</v>
      </c>
      <c r="H737">
        <v>3871</v>
      </c>
      <c r="I737">
        <v>4850</v>
      </c>
      <c r="J737">
        <v>773</v>
      </c>
      <c r="K737" t="s">
        <v>109</v>
      </c>
      <c r="L737">
        <v>18</v>
      </c>
      <c r="M737">
        <v>590.49</v>
      </c>
      <c r="N737">
        <v>0</v>
      </c>
      <c r="O737">
        <v>0</v>
      </c>
      <c r="P737">
        <v>16.402999999999999</v>
      </c>
      <c r="Q737">
        <v>3.2810000000000001</v>
      </c>
      <c r="R737">
        <v>30.68</v>
      </c>
      <c r="S737">
        <v>1187.623</v>
      </c>
      <c r="T737">
        <v>-1187.623</v>
      </c>
      <c r="U737">
        <v>-1207.307</v>
      </c>
      <c r="V737">
        <v>-71.98</v>
      </c>
      <c r="W737">
        <v>0</v>
      </c>
      <c r="X737">
        <v>61</v>
      </c>
      <c r="Y737">
        <v>0</v>
      </c>
      <c r="Z737">
        <v>10.98</v>
      </c>
      <c r="AA737">
        <v>1</v>
      </c>
      <c r="AB737" t="s">
        <v>116</v>
      </c>
      <c r="AC737">
        <v>4077</v>
      </c>
      <c r="AD737">
        <v>2591.7130000000002</v>
      </c>
      <c r="AE737">
        <v>0</v>
      </c>
      <c r="AF737">
        <v>2591.7130000000002</v>
      </c>
      <c r="AG737">
        <v>-1207.307</v>
      </c>
      <c r="AH737">
        <v>-71.98</v>
      </c>
      <c r="AI737">
        <v>3871</v>
      </c>
      <c r="AJ737">
        <v>0</v>
      </c>
      <c r="AL737">
        <v>0</v>
      </c>
      <c r="AM737" s="1"/>
      <c r="AN737" s="1"/>
      <c r="AO737" s="1"/>
      <c r="AP737">
        <v>0</v>
      </c>
      <c r="AQ737">
        <v>3280.51</v>
      </c>
      <c r="AR737">
        <v>18</v>
      </c>
      <c r="AS737">
        <v>0</v>
      </c>
      <c r="AT737">
        <v>0</v>
      </c>
      <c r="AU737">
        <v>0.5</v>
      </c>
      <c r="AV737">
        <v>0</v>
      </c>
      <c r="AW737">
        <v>0</v>
      </c>
      <c r="AX737">
        <v>0.1</v>
      </c>
      <c r="AY737" t="s">
        <v>127</v>
      </c>
      <c r="AZ737" t="s">
        <v>160</v>
      </c>
      <c r="BA737">
        <v>30.68</v>
      </c>
      <c r="BB737">
        <v>0</v>
      </c>
      <c r="BC737">
        <v>1187.623</v>
      </c>
      <c r="BD737">
        <v>-1187.623</v>
      </c>
      <c r="BE737">
        <v>0</v>
      </c>
      <c r="BF737">
        <v>0</v>
      </c>
      <c r="BG737">
        <v>0</v>
      </c>
      <c r="BH737">
        <v>773</v>
      </c>
      <c r="BI737">
        <v>3.28051</v>
      </c>
      <c r="BL737">
        <v>0</v>
      </c>
      <c r="BM737">
        <v>0</v>
      </c>
      <c r="BN737">
        <v>0</v>
      </c>
      <c r="BO737">
        <v>0</v>
      </c>
      <c r="BP737">
        <v>0</v>
      </c>
      <c r="BS737" t="s">
        <v>1328</v>
      </c>
      <c r="BT737">
        <v>16.402999999999999</v>
      </c>
      <c r="BU737">
        <v>0</v>
      </c>
      <c r="BV737">
        <v>3.2810000000000001</v>
      </c>
      <c r="BW737">
        <v>0</v>
      </c>
      <c r="DC737">
        <f t="shared" si="55"/>
        <v>3871</v>
      </c>
      <c r="DD737">
        <f t="shared" si="56"/>
        <v>1187.623</v>
      </c>
      <c r="DE737">
        <f t="shared" si="57"/>
        <v>19.683999999999997</v>
      </c>
      <c r="DF737">
        <f t="shared" si="58"/>
        <v>71.98</v>
      </c>
      <c r="DG737">
        <f t="shared" si="59"/>
        <v>606.89300000000003</v>
      </c>
      <c r="DH737">
        <v>2591.7129999999997</v>
      </c>
    </row>
    <row r="738" spans="1:112" x14ac:dyDescent="0.3">
      <c r="A738">
        <v>8766602953</v>
      </c>
      <c r="B738">
        <v>10766744621</v>
      </c>
      <c r="C738" s="1">
        <v>45953.529861111114</v>
      </c>
      <c r="D738" s="1">
        <v>45959.546527777777</v>
      </c>
      <c r="E738" t="s">
        <v>1027</v>
      </c>
      <c r="F738">
        <v>3294.01</v>
      </c>
      <c r="G738">
        <v>3294</v>
      </c>
      <c r="H738">
        <v>0</v>
      </c>
      <c r="I738">
        <v>5000</v>
      </c>
      <c r="J738">
        <v>1500</v>
      </c>
      <c r="K738" t="s">
        <v>109</v>
      </c>
      <c r="L738">
        <v>18</v>
      </c>
      <c r="M738">
        <v>502.48</v>
      </c>
      <c r="N738">
        <v>0</v>
      </c>
      <c r="O738">
        <v>0</v>
      </c>
      <c r="P738">
        <v>13.958</v>
      </c>
      <c r="Q738">
        <v>2.7919999999999998</v>
      </c>
      <c r="R738">
        <v>25.96</v>
      </c>
      <c r="S738">
        <v>855.12199999999996</v>
      </c>
      <c r="T738">
        <v>-855.12199999999996</v>
      </c>
      <c r="U738">
        <v>-871.87199999999996</v>
      </c>
      <c r="V738">
        <v>-71.98</v>
      </c>
      <c r="W738">
        <v>0</v>
      </c>
      <c r="X738">
        <v>61</v>
      </c>
      <c r="Y738">
        <v>0</v>
      </c>
      <c r="Z738">
        <v>10.98</v>
      </c>
      <c r="AA738">
        <v>1</v>
      </c>
      <c r="AB738" t="s">
        <v>116</v>
      </c>
      <c r="AC738">
        <v>3500</v>
      </c>
      <c r="AD738">
        <v>2350.1480000000001</v>
      </c>
      <c r="AE738">
        <v>0</v>
      </c>
      <c r="AF738">
        <v>2350.1480000000001</v>
      </c>
      <c r="AG738">
        <v>0</v>
      </c>
      <c r="AI738">
        <v>0</v>
      </c>
      <c r="AJ738">
        <v>-871.87199999999996</v>
      </c>
      <c r="AK738">
        <v>-71.98</v>
      </c>
      <c r="AL738">
        <v>3294</v>
      </c>
      <c r="AM738" s="1"/>
      <c r="AN738" s="1"/>
      <c r="AO738" s="1"/>
      <c r="AP738">
        <v>0</v>
      </c>
      <c r="AQ738">
        <v>2791.53</v>
      </c>
      <c r="AR738">
        <v>18</v>
      </c>
      <c r="AS738">
        <v>0</v>
      </c>
      <c r="AT738">
        <v>0</v>
      </c>
      <c r="AU738">
        <v>0.5</v>
      </c>
      <c r="AV738">
        <v>0</v>
      </c>
      <c r="AW738">
        <v>0</v>
      </c>
      <c r="AX738">
        <v>0.1</v>
      </c>
      <c r="AY738" t="s">
        <v>112</v>
      </c>
      <c r="AZ738" t="s">
        <v>160</v>
      </c>
      <c r="BC738">
        <v>0</v>
      </c>
      <c r="BD738">
        <v>0</v>
      </c>
      <c r="BE738">
        <v>0</v>
      </c>
      <c r="BF738">
        <v>0</v>
      </c>
      <c r="BG738">
        <v>0</v>
      </c>
      <c r="BJ738">
        <v>25.96</v>
      </c>
      <c r="BK738">
        <v>0</v>
      </c>
      <c r="BL738">
        <v>855.12199999999996</v>
      </c>
      <c r="BM738">
        <v>-855.12199999999996</v>
      </c>
      <c r="BN738">
        <v>0</v>
      </c>
      <c r="BO738">
        <v>0</v>
      </c>
      <c r="BP738">
        <v>0</v>
      </c>
      <c r="BQ738">
        <v>1500</v>
      </c>
      <c r="BR738">
        <v>2.7915299999999998</v>
      </c>
      <c r="BS738" t="s">
        <v>1329</v>
      </c>
      <c r="BT738">
        <v>0</v>
      </c>
      <c r="BU738">
        <v>13.958</v>
      </c>
      <c r="BV738">
        <v>0</v>
      </c>
      <c r="BW738">
        <v>2.7919999999999998</v>
      </c>
      <c r="DC738">
        <f t="shared" si="55"/>
        <v>3294</v>
      </c>
      <c r="DD738">
        <f t="shared" si="56"/>
        <v>855.12199999999996</v>
      </c>
      <c r="DE738">
        <f t="shared" si="57"/>
        <v>16.75</v>
      </c>
      <c r="DF738">
        <f t="shared" si="58"/>
        <v>71.98</v>
      </c>
      <c r="DG738">
        <f t="shared" si="59"/>
        <v>516.43799999999999</v>
      </c>
      <c r="DH738">
        <v>2350.1480000000001</v>
      </c>
    </row>
    <row r="739" spans="1:112" x14ac:dyDescent="0.3">
      <c r="A739">
        <v>8767542449</v>
      </c>
      <c r="B739">
        <v>10767689827</v>
      </c>
      <c r="C739" s="1">
        <v>45953.529861111114</v>
      </c>
      <c r="D739" s="1">
        <v>45957.697222222225</v>
      </c>
      <c r="E739" t="s">
        <v>936</v>
      </c>
      <c r="F739">
        <v>3594</v>
      </c>
      <c r="G739">
        <v>0</v>
      </c>
      <c r="H739">
        <v>3594.02</v>
      </c>
      <c r="I739">
        <v>4000</v>
      </c>
      <c r="J739">
        <v>200</v>
      </c>
      <c r="K739" t="s">
        <v>109</v>
      </c>
      <c r="L739">
        <v>18</v>
      </c>
      <c r="M739">
        <v>548.24</v>
      </c>
      <c r="N739">
        <v>0</v>
      </c>
      <c r="O739">
        <v>0</v>
      </c>
      <c r="P739">
        <v>15.228999999999999</v>
      </c>
      <c r="Q739">
        <v>3.0459999999999998</v>
      </c>
      <c r="R739">
        <v>25.96</v>
      </c>
      <c r="S739">
        <v>933.00800000000004</v>
      </c>
      <c r="T739">
        <v>-933.00800000000004</v>
      </c>
      <c r="U739">
        <v>-951.28300000000002</v>
      </c>
      <c r="V739">
        <v>-71.98</v>
      </c>
      <c r="W739">
        <v>0</v>
      </c>
      <c r="X739">
        <v>61</v>
      </c>
      <c r="Y739">
        <v>0</v>
      </c>
      <c r="Z739">
        <v>10.98</v>
      </c>
      <c r="AA739">
        <v>1</v>
      </c>
      <c r="AB739" t="s">
        <v>116</v>
      </c>
      <c r="AC739">
        <v>3800</v>
      </c>
      <c r="AD739">
        <v>2570.7570000000001</v>
      </c>
      <c r="AE739">
        <v>0</v>
      </c>
      <c r="AF739">
        <v>2570.7570000000001</v>
      </c>
      <c r="AG739">
        <v>-951.28300000000002</v>
      </c>
      <c r="AH739">
        <v>-71.98</v>
      </c>
      <c r="AI739">
        <v>3594.02</v>
      </c>
      <c r="AJ739">
        <v>0</v>
      </c>
      <c r="AL739">
        <v>0</v>
      </c>
      <c r="AM739" s="1"/>
      <c r="AN739" s="1"/>
      <c r="AO739" s="1"/>
      <c r="AP739">
        <v>0</v>
      </c>
      <c r="AQ739">
        <v>3045.76</v>
      </c>
      <c r="AR739">
        <v>18</v>
      </c>
      <c r="AS739">
        <v>0</v>
      </c>
      <c r="AT739">
        <v>0</v>
      </c>
      <c r="AU739">
        <v>0.5</v>
      </c>
      <c r="AV739">
        <v>0</v>
      </c>
      <c r="AW739">
        <v>0</v>
      </c>
      <c r="AX739">
        <v>0.1</v>
      </c>
      <c r="AY739" t="s">
        <v>112</v>
      </c>
      <c r="AZ739" t="s">
        <v>160</v>
      </c>
      <c r="BA739">
        <v>25.96</v>
      </c>
      <c r="BB739">
        <v>0</v>
      </c>
      <c r="BC739">
        <v>933.00800000000004</v>
      </c>
      <c r="BD739">
        <v>-933.00800000000004</v>
      </c>
      <c r="BE739">
        <v>0</v>
      </c>
      <c r="BF739">
        <v>0</v>
      </c>
      <c r="BG739">
        <v>0</v>
      </c>
      <c r="BH739">
        <v>200</v>
      </c>
      <c r="BI739">
        <v>3.04576</v>
      </c>
      <c r="BL739">
        <v>0</v>
      </c>
      <c r="BM739">
        <v>0</v>
      </c>
      <c r="BN739">
        <v>0</v>
      </c>
      <c r="BO739">
        <v>0</v>
      </c>
      <c r="BP739">
        <v>0</v>
      </c>
      <c r="BS739" t="s">
        <v>1330</v>
      </c>
      <c r="BT739">
        <v>15.228999999999999</v>
      </c>
      <c r="BU739">
        <v>0</v>
      </c>
      <c r="BV739">
        <v>3.0459999999999998</v>
      </c>
      <c r="BW739">
        <v>0</v>
      </c>
      <c r="DC739">
        <f t="shared" si="55"/>
        <v>3594.02</v>
      </c>
      <c r="DD739">
        <f t="shared" si="56"/>
        <v>933.00800000000004</v>
      </c>
      <c r="DE739">
        <f t="shared" si="57"/>
        <v>18.274999999999999</v>
      </c>
      <c r="DF739">
        <f t="shared" si="58"/>
        <v>71.98</v>
      </c>
      <c r="DG739">
        <f t="shared" si="59"/>
        <v>563.46900000000005</v>
      </c>
      <c r="DH739">
        <v>2570.7569999999996</v>
      </c>
    </row>
    <row r="740" spans="1:112" x14ac:dyDescent="0.3">
      <c r="A740">
        <v>8766765118</v>
      </c>
      <c r="B740">
        <v>10766906870</v>
      </c>
      <c r="C740" s="1">
        <v>45953.529861111114</v>
      </c>
      <c r="D740" s="1">
        <v>45960.730555555558</v>
      </c>
      <c r="E740" t="s">
        <v>612</v>
      </c>
      <c r="F740">
        <v>2886</v>
      </c>
      <c r="G740">
        <v>0</v>
      </c>
      <c r="H740">
        <v>2886</v>
      </c>
      <c r="I740">
        <v>3500</v>
      </c>
      <c r="J740">
        <v>408</v>
      </c>
      <c r="K740" t="s">
        <v>109</v>
      </c>
      <c r="L740">
        <v>18</v>
      </c>
      <c r="M740">
        <v>440.24</v>
      </c>
      <c r="N740">
        <v>0</v>
      </c>
      <c r="O740">
        <v>0</v>
      </c>
      <c r="P740">
        <v>12.228999999999999</v>
      </c>
      <c r="Q740">
        <v>2.4460000000000002</v>
      </c>
      <c r="R740">
        <v>21.24</v>
      </c>
      <c r="S740">
        <v>612.98599999999999</v>
      </c>
      <c r="T740">
        <v>-612.98599999999999</v>
      </c>
      <c r="U740">
        <v>-627.66099999999994</v>
      </c>
      <c r="V740">
        <v>-71.98</v>
      </c>
      <c r="W740">
        <v>0</v>
      </c>
      <c r="X740">
        <v>61</v>
      </c>
      <c r="Y740">
        <v>0</v>
      </c>
      <c r="Z740">
        <v>10.98</v>
      </c>
      <c r="AA740">
        <v>1</v>
      </c>
      <c r="AB740" t="s">
        <v>116</v>
      </c>
      <c r="AC740">
        <v>3092</v>
      </c>
      <c r="AD740">
        <v>2186.3589999999999</v>
      </c>
      <c r="AE740">
        <v>0</v>
      </c>
      <c r="AF740">
        <v>2186.3589999999999</v>
      </c>
      <c r="AG740">
        <v>-627.66099999999994</v>
      </c>
      <c r="AH740">
        <v>-71.98</v>
      </c>
      <c r="AI740">
        <v>2886</v>
      </c>
      <c r="AJ740">
        <v>0</v>
      </c>
      <c r="AL740">
        <v>0</v>
      </c>
      <c r="AM740" s="1"/>
      <c r="AN740" s="1"/>
      <c r="AO740" s="1"/>
      <c r="AP740">
        <v>0</v>
      </c>
      <c r="AQ740">
        <v>2445.7600000000002</v>
      </c>
      <c r="AR740">
        <v>18</v>
      </c>
      <c r="AS740">
        <v>0</v>
      </c>
      <c r="AT740">
        <v>0</v>
      </c>
      <c r="AU740">
        <v>0.5</v>
      </c>
      <c r="AV740">
        <v>0</v>
      </c>
      <c r="AW740">
        <v>0</v>
      </c>
      <c r="AX740">
        <v>0.1</v>
      </c>
      <c r="AY740" t="s">
        <v>112</v>
      </c>
      <c r="AZ740" t="s">
        <v>128</v>
      </c>
      <c r="BA740">
        <v>21.24</v>
      </c>
      <c r="BB740">
        <v>0</v>
      </c>
      <c r="BC740">
        <v>612.98599999999999</v>
      </c>
      <c r="BD740">
        <v>-612.98599999999999</v>
      </c>
      <c r="BE740">
        <v>0</v>
      </c>
      <c r="BF740">
        <v>0</v>
      </c>
      <c r="BG740">
        <v>0</v>
      </c>
      <c r="BH740">
        <v>408</v>
      </c>
      <c r="BI740">
        <v>2.4457599999999999</v>
      </c>
      <c r="BL740">
        <v>0</v>
      </c>
      <c r="BM740">
        <v>0</v>
      </c>
      <c r="BN740">
        <v>0</v>
      </c>
      <c r="BO740">
        <v>0</v>
      </c>
      <c r="BP740">
        <v>0</v>
      </c>
      <c r="BS740" t="s">
        <v>1331</v>
      </c>
      <c r="BT740">
        <v>12.228999999999999</v>
      </c>
      <c r="BU740">
        <v>0</v>
      </c>
      <c r="BV740">
        <v>2.4460000000000002</v>
      </c>
      <c r="BW740">
        <v>0</v>
      </c>
      <c r="DC740">
        <f t="shared" si="55"/>
        <v>2886</v>
      </c>
      <c r="DD740">
        <f t="shared" si="56"/>
        <v>612.98599999999999</v>
      </c>
      <c r="DE740">
        <f t="shared" si="57"/>
        <v>14.674999999999999</v>
      </c>
      <c r="DF740">
        <f t="shared" si="58"/>
        <v>71.98</v>
      </c>
      <c r="DG740">
        <f t="shared" si="59"/>
        <v>452.46899999999999</v>
      </c>
      <c r="DH740">
        <v>2186.3589999999999</v>
      </c>
    </row>
    <row r="741" spans="1:112" x14ac:dyDescent="0.3">
      <c r="A741">
        <v>8759883331</v>
      </c>
      <c r="B741">
        <v>10759966632</v>
      </c>
      <c r="C741" s="1">
        <v>45947.457638888889</v>
      </c>
      <c r="D741" s="1">
        <v>45951.652777777781</v>
      </c>
      <c r="E741" t="s">
        <v>1332</v>
      </c>
      <c r="F741">
        <v>1029</v>
      </c>
      <c r="G741">
        <v>1029.01</v>
      </c>
      <c r="H741">
        <v>0</v>
      </c>
      <c r="I741">
        <v>3250</v>
      </c>
      <c r="J741">
        <v>2050</v>
      </c>
      <c r="K741" t="s">
        <v>109</v>
      </c>
      <c r="L741">
        <v>5</v>
      </c>
      <c r="M741">
        <v>49</v>
      </c>
      <c r="N741">
        <v>0</v>
      </c>
      <c r="O741">
        <v>0</v>
      </c>
      <c r="P741">
        <v>4.9000000000000004</v>
      </c>
      <c r="Q741">
        <v>0.98</v>
      </c>
      <c r="R741">
        <v>27.14</v>
      </c>
      <c r="S741">
        <v>279.27300000000002</v>
      </c>
      <c r="T741">
        <v>-279.27300000000002</v>
      </c>
      <c r="U741">
        <v>-285.15300000000002</v>
      </c>
      <c r="V741">
        <v>-57.82</v>
      </c>
      <c r="W741">
        <v>0</v>
      </c>
      <c r="X741">
        <v>49</v>
      </c>
      <c r="Y741">
        <v>0</v>
      </c>
      <c r="Z741">
        <v>8.82</v>
      </c>
      <c r="AA741">
        <v>1</v>
      </c>
      <c r="AB741" t="s">
        <v>116</v>
      </c>
      <c r="AC741">
        <v>1200</v>
      </c>
      <c r="AD741">
        <v>686.03700000000003</v>
      </c>
      <c r="AE741">
        <v>0</v>
      </c>
      <c r="AF741">
        <v>686.03700000000003</v>
      </c>
      <c r="AG741">
        <v>0</v>
      </c>
      <c r="AI741">
        <v>0</v>
      </c>
      <c r="AJ741">
        <v>-285.15300000000002</v>
      </c>
      <c r="AK741">
        <v>-57.82</v>
      </c>
      <c r="AL741">
        <v>1029.01</v>
      </c>
      <c r="AM741" s="1"/>
      <c r="AN741" s="1"/>
      <c r="AO741" s="1"/>
      <c r="AP741">
        <v>100</v>
      </c>
      <c r="AQ741">
        <v>980</v>
      </c>
      <c r="AR741">
        <v>5</v>
      </c>
      <c r="AS741">
        <v>0</v>
      </c>
      <c r="AT741">
        <v>0</v>
      </c>
      <c r="AU741">
        <v>0.5</v>
      </c>
      <c r="AV741">
        <v>0</v>
      </c>
      <c r="AW741">
        <v>0</v>
      </c>
      <c r="AX741">
        <v>0.1</v>
      </c>
      <c r="AY741" t="s">
        <v>121</v>
      </c>
      <c r="AZ741" t="s">
        <v>128</v>
      </c>
      <c r="BC741">
        <v>0</v>
      </c>
      <c r="BD741">
        <v>0</v>
      </c>
      <c r="BE741">
        <v>0</v>
      </c>
      <c r="BF741">
        <v>0</v>
      </c>
      <c r="BG741">
        <v>0</v>
      </c>
      <c r="BJ741">
        <v>27.14</v>
      </c>
      <c r="BK741">
        <v>0</v>
      </c>
      <c r="BL741">
        <v>279.27300000000002</v>
      </c>
      <c r="BM741">
        <v>-279.27300000000002</v>
      </c>
      <c r="BN741">
        <v>0</v>
      </c>
      <c r="BO741">
        <v>0</v>
      </c>
      <c r="BP741">
        <v>0</v>
      </c>
      <c r="BQ741">
        <v>2050</v>
      </c>
      <c r="BR741">
        <v>0.98</v>
      </c>
      <c r="BS741" t="s">
        <v>1333</v>
      </c>
      <c r="BT741">
        <v>0</v>
      </c>
      <c r="BU741">
        <v>4.9000000000000004</v>
      </c>
      <c r="BV741">
        <v>0</v>
      </c>
      <c r="BW741">
        <v>0.98</v>
      </c>
      <c r="DC741">
        <f t="shared" si="55"/>
        <v>1029.01</v>
      </c>
      <c r="DD741">
        <f t="shared" si="56"/>
        <v>279.27300000000002</v>
      </c>
      <c r="DE741">
        <f t="shared" si="57"/>
        <v>5.8800000000000008</v>
      </c>
      <c r="DF741">
        <f t="shared" si="58"/>
        <v>57.82</v>
      </c>
      <c r="DG741">
        <f t="shared" si="59"/>
        <v>53.9</v>
      </c>
      <c r="DH741">
        <v>686.03699999999992</v>
      </c>
    </row>
    <row r="742" spans="1:112" x14ac:dyDescent="0.3">
      <c r="A742">
        <v>8771290070</v>
      </c>
      <c r="B742">
        <v>10771455591</v>
      </c>
      <c r="C742" s="1">
        <v>45957.479166666664</v>
      </c>
      <c r="D742" s="1">
        <v>45960.684027777781</v>
      </c>
      <c r="E742" t="s">
        <v>1334</v>
      </c>
      <c r="F742">
        <v>3119</v>
      </c>
      <c r="G742">
        <v>0</v>
      </c>
      <c r="H742">
        <v>3119</v>
      </c>
      <c r="I742">
        <v>3500</v>
      </c>
      <c r="J742">
        <v>175</v>
      </c>
      <c r="K742" t="s">
        <v>109</v>
      </c>
      <c r="L742">
        <v>18</v>
      </c>
      <c r="M742">
        <v>475.78</v>
      </c>
      <c r="N742">
        <v>0</v>
      </c>
      <c r="O742">
        <v>0</v>
      </c>
      <c r="P742">
        <v>13.215999999999999</v>
      </c>
      <c r="Q742">
        <v>2.6429999999999998</v>
      </c>
      <c r="R742">
        <v>21.24</v>
      </c>
      <c r="S742">
        <v>662.476</v>
      </c>
      <c r="T742">
        <v>-662.476</v>
      </c>
      <c r="U742">
        <v>-678.33500000000004</v>
      </c>
      <c r="V742">
        <v>-71.98</v>
      </c>
      <c r="W742">
        <v>0</v>
      </c>
      <c r="X742">
        <v>61</v>
      </c>
      <c r="Y742">
        <v>0</v>
      </c>
      <c r="Z742">
        <v>10.98</v>
      </c>
      <c r="AA742">
        <v>1</v>
      </c>
      <c r="AB742" t="s">
        <v>110</v>
      </c>
      <c r="AC742">
        <v>3325</v>
      </c>
      <c r="AD742">
        <v>2368.6849999999999</v>
      </c>
      <c r="AE742">
        <v>0</v>
      </c>
      <c r="AF742">
        <v>2368.6849999999999</v>
      </c>
      <c r="AG742">
        <v>-678.33500000000004</v>
      </c>
      <c r="AH742">
        <v>-71.98</v>
      </c>
      <c r="AI742">
        <v>3119</v>
      </c>
      <c r="AJ742">
        <v>0</v>
      </c>
      <c r="AL742">
        <v>0</v>
      </c>
      <c r="AM742" s="1"/>
      <c r="AN742" s="1"/>
      <c r="AO742" s="1"/>
      <c r="AP742">
        <v>0</v>
      </c>
      <c r="AQ742">
        <v>2643.22</v>
      </c>
      <c r="AR742">
        <v>18</v>
      </c>
      <c r="AS742">
        <v>0</v>
      </c>
      <c r="AT742">
        <v>0</v>
      </c>
      <c r="AU742">
        <v>0.5</v>
      </c>
      <c r="AV742">
        <v>0</v>
      </c>
      <c r="AW742">
        <v>0</v>
      </c>
      <c r="AX742">
        <v>0.1</v>
      </c>
      <c r="AY742" t="s">
        <v>112</v>
      </c>
      <c r="AZ742" t="s">
        <v>128</v>
      </c>
      <c r="BA742">
        <v>21.24</v>
      </c>
      <c r="BB742">
        <v>0</v>
      </c>
      <c r="BC742">
        <v>662.476</v>
      </c>
      <c r="BD742">
        <v>-662.476</v>
      </c>
      <c r="BE742">
        <v>0</v>
      </c>
      <c r="BF742">
        <v>0</v>
      </c>
      <c r="BG742">
        <v>0</v>
      </c>
      <c r="BH742">
        <v>175</v>
      </c>
      <c r="BI742">
        <v>2.6432199999999999</v>
      </c>
      <c r="BL742">
        <v>0</v>
      </c>
      <c r="BM742">
        <v>0</v>
      </c>
      <c r="BN742">
        <v>0</v>
      </c>
      <c r="BO742">
        <v>0</v>
      </c>
      <c r="BP742">
        <v>0</v>
      </c>
      <c r="BS742" t="s">
        <v>1335</v>
      </c>
      <c r="BT742">
        <v>13.215999999999999</v>
      </c>
      <c r="BU742">
        <v>0</v>
      </c>
      <c r="BV742">
        <v>2.6429999999999998</v>
      </c>
      <c r="BW742">
        <v>0</v>
      </c>
      <c r="DC742">
        <f t="shared" si="55"/>
        <v>3119</v>
      </c>
      <c r="DD742">
        <f t="shared" si="56"/>
        <v>662.476</v>
      </c>
      <c r="DE742">
        <f t="shared" si="57"/>
        <v>15.858999999999998</v>
      </c>
      <c r="DF742">
        <f t="shared" si="58"/>
        <v>71.98</v>
      </c>
      <c r="DG742">
        <f t="shared" si="59"/>
        <v>488.99599999999998</v>
      </c>
      <c r="DH742">
        <v>2368.6849999999999</v>
      </c>
    </row>
    <row r="743" spans="1:112" x14ac:dyDescent="0.3">
      <c r="A743">
        <v>8753457195</v>
      </c>
      <c r="B743">
        <v>10753506226</v>
      </c>
      <c r="C743" s="1">
        <v>45943.809027777781</v>
      </c>
      <c r="D743" s="1">
        <v>45948.551388888889</v>
      </c>
      <c r="E743" t="s">
        <v>612</v>
      </c>
      <c r="F743">
        <v>2886</v>
      </c>
      <c r="G743">
        <v>2886</v>
      </c>
      <c r="H743">
        <v>0</v>
      </c>
      <c r="I743">
        <v>3500</v>
      </c>
      <c r="J743">
        <v>408</v>
      </c>
      <c r="K743" t="s">
        <v>109</v>
      </c>
      <c r="L743">
        <v>18</v>
      </c>
      <c r="M743">
        <v>440.24</v>
      </c>
      <c r="N743">
        <v>0</v>
      </c>
      <c r="O743">
        <v>0</v>
      </c>
      <c r="P743">
        <v>12.228999999999999</v>
      </c>
      <c r="Q743">
        <v>2.4460000000000002</v>
      </c>
      <c r="R743">
        <v>21.24</v>
      </c>
      <c r="S743">
        <v>612.98599999999999</v>
      </c>
      <c r="T743">
        <v>-612.98599999999999</v>
      </c>
      <c r="U743">
        <v>-627.66099999999994</v>
      </c>
      <c r="V743">
        <v>-71.98</v>
      </c>
      <c r="W743">
        <v>0</v>
      </c>
      <c r="X743">
        <v>61</v>
      </c>
      <c r="Y743">
        <v>0</v>
      </c>
      <c r="Z743">
        <v>10.98</v>
      </c>
      <c r="AA743">
        <v>1</v>
      </c>
      <c r="AB743" t="s">
        <v>116</v>
      </c>
      <c r="AC743">
        <v>3092</v>
      </c>
      <c r="AD743">
        <v>2186.3589999999999</v>
      </c>
      <c r="AE743">
        <v>0</v>
      </c>
      <c r="AF743">
        <v>2186.3589999999999</v>
      </c>
      <c r="AG743">
        <v>0</v>
      </c>
      <c r="AI743">
        <v>0</v>
      </c>
      <c r="AJ743">
        <v>-627.66099999999994</v>
      </c>
      <c r="AK743">
        <v>-71.98</v>
      </c>
      <c r="AL743">
        <v>2886</v>
      </c>
      <c r="AM743" s="1"/>
      <c r="AN743" s="1"/>
      <c r="AO743" s="1"/>
      <c r="AP743">
        <v>0</v>
      </c>
      <c r="AQ743">
        <v>2445.7600000000002</v>
      </c>
      <c r="AR743">
        <v>18</v>
      </c>
      <c r="AS743">
        <v>0</v>
      </c>
      <c r="AT743">
        <v>0</v>
      </c>
      <c r="AU743">
        <v>0.5</v>
      </c>
      <c r="AV743">
        <v>0</v>
      </c>
      <c r="AW743">
        <v>0</v>
      </c>
      <c r="AX743">
        <v>0.1</v>
      </c>
      <c r="AY743" t="s">
        <v>112</v>
      </c>
      <c r="AZ743" t="s">
        <v>128</v>
      </c>
      <c r="BC743">
        <v>0</v>
      </c>
      <c r="BD743">
        <v>0</v>
      </c>
      <c r="BE743">
        <v>0</v>
      </c>
      <c r="BF743">
        <v>0</v>
      </c>
      <c r="BG743">
        <v>0</v>
      </c>
      <c r="BJ743">
        <v>21.24</v>
      </c>
      <c r="BK743">
        <v>0</v>
      </c>
      <c r="BL743">
        <v>612.98599999999999</v>
      </c>
      <c r="BM743">
        <v>-612.98599999999999</v>
      </c>
      <c r="BN743">
        <v>0</v>
      </c>
      <c r="BO743">
        <v>0</v>
      </c>
      <c r="BP743">
        <v>0</v>
      </c>
      <c r="BQ743">
        <v>408</v>
      </c>
      <c r="BR743">
        <v>2.4457599999999999</v>
      </c>
      <c r="BS743" t="s">
        <v>1336</v>
      </c>
      <c r="BT743">
        <v>0</v>
      </c>
      <c r="BU743">
        <v>12.228999999999999</v>
      </c>
      <c r="BV743">
        <v>0</v>
      </c>
      <c r="BW743">
        <v>2.4460000000000002</v>
      </c>
      <c r="DC743">
        <f t="shared" si="55"/>
        <v>2886</v>
      </c>
      <c r="DD743">
        <f t="shared" si="56"/>
        <v>612.98599999999999</v>
      </c>
      <c r="DE743">
        <f t="shared" si="57"/>
        <v>14.674999999999999</v>
      </c>
      <c r="DF743">
        <f t="shared" si="58"/>
        <v>71.98</v>
      </c>
      <c r="DG743">
        <f t="shared" si="59"/>
        <v>452.46899999999999</v>
      </c>
      <c r="DH743">
        <v>2186.3589999999999</v>
      </c>
    </row>
    <row r="744" spans="1:112" x14ac:dyDescent="0.3">
      <c r="A744">
        <v>8765857517</v>
      </c>
      <c r="B744">
        <v>10765993416</v>
      </c>
      <c r="C744" s="1">
        <v>45953.529861111114</v>
      </c>
      <c r="D744" s="1">
        <v>45958.655555555553</v>
      </c>
      <c r="E744" t="s">
        <v>278</v>
      </c>
      <c r="F744">
        <v>3294.01</v>
      </c>
      <c r="G744">
        <v>3294</v>
      </c>
      <c r="H744">
        <v>0</v>
      </c>
      <c r="I744">
        <v>5000</v>
      </c>
      <c r="J744">
        <v>1500</v>
      </c>
      <c r="K744" t="s">
        <v>109</v>
      </c>
      <c r="L744">
        <v>18</v>
      </c>
      <c r="M744">
        <v>502.48</v>
      </c>
      <c r="N744">
        <v>0</v>
      </c>
      <c r="O744">
        <v>0</v>
      </c>
      <c r="P744">
        <v>13.958</v>
      </c>
      <c r="Q744">
        <v>2.7919999999999998</v>
      </c>
      <c r="R744">
        <v>25.96</v>
      </c>
      <c r="S744">
        <v>855.12199999999996</v>
      </c>
      <c r="T744">
        <v>-855.12199999999996</v>
      </c>
      <c r="U744">
        <v>-871.87199999999996</v>
      </c>
      <c r="V744">
        <v>-71.98</v>
      </c>
      <c r="W744">
        <v>0</v>
      </c>
      <c r="X744">
        <v>61</v>
      </c>
      <c r="Y744">
        <v>0</v>
      </c>
      <c r="Z744">
        <v>10.98</v>
      </c>
      <c r="AA744">
        <v>1</v>
      </c>
      <c r="AB744" t="s">
        <v>116</v>
      </c>
      <c r="AC744">
        <v>3500</v>
      </c>
      <c r="AD744">
        <v>2350.1480000000001</v>
      </c>
      <c r="AE744">
        <v>0</v>
      </c>
      <c r="AF744">
        <v>2350.1480000000001</v>
      </c>
      <c r="AG744">
        <v>0</v>
      </c>
      <c r="AI744">
        <v>0</v>
      </c>
      <c r="AJ744">
        <v>-871.87199999999996</v>
      </c>
      <c r="AK744">
        <v>-71.98</v>
      </c>
      <c r="AL744">
        <v>3294</v>
      </c>
      <c r="AM744" s="1"/>
      <c r="AN744" s="1"/>
      <c r="AO744" s="1"/>
      <c r="AP744">
        <v>0</v>
      </c>
      <c r="AQ744">
        <v>2791.53</v>
      </c>
      <c r="AR744">
        <v>18</v>
      </c>
      <c r="AS744">
        <v>0</v>
      </c>
      <c r="AT744">
        <v>0</v>
      </c>
      <c r="AU744">
        <v>0.5</v>
      </c>
      <c r="AV744">
        <v>0</v>
      </c>
      <c r="AW744">
        <v>0</v>
      </c>
      <c r="AX744">
        <v>0.1</v>
      </c>
      <c r="AY744" t="s">
        <v>112</v>
      </c>
      <c r="AZ744" t="s">
        <v>160</v>
      </c>
      <c r="BC744">
        <v>0</v>
      </c>
      <c r="BD744">
        <v>0</v>
      </c>
      <c r="BE744">
        <v>0</v>
      </c>
      <c r="BF744">
        <v>0</v>
      </c>
      <c r="BG744">
        <v>0</v>
      </c>
      <c r="BJ744">
        <v>25.96</v>
      </c>
      <c r="BK744">
        <v>0</v>
      </c>
      <c r="BL744">
        <v>855.12199999999996</v>
      </c>
      <c r="BM744">
        <v>-855.12199999999996</v>
      </c>
      <c r="BN744">
        <v>0</v>
      </c>
      <c r="BO744">
        <v>0</v>
      </c>
      <c r="BP744">
        <v>0</v>
      </c>
      <c r="BQ744">
        <v>1500</v>
      </c>
      <c r="BR744">
        <v>2.7915299999999998</v>
      </c>
      <c r="BS744" t="s">
        <v>1337</v>
      </c>
      <c r="BT744">
        <v>0</v>
      </c>
      <c r="BU744">
        <v>13.958</v>
      </c>
      <c r="BV744">
        <v>0</v>
      </c>
      <c r="BW744">
        <v>2.7919999999999998</v>
      </c>
      <c r="DC744">
        <f t="shared" si="55"/>
        <v>3294</v>
      </c>
      <c r="DD744">
        <f t="shared" si="56"/>
        <v>855.12199999999996</v>
      </c>
      <c r="DE744">
        <f t="shared" si="57"/>
        <v>16.75</v>
      </c>
      <c r="DF744">
        <f t="shared" si="58"/>
        <v>71.98</v>
      </c>
      <c r="DG744">
        <f t="shared" si="59"/>
        <v>516.43799999999999</v>
      </c>
      <c r="DH744">
        <v>2350.1480000000001</v>
      </c>
    </row>
    <row r="745" spans="1:112" x14ac:dyDescent="0.3">
      <c r="A745">
        <v>8757697046</v>
      </c>
      <c r="B745">
        <v>10757768409</v>
      </c>
      <c r="C745" s="1">
        <v>45946.456944444442</v>
      </c>
      <c r="D745" s="1">
        <v>45950.545138888891</v>
      </c>
      <c r="E745" t="s">
        <v>298</v>
      </c>
      <c r="F745">
        <v>1012</v>
      </c>
      <c r="G745">
        <v>0</v>
      </c>
      <c r="H745">
        <v>1012</v>
      </c>
      <c r="I745">
        <v>2500</v>
      </c>
      <c r="J745">
        <v>1317</v>
      </c>
      <c r="K745" t="s">
        <v>120</v>
      </c>
      <c r="L745">
        <v>5</v>
      </c>
      <c r="M745">
        <v>0</v>
      </c>
      <c r="N745">
        <v>24.1</v>
      </c>
      <c r="O745">
        <v>24.1</v>
      </c>
      <c r="P745">
        <v>4.819</v>
      </c>
      <c r="Q745">
        <v>0.96399999999999997</v>
      </c>
      <c r="R745">
        <v>24.78</v>
      </c>
      <c r="S745">
        <v>250.774</v>
      </c>
      <c r="T745">
        <v>-250.774</v>
      </c>
      <c r="U745">
        <v>-256.55700000000002</v>
      </c>
      <c r="V745">
        <v>-57.82</v>
      </c>
      <c r="W745">
        <v>0</v>
      </c>
      <c r="X745">
        <v>49</v>
      </c>
      <c r="Y745">
        <v>0</v>
      </c>
      <c r="Z745">
        <v>8.82</v>
      </c>
      <c r="AA745">
        <v>1</v>
      </c>
      <c r="AB745" t="s">
        <v>110</v>
      </c>
      <c r="AC745">
        <v>1183</v>
      </c>
      <c r="AD745">
        <v>697.62300000000005</v>
      </c>
      <c r="AE745">
        <v>0</v>
      </c>
      <c r="AF745">
        <v>697.62300000000005</v>
      </c>
      <c r="AG745">
        <v>-256.55700000000002</v>
      </c>
      <c r="AH745">
        <v>-57.82</v>
      </c>
      <c r="AI745">
        <v>1012</v>
      </c>
      <c r="AJ745">
        <v>0</v>
      </c>
      <c r="AL745">
        <v>0</v>
      </c>
      <c r="AM745" s="1"/>
      <c r="AN745" s="1"/>
      <c r="AO745" s="1"/>
      <c r="AP745">
        <v>0</v>
      </c>
      <c r="AQ745">
        <v>963.8</v>
      </c>
      <c r="AR745">
        <v>0</v>
      </c>
      <c r="AS745">
        <v>2.5</v>
      </c>
      <c r="AT745">
        <v>2.5</v>
      </c>
      <c r="AU745">
        <v>0</v>
      </c>
      <c r="AV745">
        <v>0.25</v>
      </c>
      <c r="AW745">
        <v>0.25</v>
      </c>
      <c r="AX745">
        <v>0.1</v>
      </c>
      <c r="AY745" t="s">
        <v>112</v>
      </c>
      <c r="AZ745" t="s">
        <v>124</v>
      </c>
      <c r="BA745">
        <v>24.78</v>
      </c>
      <c r="BB745">
        <v>0</v>
      </c>
      <c r="BC745">
        <v>250.774</v>
      </c>
      <c r="BD745">
        <v>-250.774</v>
      </c>
      <c r="BE745">
        <v>0</v>
      </c>
      <c r="BF745">
        <v>0</v>
      </c>
      <c r="BG745">
        <v>0</v>
      </c>
      <c r="BH745">
        <v>1317</v>
      </c>
      <c r="BI745">
        <v>0.96379999999999999</v>
      </c>
      <c r="BL745">
        <v>0</v>
      </c>
      <c r="BM745">
        <v>0</v>
      </c>
      <c r="BN745">
        <v>0</v>
      </c>
      <c r="BO745">
        <v>0</v>
      </c>
      <c r="BP745">
        <v>0</v>
      </c>
      <c r="BS745" t="s">
        <v>1338</v>
      </c>
      <c r="BT745">
        <v>4.819</v>
      </c>
      <c r="BU745">
        <v>0</v>
      </c>
      <c r="BV745">
        <v>0.96399999999999997</v>
      </c>
      <c r="BW745">
        <v>0</v>
      </c>
      <c r="DC745">
        <f t="shared" si="55"/>
        <v>1012</v>
      </c>
      <c r="DD745">
        <f t="shared" si="56"/>
        <v>250.774</v>
      </c>
      <c r="DE745">
        <f t="shared" si="57"/>
        <v>5.7829999999999995</v>
      </c>
      <c r="DF745">
        <f t="shared" si="58"/>
        <v>57.82</v>
      </c>
      <c r="DG745">
        <f t="shared" si="59"/>
        <v>53.019000000000005</v>
      </c>
      <c r="DH745">
        <v>697.62299999999993</v>
      </c>
    </row>
    <row r="746" spans="1:112" x14ac:dyDescent="0.3">
      <c r="A746">
        <v>8763548317</v>
      </c>
      <c r="B746">
        <v>10763660116</v>
      </c>
      <c r="C746" s="1">
        <v>45953.529861111114</v>
      </c>
      <c r="D746" s="1">
        <v>45959.605555555558</v>
      </c>
      <c r="E746" t="s">
        <v>1339</v>
      </c>
      <c r="F746">
        <v>2244</v>
      </c>
      <c r="G746">
        <v>2244</v>
      </c>
      <c r="H746">
        <v>0</v>
      </c>
      <c r="I746">
        <v>3250</v>
      </c>
      <c r="J746">
        <v>800</v>
      </c>
      <c r="K746" t="s">
        <v>109</v>
      </c>
      <c r="L746">
        <v>5</v>
      </c>
      <c r="M746">
        <v>106.86</v>
      </c>
      <c r="N746">
        <v>0</v>
      </c>
      <c r="O746">
        <v>0</v>
      </c>
      <c r="P746">
        <v>10.686</v>
      </c>
      <c r="Q746">
        <v>2.137</v>
      </c>
      <c r="R746">
        <v>25.96</v>
      </c>
      <c r="S746">
        <v>582.54200000000003</v>
      </c>
      <c r="T746">
        <v>-582.54200000000003</v>
      </c>
      <c r="U746">
        <v>-595.36500000000001</v>
      </c>
      <c r="V746">
        <v>-76.7</v>
      </c>
      <c r="W746">
        <v>0</v>
      </c>
      <c r="X746">
        <v>65</v>
      </c>
      <c r="Y746">
        <v>0</v>
      </c>
      <c r="Z746">
        <v>11.7</v>
      </c>
      <c r="AA746">
        <v>1</v>
      </c>
      <c r="AB746" t="s">
        <v>116</v>
      </c>
      <c r="AC746">
        <v>2450</v>
      </c>
      <c r="AD746">
        <v>1571.9349999999999</v>
      </c>
      <c r="AE746">
        <v>0</v>
      </c>
      <c r="AF746">
        <v>1571.9349999999999</v>
      </c>
      <c r="AG746">
        <v>0</v>
      </c>
      <c r="AI746">
        <v>0</v>
      </c>
      <c r="AJ746">
        <v>-595.36500000000001</v>
      </c>
      <c r="AK746">
        <v>-76.7</v>
      </c>
      <c r="AL746">
        <v>2244</v>
      </c>
      <c r="AM746" s="1"/>
      <c r="AN746" s="1"/>
      <c r="AO746" s="1"/>
      <c r="AP746">
        <v>0</v>
      </c>
      <c r="AQ746">
        <v>2137.14</v>
      </c>
      <c r="AR746">
        <v>5</v>
      </c>
      <c r="AS746">
        <v>0</v>
      </c>
      <c r="AT746">
        <v>0</v>
      </c>
      <c r="AU746">
        <v>0.5</v>
      </c>
      <c r="AV746">
        <v>0</v>
      </c>
      <c r="AW746">
        <v>0</v>
      </c>
      <c r="AX746">
        <v>0.1</v>
      </c>
      <c r="AY746" t="s">
        <v>121</v>
      </c>
      <c r="AZ746" t="s">
        <v>113</v>
      </c>
      <c r="BC746">
        <v>0</v>
      </c>
      <c r="BD746">
        <v>0</v>
      </c>
      <c r="BE746">
        <v>0</v>
      </c>
      <c r="BF746">
        <v>0</v>
      </c>
      <c r="BG746">
        <v>0</v>
      </c>
      <c r="BJ746">
        <v>25.96</v>
      </c>
      <c r="BK746">
        <v>0</v>
      </c>
      <c r="BL746">
        <v>582.54200000000003</v>
      </c>
      <c r="BM746">
        <v>-582.54200000000003</v>
      </c>
      <c r="BN746">
        <v>0</v>
      </c>
      <c r="BO746">
        <v>0</v>
      </c>
      <c r="BP746">
        <v>0</v>
      </c>
      <c r="BQ746">
        <v>800</v>
      </c>
      <c r="BR746">
        <v>2.13714</v>
      </c>
      <c r="BS746" t="s">
        <v>1340</v>
      </c>
      <c r="BT746">
        <v>0</v>
      </c>
      <c r="BU746">
        <v>10.686</v>
      </c>
      <c r="BV746">
        <v>0</v>
      </c>
      <c r="BW746">
        <v>2.137</v>
      </c>
      <c r="DC746">
        <f t="shared" si="55"/>
        <v>2244</v>
      </c>
      <c r="DD746">
        <f t="shared" si="56"/>
        <v>582.54200000000003</v>
      </c>
      <c r="DE746">
        <f t="shared" si="57"/>
        <v>12.823</v>
      </c>
      <c r="DF746">
        <f t="shared" si="58"/>
        <v>76.7</v>
      </c>
      <c r="DG746">
        <f t="shared" si="59"/>
        <v>117.54599999999999</v>
      </c>
      <c r="DH746">
        <v>1571.9349999999999</v>
      </c>
    </row>
    <row r="747" spans="1:112" x14ac:dyDescent="0.3">
      <c r="A747">
        <v>8764368738</v>
      </c>
      <c r="B747">
        <v>10764485873</v>
      </c>
      <c r="C747" s="1">
        <v>45953.529861111114</v>
      </c>
      <c r="D747" s="1">
        <v>45960.740972222222</v>
      </c>
      <c r="E747" t="s">
        <v>495</v>
      </c>
      <c r="F747">
        <v>3203</v>
      </c>
      <c r="G747">
        <v>0</v>
      </c>
      <c r="H747">
        <v>3203</v>
      </c>
      <c r="I747">
        <v>4000</v>
      </c>
      <c r="J747">
        <v>591</v>
      </c>
      <c r="K747" t="s">
        <v>109</v>
      </c>
      <c r="L747">
        <v>18</v>
      </c>
      <c r="M747">
        <v>488.59</v>
      </c>
      <c r="N747">
        <v>0</v>
      </c>
      <c r="O747">
        <v>0</v>
      </c>
      <c r="P747">
        <v>13.571999999999999</v>
      </c>
      <c r="Q747">
        <v>2.714</v>
      </c>
      <c r="R747">
        <v>21.24</v>
      </c>
      <c r="S747">
        <v>680.31700000000001</v>
      </c>
      <c r="T747">
        <v>-680.31700000000001</v>
      </c>
      <c r="U747">
        <v>-696.60299999999995</v>
      </c>
      <c r="V747">
        <v>-71.98</v>
      </c>
      <c r="W747">
        <v>0</v>
      </c>
      <c r="X747">
        <v>61</v>
      </c>
      <c r="Y747">
        <v>0</v>
      </c>
      <c r="Z747">
        <v>10.98</v>
      </c>
      <c r="AA747">
        <v>1</v>
      </c>
      <c r="AB747" t="s">
        <v>116</v>
      </c>
      <c r="AC747">
        <v>3409</v>
      </c>
      <c r="AD747">
        <v>2434.4169999999999</v>
      </c>
      <c r="AE747">
        <v>0</v>
      </c>
      <c r="AF747">
        <v>2434.4169999999999</v>
      </c>
      <c r="AG747">
        <v>-696.60299999999995</v>
      </c>
      <c r="AH747">
        <v>-71.98</v>
      </c>
      <c r="AI747">
        <v>3203</v>
      </c>
      <c r="AJ747">
        <v>0</v>
      </c>
      <c r="AL747">
        <v>0</v>
      </c>
      <c r="AM747" s="1"/>
      <c r="AN747" s="1"/>
      <c r="AO747" s="1"/>
      <c r="AP747">
        <v>0</v>
      </c>
      <c r="AQ747">
        <v>2714.41</v>
      </c>
      <c r="AR747">
        <v>18</v>
      </c>
      <c r="AS747">
        <v>0</v>
      </c>
      <c r="AT747">
        <v>0</v>
      </c>
      <c r="AU747">
        <v>0.5</v>
      </c>
      <c r="AV747">
        <v>0</v>
      </c>
      <c r="AW747">
        <v>0</v>
      </c>
      <c r="AX747">
        <v>0.1</v>
      </c>
      <c r="AY747" t="s">
        <v>112</v>
      </c>
      <c r="AZ747" t="s">
        <v>128</v>
      </c>
      <c r="BA747">
        <v>21.24</v>
      </c>
      <c r="BB747">
        <v>0</v>
      </c>
      <c r="BC747">
        <v>680.31700000000001</v>
      </c>
      <c r="BD747">
        <v>-680.31700000000001</v>
      </c>
      <c r="BE747">
        <v>0</v>
      </c>
      <c r="BF747">
        <v>0</v>
      </c>
      <c r="BG747">
        <v>0</v>
      </c>
      <c r="BH747">
        <v>591</v>
      </c>
      <c r="BI747">
        <v>2.71441</v>
      </c>
      <c r="BL747">
        <v>0</v>
      </c>
      <c r="BM747">
        <v>0</v>
      </c>
      <c r="BN747">
        <v>0</v>
      </c>
      <c r="BO747">
        <v>0</v>
      </c>
      <c r="BP747">
        <v>0</v>
      </c>
      <c r="BS747" t="s">
        <v>1341</v>
      </c>
      <c r="BT747">
        <v>13.571999999999999</v>
      </c>
      <c r="BU747">
        <v>0</v>
      </c>
      <c r="BV747">
        <v>2.714</v>
      </c>
      <c r="BW747">
        <v>0</v>
      </c>
      <c r="DC747">
        <f t="shared" si="55"/>
        <v>3203</v>
      </c>
      <c r="DD747">
        <f t="shared" si="56"/>
        <v>680.31700000000001</v>
      </c>
      <c r="DE747">
        <f t="shared" si="57"/>
        <v>16.285999999999998</v>
      </c>
      <c r="DF747">
        <f t="shared" si="58"/>
        <v>71.98</v>
      </c>
      <c r="DG747">
        <f t="shared" si="59"/>
        <v>502.16199999999998</v>
      </c>
      <c r="DH747">
        <v>2434.4169999999999</v>
      </c>
    </row>
    <row r="748" spans="1:112" x14ac:dyDescent="0.3">
      <c r="A748">
        <v>8756243686</v>
      </c>
      <c r="B748">
        <v>10756303633</v>
      </c>
      <c r="C748" s="1">
        <v>45945.45416666667</v>
      </c>
      <c r="D748" s="1">
        <v>45950.592361111114</v>
      </c>
      <c r="E748" t="s">
        <v>1342</v>
      </c>
      <c r="F748">
        <v>3119</v>
      </c>
      <c r="G748">
        <v>0</v>
      </c>
      <c r="H748">
        <v>3119</v>
      </c>
      <c r="I748">
        <v>3500</v>
      </c>
      <c r="J748">
        <v>175</v>
      </c>
      <c r="K748" t="s">
        <v>109</v>
      </c>
      <c r="L748">
        <v>18</v>
      </c>
      <c r="M748">
        <v>475.78</v>
      </c>
      <c r="N748">
        <v>0</v>
      </c>
      <c r="O748">
        <v>0</v>
      </c>
      <c r="P748">
        <v>13.215999999999999</v>
      </c>
      <c r="Q748">
        <v>2.6429999999999998</v>
      </c>
      <c r="R748">
        <v>21.24</v>
      </c>
      <c r="S748">
        <v>662.476</v>
      </c>
      <c r="T748">
        <v>-662.476</v>
      </c>
      <c r="U748">
        <v>-678.33500000000004</v>
      </c>
      <c r="V748">
        <v>-76.7</v>
      </c>
      <c r="W748">
        <v>0</v>
      </c>
      <c r="X748">
        <v>65</v>
      </c>
      <c r="Y748">
        <v>0</v>
      </c>
      <c r="Z748">
        <v>11.7</v>
      </c>
      <c r="AA748">
        <v>1</v>
      </c>
      <c r="AB748" t="s">
        <v>116</v>
      </c>
      <c r="AC748">
        <v>3325</v>
      </c>
      <c r="AD748">
        <v>2363.9650000000001</v>
      </c>
      <c r="AE748">
        <v>0</v>
      </c>
      <c r="AF748">
        <v>2363.9650000000001</v>
      </c>
      <c r="AG748">
        <v>-678.33500000000004</v>
      </c>
      <c r="AH748">
        <v>-76.7</v>
      </c>
      <c r="AI748">
        <v>3119</v>
      </c>
      <c r="AJ748">
        <v>0</v>
      </c>
      <c r="AL748">
        <v>0</v>
      </c>
      <c r="AM748" s="1"/>
      <c r="AN748" s="1"/>
      <c r="AO748" s="1"/>
      <c r="AP748">
        <v>0</v>
      </c>
      <c r="AQ748">
        <v>2643.22</v>
      </c>
      <c r="AR748">
        <v>18</v>
      </c>
      <c r="AS748">
        <v>0</v>
      </c>
      <c r="AT748">
        <v>0</v>
      </c>
      <c r="AU748">
        <v>0.5</v>
      </c>
      <c r="AV748">
        <v>0</v>
      </c>
      <c r="AW748">
        <v>0</v>
      </c>
      <c r="AX748">
        <v>0.1</v>
      </c>
      <c r="AY748" t="s">
        <v>112</v>
      </c>
      <c r="AZ748" t="s">
        <v>128</v>
      </c>
      <c r="BA748">
        <v>21.24</v>
      </c>
      <c r="BB748">
        <v>0</v>
      </c>
      <c r="BC748">
        <v>662.476</v>
      </c>
      <c r="BD748">
        <v>-662.476</v>
      </c>
      <c r="BE748">
        <v>0</v>
      </c>
      <c r="BF748">
        <v>0</v>
      </c>
      <c r="BG748">
        <v>0</v>
      </c>
      <c r="BH748">
        <v>175</v>
      </c>
      <c r="BI748">
        <v>2.6432199999999999</v>
      </c>
      <c r="BL748">
        <v>0</v>
      </c>
      <c r="BM748">
        <v>0</v>
      </c>
      <c r="BN748">
        <v>0</v>
      </c>
      <c r="BO748">
        <v>0</v>
      </c>
      <c r="BP748">
        <v>0</v>
      </c>
      <c r="BS748" t="s">
        <v>1343</v>
      </c>
      <c r="BT748">
        <v>13.215999999999999</v>
      </c>
      <c r="BU748">
        <v>0</v>
      </c>
      <c r="BV748">
        <v>2.6429999999999998</v>
      </c>
      <c r="BW748">
        <v>0</v>
      </c>
      <c r="DC748">
        <f t="shared" si="55"/>
        <v>3119</v>
      </c>
      <c r="DD748">
        <f t="shared" si="56"/>
        <v>662.476</v>
      </c>
      <c r="DE748">
        <f t="shared" si="57"/>
        <v>15.858999999999998</v>
      </c>
      <c r="DF748">
        <f t="shared" si="58"/>
        <v>76.7</v>
      </c>
      <c r="DG748">
        <f t="shared" si="59"/>
        <v>488.99599999999998</v>
      </c>
      <c r="DH748">
        <v>2363.9650000000001</v>
      </c>
    </row>
    <row r="749" spans="1:112" x14ac:dyDescent="0.3">
      <c r="A749">
        <v>8758296467</v>
      </c>
      <c r="B749">
        <v>10758367896</v>
      </c>
      <c r="C749" s="1">
        <v>45946.456944444442</v>
      </c>
      <c r="D749" s="1">
        <v>45951.507638888892</v>
      </c>
      <c r="E749" t="s">
        <v>559</v>
      </c>
      <c r="F749">
        <v>3143</v>
      </c>
      <c r="G749">
        <v>0</v>
      </c>
      <c r="H749">
        <v>3143</v>
      </c>
      <c r="I749">
        <v>4000</v>
      </c>
      <c r="J749">
        <v>651</v>
      </c>
      <c r="K749" t="s">
        <v>109</v>
      </c>
      <c r="L749">
        <v>18</v>
      </c>
      <c r="M749">
        <v>479.44</v>
      </c>
      <c r="N749">
        <v>0</v>
      </c>
      <c r="O749">
        <v>0</v>
      </c>
      <c r="P749">
        <v>13.318</v>
      </c>
      <c r="Q749">
        <v>2.6640000000000001</v>
      </c>
      <c r="R749">
        <v>21.24</v>
      </c>
      <c r="S749">
        <v>667.57299999999998</v>
      </c>
      <c r="T749">
        <v>-667.57299999999998</v>
      </c>
      <c r="U749">
        <v>-683.55499999999995</v>
      </c>
      <c r="V749">
        <v>-76.7</v>
      </c>
      <c r="W749">
        <v>0</v>
      </c>
      <c r="X749">
        <v>65</v>
      </c>
      <c r="Y749">
        <v>0</v>
      </c>
      <c r="Z749">
        <v>11.7</v>
      </c>
      <c r="AA749">
        <v>1</v>
      </c>
      <c r="AB749" t="s">
        <v>110</v>
      </c>
      <c r="AC749">
        <v>3349</v>
      </c>
      <c r="AD749">
        <v>2382.7449999999999</v>
      </c>
      <c r="AE749">
        <v>0</v>
      </c>
      <c r="AF749">
        <v>2382.7449999999999</v>
      </c>
      <c r="AG749">
        <v>-683.55499999999995</v>
      </c>
      <c r="AH749">
        <v>-76.7</v>
      </c>
      <c r="AI749">
        <v>3143</v>
      </c>
      <c r="AJ749">
        <v>0</v>
      </c>
      <c r="AL749">
        <v>0</v>
      </c>
      <c r="AM749" s="1"/>
      <c r="AN749" s="1"/>
      <c r="AO749" s="1"/>
      <c r="AP749">
        <v>0</v>
      </c>
      <c r="AQ749">
        <v>2663.56</v>
      </c>
      <c r="AR749">
        <v>18</v>
      </c>
      <c r="AS749">
        <v>0</v>
      </c>
      <c r="AT749">
        <v>0</v>
      </c>
      <c r="AU749">
        <v>0.5</v>
      </c>
      <c r="AV749">
        <v>0</v>
      </c>
      <c r="AW749">
        <v>0</v>
      </c>
      <c r="AX749">
        <v>0.1</v>
      </c>
      <c r="AY749" t="s">
        <v>112</v>
      </c>
      <c r="AZ749" t="s">
        <v>128</v>
      </c>
      <c r="BA749">
        <v>21.24</v>
      </c>
      <c r="BB749">
        <v>0</v>
      </c>
      <c r="BC749">
        <v>667.57299999999998</v>
      </c>
      <c r="BD749">
        <v>-667.57299999999998</v>
      </c>
      <c r="BE749">
        <v>0</v>
      </c>
      <c r="BF749">
        <v>0</v>
      </c>
      <c r="BG749">
        <v>0</v>
      </c>
      <c r="BH749">
        <v>651</v>
      </c>
      <c r="BI749">
        <v>2.6635599999999999</v>
      </c>
      <c r="BL749">
        <v>0</v>
      </c>
      <c r="BM749">
        <v>0</v>
      </c>
      <c r="BN749">
        <v>0</v>
      </c>
      <c r="BO749">
        <v>0</v>
      </c>
      <c r="BP749">
        <v>0</v>
      </c>
      <c r="BS749" t="s">
        <v>1344</v>
      </c>
      <c r="BT749">
        <v>13.318</v>
      </c>
      <c r="BU749">
        <v>0</v>
      </c>
      <c r="BV749">
        <v>2.6640000000000001</v>
      </c>
      <c r="BW749">
        <v>0</v>
      </c>
      <c r="DC749">
        <f t="shared" si="55"/>
        <v>3143</v>
      </c>
      <c r="DD749">
        <f t="shared" si="56"/>
        <v>667.57299999999998</v>
      </c>
      <c r="DE749">
        <f t="shared" si="57"/>
        <v>15.981999999999999</v>
      </c>
      <c r="DF749">
        <f t="shared" si="58"/>
        <v>76.7</v>
      </c>
      <c r="DG749">
        <f t="shared" si="59"/>
        <v>492.75799999999998</v>
      </c>
      <c r="DH749">
        <v>2382.7450000000003</v>
      </c>
    </row>
    <row r="750" spans="1:112" x14ac:dyDescent="0.3">
      <c r="A750">
        <v>8761002263</v>
      </c>
      <c r="B750">
        <v>10761097200</v>
      </c>
      <c r="C750" s="1">
        <v>45948.45416666667</v>
      </c>
      <c r="D750" s="1">
        <v>45951.42291666667</v>
      </c>
      <c r="E750" t="s">
        <v>1174</v>
      </c>
      <c r="F750">
        <v>5398</v>
      </c>
      <c r="G750">
        <v>0</v>
      </c>
      <c r="H750">
        <v>5398</v>
      </c>
      <c r="I750">
        <v>6000</v>
      </c>
      <c r="J750">
        <v>396</v>
      </c>
      <c r="K750" t="s">
        <v>109</v>
      </c>
      <c r="L750">
        <v>18</v>
      </c>
      <c r="M750">
        <v>823.42</v>
      </c>
      <c r="N750">
        <v>0</v>
      </c>
      <c r="O750">
        <v>0</v>
      </c>
      <c r="P750">
        <v>22.873000000000001</v>
      </c>
      <c r="Q750">
        <v>4.5750000000000002</v>
      </c>
      <c r="R750">
        <v>28.32</v>
      </c>
      <c r="S750">
        <v>1528.7139999999999</v>
      </c>
      <c r="T750">
        <v>-1528.7139999999999</v>
      </c>
      <c r="U750">
        <v>-1556.162</v>
      </c>
      <c r="V750">
        <v>-76.7</v>
      </c>
      <c r="W750">
        <v>0</v>
      </c>
      <c r="X750">
        <v>65</v>
      </c>
      <c r="Y750">
        <v>0</v>
      </c>
      <c r="Z750">
        <v>11.7</v>
      </c>
      <c r="AA750">
        <v>1</v>
      </c>
      <c r="AB750" t="s">
        <v>110</v>
      </c>
      <c r="AC750">
        <v>5604</v>
      </c>
      <c r="AD750">
        <v>3765.1379999999999</v>
      </c>
      <c r="AE750">
        <v>0</v>
      </c>
      <c r="AF750">
        <v>3765.1379999999999</v>
      </c>
      <c r="AG750">
        <v>-1556.162</v>
      </c>
      <c r="AH750">
        <v>-76.7</v>
      </c>
      <c r="AI750">
        <v>5398</v>
      </c>
      <c r="AJ750">
        <v>0</v>
      </c>
      <c r="AL750">
        <v>0</v>
      </c>
      <c r="AM750" s="1"/>
      <c r="AN750" s="1"/>
      <c r="AO750" s="1"/>
      <c r="AP750">
        <v>0</v>
      </c>
      <c r="AQ750">
        <v>4574.58</v>
      </c>
      <c r="AR750">
        <v>18</v>
      </c>
      <c r="AS750">
        <v>0</v>
      </c>
      <c r="AT750">
        <v>0</v>
      </c>
      <c r="AU750">
        <v>0.5</v>
      </c>
      <c r="AV750">
        <v>0</v>
      </c>
      <c r="AW750">
        <v>0</v>
      </c>
      <c r="AX750">
        <v>0.1</v>
      </c>
      <c r="AY750" t="s">
        <v>127</v>
      </c>
      <c r="AZ750" t="s">
        <v>191</v>
      </c>
      <c r="BA750">
        <v>28.32</v>
      </c>
      <c r="BB750">
        <v>0</v>
      </c>
      <c r="BC750">
        <v>1528.7139999999999</v>
      </c>
      <c r="BD750">
        <v>-1528.7139999999999</v>
      </c>
      <c r="BE750">
        <v>0</v>
      </c>
      <c r="BF750">
        <v>0</v>
      </c>
      <c r="BG750">
        <v>0</v>
      </c>
      <c r="BH750">
        <v>396</v>
      </c>
      <c r="BI750">
        <v>4.5745800000000001</v>
      </c>
      <c r="BL750">
        <v>0</v>
      </c>
      <c r="BM750">
        <v>0</v>
      </c>
      <c r="BN750">
        <v>0</v>
      </c>
      <c r="BO750">
        <v>0</v>
      </c>
      <c r="BP750">
        <v>0</v>
      </c>
      <c r="BS750" t="s">
        <v>1345</v>
      </c>
      <c r="BT750">
        <v>22.873000000000001</v>
      </c>
      <c r="BU750">
        <v>0</v>
      </c>
      <c r="BV750">
        <v>4.5750000000000002</v>
      </c>
      <c r="BW750">
        <v>0</v>
      </c>
      <c r="DC750">
        <f t="shared" si="55"/>
        <v>5398</v>
      </c>
      <c r="DD750">
        <f t="shared" si="56"/>
        <v>1528.7139999999999</v>
      </c>
      <c r="DE750">
        <f t="shared" si="57"/>
        <v>27.448</v>
      </c>
      <c r="DF750">
        <f t="shared" si="58"/>
        <v>76.7</v>
      </c>
      <c r="DG750">
        <f t="shared" si="59"/>
        <v>846.29300000000001</v>
      </c>
      <c r="DH750">
        <v>3765.1380000000004</v>
      </c>
    </row>
    <row r="751" spans="1:112" x14ac:dyDescent="0.3">
      <c r="A751">
        <v>8749382315</v>
      </c>
      <c r="B751">
        <v>10749412197</v>
      </c>
      <c r="C751" s="1">
        <v>45942.466666666667</v>
      </c>
      <c r="D751" s="1">
        <v>45947.620833333334</v>
      </c>
      <c r="E751" t="s">
        <v>903</v>
      </c>
      <c r="F751">
        <v>3119</v>
      </c>
      <c r="G751">
        <v>3119</v>
      </c>
      <c r="H751">
        <v>0</v>
      </c>
      <c r="I751">
        <v>3750</v>
      </c>
      <c r="J751">
        <v>425</v>
      </c>
      <c r="K751" t="s">
        <v>109</v>
      </c>
      <c r="L751">
        <v>18</v>
      </c>
      <c r="M751">
        <v>475.78</v>
      </c>
      <c r="N751">
        <v>0</v>
      </c>
      <c r="O751">
        <v>0</v>
      </c>
      <c r="P751">
        <v>13.215999999999999</v>
      </c>
      <c r="Q751">
        <v>2.6429999999999998</v>
      </c>
      <c r="R751">
        <v>21.24</v>
      </c>
      <c r="S751">
        <v>662.476</v>
      </c>
      <c r="T751">
        <v>-662.476</v>
      </c>
      <c r="U751">
        <v>-678.33500000000004</v>
      </c>
      <c r="V751">
        <v>-71.98</v>
      </c>
      <c r="W751">
        <v>0</v>
      </c>
      <c r="X751">
        <v>61</v>
      </c>
      <c r="Y751">
        <v>0</v>
      </c>
      <c r="Z751">
        <v>10.98</v>
      </c>
      <c r="AA751">
        <v>1</v>
      </c>
      <c r="AB751" t="s">
        <v>116</v>
      </c>
      <c r="AC751">
        <v>3325</v>
      </c>
      <c r="AD751">
        <v>2368.6849999999999</v>
      </c>
      <c r="AE751">
        <v>0</v>
      </c>
      <c r="AF751">
        <v>2368.6849999999999</v>
      </c>
      <c r="AG751">
        <v>0</v>
      </c>
      <c r="AI751">
        <v>0</v>
      </c>
      <c r="AJ751">
        <v>-678.33500000000004</v>
      </c>
      <c r="AK751">
        <v>-71.98</v>
      </c>
      <c r="AL751">
        <v>3119</v>
      </c>
      <c r="AM751" s="1"/>
      <c r="AN751" s="1"/>
      <c r="AO751" s="1"/>
      <c r="AP751">
        <v>0</v>
      </c>
      <c r="AQ751">
        <v>2643.22</v>
      </c>
      <c r="AR751">
        <v>18</v>
      </c>
      <c r="AS751">
        <v>0</v>
      </c>
      <c r="AT751">
        <v>0</v>
      </c>
      <c r="AU751">
        <v>0.5</v>
      </c>
      <c r="AV751">
        <v>0</v>
      </c>
      <c r="AW751">
        <v>0</v>
      </c>
      <c r="AX751">
        <v>0.1</v>
      </c>
      <c r="AY751" t="s">
        <v>112</v>
      </c>
      <c r="AZ751" t="s">
        <v>128</v>
      </c>
      <c r="BC751">
        <v>0</v>
      </c>
      <c r="BD751">
        <v>0</v>
      </c>
      <c r="BE751">
        <v>0</v>
      </c>
      <c r="BF751">
        <v>0</v>
      </c>
      <c r="BG751">
        <v>0</v>
      </c>
      <c r="BJ751">
        <v>21.24</v>
      </c>
      <c r="BK751">
        <v>0</v>
      </c>
      <c r="BL751">
        <v>662.476</v>
      </c>
      <c r="BM751">
        <v>-662.476</v>
      </c>
      <c r="BN751">
        <v>0</v>
      </c>
      <c r="BO751">
        <v>0</v>
      </c>
      <c r="BP751">
        <v>0</v>
      </c>
      <c r="BQ751">
        <v>425</v>
      </c>
      <c r="BR751">
        <v>2.6432199999999999</v>
      </c>
      <c r="BS751" t="s">
        <v>1346</v>
      </c>
      <c r="BT751">
        <v>0</v>
      </c>
      <c r="BU751">
        <v>13.215999999999999</v>
      </c>
      <c r="BV751">
        <v>0</v>
      </c>
      <c r="BW751">
        <v>2.6429999999999998</v>
      </c>
      <c r="DC751">
        <f t="shared" si="55"/>
        <v>3119</v>
      </c>
      <c r="DD751">
        <f t="shared" si="56"/>
        <v>662.476</v>
      </c>
      <c r="DE751">
        <f t="shared" si="57"/>
        <v>15.858999999999998</v>
      </c>
      <c r="DF751">
        <f t="shared" si="58"/>
        <v>71.98</v>
      </c>
      <c r="DG751">
        <f t="shared" si="59"/>
        <v>488.99599999999998</v>
      </c>
      <c r="DH751">
        <v>2368.6849999999999</v>
      </c>
    </row>
    <row r="752" spans="1:112" x14ac:dyDescent="0.3">
      <c r="A752">
        <v>8750022871</v>
      </c>
      <c r="B752">
        <v>10750052754</v>
      </c>
      <c r="C752" s="1">
        <v>45942.466666666667</v>
      </c>
      <c r="D752" s="1">
        <v>45947.557638888888</v>
      </c>
      <c r="E752" t="s">
        <v>1347</v>
      </c>
      <c r="F752">
        <v>3594</v>
      </c>
      <c r="G752">
        <v>3594</v>
      </c>
      <c r="H752">
        <v>0</v>
      </c>
      <c r="I752">
        <v>4000</v>
      </c>
      <c r="J752">
        <v>200</v>
      </c>
      <c r="K752" t="s">
        <v>109</v>
      </c>
      <c r="L752">
        <v>18</v>
      </c>
      <c r="M752">
        <v>548.24</v>
      </c>
      <c r="N752">
        <v>0</v>
      </c>
      <c r="O752">
        <v>0</v>
      </c>
      <c r="P752">
        <v>15.228999999999999</v>
      </c>
      <c r="Q752">
        <v>3.0459999999999998</v>
      </c>
      <c r="R752">
        <v>25.96</v>
      </c>
      <c r="S752">
        <v>933.00199999999995</v>
      </c>
      <c r="T752">
        <v>-933.00199999999995</v>
      </c>
      <c r="U752">
        <v>-951.27700000000004</v>
      </c>
      <c r="V752">
        <v>-71.98</v>
      </c>
      <c r="W752">
        <v>0</v>
      </c>
      <c r="X752">
        <v>61</v>
      </c>
      <c r="Y752">
        <v>0</v>
      </c>
      <c r="Z752">
        <v>10.98</v>
      </c>
      <c r="AA752">
        <v>1</v>
      </c>
      <c r="AB752" t="s">
        <v>110</v>
      </c>
      <c r="AC752">
        <v>3800</v>
      </c>
      <c r="AD752">
        <v>2570.7429999999999</v>
      </c>
      <c r="AE752">
        <v>0</v>
      </c>
      <c r="AF752">
        <v>2570.7429999999999</v>
      </c>
      <c r="AG752">
        <v>0</v>
      </c>
      <c r="AI752">
        <v>0</v>
      </c>
      <c r="AJ752">
        <v>-951.27700000000004</v>
      </c>
      <c r="AK752">
        <v>-71.98</v>
      </c>
      <c r="AL752">
        <v>3594</v>
      </c>
      <c r="AM752" s="1"/>
      <c r="AN752" s="1"/>
      <c r="AO752" s="1"/>
      <c r="AP752">
        <v>0</v>
      </c>
      <c r="AQ752">
        <v>3045.76</v>
      </c>
      <c r="AR752">
        <v>18</v>
      </c>
      <c r="AS752">
        <v>0</v>
      </c>
      <c r="AT752">
        <v>0</v>
      </c>
      <c r="AU752">
        <v>0.5</v>
      </c>
      <c r="AV752">
        <v>0</v>
      </c>
      <c r="AW752">
        <v>0</v>
      </c>
      <c r="AX752">
        <v>0.1</v>
      </c>
      <c r="AY752" t="s">
        <v>112</v>
      </c>
      <c r="AZ752" t="s">
        <v>160</v>
      </c>
      <c r="BC752">
        <v>0</v>
      </c>
      <c r="BD752">
        <v>0</v>
      </c>
      <c r="BE752">
        <v>0</v>
      </c>
      <c r="BF752">
        <v>0</v>
      </c>
      <c r="BG752">
        <v>0</v>
      </c>
      <c r="BJ752">
        <v>25.96</v>
      </c>
      <c r="BK752">
        <v>0</v>
      </c>
      <c r="BL752">
        <v>933.00199999999995</v>
      </c>
      <c r="BM752">
        <v>-933.00199999999995</v>
      </c>
      <c r="BN752">
        <v>0</v>
      </c>
      <c r="BO752">
        <v>0</v>
      </c>
      <c r="BP752">
        <v>0</v>
      </c>
      <c r="BQ752">
        <v>200</v>
      </c>
      <c r="BR752">
        <v>3.04576</v>
      </c>
      <c r="BS752" t="s">
        <v>1348</v>
      </c>
      <c r="BT752">
        <v>0</v>
      </c>
      <c r="BU752">
        <v>15.228999999999999</v>
      </c>
      <c r="BV752">
        <v>0</v>
      </c>
      <c r="BW752">
        <v>3.0459999999999998</v>
      </c>
      <c r="DC752">
        <f t="shared" si="55"/>
        <v>3594</v>
      </c>
      <c r="DD752">
        <f t="shared" si="56"/>
        <v>933.00199999999995</v>
      </c>
      <c r="DE752">
        <f t="shared" si="57"/>
        <v>18.274999999999999</v>
      </c>
      <c r="DF752">
        <f t="shared" si="58"/>
        <v>71.98</v>
      </c>
      <c r="DG752">
        <f t="shared" si="59"/>
        <v>563.46900000000005</v>
      </c>
      <c r="DH752">
        <v>2570.7429999999999</v>
      </c>
    </row>
    <row r="753" spans="1:112" x14ac:dyDescent="0.3">
      <c r="A753">
        <v>8749144270</v>
      </c>
      <c r="B753">
        <v>10749174148</v>
      </c>
      <c r="C753" s="1">
        <v>45942.466666666667</v>
      </c>
      <c r="D753" s="1">
        <v>45948.574999999997</v>
      </c>
      <c r="E753" t="s">
        <v>1349</v>
      </c>
      <c r="F753">
        <v>1881</v>
      </c>
      <c r="G753">
        <v>1881</v>
      </c>
      <c r="H753">
        <v>0</v>
      </c>
      <c r="I753">
        <v>2750</v>
      </c>
      <c r="J753">
        <v>553</v>
      </c>
      <c r="K753" t="s">
        <v>109</v>
      </c>
      <c r="L753">
        <v>5</v>
      </c>
      <c r="M753">
        <v>89.57</v>
      </c>
      <c r="N753">
        <v>0</v>
      </c>
      <c r="O753">
        <v>0</v>
      </c>
      <c r="P753">
        <v>8.9570000000000007</v>
      </c>
      <c r="Q753">
        <v>1.7909999999999999</v>
      </c>
      <c r="R753">
        <v>22.42</v>
      </c>
      <c r="S753">
        <v>421.72</v>
      </c>
      <c r="T753">
        <v>-421.72</v>
      </c>
      <c r="U753">
        <v>-432.46800000000002</v>
      </c>
      <c r="V753">
        <v>-53.1</v>
      </c>
      <c r="W753">
        <v>0</v>
      </c>
      <c r="X753">
        <v>45</v>
      </c>
      <c r="Y753">
        <v>0</v>
      </c>
      <c r="Z753">
        <v>8.1</v>
      </c>
      <c r="AA753">
        <v>1</v>
      </c>
      <c r="AB753" t="s">
        <v>116</v>
      </c>
      <c r="AC753">
        <v>2087</v>
      </c>
      <c r="AD753">
        <v>1395.432</v>
      </c>
      <c r="AE753">
        <v>0</v>
      </c>
      <c r="AF753">
        <v>1395.432</v>
      </c>
      <c r="AG753">
        <v>0</v>
      </c>
      <c r="AI753">
        <v>0</v>
      </c>
      <c r="AJ753">
        <v>-432.46800000000002</v>
      </c>
      <c r="AK753">
        <v>-53.1</v>
      </c>
      <c r="AL753">
        <v>1881</v>
      </c>
      <c r="AM753" s="1"/>
      <c r="AN753" s="1"/>
      <c r="AO753" s="1"/>
      <c r="AP753">
        <v>0</v>
      </c>
      <c r="AQ753">
        <v>1791.43</v>
      </c>
      <c r="AR753">
        <v>5</v>
      </c>
      <c r="AS753">
        <v>0</v>
      </c>
      <c r="AT753">
        <v>0</v>
      </c>
      <c r="AU753">
        <v>0.5</v>
      </c>
      <c r="AV753">
        <v>0</v>
      </c>
      <c r="AW753">
        <v>0</v>
      </c>
      <c r="AX753">
        <v>0.1</v>
      </c>
      <c r="AY753" t="s">
        <v>112</v>
      </c>
      <c r="AZ753" t="s">
        <v>128</v>
      </c>
      <c r="BC753">
        <v>0</v>
      </c>
      <c r="BD753">
        <v>0</v>
      </c>
      <c r="BE753">
        <v>0</v>
      </c>
      <c r="BF753">
        <v>0</v>
      </c>
      <c r="BG753">
        <v>0</v>
      </c>
      <c r="BJ753">
        <v>22.42</v>
      </c>
      <c r="BK753">
        <v>0</v>
      </c>
      <c r="BL753">
        <v>421.72</v>
      </c>
      <c r="BM753">
        <v>-421.72</v>
      </c>
      <c r="BN753">
        <v>0</v>
      </c>
      <c r="BO753">
        <v>0</v>
      </c>
      <c r="BP753">
        <v>0</v>
      </c>
      <c r="BQ753">
        <v>553</v>
      </c>
      <c r="BR753">
        <v>1.7914300000000001</v>
      </c>
      <c r="BS753" t="s">
        <v>1350</v>
      </c>
      <c r="BT753">
        <v>0</v>
      </c>
      <c r="BU753">
        <v>8.9570000000000007</v>
      </c>
      <c r="BV753">
        <v>0</v>
      </c>
      <c r="BW753">
        <v>1.7909999999999999</v>
      </c>
      <c r="DC753">
        <f t="shared" si="55"/>
        <v>1881</v>
      </c>
      <c r="DD753">
        <f t="shared" si="56"/>
        <v>421.72</v>
      </c>
      <c r="DE753">
        <f t="shared" si="57"/>
        <v>10.748000000000001</v>
      </c>
      <c r="DF753">
        <f t="shared" si="58"/>
        <v>53.1</v>
      </c>
      <c r="DG753">
        <f t="shared" si="59"/>
        <v>98.526999999999987</v>
      </c>
      <c r="DH753">
        <v>1395.432</v>
      </c>
    </row>
    <row r="754" spans="1:112" x14ac:dyDescent="0.3">
      <c r="A754">
        <v>8750022873</v>
      </c>
      <c r="B754">
        <v>10750052756</v>
      </c>
      <c r="C754" s="1">
        <v>45942.466666666667</v>
      </c>
      <c r="D754" s="1">
        <v>45947.557638888888</v>
      </c>
      <c r="E754" t="s">
        <v>693</v>
      </c>
      <c r="F754">
        <v>3794</v>
      </c>
      <c r="G754">
        <v>3794</v>
      </c>
      <c r="H754">
        <v>0</v>
      </c>
      <c r="I754">
        <v>4000</v>
      </c>
      <c r="J754">
        <v>0</v>
      </c>
      <c r="K754" t="s">
        <v>109</v>
      </c>
      <c r="L754">
        <v>18</v>
      </c>
      <c r="M754">
        <v>578.75</v>
      </c>
      <c r="N754">
        <v>0</v>
      </c>
      <c r="O754">
        <v>0</v>
      </c>
      <c r="P754">
        <v>16.076000000000001</v>
      </c>
      <c r="Q754">
        <v>3.2149999999999999</v>
      </c>
      <c r="R754">
        <v>24.78</v>
      </c>
      <c r="S754">
        <v>940.15300000000002</v>
      </c>
      <c r="T754">
        <v>-940.15300000000002</v>
      </c>
      <c r="U754">
        <v>-959.44399999999996</v>
      </c>
      <c r="V754">
        <v>-71.98</v>
      </c>
      <c r="W754">
        <v>0</v>
      </c>
      <c r="X754">
        <v>61</v>
      </c>
      <c r="Y754">
        <v>0</v>
      </c>
      <c r="Z754">
        <v>10.98</v>
      </c>
      <c r="AA754">
        <v>1</v>
      </c>
      <c r="AB754" t="s">
        <v>110</v>
      </c>
      <c r="AC754">
        <v>4000</v>
      </c>
      <c r="AD754">
        <v>2762.576</v>
      </c>
      <c r="AE754">
        <v>0</v>
      </c>
      <c r="AF754">
        <v>2762.576</v>
      </c>
      <c r="AG754">
        <v>0</v>
      </c>
      <c r="AI754">
        <v>0</v>
      </c>
      <c r="AJ754">
        <v>-959.44399999999996</v>
      </c>
      <c r="AK754">
        <v>-71.98</v>
      </c>
      <c r="AL754">
        <v>3794</v>
      </c>
      <c r="AM754" s="1"/>
      <c r="AN754" s="1"/>
      <c r="AO754" s="1"/>
      <c r="AP754">
        <v>0</v>
      </c>
      <c r="AQ754">
        <v>3215.25</v>
      </c>
      <c r="AR754">
        <v>18</v>
      </c>
      <c r="AS754">
        <v>0</v>
      </c>
      <c r="AT754">
        <v>0</v>
      </c>
      <c r="AU754">
        <v>0.5</v>
      </c>
      <c r="AV754">
        <v>0</v>
      </c>
      <c r="AW754">
        <v>0</v>
      </c>
      <c r="AX754">
        <v>0.1</v>
      </c>
      <c r="AY754" t="s">
        <v>112</v>
      </c>
      <c r="AZ754" t="s">
        <v>113</v>
      </c>
      <c r="BC754">
        <v>0</v>
      </c>
      <c r="BD754">
        <v>0</v>
      </c>
      <c r="BE754">
        <v>0</v>
      </c>
      <c r="BF754">
        <v>0</v>
      </c>
      <c r="BG754">
        <v>0</v>
      </c>
      <c r="BJ754">
        <v>24.78</v>
      </c>
      <c r="BK754">
        <v>0</v>
      </c>
      <c r="BL754">
        <v>940.15300000000002</v>
      </c>
      <c r="BM754">
        <v>-940.15300000000002</v>
      </c>
      <c r="BN754">
        <v>0</v>
      </c>
      <c r="BO754">
        <v>0</v>
      </c>
      <c r="BP754">
        <v>0</v>
      </c>
      <c r="BQ754">
        <v>0</v>
      </c>
      <c r="BR754">
        <v>3.2152500000000002</v>
      </c>
      <c r="BS754" t="s">
        <v>1348</v>
      </c>
      <c r="BT754">
        <v>0</v>
      </c>
      <c r="BU754">
        <v>16.076000000000001</v>
      </c>
      <c r="BV754">
        <v>0</v>
      </c>
      <c r="BW754">
        <v>3.2149999999999999</v>
      </c>
      <c r="DC754">
        <f t="shared" si="55"/>
        <v>3794</v>
      </c>
      <c r="DD754">
        <f t="shared" si="56"/>
        <v>940.15300000000002</v>
      </c>
      <c r="DE754">
        <f t="shared" si="57"/>
        <v>19.291</v>
      </c>
      <c r="DF754">
        <f t="shared" si="58"/>
        <v>71.98</v>
      </c>
      <c r="DG754">
        <f t="shared" si="59"/>
        <v>594.82600000000002</v>
      </c>
      <c r="DH754">
        <v>2762.5759999999996</v>
      </c>
    </row>
    <row r="755" spans="1:112" x14ac:dyDescent="0.3">
      <c r="A755">
        <v>8751941690</v>
      </c>
      <c r="B755">
        <v>10751980852</v>
      </c>
      <c r="C755" s="1">
        <v>45943.449305555558</v>
      </c>
      <c r="D755" s="1">
        <v>45948.595833333333</v>
      </c>
      <c r="E755" t="s">
        <v>1351</v>
      </c>
      <c r="F755">
        <v>316</v>
      </c>
      <c r="G755">
        <v>0</v>
      </c>
      <c r="H755">
        <v>316</v>
      </c>
      <c r="I755">
        <v>1250</v>
      </c>
      <c r="J755">
        <v>875</v>
      </c>
      <c r="K755" t="s">
        <v>109</v>
      </c>
      <c r="L755">
        <v>5</v>
      </c>
      <c r="M755">
        <v>15.05</v>
      </c>
      <c r="N755">
        <v>0</v>
      </c>
      <c r="O755">
        <v>0</v>
      </c>
      <c r="P755">
        <v>1.5049999999999999</v>
      </c>
      <c r="Q755">
        <v>0.30099999999999999</v>
      </c>
      <c r="R755">
        <v>9.44</v>
      </c>
      <c r="S755">
        <v>29.83</v>
      </c>
      <c r="T755">
        <v>-29.83</v>
      </c>
      <c r="U755">
        <v>-31.635999999999999</v>
      </c>
      <c r="V755">
        <v>-31.86</v>
      </c>
      <c r="W755">
        <v>0</v>
      </c>
      <c r="X755">
        <v>27</v>
      </c>
      <c r="Y755">
        <v>0</v>
      </c>
      <c r="Z755">
        <v>4.8600000000000003</v>
      </c>
      <c r="AA755">
        <v>1</v>
      </c>
      <c r="AB755" t="s">
        <v>116</v>
      </c>
      <c r="AC755">
        <v>375</v>
      </c>
      <c r="AD755">
        <v>252.50399999999999</v>
      </c>
      <c r="AE755">
        <v>0</v>
      </c>
      <c r="AF755">
        <v>252.50399999999999</v>
      </c>
      <c r="AG755">
        <v>-31.635999999999999</v>
      </c>
      <c r="AH755">
        <v>-31.86</v>
      </c>
      <c r="AI755">
        <v>316</v>
      </c>
      <c r="AJ755">
        <v>0</v>
      </c>
      <c r="AL755">
        <v>0</v>
      </c>
      <c r="AM755" s="1"/>
      <c r="AN755" s="1"/>
      <c r="AO755" s="1"/>
      <c r="AP755">
        <v>0</v>
      </c>
      <c r="AQ755">
        <v>300.95</v>
      </c>
      <c r="AR755">
        <v>5</v>
      </c>
      <c r="AS755">
        <v>0</v>
      </c>
      <c r="AT755">
        <v>0</v>
      </c>
      <c r="AU755">
        <v>0.5</v>
      </c>
      <c r="AV755">
        <v>0</v>
      </c>
      <c r="AW755">
        <v>0</v>
      </c>
      <c r="AX755">
        <v>0.1</v>
      </c>
      <c r="AY755" t="s">
        <v>121</v>
      </c>
      <c r="AZ755" t="s">
        <v>247</v>
      </c>
      <c r="BA755">
        <v>9.44</v>
      </c>
      <c r="BB755">
        <v>0</v>
      </c>
      <c r="BC755">
        <v>29.83</v>
      </c>
      <c r="BD755">
        <v>-29.83</v>
      </c>
      <c r="BE755">
        <v>0</v>
      </c>
      <c r="BF755">
        <v>0</v>
      </c>
      <c r="BG755">
        <v>0</v>
      </c>
      <c r="BH755">
        <v>875</v>
      </c>
      <c r="BI755">
        <v>0.30095</v>
      </c>
      <c r="BL755">
        <v>0</v>
      </c>
      <c r="BM755">
        <v>0</v>
      </c>
      <c r="BN755">
        <v>0</v>
      </c>
      <c r="BO755">
        <v>0</v>
      </c>
      <c r="BP755">
        <v>0</v>
      </c>
      <c r="BS755" t="s">
        <v>1352</v>
      </c>
      <c r="BT755">
        <v>1.5049999999999999</v>
      </c>
      <c r="BU755">
        <v>0</v>
      </c>
      <c r="BV755">
        <v>0.30099999999999999</v>
      </c>
      <c r="BW755">
        <v>0</v>
      </c>
      <c r="DC755">
        <f t="shared" si="55"/>
        <v>316</v>
      </c>
      <c r="DD755">
        <f t="shared" si="56"/>
        <v>29.83</v>
      </c>
      <c r="DE755">
        <f t="shared" si="57"/>
        <v>1.8059999999999998</v>
      </c>
      <c r="DF755">
        <f t="shared" si="58"/>
        <v>31.86</v>
      </c>
      <c r="DG755">
        <f t="shared" si="59"/>
        <v>16.555</v>
      </c>
      <c r="DH755">
        <v>252.50400000000002</v>
      </c>
    </row>
    <row r="756" spans="1:112" x14ac:dyDescent="0.3">
      <c r="A756">
        <v>8765342642</v>
      </c>
      <c r="B756">
        <v>10765470263</v>
      </c>
      <c r="C756" s="1">
        <v>45953.529861111114</v>
      </c>
      <c r="D756" s="1">
        <v>45959.703472222223</v>
      </c>
      <c r="E756" t="s">
        <v>229</v>
      </c>
      <c r="F756">
        <v>3734</v>
      </c>
      <c r="G756">
        <v>3734</v>
      </c>
      <c r="H756">
        <v>0</v>
      </c>
      <c r="I756">
        <v>5000</v>
      </c>
      <c r="J756">
        <v>1060</v>
      </c>
      <c r="K756" t="s">
        <v>109</v>
      </c>
      <c r="L756">
        <v>18</v>
      </c>
      <c r="M756">
        <v>569.59</v>
      </c>
      <c r="N756">
        <v>0</v>
      </c>
      <c r="O756">
        <v>0</v>
      </c>
      <c r="P756">
        <v>15.821999999999999</v>
      </c>
      <c r="Q756">
        <v>3.1640000000000001</v>
      </c>
      <c r="R756">
        <v>25.96</v>
      </c>
      <c r="S756">
        <v>969.346</v>
      </c>
      <c r="T756">
        <v>-969.346</v>
      </c>
      <c r="U756">
        <v>-988.33199999999999</v>
      </c>
      <c r="V756">
        <v>-71.98</v>
      </c>
      <c r="W756">
        <v>0</v>
      </c>
      <c r="X756">
        <v>61</v>
      </c>
      <c r="Y756">
        <v>0</v>
      </c>
      <c r="Z756">
        <v>10.98</v>
      </c>
      <c r="AA756">
        <v>1</v>
      </c>
      <c r="AB756" t="s">
        <v>116</v>
      </c>
      <c r="AC756">
        <v>3940</v>
      </c>
      <c r="AD756">
        <v>2673.6880000000001</v>
      </c>
      <c r="AE756">
        <v>0</v>
      </c>
      <c r="AF756">
        <v>2673.6880000000001</v>
      </c>
      <c r="AG756">
        <v>0</v>
      </c>
      <c r="AI756">
        <v>0</v>
      </c>
      <c r="AJ756">
        <v>-988.33199999999999</v>
      </c>
      <c r="AK756">
        <v>-71.98</v>
      </c>
      <c r="AL756">
        <v>3734</v>
      </c>
      <c r="AM756" s="1"/>
      <c r="AN756" s="1"/>
      <c r="AO756" s="1"/>
      <c r="AP756">
        <v>0</v>
      </c>
      <c r="AQ756">
        <v>3164.41</v>
      </c>
      <c r="AR756">
        <v>18</v>
      </c>
      <c r="AS756">
        <v>0</v>
      </c>
      <c r="AT756">
        <v>0</v>
      </c>
      <c r="AU756">
        <v>0.5</v>
      </c>
      <c r="AV756">
        <v>0</v>
      </c>
      <c r="AW756">
        <v>0</v>
      </c>
      <c r="AX756">
        <v>0.1</v>
      </c>
      <c r="AY756" t="s">
        <v>112</v>
      </c>
      <c r="AZ756" t="s">
        <v>160</v>
      </c>
      <c r="BC756">
        <v>0</v>
      </c>
      <c r="BD756">
        <v>0</v>
      </c>
      <c r="BE756">
        <v>0</v>
      </c>
      <c r="BF756">
        <v>0</v>
      </c>
      <c r="BG756">
        <v>0</v>
      </c>
      <c r="BJ756">
        <v>25.96</v>
      </c>
      <c r="BK756">
        <v>0</v>
      </c>
      <c r="BL756">
        <v>969.346</v>
      </c>
      <c r="BM756">
        <v>-969.346</v>
      </c>
      <c r="BN756">
        <v>0</v>
      </c>
      <c r="BO756">
        <v>0</v>
      </c>
      <c r="BP756">
        <v>0</v>
      </c>
      <c r="BQ756">
        <v>1060</v>
      </c>
      <c r="BR756">
        <v>3.1644100000000002</v>
      </c>
      <c r="BS756" t="s">
        <v>1353</v>
      </c>
      <c r="BT756">
        <v>0</v>
      </c>
      <c r="BU756">
        <v>15.821999999999999</v>
      </c>
      <c r="BV756">
        <v>0</v>
      </c>
      <c r="BW756">
        <v>3.1640000000000001</v>
      </c>
      <c r="DC756">
        <f t="shared" si="55"/>
        <v>3734</v>
      </c>
      <c r="DD756">
        <f t="shared" si="56"/>
        <v>969.346</v>
      </c>
      <c r="DE756">
        <f t="shared" si="57"/>
        <v>18.986000000000001</v>
      </c>
      <c r="DF756">
        <f t="shared" si="58"/>
        <v>71.98</v>
      </c>
      <c r="DG756">
        <f t="shared" si="59"/>
        <v>585.41200000000003</v>
      </c>
      <c r="DH756">
        <v>2673.6880000000001</v>
      </c>
    </row>
    <row r="757" spans="1:112" x14ac:dyDescent="0.3">
      <c r="A757">
        <v>8766682270</v>
      </c>
      <c r="B757">
        <v>10766824013</v>
      </c>
      <c r="C757" s="1">
        <v>45953.529861111114</v>
      </c>
      <c r="D757" s="1">
        <v>45959.552777777775</v>
      </c>
      <c r="E757" t="s">
        <v>612</v>
      </c>
      <c r="F757">
        <v>2886</v>
      </c>
      <c r="G757">
        <v>2886</v>
      </c>
      <c r="H757">
        <v>0</v>
      </c>
      <c r="I757">
        <v>3500</v>
      </c>
      <c r="J757">
        <v>408</v>
      </c>
      <c r="K757" t="s">
        <v>109</v>
      </c>
      <c r="L757">
        <v>18</v>
      </c>
      <c r="M757">
        <v>440.24</v>
      </c>
      <c r="N757">
        <v>0</v>
      </c>
      <c r="O757">
        <v>0</v>
      </c>
      <c r="P757">
        <v>12.228999999999999</v>
      </c>
      <c r="Q757">
        <v>2.4460000000000002</v>
      </c>
      <c r="R757">
        <v>21.24</v>
      </c>
      <c r="S757">
        <v>612.98599999999999</v>
      </c>
      <c r="T757">
        <v>-612.98599999999999</v>
      </c>
      <c r="U757">
        <v>-627.66099999999994</v>
      </c>
      <c r="V757">
        <v>-71.98</v>
      </c>
      <c r="W757">
        <v>0</v>
      </c>
      <c r="X757">
        <v>61</v>
      </c>
      <c r="Y757">
        <v>0</v>
      </c>
      <c r="Z757">
        <v>10.98</v>
      </c>
      <c r="AA757">
        <v>1</v>
      </c>
      <c r="AB757" t="s">
        <v>116</v>
      </c>
      <c r="AC757">
        <v>3092</v>
      </c>
      <c r="AD757">
        <v>2186.3589999999999</v>
      </c>
      <c r="AE757">
        <v>0</v>
      </c>
      <c r="AF757">
        <v>2186.3589999999999</v>
      </c>
      <c r="AG757">
        <v>0</v>
      </c>
      <c r="AI757">
        <v>0</v>
      </c>
      <c r="AJ757">
        <v>-627.66099999999994</v>
      </c>
      <c r="AK757">
        <v>-71.98</v>
      </c>
      <c r="AL757">
        <v>2886</v>
      </c>
      <c r="AM757" s="1"/>
      <c r="AN757" s="1"/>
      <c r="AO757" s="1"/>
      <c r="AP757">
        <v>0</v>
      </c>
      <c r="AQ757">
        <v>2445.7600000000002</v>
      </c>
      <c r="AR757">
        <v>18</v>
      </c>
      <c r="AS757">
        <v>0</v>
      </c>
      <c r="AT757">
        <v>0</v>
      </c>
      <c r="AU757">
        <v>0.5</v>
      </c>
      <c r="AV757">
        <v>0</v>
      </c>
      <c r="AW757">
        <v>0</v>
      </c>
      <c r="AX757">
        <v>0.1</v>
      </c>
      <c r="AY757" t="s">
        <v>112</v>
      </c>
      <c r="AZ757" t="s">
        <v>128</v>
      </c>
      <c r="BC757">
        <v>0</v>
      </c>
      <c r="BD757">
        <v>0</v>
      </c>
      <c r="BE757">
        <v>0</v>
      </c>
      <c r="BF757">
        <v>0</v>
      </c>
      <c r="BG757">
        <v>0</v>
      </c>
      <c r="BJ757">
        <v>21.24</v>
      </c>
      <c r="BK757">
        <v>0</v>
      </c>
      <c r="BL757">
        <v>612.98599999999999</v>
      </c>
      <c r="BM757">
        <v>-612.98599999999999</v>
      </c>
      <c r="BN757">
        <v>0</v>
      </c>
      <c r="BO757">
        <v>0</v>
      </c>
      <c r="BP757">
        <v>0</v>
      </c>
      <c r="BQ757">
        <v>408</v>
      </c>
      <c r="BR757">
        <v>2.4457599999999999</v>
      </c>
      <c r="BS757" t="s">
        <v>1354</v>
      </c>
      <c r="BT757">
        <v>0</v>
      </c>
      <c r="BU757">
        <v>12.228999999999999</v>
      </c>
      <c r="BV757">
        <v>0</v>
      </c>
      <c r="BW757">
        <v>2.4460000000000002</v>
      </c>
      <c r="DC757">
        <f t="shared" si="55"/>
        <v>2886</v>
      </c>
      <c r="DD757">
        <f t="shared" si="56"/>
        <v>612.98599999999999</v>
      </c>
      <c r="DE757">
        <f t="shared" si="57"/>
        <v>14.674999999999999</v>
      </c>
      <c r="DF757">
        <f t="shared" si="58"/>
        <v>71.98</v>
      </c>
      <c r="DG757">
        <f t="shared" si="59"/>
        <v>452.46899999999999</v>
      </c>
      <c r="DH757">
        <v>2186.3589999999999</v>
      </c>
    </row>
    <row r="758" spans="1:112" x14ac:dyDescent="0.3">
      <c r="A758">
        <v>8763171501</v>
      </c>
      <c r="B758">
        <v>10763280435</v>
      </c>
      <c r="C758" s="1">
        <v>45949.477777777778</v>
      </c>
      <c r="D758" s="1">
        <v>45953.525000000001</v>
      </c>
      <c r="E758" t="s">
        <v>1355</v>
      </c>
      <c r="F758">
        <v>2150</v>
      </c>
      <c r="G758">
        <v>0</v>
      </c>
      <c r="H758">
        <v>2150</v>
      </c>
      <c r="I758">
        <v>4500</v>
      </c>
      <c r="J758">
        <v>2144</v>
      </c>
      <c r="K758" t="s">
        <v>109</v>
      </c>
      <c r="L758">
        <v>5</v>
      </c>
      <c r="M758">
        <v>102.38</v>
      </c>
      <c r="N758">
        <v>0</v>
      </c>
      <c r="O758">
        <v>0</v>
      </c>
      <c r="P758">
        <v>10.238</v>
      </c>
      <c r="Q758">
        <v>2.048</v>
      </c>
      <c r="R758">
        <v>31.86</v>
      </c>
      <c r="S758">
        <v>684.99</v>
      </c>
      <c r="T758">
        <v>-684.99</v>
      </c>
      <c r="U758">
        <v>-697.27599999999995</v>
      </c>
      <c r="V758">
        <v>-76.7</v>
      </c>
      <c r="W758">
        <v>0</v>
      </c>
      <c r="X758">
        <v>65</v>
      </c>
      <c r="Y758">
        <v>0</v>
      </c>
      <c r="Z758">
        <v>11.7</v>
      </c>
      <c r="AA758">
        <v>1</v>
      </c>
      <c r="AB758" t="s">
        <v>116</v>
      </c>
      <c r="AC758">
        <v>2356</v>
      </c>
      <c r="AD758">
        <v>1376.0239999999999</v>
      </c>
      <c r="AE758">
        <v>0</v>
      </c>
      <c r="AF758">
        <v>1376.0239999999999</v>
      </c>
      <c r="AG758">
        <v>-697.27599999999995</v>
      </c>
      <c r="AH758">
        <v>-76.7</v>
      </c>
      <c r="AI758">
        <v>2150</v>
      </c>
      <c r="AJ758">
        <v>0</v>
      </c>
      <c r="AL758">
        <v>0</v>
      </c>
      <c r="AM758" s="1"/>
      <c r="AN758" s="1"/>
      <c r="AO758" s="1"/>
      <c r="AP758">
        <v>0</v>
      </c>
      <c r="AQ758">
        <v>2047.62</v>
      </c>
      <c r="AR758">
        <v>5</v>
      </c>
      <c r="AS758">
        <v>0</v>
      </c>
      <c r="AT758">
        <v>0</v>
      </c>
      <c r="AU758">
        <v>0.5</v>
      </c>
      <c r="AV758">
        <v>0</v>
      </c>
      <c r="AW758">
        <v>0</v>
      </c>
      <c r="AX758">
        <v>0.1</v>
      </c>
      <c r="AY758" t="s">
        <v>127</v>
      </c>
      <c r="AZ758" t="s">
        <v>128</v>
      </c>
      <c r="BA758">
        <v>31.86</v>
      </c>
      <c r="BB758">
        <v>0</v>
      </c>
      <c r="BC758">
        <v>684.99</v>
      </c>
      <c r="BD758">
        <v>-684.99</v>
      </c>
      <c r="BE758">
        <v>0</v>
      </c>
      <c r="BF758">
        <v>0</v>
      </c>
      <c r="BG758">
        <v>0</v>
      </c>
      <c r="BH758">
        <v>2144</v>
      </c>
      <c r="BI758">
        <v>2.0476200000000002</v>
      </c>
      <c r="BL758">
        <v>0</v>
      </c>
      <c r="BM758">
        <v>0</v>
      </c>
      <c r="BN758">
        <v>0</v>
      </c>
      <c r="BO758">
        <v>0</v>
      </c>
      <c r="BP758">
        <v>0</v>
      </c>
      <c r="BS758" t="s">
        <v>1356</v>
      </c>
      <c r="BT758">
        <v>10.238</v>
      </c>
      <c r="BU758">
        <v>0</v>
      </c>
      <c r="BV758">
        <v>2.048</v>
      </c>
      <c r="BW758">
        <v>0</v>
      </c>
      <c r="DC758">
        <f t="shared" si="55"/>
        <v>2150</v>
      </c>
      <c r="DD758">
        <f t="shared" si="56"/>
        <v>684.99</v>
      </c>
      <c r="DE758">
        <f t="shared" si="57"/>
        <v>12.286</v>
      </c>
      <c r="DF758">
        <f t="shared" si="58"/>
        <v>76.7</v>
      </c>
      <c r="DG758">
        <f t="shared" si="59"/>
        <v>112.61799999999999</v>
      </c>
      <c r="DH758">
        <v>1376.0239999999999</v>
      </c>
    </row>
    <row r="759" spans="1:112" x14ac:dyDescent="0.3">
      <c r="A759">
        <v>8748446705</v>
      </c>
      <c r="B759">
        <v>10748472037</v>
      </c>
      <c r="C759" s="1">
        <v>45941.755555555559</v>
      </c>
      <c r="D759" s="1">
        <v>45947.548611111109</v>
      </c>
      <c r="E759" t="s">
        <v>1357</v>
      </c>
      <c r="F759">
        <v>2044</v>
      </c>
      <c r="G759">
        <v>2044</v>
      </c>
      <c r="H759">
        <v>0</v>
      </c>
      <c r="I759">
        <v>4500</v>
      </c>
      <c r="J759">
        <v>2250</v>
      </c>
      <c r="K759" t="s">
        <v>109</v>
      </c>
      <c r="L759">
        <v>5</v>
      </c>
      <c r="M759">
        <v>97.33</v>
      </c>
      <c r="N759">
        <v>0</v>
      </c>
      <c r="O759">
        <v>0</v>
      </c>
      <c r="P759">
        <v>9.7330000000000005</v>
      </c>
      <c r="Q759">
        <v>1.9470000000000001</v>
      </c>
      <c r="R759">
        <v>24.78</v>
      </c>
      <c r="S759">
        <v>506.50299999999999</v>
      </c>
      <c r="T759">
        <v>-506.50299999999999</v>
      </c>
      <c r="U759">
        <v>-518.18299999999999</v>
      </c>
      <c r="V759">
        <v>-71.98</v>
      </c>
      <c r="W759">
        <v>0</v>
      </c>
      <c r="X759">
        <v>61</v>
      </c>
      <c r="Y759">
        <v>0</v>
      </c>
      <c r="Z759">
        <v>10.98</v>
      </c>
      <c r="AA759">
        <v>1</v>
      </c>
      <c r="AB759" t="s">
        <v>116</v>
      </c>
      <c r="AC759">
        <v>2250</v>
      </c>
      <c r="AD759">
        <v>1453.837</v>
      </c>
      <c r="AE759">
        <v>0</v>
      </c>
      <c r="AF759">
        <v>1453.837</v>
      </c>
      <c r="AG759">
        <v>0</v>
      </c>
      <c r="AI759">
        <v>0</v>
      </c>
      <c r="AJ759">
        <v>-518.18299999999999</v>
      </c>
      <c r="AK759">
        <v>-71.98</v>
      </c>
      <c r="AL759">
        <v>2044</v>
      </c>
      <c r="AM759" s="1"/>
      <c r="AN759" s="1"/>
      <c r="AO759" s="1"/>
      <c r="AP759">
        <v>0</v>
      </c>
      <c r="AQ759">
        <v>1946.67</v>
      </c>
      <c r="AR759">
        <v>5</v>
      </c>
      <c r="AS759">
        <v>0</v>
      </c>
      <c r="AT759">
        <v>0</v>
      </c>
      <c r="AU759">
        <v>0.5</v>
      </c>
      <c r="AV759">
        <v>0</v>
      </c>
      <c r="AW759">
        <v>0</v>
      </c>
      <c r="AX759">
        <v>0.1</v>
      </c>
      <c r="AY759" t="s">
        <v>112</v>
      </c>
      <c r="AZ759" t="s">
        <v>124</v>
      </c>
      <c r="BC759">
        <v>0</v>
      </c>
      <c r="BD759">
        <v>0</v>
      </c>
      <c r="BE759">
        <v>0</v>
      </c>
      <c r="BF759">
        <v>0</v>
      </c>
      <c r="BG759">
        <v>0</v>
      </c>
      <c r="BJ759">
        <v>24.78</v>
      </c>
      <c r="BK759">
        <v>0</v>
      </c>
      <c r="BL759">
        <v>506.50299999999999</v>
      </c>
      <c r="BM759">
        <v>-506.50299999999999</v>
      </c>
      <c r="BN759">
        <v>0</v>
      </c>
      <c r="BO759">
        <v>0</v>
      </c>
      <c r="BP759">
        <v>0</v>
      </c>
      <c r="BQ759">
        <v>2250</v>
      </c>
      <c r="BR759">
        <v>1.9466699999999999</v>
      </c>
      <c r="BS759" t="s">
        <v>1358</v>
      </c>
      <c r="BT759">
        <v>0</v>
      </c>
      <c r="BU759">
        <v>9.7330000000000005</v>
      </c>
      <c r="BV759">
        <v>0</v>
      </c>
      <c r="BW759">
        <v>1.9470000000000001</v>
      </c>
      <c r="DC759">
        <f t="shared" si="55"/>
        <v>2044</v>
      </c>
      <c r="DD759">
        <f t="shared" si="56"/>
        <v>506.50299999999999</v>
      </c>
      <c r="DE759">
        <f t="shared" si="57"/>
        <v>11.68</v>
      </c>
      <c r="DF759">
        <f t="shared" si="58"/>
        <v>71.98</v>
      </c>
      <c r="DG759">
        <f t="shared" si="59"/>
        <v>107.063</v>
      </c>
      <c r="DH759">
        <v>1453.837</v>
      </c>
    </row>
    <row r="760" spans="1:112" x14ac:dyDescent="0.3">
      <c r="A760">
        <v>8764258976</v>
      </c>
      <c r="B760">
        <v>10764376106</v>
      </c>
      <c r="C760" s="1">
        <v>45953.529861111114</v>
      </c>
      <c r="D760" s="1">
        <v>45958.740277777775</v>
      </c>
      <c r="E760" t="s">
        <v>728</v>
      </c>
      <c r="F760">
        <v>3143</v>
      </c>
      <c r="G760">
        <v>241.87899999999999</v>
      </c>
      <c r="H760">
        <v>2901.1109999999999</v>
      </c>
      <c r="I760">
        <v>4000</v>
      </c>
      <c r="J760">
        <v>651</v>
      </c>
      <c r="K760" t="s">
        <v>109</v>
      </c>
      <c r="L760">
        <v>18</v>
      </c>
      <c r="M760">
        <v>479.44</v>
      </c>
      <c r="N760">
        <v>0</v>
      </c>
      <c r="O760">
        <v>0</v>
      </c>
      <c r="P760">
        <v>13.318</v>
      </c>
      <c r="Q760">
        <v>2.6640000000000001</v>
      </c>
      <c r="R760">
        <v>21.24</v>
      </c>
      <c r="S760">
        <v>667.57100000000003</v>
      </c>
      <c r="T760">
        <v>-667.57100000000003</v>
      </c>
      <c r="U760">
        <v>-683.553</v>
      </c>
      <c r="V760">
        <v>-76.7</v>
      </c>
      <c r="W760">
        <v>0</v>
      </c>
      <c r="X760">
        <v>65</v>
      </c>
      <c r="Y760">
        <v>0</v>
      </c>
      <c r="Z760">
        <v>11.7</v>
      </c>
      <c r="AA760">
        <v>1</v>
      </c>
      <c r="AB760" t="s">
        <v>116</v>
      </c>
      <c r="AC760">
        <v>3349</v>
      </c>
      <c r="AD760">
        <v>2382.7370000000001</v>
      </c>
      <c r="AE760">
        <v>0</v>
      </c>
      <c r="AF760">
        <v>2382.7370000000001</v>
      </c>
      <c r="AG760">
        <v>-630.94799999999998</v>
      </c>
      <c r="AH760">
        <v>-70.797640000000001</v>
      </c>
      <c r="AI760">
        <v>2901.1109999999999</v>
      </c>
      <c r="AJ760">
        <v>-52.604999999999997</v>
      </c>
      <c r="AK760">
        <v>-5.9023599999999998</v>
      </c>
      <c r="AL760">
        <v>241.87899999999999</v>
      </c>
      <c r="AM760" s="1"/>
      <c r="AN760" s="1"/>
      <c r="AO760" s="1"/>
      <c r="AP760">
        <v>227</v>
      </c>
      <c r="AQ760">
        <v>2663.56</v>
      </c>
      <c r="AR760">
        <v>18</v>
      </c>
      <c r="AS760">
        <v>0</v>
      </c>
      <c r="AT760">
        <v>0</v>
      </c>
      <c r="AU760">
        <v>0.5</v>
      </c>
      <c r="AV760">
        <v>0</v>
      </c>
      <c r="AW760">
        <v>0</v>
      </c>
      <c r="AX760">
        <v>0.1</v>
      </c>
      <c r="AY760" t="s">
        <v>112</v>
      </c>
      <c r="AZ760" t="s">
        <v>128</v>
      </c>
      <c r="BA760">
        <v>21.24</v>
      </c>
      <c r="BB760">
        <v>0</v>
      </c>
      <c r="BC760">
        <v>616.19600000000003</v>
      </c>
      <c r="BD760">
        <v>-616.19600000000003</v>
      </c>
      <c r="BE760">
        <v>0</v>
      </c>
      <c r="BF760">
        <v>0</v>
      </c>
      <c r="BG760">
        <v>0</v>
      </c>
      <c r="BH760">
        <v>651</v>
      </c>
      <c r="BI760">
        <v>2.6635599999999999</v>
      </c>
      <c r="BJ760">
        <v>21.24</v>
      </c>
      <c r="BK760">
        <v>0</v>
      </c>
      <c r="BL760">
        <v>51.375</v>
      </c>
      <c r="BM760">
        <v>-51.375</v>
      </c>
      <c r="BN760">
        <v>0</v>
      </c>
      <c r="BO760">
        <v>0</v>
      </c>
      <c r="BP760">
        <v>0</v>
      </c>
      <c r="BQ760">
        <v>651</v>
      </c>
      <c r="BR760">
        <v>2.6635599999999999</v>
      </c>
      <c r="BS760" t="s">
        <v>1359</v>
      </c>
      <c r="BT760">
        <v>12.292999999999999</v>
      </c>
      <c r="BU760">
        <v>1.0249999999999999</v>
      </c>
      <c r="BV760">
        <v>2.4590000000000001</v>
      </c>
      <c r="BW760">
        <v>0.20499999999999999</v>
      </c>
      <c r="DC760">
        <f t="shared" si="55"/>
        <v>3142.99</v>
      </c>
      <c r="DD760">
        <f t="shared" si="56"/>
        <v>667.57100000000003</v>
      </c>
      <c r="DE760">
        <f t="shared" si="57"/>
        <v>15.981999999999999</v>
      </c>
      <c r="DF760">
        <f t="shared" si="58"/>
        <v>76.7</v>
      </c>
      <c r="DG760">
        <f t="shared" si="59"/>
        <v>492.75799999999998</v>
      </c>
      <c r="DH760">
        <v>2382.7370000000001</v>
      </c>
    </row>
    <row r="761" spans="1:112" x14ac:dyDescent="0.3">
      <c r="A761">
        <v>8751826482</v>
      </c>
      <c r="B761">
        <v>10751865644</v>
      </c>
      <c r="C761" s="1">
        <v>45943.449305555558</v>
      </c>
      <c r="D761" s="1">
        <v>45947.706250000003</v>
      </c>
      <c r="E761" t="s">
        <v>1360</v>
      </c>
      <c r="F761">
        <v>3564</v>
      </c>
      <c r="G761">
        <v>3564</v>
      </c>
      <c r="H761">
        <v>0</v>
      </c>
      <c r="I761">
        <v>4000</v>
      </c>
      <c r="J761">
        <v>230</v>
      </c>
      <c r="K761" t="s">
        <v>109</v>
      </c>
      <c r="L761">
        <v>18</v>
      </c>
      <c r="M761">
        <v>543.66</v>
      </c>
      <c r="N761">
        <v>0</v>
      </c>
      <c r="O761">
        <v>0</v>
      </c>
      <c r="P761">
        <v>15.102</v>
      </c>
      <c r="Q761">
        <v>3.02</v>
      </c>
      <c r="R761">
        <v>24.78</v>
      </c>
      <c r="S761">
        <v>883.15899999999999</v>
      </c>
      <c r="T761">
        <v>-883.15899999999999</v>
      </c>
      <c r="U761">
        <v>-901.28099999999995</v>
      </c>
      <c r="V761">
        <v>-71.98</v>
      </c>
      <c r="W761">
        <v>0</v>
      </c>
      <c r="X761">
        <v>61</v>
      </c>
      <c r="Y761">
        <v>0</v>
      </c>
      <c r="Z761">
        <v>10.98</v>
      </c>
      <c r="AA761">
        <v>1</v>
      </c>
      <c r="AB761" t="s">
        <v>116</v>
      </c>
      <c r="AC761">
        <v>3770</v>
      </c>
      <c r="AD761">
        <v>2590.739</v>
      </c>
      <c r="AE761">
        <v>0</v>
      </c>
      <c r="AF761">
        <v>2590.739</v>
      </c>
      <c r="AG761">
        <v>0</v>
      </c>
      <c r="AI761">
        <v>0</v>
      </c>
      <c r="AJ761">
        <v>-901.28099999999995</v>
      </c>
      <c r="AK761">
        <v>-71.98</v>
      </c>
      <c r="AL761">
        <v>3564</v>
      </c>
      <c r="AM761" s="1"/>
      <c r="AN761" s="1"/>
      <c r="AO761" s="1"/>
      <c r="AP761">
        <v>0</v>
      </c>
      <c r="AQ761">
        <v>3020.34</v>
      </c>
      <c r="AR761">
        <v>18</v>
      </c>
      <c r="AS761">
        <v>0</v>
      </c>
      <c r="AT761">
        <v>0</v>
      </c>
      <c r="AU761">
        <v>0.5</v>
      </c>
      <c r="AV761">
        <v>0</v>
      </c>
      <c r="AW761">
        <v>0</v>
      </c>
      <c r="AX761">
        <v>0.1</v>
      </c>
      <c r="AY761" t="s">
        <v>112</v>
      </c>
      <c r="AZ761" t="s">
        <v>124</v>
      </c>
      <c r="BC761">
        <v>0</v>
      </c>
      <c r="BD761">
        <v>0</v>
      </c>
      <c r="BE761">
        <v>0</v>
      </c>
      <c r="BF761">
        <v>0</v>
      </c>
      <c r="BG761">
        <v>0</v>
      </c>
      <c r="BJ761">
        <v>24.78</v>
      </c>
      <c r="BK761">
        <v>0</v>
      </c>
      <c r="BL761">
        <v>883.15899999999999</v>
      </c>
      <c r="BM761">
        <v>-883.15899999999999</v>
      </c>
      <c r="BN761">
        <v>0</v>
      </c>
      <c r="BO761">
        <v>0</v>
      </c>
      <c r="BP761">
        <v>0</v>
      </c>
      <c r="BQ761">
        <v>230</v>
      </c>
      <c r="BR761">
        <v>3.02034</v>
      </c>
      <c r="BS761" t="s">
        <v>1361</v>
      </c>
      <c r="BT761">
        <v>0</v>
      </c>
      <c r="BU761">
        <v>15.102</v>
      </c>
      <c r="BV761">
        <v>0</v>
      </c>
      <c r="BW761">
        <v>3.02</v>
      </c>
      <c r="DC761">
        <f t="shared" si="55"/>
        <v>3564</v>
      </c>
      <c r="DD761">
        <f t="shared" si="56"/>
        <v>883.15899999999999</v>
      </c>
      <c r="DE761">
        <f t="shared" si="57"/>
        <v>18.122</v>
      </c>
      <c r="DF761">
        <f t="shared" si="58"/>
        <v>71.98</v>
      </c>
      <c r="DG761">
        <f t="shared" si="59"/>
        <v>558.76199999999994</v>
      </c>
      <c r="DH761">
        <v>2590.739</v>
      </c>
    </row>
    <row r="762" spans="1:112" x14ac:dyDescent="0.3">
      <c r="A762">
        <v>8762280898</v>
      </c>
      <c r="B762">
        <v>10762386266</v>
      </c>
      <c r="C762" s="1">
        <v>45948.762499999997</v>
      </c>
      <c r="D762" s="1">
        <v>45955.636805555558</v>
      </c>
      <c r="E762" t="s">
        <v>630</v>
      </c>
      <c r="F762">
        <v>2432</v>
      </c>
      <c r="G762">
        <v>2432</v>
      </c>
      <c r="H762">
        <v>0</v>
      </c>
      <c r="I762">
        <v>3500</v>
      </c>
      <c r="J762">
        <v>862</v>
      </c>
      <c r="K762" t="s">
        <v>109</v>
      </c>
      <c r="L762">
        <v>5</v>
      </c>
      <c r="M762">
        <v>115.81</v>
      </c>
      <c r="N762">
        <v>0</v>
      </c>
      <c r="O762">
        <v>0</v>
      </c>
      <c r="P762">
        <v>11.581</v>
      </c>
      <c r="Q762">
        <v>2.3159999999999998</v>
      </c>
      <c r="R762">
        <v>21.24</v>
      </c>
      <c r="S762">
        <v>516.55700000000002</v>
      </c>
      <c r="T762">
        <v>-516.55700000000002</v>
      </c>
      <c r="U762">
        <v>-530.45399999999995</v>
      </c>
      <c r="V762">
        <v>-76.7</v>
      </c>
      <c r="W762">
        <v>0</v>
      </c>
      <c r="X762">
        <v>65</v>
      </c>
      <c r="Y762">
        <v>0</v>
      </c>
      <c r="Z762">
        <v>11.7</v>
      </c>
      <c r="AA762">
        <v>1</v>
      </c>
      <c r="AB762" t="s">
        <v>116</v>
      </c>
      <c r="AC762">
        <v>2638</v>
      </c>
      <c r="AD762">
        <v>1824.846</v>
      </c>
      <c r="AE762">
        <v>0</v>
      </c>
      <c r="AF762">
        <v>1824.846</v>
      </c>
      <c r="AG762">
        <v>0</v>
      </c>
      <c r="AI762">
        <v>0</v>
      </c>
      <c r="AJ762">
        <v>-530.45399999999995</v>
      </c>
      <c r="AK762">
        <v>-76.7</v>
      </c>
      <c r="AL762">
        <v>2432</v>
      </c>
      <c r="AM762" s="1"/>
      <c r="AN762" s="1"/>
      <c r="AO762" s="1"/>
      <c r="AP762">
        <v>0</v>
      </c>
      <c r="AQ762">
        <v>2316.19</v>
      </c>
      <c r="AR762">
        <v>5</v>
      </c>
      <c r="AS762">
        <v>0</v>
      </c>
      <c r="AT762">
        <v>0</v>
      </c>
      <c r="AU762">
        <v>0.5</v>
      </c>
      <c r="AV762">
        <v>0</v>
      </c>
      <c r="AW762">
        <v>0</v>
      </c>
      <c r="AX762">
        <v>0.1</v>
      </c>
      <c r="AY762" t="s">
        <v>112</v>
      </c>
      <c r="AZ762" t="s">
        <v>128</v>
      </c>
      <c r="BC762">
        <v>0</v>
      </c>
      <c r="BD762">
        <v>0</v>
      </c>
      <c r="BE762">
        <v>0</v>
      </c>
      <c r="BF762">
        <v>0</v>
      </c>
      <c r="BG762">
        <v>0</v>
      </c>
      <c r="BJ762">
        <v>21.24</v>
      </c>
      <c r="BK762">
        <v>0</v>
      </c>
      <c r="BL762">
        <v>516.55700000000002</v>
      </c>
      <c r="BM762">
        <v>-516.55700000000002</v>
      </c>
      <c r="BN762">
        <v>0</v>
      </c>
      <c r="BO762">
        <v>0</v>
      </c>
      <c r="BP762">
        <v>0</v>
      </c>
      <c r="BQ762">
        <v>862</v>
      </c>
      <c r="BR762">
        <v>2.3161900000000002</v>
      </c>
      <c r="BS762" t="s">
        <v>1362</v>
      </c>
      <c r="BT762">
        <v>0</v>
      </c>
      <c r="BU762">
        <v>11.581</v>
      </c>
      <c r="BV762">
        <v>0</v>
      </c>
      <c r="BW762">
        <v>2.3159999999999998</v>
      </c>
      <c r="DC762">
        <f t="shared" si="55"/>
        <v>2432</v>
      </c>
      <c r="DD762">
        <f t="shared" si="56"/>
        <v>516.55700000000002</v>
      </c>
      <c r="DE762">
        <f t="shared" si="57"/>
        <v>13.896999999999998</v>
      </c>
      <c r="DF762">
        <f t="shared" si="58"/>
        <v>76.7</v>
      </c>
      <c r="DG762">
        <f t="shared" si="59"/>
        <v>127.39100000000001</v>
      </c>
      <c r="DH762">
        <v>1824.846</v>
      </c>
    </row>
    <row r="763" spans="1:112" x14ac:dyDescent="0.3">
      <c r="A763">
        <v>8749850250</v>
      </c>
      <c r="B763">
        <v>10749880132</v>
      </c>
      <c r="C763" s="1">
        <v>45942.500694444447</v>
      </c>
      <c r="D763" s="1">
        <v>45947.720833333333</v>
      </c>
      <c r="E763" t="s">
        <v>1363</v>
      </c>
      <c r="F763">
        <v>3564</v>
      </c>
      <c r="G763">
        <v>0</v>
      </c>
      <c r="H763">
        <v>3564</v>
      </c>
      <c r="I763">
        <v>4000</v>
      </c>
      <c r="J763">
        <v>230</v>
      </c>
      <c r="K763" t="s">
        <v>109</v>
      </c>
      <c r="L763">
        <v>18</v>
      </c>
      <c r="M763">
        <v>543.66</v>
      </c>
      <c r="N763">
        <v>0</v>
      </c>
      <c r="O763">
        <v>0</v>
      </c>
      <c r="P763">
        <v>15.102</v>
      </c>
      <c r="Q763">
        <v>3.02</v>
      </c>
      <c r="R763">
        <v>24.78</v>
      </c>
      <c r="S763">
        <v>883.15899999999999</v>
      </c>
      <c r="T763">
        <v>-883.15899999999999</v>
      </c>
      <c r="U763">
        <v>-901.28099999999995</v>
      </c>
      <c r="V763">
        <v>-71.98</v>
      </c>
      <c r="W763">
        <v>0</v>
      </c>
      <c r="X763">
        <v>61</v>
      </c>
      <c r="Y763">
        <v>0</v>
      </c>
      <c r="Z763">
        <v>10.98</v>
      </c>
      <c r="AA763">
        <v>1</v>
      </c>
      <c r="AB763" t="s">
        <v>110</v>
      </c>
      <c r="AC763">
        <v>3770</v>
      </c>
      <c r="AD763">
        <v>2590.739</v>
      </c>
      <c r="AE763">
        <v>0</v>
      </c>
      <c r="AF763">
        <v>2590.739</v>
      </c>
      <c r="AG763">
        <v>-901.28099999999995</v>
      </c>
      <c r="AH763">
        <v>-71.98</v>
      </c>
      <c r="AI763">
        <v>3564</v>
      </c>
      <c r="AJ763">
        <v>0</v>
      </c>
      <c r="AL763">
        <v>0</v>
      </c>
      <c r="AM763" s="1"/>
      <c r="AN763" s="1"/>
      <c r="AO763" s="1"/>
      <c r="AP763">
        <v>0</v>
      </c>
      <c r="AQ763">
        <v>3020.34</v>
      </c>
      <c r="AR763">
        <v>18</v>
      </c>
      <c r="AS763">
        <v>0</v>
      </c>
      <c r="AT763">
        <v>0</v>
      </c>
      <c r="AU763">
        <v>0.5</v>
      </c>
      <c r="AV763">
        <v>0</v>
      </c>
      <c r="AW763">
        <v>0</v>
      </c>
      <c r="AX763">
        <v>0.1</v>
      </c>
      <c r="AY763" t="s">
        <v>112</v>
      </c>
      <c r="AZ763" t="s">
        <v>124</v>
      </c>
      <c r="BA763">
        <v>24.78</v>
      </c>
      <c r="BB763">
        <v>0</v>
      </c>
      <c r="BC763">
        <v>883.15899999999999</v>
      </c>
      <c r="BD763">
        <v>-883.15899999999999</v>
      </c>
      <c r="BE763">
        <v>0</v>
      </c>
      <c r="BF763">
        <v>0</v>
      </c>
      <c r="BG763">
        <v>0</v>
      </c>
      <c r="BH763">
        <v>230</v>
      </c>
      <c r="BI763">
        <v>3.02034</v>
      </c>
      <c r="BL763">
        <v>0</v>
      </c>
      <c r="BM763">
        <v>0</v>
      </c>
      <c r="BN763">
        <v>0</v>
      </c>
      <c r="BO763">
        <v>0</v>
      </c>
      <c r="BP763">
        <v>0</v>
      </c>
      <c r="BS763" t="s">
        <v>1364</v>
      </c>
      <c r="BT763">
        <v>15.102</v>
      </c>
      <c r="BU763">
        <v>0</v>
      </c>
      <c r="BV763">
        <v>3.02</v>
      </c>
      <c r="BW763">
        <v>0</v>
      </c>
      <c r="DC763">
        <f t="shared" si="55"/>
        <v>3564</v>
      </c>
      <c r="DD763">
        <f t="shared" si="56"/>
        <v>883.15899999999999</v>
      </c>
      <c r="DE763">
        <f t="shared" si="57"/>
        <v>18.122</v>
      </c>
      <c r="DF763">
        <f t="shared" si="58"/>
        <v>71.98</v>
      </c>
      <c r="DG763">
        <f t="shared" si="59"/>
        <v>558.76199999999994</v>
      </c>
      <c r="DH763">
        <v>2590.739</v>
      </c>
    </row>
    <row r="764" spans="1:112" x14ac:dyDescent="0.3">
      <c r="A764">
        <v>8753393794</v>
      </c>
      <c r="B764">
        <v>10753442824</v>
      </c>
      <c r="C764" s="1">
        <v>45943.809027777781</v>
      </c>
      <c r="D764" s="1">
        <v>45948.716666666667</v>
      </c>
      <c r="E764" t="s">
        <v>1365</v>
      </c>
      <c r="F764">
        <v>3819</v>
      </c>
      <c r="G764">
        <v>0</v>
      </c>
      <c r="H764">
        <v>3819</v>
      </c>
      <c r="I764">
        <v>4500</v>
      </c>
      <c r="J764">
        <v>475</v>
      </c>
      <c r="K764" t="s">
        <v>109</v>
      </c>
      <c r="L764">
        <v>18</v>
      </c>
      <c r="M764">
        <v>582.55999999999995</v>
      </c>
      <c r="N764">
        <v>0</v>
      </c>
      <c r="O764">
        <v>0</v>
      </c>
      <c r="P764">
        <v>16.181999999999999</v>
      </c>
      <c r="Q764">
        <v>3.2360000000000002</v>
      </c>
      <c r="R764">
        <v>24.78</v>
      </c>
      <c r="S764">
        <v>946.34799999999996</v>
      </c>
      <c r="T764">
        <v>-946.34799999999996</v>
      </c>
      <c r="U764">
        <v>-965.76599999999996</v>
      </c>
      <c r="V764">
        <v>-71.98</v>
      </c>
      <c r="W764">
        <v>0</v>
      </c>
      <c r="X764">
        <v>61</v>
      </c>
      <c r="Y764">
        <v>0</v>
      </c>
      <c r="Z764">
        <v>10.98</v>
      </c>
      <c r="AA764">
        <v>1</v>
      </c>
      <c r="AB764" t="s">
        <v>116</v>
      </c>
      <c r="AC764">
        <v>4025</v>
      </c>
      <c r="AD764">
        <v>2781.2539999999999</v>
      </c>
      <c r="AE764">
        <v>0</v>
      </c>
      <c r="AF764">
        <v>2781.2539999999999</v>
      </c>
      <c r="AG764">
        <v>-965.76599999999996</v>
      </c>
      <c r="AH764">
        <v>-71.98</v>
      </c>
      <c r="AI764">
        <v>3819</v>
      </c>
      <c r="AJ764">
        <v>0</v>
      </c>
      <c r="AL764">
        <v>0</v>
      </c>
      <c r="AM764" s="1"/>
      <c r="AN764" s="1"/>
      <c r="AO764" s="1"/>
      <c r="AP764">
        <v>0</v>
      </c>
      <c r="AQ764">
        <v>3236.44</v>
      </c>
      <c r="AR764">
        <v>18</v>
      </c>
      <c r="AS764">
        <v>0</v>
      </c>
      <c r="AT764">
        <v>0</v>
      </c>
      <c r="AU764">
        <v>0.5</v>
      </c>
      <c r="AV764">
        <v>0</v>
      </c>
      <c r="AW764">
        <v>0</v>
      </c>
      <c r="AX764">
        <v>0.1</v>
      </c>
      <c r="AY764" t="s">
        <v>112</v>
      </c>
      <c r="AZ764" t="s">
        <v>113</v>
      </c>
      <c r="BA764">
        <v>24.78</v>
      </c>
      <c r="BB764">
        <v>0</v>
      </c>
      <c r="BC764">
        <v>946.34799999999996</v>
      </c>
      <c r="BD764">
        <v>-946.34799999999996</v>
      </c>
      <c r="BE764">
        <v>0</v>
      </c>
      <c r="BF764">
        <v>0</v>
      </c>
      <c r="BG764">
        <v>0</v>
      </c>
      <c r="BH764">
        <v>475</v>
      </c>
      <c r="BI764">
        <v>3.23644</v>
      </c>
      <c r="BL764">
        <v>0</v>
      </c>
      <c r="BM764">
        <v>0</v>
      </c>
      <c r="BN764">
        <v>0</v>
      </c>
      <c r="BO764">
        <v>0</v>
      </c>
      <c r="BP764">
        <v>0</v>
      </c>
      <c r="BS764" t="s">
        <v>1366</v>
      </c>
      <c r="BT764">
        <v>16.181999999999999</v>
      </c>
      <c r="BU764">
        <v>0</v>
      </c>
      <c r="BV764">
        <v>3.2360000000000002</v>
      </c>
      <c r="BW764">
        <v>0</v>
      </c>
      <c r="DC764">
        <f t="shared" si="55"/>
        <v>3819</v>
      </c>
      <c r="DD764">
        <f t="shared" si="56"/>
        <v>946.34799999999996</v>
      </c>
      <c r="DE764">
        <f t="shared" si="57"/>
        <v>19.417999999999999</v>
      </c>
      <c r="DF764">
        <f t="shared" si="58"/>
        <v>71.98</v>
      </c>
      <c r="DG764">
        <f t="shared" si="59"/>
        <v>598.74199999999996</v>
      </c>
      <c r="DH764">
        <v>2781.2539999999999</v>
      </c>
    </row>
    <row r="765" spans="1:112" x14ac:dyDescent="0.3">
      <c r="A765">
        <v>8756275168</v>
      </c>
      <c r="B765">
        <v>10756335116</v>
      </c>
      <c r="C765" s="1">
        <v>45945.45416666667</v>
      </c>
      <c r="D765" s="1">
        <v>45949.611111111109</v>
      </c>
      <c r="E765" t="s">
        <v>957</v>
      </c>
      <c r="F765">
        <v>3194</v>
      </c>
      <c r="G765">
        <v>0</v>
      </c>
      <c r="H765">
        <v>3194</v>
      </c>
      <c r="I765">
        <v>4000</v>
      </c>
      <c r="J765">
        <v>600</v>
      </c>
      <c r="K765" t="s">
        <v>109</v>
      </c>
      <c r="L765">
        <v>18</v>
      </c>
      <c r="M765">
        <v>487.22</v>
      </c>
      <c r="N765">
        <v>0</v>
      </c>
      <c r="O765">
        <v>0</v>
      </c>
      <c r="P765">
        <v>13.534000000000001</v>
      </c>
      <c r="Q765">
        <v>2.7069999999999999</v>
      </c>
      <c r="R765">
        <v>24.78</v>
      </c>
      <c r="S765">
        <v>791.47299999999996</v>
      </c>
      <c r="T765">
        <v>-791.47299999999996</v>
      </c>
      <c r="U765">
        <v>-807.71400000000006</v>
      </c>
      <c r="V765">
        <v>-76.7</v>
      </c>
      <c r="W765">
        <v>0</v>
      </c>
      <c r="X765">
        <v>65</v>
      </c>
      <c r="Y765">
        <v>0</v>
      </c>
      <c r="Z765">
        <v>11.7</v>
      </c>
      <c r="AA765">
        <v>1</v>
      </c>
      <c r="AB765" t="s">
        <v>116</v>
      </c>
      <c r="AC765">
        <v>3400</v>
      </c>
      <c r="AD765">
        <v>2309.5859999999998</v>
      </c>
      <c r="AE765">
        <v>0</v>
      </c>
      <c r="AF765">
        <v>2309.5859999999998</v>
      </c>
      <c r="AG765">
        <v>-807.71400000000006</v>
      </c>
      <c r="AH765">
        <v>-76.7</v>
      </c>
      <c r="AI765">
        <v>3194</v>
      </c>
      <c r="AJ765">
        <v>0</v>
      </c>
      <c r="AL765">
        <v>0</v>
      </c>
      <c r="AM765" s="1"/>
      <c r="AN765" s="1"/>
      <c r="AO765" s="1"/>
      <c r="AP765">
        <v>0</v>
      </c>
      <c r="AQ765">
        <v>2706.78</v>
      </c>
      <c r="AR765">
        <v>18</v>
      </c>
      <c r="AS765">
        <v>0</v>
      </c>
      <c r="AT765">
        <v>0</v>
      </c>
      <c r="AU765">
        <v>0.5</v>
      </c>
      <c r="AV765">
        <v>0</v>
      </c>
      <c r="AW765">
        <v>0</v>
      </c>
      <c r="AX765">
        <v>0.1</v>
      </c>
      <c r="AY765" t="s">
        <v>112</v>
      </c>
      <c r="AZ765" t="s">
        <v>124</v>
      </c>
      <c r="BA765">
        <v>24.78</v>
      </c>
      <c r="BB765">
        <v>0</v>
      </c>
      <c r="BC765">
        <v>791.47299999999996</v>
      </c>
      <c r="BD765">
        <v>-791.47299999999996</v>
      </c>
      <c r="BE765">
        <v>0</v>
      </c>
      <c r="BF765">
        <v>0</v>
      </c>
      <c r="BG765">
        <v>0</v>
      </c>
      <c r="BH765">
        <v>600</v>
      </c>
      <c r="BI765">
        <v>2.7067800000000002</v>
      </c>
      <c r="BL765">
        <v>0</v>
      </c>
      <c r="BM765">
        <v>0</v>
      </c>
      <c r="BN765">
        <v>0</v>
      </c>
      <c r="BO765">
        <v>0</v>
      </c>
      <c r="BP765">
        <v>0</v>
      </c>
      <c r="BS765" t="s">
        <v>1367</v>
      </c>
      <c r="BT765">
        <v>13.534000000000001</v>
      </c>
      <c r="BU765">
        <v>0</v>
      </c>
      <c r="BV765">
        <v>2.7069999999999999</v>
      </c>
      <c r="BW765">
        <v>0</v>
      </c>
      <c r="DC765">
        <f t="shared" si="55"/>
        <v>3194</v>
      </c>
      <c r="DD765">
        <f t="shared" si="56"/>
        <v>791.47299999999996</v>
      </c>
      <c r="DE765">
        <f t="shared" si="57"/>
        <v>16.241</v>
      </c>
      <c r="DF765">
        <f t="shared" si="58"/>
        <v>76.7</v>
      </c>
      <c r="DG765">
        <f t="shared" si="59"/>
        <v>500.75400000000002</v>
      </c>
      <c r="DH765">
        <v>2309.5860000000002</v>
      </c>
    </row>
    <row r="766" spans="1:112" x14ac:dyDescent="0.3">
      <c r="A766">
        <v>8772315382</v>
      </c>
      <c r="B766">
        <v>10772483354</v>
      </c>
      <c r="C766" s="1">
        <v>45957.479166666664</v>
      </c>
      <c r="D766" s="1">
        <v>45960.50277777778</v>
      </c>
      <c r="E766" t="s">
        <v>912</v>
      </c>
      <c r="F766">
        <v>3594</v>
      </c>
      <c r="G766">
        <v>0</v>
      </c>
      <c r="H766">
        <v>3594</v>
      </c>
      <c r="I766">
        <v>4000</v>
      </c>
      <c r="J766">
        <v>200</v>
      </c>
      <c r="K766" t="s">
        <v>109</v>
      </c>
      <c r="L766">
        <v>18</v>
      </c>
      <c r="M766">
        <v>548.24</v>
      </c>
      <c r="N766">
        <v>0</v>
      </c>
      <c r="O766">
        <v>0</v>
      </c>
      <c r="P766">
        <v>15.228999999999999</v>
      </c>
      <c r="Q766">
        <v>3.0459999999999998</v>
      </c>
      <c r="R766">
        <v>25.96</v>
      </c>
      <c r="S766">
        <v>933.00199999999995</v>
      </c>
      <c r="T766">
        <v>-933.00199999999995</v>
      </c>
      <c r="U766">
        <v>-951.27700000000004</v>
      </c>
      <c r="V766">
        <v>-71.98</v>
      </c>
      <c r="W766">
        <v>0</v>
      </c>
      <c r="X766">
        <v>61</v>
      </c>
      <c r="Y766">
        <v>0</v>
      </c>
      <c r="Z766">
        <v>10.98</v>
      </c>
      <c r="AA766">
        <v>1</v>
      </c>
      <c r="AB766" t="s">
        <v>110</v>
      </c>
      <c r="AC766">
        <v>3800</v>
      </c>
      <c r="AD766">
        <v>2570.7429999999999</v>
      </c>
      <c r="AE766">
        <v>0</v>
      </c>
      <c r="AF766">
        <v>2570.7429999999999</v>
      </c>
      <c r="AG766">
        <v>-951.27700000000004</v>
      </c>
      <c r="AH766">
        <v>-71.98</v>
      </c>
      <c r="AI766">
        <v>3594</v>
      </c>
      <c r="AJ766">
        <v>0</v>
      </c>
      <c r="AL766">
        <v>0</v>
      </c>
      <c r="AM766" s="1"/>
      <c r="AN766" s="1"/>
      <c r="AO766" s="1"/>
      <c r="AP766">
        <v>0</v>
      </c>
      <c r="AQ766">
        <v>3045.76</v>
      </c>
      <c r="AR766">
        <v>18</v>
      </c>
      <c r="AS766">
        <v>0</v>
      </c>
      <c r="AT766">
        <v>0</v>
      </c>
      <c r="AU766">
        <v>0.5</v>
      </c>
      <c r="AV766">
        <v>0</v>
      </c>
      <c r="AW766">
        <v>0</v>
      </c>
      <c r="AX766">
        <v>0.1</v>
      </c>
      <c r="AY766" t="s">
        <v>112</v>
      </c>
      <c r="AZ766" t="s">
        <v>160</v>
      </c>
      <c r="BA766">
        <v>25.96</v>
      </c>
      <c r="BB766">
        <v>0</v>
      </c>
      <c r="BC766">
        <v>933.00199999999995</v>
      </c>
      <c r="BD766">
        <v>-933.00199999999995</v>
      </c>
      <c r="BE766">
        <v>0</v>
      </c>
      <c r="BF766">
        <v>0</v>
      </c>
      <c r="BG766">
        <v>0</v>
      </c>
      <c r="BH766">
        <v>200</v>
      </c>
      <c r="BI766">
        <v>3.04576</v>
      </c>
      <c r="BL766">
        <v>0</v>
      </c>
      <c r="BM766">
        <v>0</v>
      </c>
      <c r="BN766">
        <v>0</v>
      </c>
      <c r="BO766">
        <v>0</v>
      </c>
      <c r="BP766">
        <v>0</v>
      </c>
      <c r="BS766" t="s">
        <v>1322</v>
      </c>
      <c r="BT766">
        <v>15.228999999999999</v>
      </c>
      <c r="BU766">
        <v>0</v>
      </c>
      <c r="BV766">
        <v>3.0459999999999998</v>
      </c>
      <c r="BW766">
        <v>0</v>
      </c>
      <c r="DC766">
        <f t="shared" si="55"/>
        <v>3594</v>
      </c>
      <c r="DD766">
        <f t="shared" si="56"/>
        <v>933.00199999999995</v>
      </c>
      <c r="DE766">
        <f t="shared" si="57"/>
        <v>18.274999999999999</v>
      </c>
      <c r="DF766">
        <f t="shared" si="58"/>
        <v>71.98</v>
      </c>
      <c r="DG766">
        <f t="shared" si="59"/>
        <v>563.46900000000005</v>
      </c>
      <c r="DH766">
        <v>2570.7429999999999</v>
      </c>
    </row>
    <row r="767" spans="1:112" x14ac:dyDescent="0.3">
      <c r="A767">
        <v>8771816333</v>
      </c>
      <c r="B767">
        <v>10771984104</v>
      </c>
      <c r="C767" s="1">
        <v>45957.479166666664</v>
      </c>
      <c r="D767" s="1">
        <v>45959.646527777775</v>
      </c>
      <c r="E767" t="s">
        <v>805</v>
      </c>
      <c r="F767">
        <v>3143</v>
      </c>
      <c r="G767">
        <v>0</v>
      </c>
      <c r="H767">
        <v>3143</v>
      </c>
      <c r="I767">
        <v>4000</v>
      </c>
      <c r="J767">
        <v>651</v>
      </c>
      <c r="K767" t="s">
        <v>120</v>
      </c>
      <c r="L767">
        <v>18</v>
      </c>
      <c r="M767">
        <v>0</v>
      </c>
      <c r="N767">
        <v>239.72</v>
      </c>
      <c r="O767">
        <v>239.72</v>
      </c>
      <c r="P767">
        <v>13.318</v>
      </c>
      <c r="Q767">
        <v>2.6640000000000001</v>
      </c>
      <c r="R767">
        <v>21.24</v>
      </c>
      <c r="S767">
        <v>667.57299999999998</v>
      </c>
      <c r="T767">
        <v>-667.57299999999998</v>
      </c>
      <c r="U767">
        <v>-683.55499999999995</v>
      </c>
      <c r="V767">
        <v>-71.98</v>
      </c>
      <c r="W767">
        <v>0</v>
      </c>
      <c r="X767">
        <v>61</v>
      </c>
      <c r="Y767">
        <v>0</v>
      </c>
      <c r="Z767">
        <v>10.98</v>
      </c>
      <c r="AA767">
        <v>1</v>
      </c>
      <c r="AB767" t="s">
        <v>131</v>
      </c>
      <c r="AC767">
        <v>3349</v>
      </c>
      <c r="AD767">
        <v>2387.4650000000001</v>
      </c>
      <c r="AE767">
        <v>0</v>
      </c>
      <c r="AF767">
        <v>2387.4650000000001</v>
      </c>
      <c r="AG767">
        <v>-683.55499999999995</v>
      </c>
      <c r="AH767">
        <v>-71.98</v>
      </c>
      <c r="AI767">
        <v>3143</v>
      </c>
      <c r="AJ767">
        <v>0</v>
      </c>
      <c r="AL767">
        <v>0</v>
      </c>
      <c r="AM767" s="1"/>
      <c r="AN767" s="1"/>
      <c r="AO767" s="1"/>
      <c r="AP767">
        <v>0</v>
      </c>
      <c r="AQ767">
        <v>2663.56</v>
      </c>
      <c r="AR767">
        <v>0</v>
      </c>
      <c r="AS767">
        <v>9</v>
      </c>
      <c r="AT767">
        <v>9</v>
      </c>
      <c r="AU767">
        <v>0</v>
      </c>
      <c r="AV767">
        <v>0.25</v>
      </c>
      <c r="AW767">
        <v>0.25</v>
      </c>
      <c r="AX767">
        <v>0.1</v>
      </c>
      <c r="AY767" t="s">
        <v>112</v>
      </c>
      <c r="AZ767" t="s">
        <v>128</v>
      </c>
      <c r="BA767">
        <v>21.24</v>
      </c>
      <c r="BB767">
        <v>0</v>
      </c>
      <c r="BC767">
        <v>667.57299999999998</v>
      </c>
      <c r="BD767">
        <v>-667.57299999999998</v>
      </c>
      <c r="BE767">
        <v>0</v>
      </c>
      <c r="BF767">
        <v>0</v>
      </c>
      <c r="BG767">
        <v>0</v>
      </c>
      <c r="BH767">
        <v>651</v>
      </c>
      <c r="BI767">
        <v>2.6635599999999999</v>
      </c>
      <c r="BL767">
        <v>0</v>
      </c>
      <c r="BM767">
        <v>0</v>
      </c>
      <c r="BN767">
        <v>0</v>
      </c>
      <c r="BO767">
        <v>0</v>
      </c>
      <c r="BP767">
        <v>0</v>
      </c>
      <c r="BS767" t="s">
        <v>1368</v>
      </c>
      <c r="BT767">
        <v>13.318</v>
      </c>
      <c r="BU767">
        <v>0</v>
      </c>
      <c r="BV767">
        <v>2.6640000000000001</v>
      </c>
      <c r="BW767">
        <v>0</v>
      </c>
      <c r="DC767">
        <f t="shared" si="55"/>
        <v>3143</v>
      </c>
      <c r="DD767">
        <f t="shared" si="56"/>
        <v>667.57299999999998</v>
      </c>
      <c r="DE767">
        <f t="shared" si="57"/>
        <v>15.981999999999999</v>
      </c>
      <c r="DF767">
        <f t="shared" si="58"/>
        <v>71.98</v>
      </c>
      <c r="DG767">
        <f t="shared" si="59"/>
        <v>492.75799999999998</v>
      </c>
      <c r="DH767">
        <v>2387.4650000000001</v>
      </c>
    </row>
    <row r="768" spans="1:112" x14ac:dyDescent="0.3">
      <c r="A768">
        <v>8749791675</v>
      </c>
      <c r="B768">
        <v>10749821557</v>
      </c>
      <c r="C768" s="1">
        <v>45942.466666666667</v>
      </c>
      <c r="D768" s="1">
        <v>45946.706250000003</v>
      </c>
      <c r="E768" t="s">
        <v>1369</v>
      </c>
      <c r="F768">
        <v>2150</v>
      </c>
      <c r="G768">
        <v>2150</v>
      </c>
      <c r="H768">
        <v>0</v>
      </c>
      <c r="I768">
        <v>4500</v>
      </c>
      <c r="J768">
        <v>2144</v>
      </c>
      <c r="K768" t="s">
        <v>109</v>
      </c>
      <c r="L768">
        <v>5</v>
      </c>
      <c r="M768">
        <v>102.38</v>
      </c>
      <c r="N768">
        <v>0</v>
      </c>
      <c r="O768">
        <v>0</v>
      </c>
      <c r="P768">
        <v>10.238</v>
      </c>
      <c r="Q768">
        <v>2.048</v>
      </c>
      <c r="R768">
        <v>31.86</v>
      </c>
      <c r="S768">
        <v>684.99</v>
      </c>
      <c r="T768">
        <v>-684.99</v>
      </c>
      <c r="U768">
        <v>-697.27599999999995</v>
      </c>
      <c r="V768">
        <v>-71.98</v>
      </c>
      <c r="W768">
        <v>0</v>
      </c>
      <c r="X768">
        <v>61</v>
      </c>
      <c r="Y768">
        <v>0</v>
      </c>
      <c r="Z768">
        <v>10.98</v>
      </c>
      <c r="AA768">
        <v>1</v>
      </c>
      <c r="AB768" t="s">
        <v>116</v>
      </c>
      <c r="AC768">
        <v>2356</v>
      </c>
      <c r="AD768">
        <v>1380.7439999999999</v>
      </c>
      <c r="AE768">
        <v>0</v>
      </c>
      <c r="AF768">
        <v>1380.7439999999999</v>
      </c>
      <c r="AG768">
        <v>0</v>
      </c>
      <c r="AI768">
        <v>0</v>
      </c>
      <c r="AJ768">
        <v>-697.27599999999995</v>
      </c>
      <c r="AK768">
        <v>-71.98</v>
      </c>
      <c r="AL768">
        <v>2150</v>
      </c>
      <c r="AM768" s="1"/>
      <c r="AN768" s="1"/>
      <c r="AO768" s="1"/>
      <c r="AP768">
        <v>0</v>
      </c>
      <c r="AQ768">
        <v>2047.62</v>
      </c>
      <c r="AR768">
        <v>5</v>
      </c>
      <c r="AS768">
        <v>0</v>
      </c>
      <c r="AT768">
        <v>0</v>
      </c>
      <c r="AU768">
        <v>0.5</v>
      </c>
      <c r="AV768">
        <v>0</v>
      </c>
      <c r="AW768">
        <v>0</v>
      </c>
      <c r="AX768">
        <v>0.1</v>
      </c>
      <c r="AY768" t="s">
        <v>127</v>
      </c>
      <c r="AZ768" t="s">
        <v>128</v>
      </c>
      <c r="BC768">
        <v>0</v>
      </c>
      <c r="BD768">
        <v>0</v>
      </c>
      <c r="BE768">
        <v>0</v>
      </c>
      <c r="BF768">
        <v>0</v>
      </c>
      <c r="BG768">
        <v>0</v>
      </c>
      <c r="BJ768">
        <v>31.86</v>
      </c>
      <c r="BK768">
        <v>0</v>
      </c>
      <c r="BL768">
        <v>684.99</v>
      </c>
      <c r="BM768">
        <v>-684.99</v>
      </c>
      <c r="BN768">
        <v>0</v>
      </c>
      <c r="BO768">
        <v>0</v>
      </c>
      <c r="BP768">
        <v>0</v>
      </c>
      <c r="BQ768">
        <v>2144</v>
      </c>
      <c r="BR768">
        <v>2.0476200000000002</v>
      </c>
      <c r="BS768" t="s">
        <v>1370</v>
      </c>
      <c r="BT768">
        <v>0</v>
      </c>
      <c r="BU768">
        <v>10.238</v>
      </c>
      <c r="BV768">
        <v>0</v>
      </c>
      <c r="BW768">
        <v>2.048</v>
      </c>
      <c r="DC768">
        <f t="shared" si="55"/>
        <v>2150</v>
      </c>
      <c r="DD768">
        <f t="shared" si="56"/>
        <v>684.99</v>
      </c>
      <c r="DE768">
        <f t="shared" si="57"/>
        <v>12.286</v>
      </c>
      <c r="DF768">
        <f t="shared" si="58"/>
        <v>71.98</v>
      </c>
      <c r="DG768">
        <f t="shared" si="59"/>
        <v>112.61799999999999</v>
      </c>
      <c r="DH768">
        <v>1380.7439999999999</v>
      </c>
    </row>
    <row r="769" spans="1:112" x14ac:dyDescent="0.3">
      <c r="A769">
        <v>8761996251</v>
      </c>
      <c r="B769">
        <v>10762096953</v>
      </c>
      <c r="C769" s="1">
        <v>45948.762499999997</v>
      </c>
      <c r="D769" s="1">
        <v>45955.657638888886</v>
      </c>
      <c r="E769" t="s">
        <v>1371</v>
      </c>
      <c r="F769">
        <v>2549</v>
      </c>
      <c r="G769">
        <v>2549</v>
      </c>
      <c r="H769">
        <v>0</v>
      </c>
      <c r="I769">
        <v>3250</v>
      </c>
      <c r="J769">
        <v>495</v>
      </c>
      <c r="K769" t="s">
        <v>109</v>
      </c>
      <c r="L769">
        <v>5</v>
      </c>
      <c r="M769">
        <v>121.38</v>
      </c>
      <c r="N769">
        <v>0</v>
      </c>
      <c r="O769">
        <v>0</v>
      </c>
      <c r="P769">
        <v>12.138</v>
      </c>
      <c r="Q769">
        <v>2.4279999999999999</v>
      </c>
      <c r="R769">
        <v>25.96</v>
      </c>
      <c r="S769">
        <v>661.72</v>
      </c>
      <c r="T769">
        <v>-661.72</v>
      </c>
      <c r="U769">
        <v>-676.28599999999994</v>
      </c>
      <c r="V769">
        <v>-76.7</v>
      </c>
      <c r="W769">
        <v>0</v>
      </c>
      <c r="X769">
        <v>65</v>
      </c>
      <c r="Y769">
        <v>0</v>
      </c>
      <c r="Z769">
        <v>11.7</v>
      </c>
      <c r="AA769">
        <v>1</v>
      </c>
      <c r="AB769" t="s">
        <v>116</v>
      </c>
      <c r="AC769">
        <v>2755</v>
      </c>
      <c r="AD769">
        <v>1796.0139999999999</v>
      </c>
      <c r="AE769">
        <v>0</v>
      </c>
      <c r="AF769">
        <v>1796.0139999999999</v>
      </c>
      <c r="AG769">
        <v>-590.25900000000001</v>
      </c>
      <c r="AH769">
        <v>-66.943759999999997</v>
      </c>
      <c r="AI769">
        <v>2224.7550000000001</v>
      </c>
      <c r="AJ769">
        <v>-86.027000000000001</v>
      </c>
      <c r="AK769">
        <v>-9.75624</v>
      </c>
      <c r="AL769">
        <v>324.245</v>
      </c>
      <c r="AM769" s="1"/>
      <c r="AN769" s="1"/>
      <c r="AO769" s="1"/>
      <c r="AP769">
        <v>300</v>
      </c>
      <c r="AQ769">
        <v>2427.62</v>
      </c>
      <c r="AR769">
        <v>5</v>
      </c>
      <c r="AS769">
        <v>0</v>
      </c>
      <c r="AT769">
        <v>0</v>
      </c>
      <c r="AU769">
        <v>0.5</v>
      </c>
      <c r="AV769">
        <v>0</v>
      </c>
      <c r="AW769">
        <v>0</v>
      </c>
      <c r="AX769">
        <v>0.1</v>
      </c>
      <c r="AY769" t="s">
        <v>121</v>
      </c>
      <c r="AZ769" t="s">
        <v>113</v>
      </c>
      <c r="BC769">
        <v>0</v>
      </c>
      <c r="BD769">
        <v>0</v>
      </c>
      <c r="BE769">
        <v>0</v>
      </c>
      <c r="BF769">
        <v>0</v>
      </c>
      <c r="BG769">
        <v>0</v>
      </c>
      <c r="BJ769">
        <v>25.96</v>
      </c>
      <c r="BK769">
        <v>0</v>
      </c>
      <c r="BL769">
        <v>661.72</v>
      </c>
      <c r="BM769">
        <v>-661.72</v>
      </c>
      <c r="BN769">
        <v>0</v>
      </c>
      <c r="BO769">
        <v>0</v>
      </c>
      <c r="BP769">
        <v>0</v>
      </c>
      <c r="BQ769">
        <v>495</v>
      </c>
      <c r="BR769">
        <v>2.4276200000000001</v>
      </c>
      <c r="BS769" t="s">
        <v>1372</v>
      </c>
      <c r="BT769">
        <v>10.593999999999999</v>
      </c>
      <c r="BU769">
        <v>1.544</v>
      </c>
      <c r="BV769">
        <v>2.1190000000000002</v>
      </c>
      <c r="BW769">
        <v>0.309</v>
      </c>
      <c r="DC769">
        <f t="shared" si="55"/>
        <v>2549</v>
      </c>
      <c r="DD769">
        <f t="shared" si="56"/>
        <v>661.72</v>
      </c>
      <c r="DE769">
        <f t="shared" si="57"/>
        <v>14.565999999999999</v>
      </c>
      <c r="DF769">
        <f t="shared" si="58"/>
        <v>76.7</v>
      </c>
      <c r="DG769">
        <f t="shared" si="59"/>
        <v>133.518</v>
      </c>
      <c r="DH769">
        <v>1796.0139999999999</v>
      </c>
    </row>
    <row r="770" spans="1:112" x14ac:dyDescent="0.3">
      <c r="A770">
        <v>8769389064</v>
      </c>
      <c r="B770">
        <v>10769548124</v>
      </c>
      <c r="C770" s="1">
        <v>45955.445138888892</v>
      </c>
      <c r="D770" s="1">
        <v>45958.535416666666</v>
      </c>
      <c r="E770" t="s">
        <v>257</v>
      </c>
      <c r="F770">
        <v>2394</v>
      </c>
      <c r="G770">
        <v>0</v>
      </c>
      <c r="H770">
        <v>2394</v>
      </c>
      <c r="I770">
        <v>4500</v>
      </c>
      <c r="J770">
        <v>1900</v>
      </c>
      <c r="K770" t="s">
        <v>109</v>
      </c>
      <c r="L770">
        <v>5</v>
      </c>
      <c r="M770">
        <v>114</v>
      </c>
      <c r="N770">
        <v>0</v>
      </c>
      <c r="O770">
        <v>0</v>
      </c>
      <c r="P770">
        <v>11.4</v>
      </c>
      <c r="Q770">
        <v>2.2799999999999998</v>
      </c>
      <c r="R770">
        <v>25.96</v>
      </c>
      <c r="S770">
        <v>621.48199999999997</v>
      </c>
      <c r="T770">
        <v>-621.48199999999997</v>
      </c>
      <c r="U770">
        <v>-635.16200000000003</v>
      </c>
      <c r="V770">
        <v>-71.98</v>
      </c>
      <c r="W770">
        <v>0</v>
      </c>
      <c r="X770">
        <v>61</v>
      </c>
      <c r="Y770">
        <v>0</v>
      </c>
      <c r="Z770">
        <v>10.98</v>
      </c>
      <c r="AA770">
        <v>1</v>
      </c>
      <c r="AB770" t="s">
        <v>110</v>
      </c>
      <c r="AC770">
        <v>2600</v>
      </c>
      <c r="AD770">
        <v>1686.8579999999999</v>
      </c>
      <c r="AE770">
        <v>0</v>
      </c>
      <c r="AF770">
        <v>1686.8579999999999</v>
      </c>
      <c r="AG770">
        <v>-635.16200000000003</v>
      </c>
      <c r="AH770">
        <v>-71.98</v>
      </c>
      <c r="AI770">
        <v>2394</v>
      </c>
      <c r="AJ770">
        <v>0</v>
      </c>
      <c r="AL770">
        <v>0</v>
      </c>
      <c r="AM770" s="1"/>
      <c r="AN770" s="1"/>
      <c r="AO770" s="1"/>
      <c r="AP770">
        <v>0</v>
      </c>
      <c r="AQ770">
        <v>2280</v>
      </c>
      <c r="AR770">
        <v>5</v>
      </c>
      <c r="AS770">
        <v>0</v>
      </c>
      <c r="AT770">
        <v>0</v>
      </c>
      <c r="AU770">
        <v>0.5</v>
      </c>
      <c r="AV770">
        <v>0</v>
      </c>
      <c r="AW770">
        <v>0</v>
      </c>
      <c r="AX770">
        <v>0.1</v>
      </c>
      <c r="AY770" t="s">
        <v>112</v>
      </c>
      <c r="AZ770" t="s">
        <v>160</v>
      </c>
      <c r="BA770">
        <v>25.96</v>
      </c>
      <c r="BB770">
        <v>0</v>
      </c>
      <c r="BC770">
        <v>621.48199999999997</v>
      </c>
      <c r="BD770">
        <v>-621.48199999999997</v>
      </c>
      <c r="BE770">
        <v>0</v>
      </c>
      <c r="BF770">
        <v>0</v>
      </c>
      <c r="BG770">
        <v>0</v>
      </c>
      <c r="BH770">
        <v>1900</v>
      </c>
      <c r="BI770">
        <v>2.2799999999999998</v>
      </c>
      <c r="BL770">
        <v>0</v>
      </c>
      <c r="BM770">
        <v>0</v>
      </c>
      <c r="BN770">
        <v>0</v>
      </c>
      <c r="BO770">
        <v>0</v>
      </c>
      <c r="BP770">
        <v>0</v>
      </c>
      <c r="BS770" t="s">
        <v>1373</v>
      </c>
      <c r="BT770">
        <v>11.4</v>
      </c>
      <c r="BU770">
        <v>0</v>
      </c>
      <c r="BV770">
        <v>2.2799999999999998</v>
      </c>
      <c r="BW770">
        <v>0</v>
      </c>
      <c r="DC770">
        <f t="shared" ref="DC770:DC829" si="60">IFERROR(G770,0)+IFERROR(H770,0)</f>
        <v>2394</v>
      </c>
      <c r="DD770">
        <f t="shared" ref="DD770:DD829" si="61">ABS(IFERROR(T770,0))</f>
        <v>621.48199999999997</v>
      </c>
      <c r="DE770">
        <f t="shared" ref="DE770:DE829" si="62">ABS(IFERROR(P770,0)+IFERROR(Q770,0))</f>
        <v>13.68</v>
      </c>
      <c r="DF770">
        <f t="shared" ref="DF770:DF829" si="63">ABS(IFERROR(AH770,0))+ABS(IFERROR(AK770,0))+IFERROR(W770,0)</f>
        <v>71.98</v>
      </c>
      <c r="DG770">
        <f t="shared" ref="DG770:DG829" si="64">IFERROR(M770,0)+IFERROR(N770,0)+IFERROR(O770,0)+IFERROR(P770,0)</f>
        <v>125.4</v>
      </c>
      <c r="DH770">
        <v>1686.8579999999999</v>
      </c>
    </row>
    <row r="771" spans="1:112" x14ac:dyDescent="0.3">
      <c r="A771">
        <v>8754602164</v>
      </c>
      <c r="B771">
        <v>10754652134</v>
      </c>
      <c r="C771" s="1">
        <v>45944.447916666664</v>
      </c>
      <c r="D771" s="1">
        <v>45947.477777777778</v>
      </c>
      <c r="E771" t="s">
        <v>1374</v>
      </c>
      <c r="F771">
        <v>391</v>
      </c>
      <c r="G771">
        <v>391</v>
      </c>
      <c r="H771">
        <v>0</v>
      </c>
      <c r="I771">
        <v>3000</v>
      </c>
      <c r="J771">
        <v>2550</v>
      </c>
      <c r="K771" t="s">
        <v>109</v>
      </c>
      <c r="L771">
        <v>5</v>
      </c>
      <c r="M771">
        <v>18.62</v>
      </c>
      <c r="N771">
        <v>0</v>
      </c>
      <c r="O771">
        <v>0</v>
      </c>
      <c r="P771">
        <v>1.8620000000000001</v>
      </c>
      <c r="Q771">
        <v>0.372</v>
      </c>
      <c r="R771">
        <v>2.36</v>
      </c>
      <c r="S771">
        <v>9.2279999999999998</v>
      </c>
      <c r="T771">
        <v>-9.2279999999999998</v>
      </c>
      <c r="U771">
        <v>-11.462</v>
      </c>
      <c r="V771">
        <v>-31.86</v>
      </c>
      <c r="W771">
        <v>0</v>
      </c>
      <c r="X771">
        <v>27</v>
      </c>
      <c r="Y771">
        <v>0</v>
      </c>
      <c r="Z771">
        <v>4.8600000000000003</v>
      </c>
      <c r="AA771">
        <v>1</v>
      </c>
      <c r="AB771" t="s">
        <v>110</v>
      </c>
      <c r="AC771">
        <v>450</v>
      </c>
      <c r="AD771">
        <v>347.678</v>
      </c>
      <c r="AE771">
        <v>0</v>
      </c>
      <c r="AF771">
        <v>347.678</v>
      </c>
      <c r="AG771">
        <v>0</v>
      </c>
      <c r="AI771">
        <v>0</v>
      </c>
      <c r="AJ771">
        <v>-11.462</v>
      </c>
      <c r="AK771">
        <v>-31.86</v>
      </c>
      <c r="AL771">
        <v>391</v>
      </c>
      <c r="AM771" s="1"/>
      <c r="AN771" s="1"/>
      <c r="AO771" s="1"/>
      <c r="AP771">
        <v>0</v>
      </c>
      <c r="AQ771">
        <v>372.38</v>
      </c>
      <c r="AR771">
        <v>5</v>
      </c>
      <c r="AS771">
        <v>0</v>
      </c>
      <c r="AT771">
        <v>0</v>
      </c>
      <c r="AU771">
        <v>0.5</v>
      </c>
      <c r="AV771">
        <v>0</v>
      </c>
      <c r="AW771">
        <v>0</v>
      </c>
      <c r="AX771">
        <v>0.1</v>
      </c>
      <c r="AY771" t="s">
        <v>127</v>
      </c>
      <c r="AZ771" t="s">
        <v>128</v>
      </c>
      <c r="BC771">
        <v>0</v>
      </c>
      <c r="BD771">
        <v>0</v>
      </c>
      <c r="BE771">
        <v>0</v>
      </c>
      <c r="BF771">
        <v>0</v>
      </c>
      <c r="BG771">
        <v>0</v>
      </c>
      <c r="BJ771">
        <v>2.36</v>
      </c>
      <c r="BK771">
        <v>0</v>
      </c>
      <c r="BL771">
        <v>9.2279999999999998</v>
      </c>
      <c r="BM771">
        <v>-9.2279999999999998</v>
      </c>
      <c r="BN771">
        <v>0</v>
      </c>
      <c r="BO771">
        <v>0</v>
      </c>
      <c r="BP771">
        <v>0</v>
      </c>
      <c r="BQ771">
        <v>2550</v>
      </c>
      <c r="BR771">
        <v>0.37237999999999999</v>
      </c>
      <c r="BS771" t="s">
        <v>1375</v>
      </c>
      <c r="BT771">
        <v>0</v>
      </c>
      <c r="BU771">
        <v>1.8620000000000001</v>
      </c>
      <c r="BV771">
        <v>0</v>
      </c>
      <c r="BW771">
        <v>0.372</v>
      </c>
      <c r="DC771">
        <f t="shared" si="60"/>
        <v>391</v>
      </c>
      <c r="DD771">
        <f t="shared" si="61"/>
        <v>9.2279999999999998</v>
      </c>
      <c r="DE771">
        <f t="shared" si="62"/>
        <v>2.234</v>
      </c>
      <c r="DF771">
        <f t="shared" si="63"/>
        <v>31.86</v>
      </c>
      <c r="DG771">
        <f t="shared" si="64"/>
        <v>20.481999999999999</v>
      </c>
      <c r="DH771">
        <v>347.678</v>
      </c>
    </row>
    <row r="772" spans="1:112" x14ac:dyDescent="0.3">
      <c r="A772">
        <v>8755577096</v>
      </c>
      <c r="B772">
        <v>10755637037</v>
      </c>
      <c r="C772" s="1">
        <v>45944.813194444447</v>
      </c>
      <c r="D772" s="1">
        <v>45950.404861111114</v>
      </c>
      <c r="E772" t="s">
        <v>1376</v>
      </c>
      <c r="F772">
        <v>4751</v>
      </c>
      <c r="G772">
        <v>4751</v>
      </c>
      <c r="H772">
        <v>0</v>
      </c>
      <c r="I772">
        <v>5250</v>
      </c>
      <c r="J772">
        <v>293</v>
      </c>
      <c r="K772" t="s">
        <v>109</v>
      </c>
      <c r="L772">
        <v>18</v>
      </c>
      <c r="M772">
        <v>724.73</v>
      </c>
      <c r="N772">
        <v>0</v>
      </c>
      <c r="O772">
        <v>0</v>
      </c>
      <c r="P772">
        <v>20.131</v>
      </c>
      <c r="Q772">
        <v>4.0259999999999998</v>
      </c>
      <c r="R772">
        <v>31.86</v>
      </c>
      <c r="S772">
        <v>1513.6690000000001</v>
      </c>
      <c r="T772">
        <v>-1513.6690000000001</v>
      </c>
      <c r="U772">
        <v>-1537.826</v>
      </c>
      <c r="V772">
        <v>-71.98</v>
      </c>
      <c r="W772">
        <v>0</v>
      </c>
      <c r="X772">
        <v>61</v>
      </c>
      <c r="Y772">
        <v>0</v>
      </c>
      <c r="Z772">
        <v>10.98</v>
      </c>
      <c r="AA772">
        <v>1</v>
      </c>
      <c r="AB772" t="s">
        <v>116</v>
      </c>
      <c r="AC772">
        <v>4957</v>
      </c>
      <c r="AD772">
        <v>3141.194</v>
      </c>
      <c r="AE772">
        <v>0</v>
      </c>
      <c r="AF772">
        <v>3141.194</v>
      </c>
      <c r="AG772">
        <v>-1537.826</v>
      </c>
      <c r="AH772">
        <v>-71.98</v>
      </c>
      <c r="AI772">
        <v>4751</v>
      </c>
      <c r="AJ772">
        <v>0</v>
      </c>
      <c r="AL772">
        <v>0</v>
      </c>
      <c r="AM772" s="1"/>
      <c r="AN772" s="1"/>
      <c r="AO772" s="1"/>
      <c r="AP772">
        <v>0</v>
      </c>
      <c r="AQ772">
        <v>4026.27</v>
      </c>
      <c r="AR772">
        <v>18</v>
      </c>
      <c r="AS772">
        <v>0</v>
      </c>
      <c r="AT772">
        <v>0</v>
      </c>
      <c r="AU772">
        <v>0.5</v>
      </c>
      <c r="AV772">
        <v>0</v>
      </c>
      <c r="AW772">
        <v>0</v>
      </c>
      <c r="AX772">
        <v>0.1</v>
      </c>
      <c r="AY772" t="s">
        <v>127</v>
      </c>
      <c r="AZ772" t="s">
        <v>128</v>
      </c>
      <c r="BC772">
        <v>0</v>
      </c>
      <c r="BD772">
        <v>0</v>
      </c>
      <c r="BE772">
        <v>0</v>
      </c>
      <c r="BF772">
        <v>0</v>
      </c>
      <c r="BG772">
        <v>0</v>
      </c>
      <c r="BJ772">
        <v>31.86</v>
      </c>
      <c r="BK772">
        <v>0</v>
      </c>
      <c r="BL772">
        <v>1513.6690000000001</v>
      </c>
      <c r="BM772">
        <v>-1513.6690000000001</v>
      </c>
      <c r="BN772">
        <v>0</v>
      </c>
      <c r="BO772">
        <v>0</v>
      </c>
      <c r="BP772">
        <v>0</v>
      </c>
      <c r="BQ772">
        <v>293</v>
      </c>
      <c r="BR772">
        <v>4.0262700000000002</v>
      </c>
      <c r="BS772" t="s">
        <v>1377</v>
      </c>
      <c r="BT772">
        <v>20.131</v>
      </c>
      <c r="BU772">
        <v>0</v>
      </c>
      <c r="BV772">
        <v>4.0259999999999998</v>
      </c>
      <c r="BW772">
        <v>0</v>
      </c>
      <c r="DC772">
        <f t="shared" si="60"/>
        <v>4751</v>
      </c>
      <c r="DD772">
        <f t="shared" si="61"/>
        <v>1513.6690000000001</v>
      </c>
      <c r="DE772">
        <f t="shared" si="62"/>
        <v>24.157</v>
      </c>
      <c r="DF772">
        <f t="shared" si="63"/>
        <v>71.98</v>
      </c>
      <c r="DG772">
        <f t="shared" si="64"/>
        <v>744.86099999999999</v>
      </c>
      <c r="DH772">
        <v>3141.194</v>
      </c>
    </row>
    <row r="773" spans="1:112" x14ac:dyDescent="0.3">
      <c r="A773">
        <v>8750637814</v>
      </c>
      <c r="B773">
        <v>10750672279</v>
      </c>
      <c r="C773" s="1">
        <v>45942.659722222219</v>
      </c>
      <c r="D773" s="1">
        <v>45948.64166666667</v>
      </c>
      <c r="E773" t="s">
        <v>1378</v>
      </c>
      <c r="F773">
        <v>2526</v>
      </c>
      <c r="G773">
        <v>2526</v>
      </c>
      <c r="H773">
        <v>0</v>
      </c>
      <c r="I773">
        <v>3500</v>
      </c>
      <c r="J773">
        <v>768</v>
      </c>
      <c r="K773" t="s">
        <v>109</v>
      </c>
      <c r="L773">
        <v>5</v>
      </c>
      <c r="M773">
        <v>120.29</v>
      </c>
      <c r="N773">
        <v>0</v>
      </c>
      <c r="O773">
        <v>0</v>
      </c>
      <c r="P773">
        <v>12.029</v>
      </c>
      <c r="Q773">
        <v>2.4060000000000001</v>
      </c>
      <c r="R773">
        <v>21.24</v>
      </c>
      <c r="S773">
        <v>536.52200000000005</v>
      </c>
      <c r="T773">
        <v>-536.52200000000005</v>
      </c>
      <c r="U773">
        <v>-550.95699999999999</v>
      </c>
      <c r="V773">
        <v>-71.98</v>
      </c>
      <c r="W773">
        <v>0</v>
      </c>
      <c r="X773">
        <v>61</v>
      </c>
      <c r="Y773">
        <v>0</v>
      </c>
      <c r="Z773">
        <v>10.98</v>
      </c>
      <c r="AA773">
        <v>1</v>
      </c>
      <c r="AB773" t="s">
        <v>116</v>
      </c>
      <c r="AC773">
        <v>2732</v>
      </c>
      <c r="AD773">
        <v>1903.0630000000001</v>
      </c>
      <c r="AE773">
        <v>0</v>
      </c>
      <c r="AF773">
        <v>1903.0630000000001</v>
      </c>
      <c r="AG773">
        <v>0</v>
      </c>
      <c r="AI773">
        <v>0</v>
      </c>
      <c r="AJ773">
        <v>-550.95699999999999</v>
      </c>
      <c r="AK773">
        <v>-71.98</v>
      </c>
      <c r="AL773">
        <v>2526</v>
      </c>
      <c r="AM773" s="1"/>
      <c r="AN773" s="1"/>
      <c r="AO773" s="1"/>
      <c r="AP773">
        <v>0</v>
      </c>
      <c r="AQ773">
        <v>2405.71</v>
      </c>
      <c r="AR773">
        <v>5</v>
      </c>
      <c r="AS773">
        <v>0</v>
      </c>
      <c r="AT773">
        <v>0</v>
      </c>
      <c r="AU773">
        <v>0.5</v>
      </c>
      <c r="AV773">
        <v>0</v>
      </c>
      <c r="AW773">
        <v>0</v>
      </c>
      <c r="AX773">
        <v>0.1</v>
      </c>
      <c r="AY773" t="s">
        <v>112</v>
      </c>
      <c r="AZ773" t="s">
        <v>128</v>
      </c>
      <c r="BC773">
        <v>0</v>
      </c>
      <c r="BD773">
        <v>0</v>
      </c>
      <c r="BE773">
        <v>0</v>
      </c>
      <c r="BF773">
        <v>0</v>
      </c>
      <c r="BG773">
        <v>0</v>
      </c>
      <c r="BJ773">
        <v>21.24</v>
      </c>
      <c r="BK773">
        <v>0</v>
      </c>
      <c r="BL773">
        <v>536.52200000000005</v>
      </c>
      <c r="BM773">
        <v>-536.52200000000005</v>
      </c>
      <c r="BN773">
        <v>0</v>
      </c>
      <c r="BO773">
        <v>0</v>
      </c>
      <c r="BP773">
        <v>0</v>
      </c>
      <c r="BQ773">
        <v>768</v>
      </c>
      <c r="BR773">
        <v>2.40571</v>
      </c>
      <c r="BS773" t="s">
        <v>1379</v>
      </c>
      <c r="BT773">
        <v>0</v>
      </c>
      <c r="BU773">
        <v>12.029</v>
      </c>
      <c r="BV773">
        <v>0</v>
      </c>
      <c r="BW773">
        <v>2.4060000000000001</v>
      </c>
      <c r="DC773">
        <f t="shared" si="60"/>
        <v>2526</v>
      </c>
      <c r="DD773">
        <f t="shared" si="61"/>
        <v>536.52200000000005</v>
      </c>
      <c r="DE773">
        <f t="shared" si="62"/>
        <v>14.435</v>
      </c>
      <c r="DF773">
        <f t="shared" si="63"/>
        <v>71.98</v>
      </c>
      <c r="DG773">
        <f t="shared" si="64"/>
        <v>132.31900000000002</v>
      </c>
      <c r="DH773">
        <v>1903.0630000000001</v>
      </c>
    </row>
    <row r="774" spans="1:112" x14ac:dyDescent="0.3">
      <c r="A774">
        <v>8756545460</v>
      </c>
      <c r="B774">
        <v>10756605477</v>
      </c>
      <c r="C774" s="1">
        <v>45945.45416666667</v>
      </c>
      <c r="D774" s="1">
        <v>45949.720833333333</v>
      </c>
      <c r="E774" t="s">
        <v>1380</v>
      </c>
      <c r="F774">
        <v>3954.99</v>
      </c>
      <c r="G774">
        <v>3955</v>
      </c>
      <c r="H774">
        <v>0</v>
      </c>
      <c r="I774">
        <v>4500</v>
      </c>
      <c r="J774">
        <v>339</v>
      </c>
      <c r="K774" t="s">
        <v>109</v>
      </c>
      <c r="L774">
        <v>18</v>
      </c>
      <c r="M774">
        <v>603.29999999999995</v>
      </c>
      <c r="N774">
        <v>0</v>
      </c>
      <c r="O774">
        <v>0</v>
      </c>
      <c r="P774">
        <v>16.757999999999999</v>
      </c>
      <c r="Q774">
        <v>3.3519999999999999</v>
      </c>
      <c r="R774">
        <v>24.78</v>
      </c>
      <c r="S774">
        <v>980.04899999999998</v>
      </c>
      <c r="T774">
        <v>-980.04899999999998</v>
      </c>
      <c r="U774">
        <v>-1000.159</v>
      </c>
      <c r="V774">
        <v>-76.7</v>
      </c>
      <c r="W774">
        <v>0</v>
      </c>
      <c r="X774">
        <v>65</v>
      </c>
      <c r="Y774">
        <v>0</v>
      </c>
      <c r="Z774">
        <v>11.7</v>
      </c>
      <c r="AA774">
        <v>1</v>
      </c>
      <c r="AB774" t="s">
        <v>110</v>
      </c>
      <c r="AC774">
        <v>4161</v>
      </c>
      <c r="AD774">
        <v>2878.1410000000001</v>
      </c>
      <c r="AE774">
        <v>0</v>
      </c>
      <c r="AF774">
        <v>2878.1410000000001</v>
      </c>
      <c r="AG774">
        <v>0</v>
      </c>
      <c r="AI774">
        <v>0</v>
      </c>
      <c r="AJ774">
        <v>-1000.159</v>
      </c>
      <c r="AK774">
        <v>-76.7</v>
      </c>
      <c r="AL774">
        <v>3955</v>
      </c>
      <c r="AM774" s="1"/>
      <c r="AN774" s="1"/>
      <c r="AO774" s="1"/>
      <c r="AP774">
        <v>0</v>
      </c>
      <c r="AQ774">
        <v>3351.69</v>
      </c>
      <c r="AR774">
        <v>18</v>
      </c>
      <c r="AS774">
        <v>0</v>
      </c>
      <c r="AT774">
        <v>0</v>
      </c>
      <c r="AU774">
        <v>0.5</v>
      </c>
      <c r="AV774">
        <v>0</v>
      </c>
      <c r="AW774">
        <v>0</v>
      </c>
      <c r="AX774">
        <v>0.1</v>
      </c>
      <c r="AY774" t="s">
        <v>112</v>
      </c>
      <c r="AZ774" t="s">
        <v>113</v>
      </c>
      <c r="BC774">
        <v>0</v>
      </c>
      <c r="BD774">
        <v>0</v>
      </c>
      <c r="BE774">
        <v>0</v>
      </c>
      <c r="BF774">
        <v>0</v>
      </c>
      <c r="BG774">
        <v>0</v>
      </c>
      <c r="BJ774">
        <v>24.78</v>
      </c>
      <c r="BK774">
        <v>0</v>
      </c>
      <c r="BL774">
        <v>980.04899999999998</v>
      </c>
      <c r="BM774">
        <v>-980.04899999999998</v>
      </c>
      <c r="BN774">
        <v>0</v>
      </c>
      <c r="BO774">
        <v>0</v>
      </c>
      <c r="BP774">
        <v>0</v>
      </c>
      <c r="BQ774">
        <v>339</v>
      </c>
      <c r="BR774">
        <v>3.3516900000000001</v>
      </c>
      <c r="BS774" t="s">
        <v>1213</v>
      </c>
      <c r="BT774">
        <v>0</v>
      </c>
      <c r="BU774">
        <v>16.757999999999999</v>
      </c>
      <c r="BV774">
        <v>0</v>
      </c>
      <c r="BW774">
        <v>3.3519999999999999</v>
      </c>
      <c r="DC774">
        <f t="shared" si="60"/>
        <v>3955</v>
      </c>
      <c r="DD774">
        <f t="shared" si="61"/>
        <v>980.04899999999998</v>
      </c>
      <c r="DE774">
        <f t="shared" si="62"/>
        <v>20.11</v>
      </c>
      <c r="DF774">
        <f t="shared" si="63"/>
        <v>76.7</v>
      </c>
      <c r="DG774">
        <f t="shared" si="64"/>
        <v>620.05799999999999</v>
      </c>
      <c r="DH774">
        <v>2878.1410000000001</v>
      </c>
    </row>
    <row r="775" spans="1:112" x14ac:dyDescent="0.3">
      <c r="A775">
        <v>8755180526</v>
      </c>
      <c r="B775">
        <v>10755234960</v>
      </c>
      <c r="C775" s="1">
        <v>45944.813194444447</v>
      </c>
      <c r="D775" s="1">
        <v>45948.418055555558</v>
      </c>
      <c r="E775" t="s">
        <v>486</v>
      </c>
      <c r="F775">
        <v>2886</v>
      </c>
      <c r="G775">
        <v>0</v>
      </c>
      <c r="H775">
        <v>2886</v>
      </c>
      <c r="I775">
        <v>3500</v>
      </c>
      <c r="J775">
        <v>408</v>
      </c>
      <c r="K775" t="s">
        <v>109</v>
      </c>
      <c r="L775">
        <v>18</v>
      </c>
      <c r="M775">
        <v>440.24</v>
      </c>
      <c r="N775">
        <v>0</v>
      </c>
      <c r="O775">
        <v>0</v>
      </c>
      <c r="P775">
        <v>12.228999999999999</v>
      </c>
      <c r="Q775">
        <v>2.4460000000000002</v>
      </c>
      <c r="R775">
        <v>21.24</v>
      </c>
      <c r="S775">
        <v>612.98599999999999</v>
      </c>
      <c r="T775">
        <v>-612.98599999999999</v>
      </c>
      <c r="U775">
        <v>-627.66099999999994</v>
      </c>
      <c r="V775">
        <v>-71.98</v>
      </c>
      <c r="W775">
        <v>0</v>
      </c>
      <c r="X775">
        <v>61</v>
      </c>
      <c r="Y775">
        <v>0</v>
      </c>
      <c r="Z775">
        <v>10.98</v>
      </c>
      <c r="AA775">
        <v>1</v>
      </c>
      <c r="AB775" t="s">
        <v>110</v>
      </c>
      <c r="AC775">
        <v>3092</v>
      </c>
      <c r="AD775">
        <v>2186.3589999999999</v>
      </c>
      <c r="AE775">
        <v>0</v>
      </c>
      <c r="AF775">
        <v>2186.3589999999999</v>
      </c>
      <c r="AG775">
        <v>-627.66099999999994</v>
      </c>
      <c r="AH775">
        <v>-71.98</v>
      </c>
      <c r="AI775">
        <v>2886</v>
      </c>
      <c r="AJ775">
        <v>0</v>
      </c>
      <c r="AL775">
        <v>0</v>
      </c>
      <c r="AM775" s="1"/>
      <c r="AN775" s="1"/>
      <c r="AO775" s="1"/>
      <c r="AP775">
        <v>0</v>
      </c>
      <c r="AQ775">
        <v>2445.7600000000002</v>
      </c>
      <c r="AR775">
        <v>18</v>
      </c>
      <c r="AS775">
        <v>0</v>
      </c>
      <c r="AT775">
        <v>0</v>
      </c>
      <c r="AU775">
        <v>0.5</v>
      </c>
      <c r="AV775">
        <v>0</v>
      </c>
      <c r="AW775">
        <v>0</v>
      </c>
      <c r="AX775">
        <v>0.1</v>
      </c>
      <c r="AY775" t="s">
        <v>112</v>
      </c>
      <c r="AZ775" t="s">
        <v>128</v>
      </c>
      <c r="BA775">
        <v>21.24</v>
      </c>
      <c r="BB775">
        <v>0</v>
      </c>
      <c r="BC775">
        <v>612.98599999999999</v>
      </c>
      <c r="BD775">
        <v>-612.98599999999999</v>
      </c>
      <c r="BE775">
        <v>0</v>
      </c>
      <c r="BF775">
        <v>0</v>
      </c>
      <c r="BG775">
        <v>0</v>
      </c>
      <c r="BH775">
        <v>408</v>
      </c>
      <c r="BI775">
        <v>2.4457599999999999</v>
      </c>
      <c r="BL775">
        <v>0</v>
      </c>
      <c r="BM775">
        <v>0</v>
      </c>
      <c r="BN775">
        <v>0</v>
      </c>
      <c r="BO775">
        <v>0</v>
      </c>
      <c r="BP775">
        <v>0</v>
      </c>
      <c r="BS775" t="s">
        <v>1381</v>
      </c>
      <c r="BT775">
        <v>12.228999999999999</v>
      </c>
      <c r="BU775">
        <v>0</v>
      </c>
      <c r="BV775">
        <v>2.4460000000000002</v>
      </c>
      <c r="BW775">
        <v>0</v>
      </c>
      <c r="DC775">
        <f t="shared" si="60"/>
        <v>2886</v>
      </c>
      <c r="DD775">
        <f t="shared" si="61"/>
        <v>612.98599999999999</v>
      </c>
      <c r="DE775">
        <f t="shared" si="62"/>
        <v>14.674999999999999</v>
      </c>
      <c r="DF775">
        <f t="shared" si="63"/>
        <v>71.98</v>
      </c>
      <c r="DG775">
        <f t="shared" si="64"/>
        <v>452.46899999999999</v>
      </c>
      <c r="DH775">
        <v>2186.3589999999999</v>
      </c>
    </row>
    <row r="776" spans="1:112" x14ac:dyDescent="0.3">
      <c r="A776">
        <v>8761638910</v>
      </c>
      <c r="B776">
        <v>10761733896</v>
      </c>
      <c r="C776" s="1">
        <v>45948.45416666667</v>
      </c>
      <c r="D776" s="1">
        <v>45951.414583333331</v>
      </c>
      <c r="E776" t="s">
        <v>1382</v>
      </c>
      <c r="F776">
        <v>1329</v>
      </c>
      <c r="G776">
        <v>0</v>
      </c>
      <c r="H776">
        <v>1329</v>
      </c>
      <c r="I776">
        <v>2500</v>
      </c>
      <c r="J776">
        <v>1000</v>
      </c>
      <c r="K776" t="s">
        <v>109</v>
      </c>
      <c r="L776">
        <v>5</v>
      </c>
      <c r="M776">
        <v>63.29</v>
      </c>
      <c r="N776">
        <v>0</v>
      </c>
      <c r="O776">
        <v>0</v>
      </c>
      <c r="P776">
        <v>6.3289999999999997</v>
      </c>
      <c r="Q776">
        <v>1.266</v>
      </c>
      <c r="R776">
        <v>27.14</v>
      </c>
      <c r="S776">
        <v>360.69099999999997</v>
      </c>
      <c r="T776">
        <v>-360.69099999999997</v>
      </c>
      <c r="U776">
        <v>-368.286</v>
      </c>
      <c r="V776">
        <v>-57.82</v>
      </c>
      <c r="W776">
        <v>0</v>
      </c>
      <c r="X776">
        <v>49</v>
      </c>
      <c r="Y776">
        <v>0</v>
      </c>
      <c r="Z776">
        <v>8.82</v>
      </c>
      <c r="AA776">
        <v>1</v>
      </c>
      <c r="AB776" t="s">
        <v>110</v>
      </c>
      <c r="AC776">
        <v>1500</v>
      </c>
      <c r="AD776">
        <v>902.89400000000001</v>
      </c>
      <c r="AE776">
        <v>0</v>
      </c>
      <c r="AF776">
        <v>902.89400000000001</v>
      </c>
      <c r="AG776">
        <v>-368.286</v>
      </c>
      <c r="AH776">
        <v>-57.82</v>
      </c>
      <c r="AI776">
        <v>1329</v>
      </c>
      <c r="AJ776">
        <v>0</v>
      </c>
      <c r="AL776">
        <v>0</v>
      </c>
      <c r="AM776" s="1"/>
      <c r="AN776" s="1"/>
      <c r="AO776" s="1"/>
      <c r="AP776">
        <v>0</v>
      </c>
      <c r="AQ776">
        <v>1265.71</v>
      </c>
      <c r="AR776">
        <v>5</v>
      </c>
      <c r="AS776">
        <v>0</v>
      </c>
      <c r="AT776">
        <v>0</v>
      </c>
      <c r="AU776">
        <v>0.5</v>
      </c>
      <c r="AV776">
        <v>0</v>
      </c>
      <c r="AW776">
        <v>0</v>
      </c>
      <c r="AX776">
        <v>0.1</v>
      </c>
      <c r="AY776" t="s">
        <v>121</v>
      </c>
      <c r="AZ776" t="s">
        <v>113</v>
      </c>
      <c r="BA776">
        <v>27.14</v>
      </c>
      <c r="BB776">
        <v>0</v>
      </c>
      <c r="BC776">
        <v>360.69099999999997</v>
      </c>
      <c r="BD776">
        <v>-360.69099999999997</v>
      </c>
      <c r="BE776">
        <v>0</v>
      </c>
      <c r="BF776">
        <v>0</v>
      </c>
      <c r="BG776">
        <v>0</v>
      </c>
      <c r="BH776">
        <v>1000</v>
      </c>
      <c r="BI776">
        <v>1.2657099999999999</v>
      </c>
      <c r="BL776">
        <v>0</v>
      </c>
      <c r="BM776">
        <v>0</v>
      </c>
      <c r="BN776">
        <v>0</v>
      </c>
      <c r="BO776">
        <v>0</v>
      </c>
      <c r="BP776">
        <v>0</v>
      </c>
      <c r="BS776" t="s">
        <v>1383</v>
      </c>
      <c r="BT776">
        <v>6.3289999999999997</v>
      </c>
      <c r="BU776">
        <v>0</v>
      </c>
      <c r="BV776">
        <v>1.266</v>
      </c>
      <c r="BW776">
        <v>0</v>
      </c>
      <c r="DC776">
        <f t="shared" si="60"/>
        <v>1329</v>
      </c>
      <c r="DD776">
        <f t="shared" si="61"/>
        <v>360.69099999999997</v>
      </c>
      <c r="DE776">
        <f t="shared" si="62"/>
        <v>7.5949999999999998</v>
      </c>
      <c r="DF776">
        <f t="shared" si="63"/>
        <v>57.82</v>
      </c>
      <c r="DG776">
        <f t="shared" si="64"/>
        <v>69.619</v>
      </c>
      <c r="DH776">
        <v>902.89399999999989</v>
      </c>
    </row>
    <row r="777" spans="1:112" x14ac:dyDescent="0.3">
      <c r="A777">
        <v>8764497852</v>
      </c>
      <c r="B777">
        <v>10764615008</v>
      </c>
      <c r="C777" s="1">
        <v>45953.529861111114</v>
      </c>
      <c r="D777" s="1">
        <v>45958.570833333331</v>
      </c>
      <c r="E777" t="s">
        <v>1384</v>
      </c>
      <c r="F777">
        <v>3394</v>
      </c>
      <c r="G777">
        <v>3394</v>
      </c>
      <c r="H777">
        <v>0</v>
      </c>
      <c r="I777">
        <v>4000</v>
      </c>
      <c r="J777">
        <v>400</v>
      </c>
      <c r="K777" t="s">
        <v>109</v>
      </c>
      <c r="L777">
        <v>18</v>
      </c>
      <c r="M777">
        <v>517.73</v>
      </c>
      <c r="N777">
        <v>0</v>
      </c>
      <c r="O777">
        <v>0</v>
      </c>
      <c r="P777">
        <v>14.381</v>
      </c>
      <c r="Q777">
        <v>2.8759999999999999</v>
      </c>
      <c r="R777">
        <v>24.78</v>
      </c>
      <c r="S777">
        <v>841.03300000000002</v>
      </c>
      <c r="T777">
        <v>-841.03300000000002</v>
      </c>
      <c r="U777">
        <v>-858.29</v>
      </c>
      <c r="V777">
        <v>-71.98</v>
      </c>
      <c r="W777">
        <v>0</v>
      </c>
      <c r="X777">
        <v>61</v>
      </c>
      <c r="Y777">
        <v>0</v>
      </c>
      <c r="Z777">
        <v>10.98</v>
      </c>
      <c r="AA777">
        <v>1</v>
      </c>
      <c r="AB777" t="s">
        <v>116</v>
      </c>
      <c r="AC777">
        <v>3600</v>
      </c>
      <c r="AD777">
        <v>2463.73</v>
      </c>
      <c r="AE777">
        <v>0</v>
      </c>
      <c r="AF777">
        <v>2463.73</v>
      </c>
      <c r="AG777">
        <v>0</v>
      </c>
      <c r="AI777">
        <v>0</v>
      </c>
      <c r="AJ777">
        <v>-858.29</v>
      </c>
      <c r="AK777">
        <v>-71.98</v>
      </c>
      <c r="AL777">
        <v>3394</v>
      </c>
      <c r="AM777" s="1"/>
      <c r="AN777" s="1"/>
      <c r="AO777" s="1"/>
      <c r="AP777">
        <v>0</v>
      </c>
      <c r="AQ777">
        <v>2876.27</v>
      </c>
      <c r="AR777">
        <v>18</v>
      </c>
      <c r="AS777">
        <v>0</v>
      </c>
      <c r="AT777">
        <v>0</v>
      </c>
      <c r="AU777">
        <v>0.5</v>
      </c>
      <c r="AV777">
        <v>0</v>
      </c>
      <c r="AW777">
        <v>0</v>
      </c>
      <c r="AX777">
        <v>0.1</v>
      </c>
      <c r="AY777" t="s">
        <v>112</v>
      </c>
      <c r="AZ777" t="s">
        <v>113</v>
      </c>
      <c r="BC777">
        <v>0</v>
      </c>
      <c r="BD777">
        <v>0</v>
      </c>
      <c r="BE777">
        <v>0</v>
      </c>
      <c r="BF777">
        <v>0</v>
      </c>
      <c r="BG777">
        <v>0</v>
      </c>
      <c r="BJ777">
        <v>24.78</v>
      </c>
      <c r="BK777">
        <v>0</v>
      </c>
      <c r="BL777">
        <v>841.03300000000002</v>
      </c>
      <c r="BM777">
        <v>-841.03300000000002</v>
      </c>
      <c r="BN777">
        <v>0</v>
      </c>
      <c r="BO777">
        <v>0</v>
      </c>
      <c r="BP777">
        <v>0</v>
      </c>
      <c r="BQ777">
        <v>400</v>
      </c>
      <c r="BR777">
        <v>2.8762699999999999</v>
      </c>
      <c r="BS777" t="s">
        <v>1385</v>
      </c>
      <c r="BT777">
        <v>0</v>
      </c>
      <c r="BU777">
        <v>14.381</v>
      </c>
      <c r="BV777">
        <v>0</v>
      </c>
      <c r="BW777">
        <v>2.8759999999999999</v>
      </c>
      <c r="DC777">
        <f t="shared" si="60"/>
        <v>3394</v>
      </c>
      <c r="DD777">
        <f t="shared" si="61"/>
        <v>841.03300000000002</v>
      </c>
      <c r="DE777">
        <f t="shared" si="62"/>
        <v>17.257000000000001</v>
      </c>
      <c r="DF777">
        <f t="shared" si="63"/>
        <v>71.98</v>
      </c>
      <c r="DG777">
        <f t="shared" si="64"/>
        <v>532.11099999999999</v>
      </c>
      <c r="DH777">
        <v>2463.73</v>
      </c>
    </row>
    <row r="778" spans="1:112" x14ac:dyDescent="0.3">
      <c r="A778">
        <v>8768177355</v>
      </c>
      <c r="B778">
        <v>10768330420</v>
      </c>
      <c r="C778" s="1">
        <v>45954.439583333333</v>
      </c>
      <c r="D778" s="1">
        <v>45957.65</v>
      </c>
      <c r="E778" t="s">
        <v>1132</v>
      </c>
      <c r="F778">
        <v>2886</v>
      </c>
      <c r="G778">
        <v>0</v>
      </c>
      <c r="H778">
        <v>2886</v>
      </c>
      <c r="I778">
        <v>3500</v>
      </c>
      <c r="J778">
        <v>408</v>
      </c>
      <c r="K778" t="s">
        <v>109</v>
      </c>
      <c r="L778">
        <v>18</v>
      </c>
      <c r="M778">
        <v>440.24</v>
      </c>
      <c r="N778">
        <v>0</v>
      </c>
      <c r="O778">
        <v>0</v>
      </c>
      <c r="P778">
        <v>12.228999999999999</v>
      </c>
      <c r="Q778">
        <v>2.4460000000000002</v>
      </c>
      <c r="R778">
        <v>21.24</v>
      </c>
      <c r="S778">
        <v>612.98599999999999</v>
      </c>
      <c r="T778">
        <v>-612.98599999999999</v>
      </c>
      <c r="U778">
        <v>-627.66099999999994</v>
      </c>
      <c r="V778">
        <v>-71.98</v>
      </c>
      <c r="W778">
        <v>0</v>
      </c>
      <c r="X778">
        <v>61</v>
      </c>
      <c r="Y778">
        <v>0</v>
      </c>
      <c r="Z778">
        <v>10.98</v>
      </c>
      <c r="AA778">
        <v>1</v>
      </c>
      <c r="AB778" t="s">
        <v>110</v>
      </c>
      <c r="AC778">
        <v>3092</v>
      </c>
      <c r="AD778">
        <v>2186.3589999999999</v>
      </c>
      <c r="AE778">
        <v>0</v>
      </c>
      <c r="AF778">
        <v>2186.3589999999999</v>
      </c>
      <c r="AG778">
        <v>-627.66099999999994</v>
      </c>
      <c r="AH778">
        <v>-71.98</v>
      </c>
      <c r="AI778">
        <v>2886</v>
      </c>
      <c r="AJ778">
        <v>0</v>
      </c>
      <c r="AL778">
        <v>0</v>
      </c>
      <c r="AM778" s="1"/>
      <c r="AN778" s="1"/>
      <c r="AO778" s="1"/>
      <c r="AP778">
        <v>0</v>
      </c>
      <c r="AQ778">
        <v>2445.7600000000002</v>
      </c>
      <c r="AR778">
        <v>18</v>
      </c>
      <c r="AS778">
        <v>0</v>
      </c>
      <c r="AT778">
        <v>0</v>
      </c>
      <c r="AU778">
        <v>0.5</v>
      </c>
      <c r="AV778">
        <v>0</v>
      </c>
      <c r="AW778">
        <v>0</v>
      </c>
      <c r="AX778">
        <v>0.1</v>
      </c>
      <c r="AY778" t="s">
        <v>112</v>
      </c>
      <c r="AZ778" t="s">
        <v>128</v>
      </c>
      <c r="BA778">
        <v>21.24</v>
      </c>
      <c r="BB778">
        <v>0</v>
      </c>
      <c r="BC778">
        <v>612.98599999999999</v>
      </c>
      <c r="BD778">
        <v>-612.98599999999999</v>
      </c>
      <c r="BE778">
        <v>0</v>
      </c>
      <c r="BF778">
        <v>0</v>
      </c>
      <c r="BG778">
        <v>0</v>
      </c>
      <c r="BH778">
        <v>408</v>
      </c>
      <c r="BI778">
        <v>2.4457599999999999</v>
      </c>
      <c r="BL778">
        <v>0</v>
      </c>
      <c r="BM778">
        <v>0</v>
      </c>
      <c r="BN778">
        <v>0</v>
      </c>
      <c r="BO778">
        <v>0</v>
      </c>
      <c r="BP778">
        <v>0</v>
      </c>
      <c r="BS778" t="s">
        <v>1386</v>
      </c>
      <c r="BT778">
        <v>12.228999999999999</v>
      </c>
      <c r="BU778">
        <v>0</v>
      </c>
      <c r="BV778">
        <v>2.4460000000000002</v>
      </c>
      <c r="BW778">
        <v>0</v>
      </c>
      <c r="DC778">
        <f t="shared" si="60"/>
        <v>2886</v>
      </c>
      <c r="DD778">
        <f t="shared" si="61"/>
        <v>612.98599999999999</v>
      </c>
      <c r="DE778">
        <f t="shared" si="62"/>
        <v>14.674999999999999</v>
      </c>
      <c r="DF778">
        <f t="shared" si="63"/>
        <v>71.98</v>
      </c>
      <c r="DG778">
        <f t="shared" si="64"/>
        <v>452.46899999999999</v>
      </c>
      <c r="DH778">
        <v>2186.3589999999999</v>
      </c>
    </row>
    <row r="779" spans="1:112" x14ac:dyDescent="0.3">
      <c r="A779">
        <v>8731270354</v>
      </c>
      <c r="B779">
        <v>10731232301</v>
      </c>
      <c r="C779" s="1">
        <v>45934.436805555553</v>
      </c>
      <c r="D779" s="1">
        <v>45948.546527777777</v>
      </c>
      <c r="E779" t="s">
        <v>1387</v>
      </c>
      <c r="F779">
        <v>2596</v>
      </c>
      <c r="G779">
        <v>0</v>
      </c>
      <c r="H779">
        <v>2596</v>
      </c>
      <c r="I779">
        <v>3500</v>
      </c>
      <c r="J779">
        <v>698</v>
      </c>
      <c r="K779" t="s">
        <v>109</v>
      </c>
      <c r="L779">
        <v>5</v>
      </c>
      <c r="M779">
        <v>123.62</v>
      </c>
      <c r="N779">
        <v>0</v>
      </c>
      <c r="O779">
        <v>0</v>
      </c>
      <c r="P779">
        <v>12.362</v>
      </c>
      <c r="Q779">
        <v>2.472</v>
      </c>
      <c r="R779">
        <v>25.96</v>
      </c>
      <c r="S779">
        <v>673.92200000000003</v>
      </c>
      <c r="T779">
        <v>-673.92200000000003</v>
      </c>
      <c r="U779">
        <v>-688.75599999999997</v>
      </c>
      <c r="V779">
        <v>-71.98</v>
      </c>
      <c r="W779">
        <v>0</v>
      </c>
      <c r="X779">
        <v>61</v>
      </c>
      <c r="Y779">
        <v>0</v>
      </c>
      <c r="Z779">
        <v>10.98</v>
      </c>
      <c r="AA779">
        <v>1</v>
      </c>
      <c r="AB779" t="s">
        <v>116</v>
      </c>
      <c r="AC779">
        <v>2802</v>
      </c>
      <c r="AD779">
        <v>1835.2639999999999</v>
      </c>
      <c r="AE779">
        <v>0</v>
      </c>
      <c r="AF779">
        <v>1835.2639999999999</v>
      </c>
      <c r="AG779">
        <v>-688.75599999999997</v>
      </c>
      <c r="AH779">
        <v>-71.98</v>
      </c>
      <c r="AI779">
        <v>2596</v>
      </c>
      <c r="AJ779">
        <v>0</v>
      </c>
      <c r="AL779">
        <v>0</v>
      </c>
      <c r="AM779" s="1"/>
      <c r="AN779" s="1"/>
      <c r="AO779" s="1"/>
      <c r="AP779">
        <v>0</v>
      </c>
      <c r="AQ779">
        <v>2472.38</v>
      </c>
      <c r="AR779">
        <v>5</v>
      </c>
      <c r="AS779">
        <v>0</v>
      </c>
      <c r="AT779">
        <v>0</v>
      </c>
      <c r="AU779">
        <v>0.5</v>
      </c>
      <c r="AV779">
        <v>0</v>
      </c>
      <c r="AW779">
        <v>0</v>
      </c>
      <c r="AX779">
        <v>0.1</v>
      </c>
      <c r="AY779" t="s">
        <v>121</v>
      </c>
      <c r="AZ779" t="s">
        <v>113</v>
      </c>
      <c r="BA779">
        <v>25.96</v>
      </c>
      <c r="BB779">
        <v>0</v>
      </c>
      <c r="BC779">
        <v>673.92200000000003</v>
      </c>
      <c r="BD779">
        <v>-673.92200000000003</v>
      </c>
      <c r="BE779">
        <v>0</v>
      </c>
      <c r="BF779">
        <v>0</v>
      </c>
      <c r="BG779">
        <v>0</v>
      </c>
      <c r="BH779">
        <v>698</v>
      </c>
      <c r="BI779">
        <v>2.4723799999999998</v>
      </c>
      <c r="BL779">
        <v>0</v>
      </c>
      <c r="BM779">
        <v>0</v>
      </c>
      <c r="BN779">
        <v>0</v>
      </c>
      <c r="BO779">
        <v>0</v>
      </c>
      <c r="BP779">
        <v>0</v>
      </c>
      <c r="BS779" t="s">
        <v>1388</v>
      </c>
      <c r="BT779">
        <v>12.362</v>
      </c>
      <c r="BU779">
        <v>0</v>
      </c>
      <c r="BV779">
        <v>2.472</v>
      </c>
      <c r="BW779">
        <v>0</v>
      </c>
      <c r="DC779">
        <f t="shared" si="60"/>
        <v>2596</v>
      </c>
      <c r="DD779">
        <f t="shared" si="61"/>
        <v>673.92200000000003</v>
      </c>
      <c r="DE779">
        <f t="shared" si="62"/>
        <v>14.834</v>
      </c>
      <c r="DF779">
        <f t="shared" si="63"/>
        <v>71.98</v>
      </c>
      <c r="DG779">
        <f t="shared" si="64"/>
        <v>135.982</v>
      </c>
      <c r="DH779">
        <v>1835.2639999999999</v>
      </c>
    </row>
    <row r="780" spans="1:112" x14ac:dyDescent="0.3">
      <c r="A780">
        <v>8745712028</v>
      </c>
      <c r="B780">
        <v>10745724528</v>
      </c>
      <c r="C780" s="1">
        <v>45940.445138888892</v>
      </c>
      <c r="D780" s="1">
        <v>45948.85833333333</v>
      </c>
      <c r="E780" t="s">
        <v>1389</v>
      </c>
      <c r="F780">
        <v>3114</v>
      </c>
      <c r="G780">
        <v>3114</v>
      </c>
      <c r="H780">
        <v>0</v>
      </c>
      <c r="I780">
        <v>3500</v>
      </c>
      <c r="J780">
        <v>180</v>
      </c>
      <c r="K780" t="s">
        <v>109</v>
      </c>
      <c r="L780">
        <v>18</v>
      </c>
      <c r="M780">
        <v>475.02</v>
      </c>
      <c r="N780">
        <v>0</v>
      </c>
      <c r="O780">
        <v>0</v>
      </c>
      <c r="P780">
        <v>13.195</v>
      </c>
      <c r="Q780">
        <v>2.6389999999999998</v>
      </c>
      <c r="R780">
        <v>24.78</v>
      </c>
      <c r="S780">
        <v>771.649</v>
      </c>
      <c r="T780">
        <v>-771.649</v>
      </c>
      <c r="U780">
        <v>-787.48299999999995</v>
      </c>
      <c r="V780">
        <v>-71.98</v>
      </c>
      <c r="W780">
        <v>0</v>
      </c>
      <c r="X780">
        <v>61</v>
      </c>
      <c r="Y780">
        <v>0</v>
      </c>
      <c r="Z780">
        <v>10.98</v>
      </c>
      <c r="AA780">
        <v>1</v>
      </c>
      <c r="AB780" t="s">
        <v>116</v>
      </c>
      <c r="AC780">
        <v>3320</v>
      </c>
      <c r="AD780">
        <v>2254.5369999999998</v>
      </c>
      <c r="AE780">
        <v>0</v>
      </c>
      <c r="AF780">
        <v>2254.5369999999998</v>
      </c>
      <c r="AG780">
        <v>0</v>
      </c>
      <c r="AI780">
        <v>0</v>
      </c>
      <c r="AJ780">
        <v>-787.48299999999995</v>
      </c>
      <c r="AK780">
        <v>-71.98</v>
      </c>
      <c r="AL780">
        <v>3114</v>
      </c>
      <c r="AM780" s="1"/>
      <c r="AN780" s="1"/>
      <c r="AO780" s="1"/>
      <c r="AP780">
        <v>0</v>
      </c>
      <c r="AQ780">
        <v>2638.98</v>
      </c>
      <c r="AR780">
        <v>18</v>
      </c>
      <c r="AS780">
        <v>0</v>
      </c>
      <c r="AT780">
        <v>0</v>
      </c>
      <c r="AU780">
        <v>0.5</v>
      </c>
      <c r="AV780">
        <v>0</v>
      </c>
      <c r="AW780">
        <v>0</v>
      </c>
      <c r="AX780">
        <v>0.1</v>
      </c>
      <c r="AY780" t="s">
        <v>112</v>
      </c>
      <c r="AZ780" t="s">
        <v>113</v>
      </c>
      <c r="BC780">
        <v>0</v>
      </c>
      <c r="BD780">
        <v>0</v>
      </c>
      <c r="BE780">
        <v>0</v>
      </c>
      <c r="BF780">
        <v>0</v>
      </c>
      <c r="BG780">
        <v>0</v>
      </c>
      <c r="BJ780">
        <v>24.78</v>
      </c>
      <c r="BK780">
        <v>0</v>
      </c>
      <c r="BL780">
        <v>771.649</v>
      </c>
      <c r="BM780">
        <v>-771.649</v>
      </c>
      <c r="BN780">
        <v>0</v>
      </c>
      <c r="BO780">
        <v>0</v>
      </c>
      <c r="BP780">
        <v>0</v>
      </c>
      <c r="BQ780">
        <v>180</v>
      </c>
      <c r="BR780">
        <v>2.6389800000000001</v>
      </c>
      <c r="BS780" t="s">
        <v>1390</v>
      </c>
      <c r="BT780">
        <v>0</v>
      </c>
      <c r="BU780">
        <v>13.195</v>
      </c>
      <c r="BV780">
        <v>0</v>
      </c>
      <c r="BW780">
        <v>2.6389999999999998</v>
      </c>
      <c r="DC780">
        <f t="shared" si="60"/>
        <v>3114</v>
      </c>
      <c r="DD780">
        <f t="shared" si="61"/>
        <v>771.649</v>
      </c>
      <c r="DE780">
        <f t="shared" si="62"/>
        <v>15.834</v>
      </c>
      <c r="DF780">
        <f t="shared" si="63"/>
        <v>71.98</v>
      </c>
      <c r="DG780">
        <f t="shared" si="64"/>
        <v>488.21499999999997</v>
      </c>
      <c r="DH780">
        <v>2254.5370000000003</v>
      </c>
    </row>
    <row r="781" spans="1:112" x14ac:dyDescent="0.3">
      <c r="A781">
        <v>8753883179</v>
      </c>
      <c r="B781">
        <v>10753932216</v>
      </c>
      <c r="C781" s="1">
        <v>45944.447916666664</v>
      </c>
      <c r="D781" s="1">
        <v>45947.838888888888</v>
      </c>
      <c r="E781" t="s">
        <v>1391</v>
      </c>
      <c r="F781">
        <v>4751</v>
      </c>
      <c r="G781">
        <v>0</v>
      </c>
      <c r="H781">
        <v>4751</v>
      </c>
      <c r="I781">
        <v>6000</v>
      </c>
      <c r="J781">
        <v>1043</v>
      </c>
      <c r="K781" t="s">
        <v>109</v>
      </c>
      <c r="L781">
        <v>18</v>
      </c>
      <c r="M781">
        <v>724.73</v>
      </c>
      <c r="N781">
        <v>0</v>
      </c>
      <c r="O781">
        <v>0</v>
      </c>
      <c r="P781">
        <v>20.131</v>
      </c>
      <c r="Q781">
        <v>4.0259999999999998</v>
      </c>
      <c r="R781">
        <v>31.86</v>
      </c>
      <c r="S781">
        <v>1513.6690000000001</v>
      </c>
      <c r="T781">
        <v>-1513.6690000000001</v>
      </c>
      <c r="U781">
        <v>-1537.826</v>
      </c>
      <c r="V781">
        <v>-71.98</v>
      </c>
      <c r="W781">
        <v>0</v>
      </c>
      <c r="X781">
        <v>61</v>
      </c>
      <c r="Y781">
        <v>0</v>
      </c>
      <c r="Z781">
        <v>10.98</v>
      </c>
      <c r="AA781">
        <v>1</v>
      </c>
      <c r="AB781" t="s">
        <v>110</v>
      </c>
      <c r="AC781">
        <v>4957</v>
      </c>
      <c r="AD781">
        <v>3141.194</v>
      </c>
      <c r="AE781">
        <v>0</v>
      </c>
      <c r="AF781">
        <v>3141.194</v>
      </c>
      <c r="AG781">
        <v>-1537.826</v>
      </c>
      <c r="AH781">
        <v>-71.98</v>
      </c>
      <c r="AI781">
        <v>4751</v>
      </c>
      <c r="AJ781">
        <v>0</v>
      </c>
      <c r="AL781">
        <v>0</v>
      </c>
      <c r="AM781" s="1"/>
      <c r="AN781" s="1"/>
      <c r="AO781" s="1"/>
      <c r="AP781">
        <v>0</v>
      </c>
      <c r="AQ781">
        <v>4026.27</v>
      </c>
      <c r="AR781">
        <v>18</v>
      </c>
      <c r="AS781">
        <v>0</v>
      </c>
      <c r="AT781">
        <v>0</v>
      </c>
      <c r="AU781">
        <v>0.5</v>
      </c>
      <c r="AV781">
        <v>0</v>
      </c>
      <c r="AW781">
        <v>0</v>
      </c>
      <c r="AX781">
        <v>0.1</v>
      </c>
      <c r="AY781" t="s">
        <v>127</v>
      </c>
      <c r="AZ781" t="s">
        <v>128</v>
      </c>
      <c r="BA781">
        <v>31.86</v>
      </c>
      <c r="BB781">
        <v>0</v>
      </c>
      <c r="BC781">
        <v>1513.6690000000001</v>
      </c>
      <c r="BD781">
        <v>-1513.6690000000001</v>
      </c>
      <c r="BE781">
        <v>0</v>
      </c>
      <c r="BF781">
        <v>0</v>
      </c>
      <c r="BG781">
        <v>0</v>
      </c>
      <c r="BH781">
        <v>1043</v>
      </c>
      <c r="BI781">
        <v>4.0262700000000002</v>
      </c>
      <c r="BL781">
        <v>0</v>
      </c>
      <c r="BM781">
        <v>0</v>
      </c>
      <c r="BN781">
        <v>0</v>
      </c>
      <c r="BO781">
        <v>0</v>
      </c>
      <c r="BP781">
        <v>0</v>
      </c>
      <c r="BS781" t="s">
        <v>1392</v>
      </c>
      <c r="BT781">
        <v>20.131</v>
      </c>
      <c r="BU781">
        <v>0</v>
      </c>
      <c r="BV781">
        <v>4.0259999999999998</v>
      </c>
      <c r="BW781">
        <v>0</v>
      </c>
      <c r="DC781">
        <f t="shared" si="60"/>
        <v>4751</v>
      </c>
      <c r="DD781">
        <f t="shared" si="61"/>
        <v>1513.6690000000001</v>
      </c>
      <c r="DE781">
        <f t="shared" si="62"/>
        <v>24.157</v>
      </c>
      <c r="DF781">
        <f t="shared" si="63"/>
        <v>71.98</v>
      </c>
      <c r="DG781">
        <f t="shared" si="64"/>
        <v>744.86099999999999</v>
      </c>
      <c r="DH781">
        <v>3141.194</v>
      </c>
    </row>
    <row r="782" spans="1:112" x14ac:dyDescent="0.3">
      <c r="A782">
        <v>8756512240</v>
      </c>
      <c r="B782">
        <v>10756572257</v>
      </c>
      <c r="C782" s="1">
        <v>45945.45416666667</v>
      </c>
      <c r="D782" s="1">
        <v>45949.676388888889</v>
      </c>
      <c r="E782" t="s">
        <v>1393</v>
      </c>
      <c r="F782">
        <v>4503</v>
      </c>
      <c r="G782">
        <v>4503</v>
      </c>
      <c r="H782">
        <v>0</v>
      </c>
      <c r="I782">
        <v>6000</v>
      </c>
      <c r="J782">
        <v>1043</v>
      </c>
      <c r="K782" t="s">
        <v>109</v>
      </c>
      <c r="L782">
        <v>18</v>
      </c>
      <c r="M782">
        <v>686.9</v>
      </c>
      <c r="N782">
        <v>0</v>
      </c>
      <c r="O782">
        <v>0</v>
      </c>
      <c r="P782">
        <v>19.081</v>
      </c>
      <c r="Q782">
        <v>3.8159999999999998</v>
      </c>
      <c r="R782">
        <v>31.86</v>
      </c>
      <c r="S782">
        <v>1434.6559999999999</v>
      </c>
      <c r="T782">
        <v>-1434.6559999999999</v>
      </c>
      <c r="U782">
        <v>-1457.5530000000001</v>
      </c>
      <c r="V782">
        <v>-76.7</v>
      </c>
      <c r="W782">
        <v>0</v>
      </c>
      <c r="X782">
        <v>65</v>
      </c>
      <c r="Y782">
        <v>0</v>
      </c>
      <c r="Z782">
        <v>11.7</v>
      </c>
      <c r="AA782">
        <v>1</v>
      </c>
      <c r="AB782" t="s">
        <v>116</v>
      </c>
      <c r="AC782">
        <v>4709</v>
      </c>
      <c r="AD782">
        <v>2968.7469999999998</v>
      </c>
      <c r="AE782">
        <v>0</v>
      </c>
      <c r="AF782">
        <v>2968.7469999999998</v>
      </c>
      <c r="AG782">
        <v>0</v>
      </c>
      <c r="AI782">
        <v>0</v>
      </c>
      <c r="AJ782">
        <v>-1457.5530000000001</v>
      </c>
      <c r="AK782">
        <v>-76.7</v>
      </c>
      <c r="AL782">
        <v>4503</v>
      </c>
      <c r="AM782" s="1"/>
      <c r="AN782" s="1"/>
      <c r="AO782" s="1"/>
      <c r="AP782">
        <v>0</v>
      </c>
      <c r="AQ782">
        <v>3816.1</v>
      </c>
      <c r="AR782">
        <v>18</v>
      </c>
      <c r="AS782">
        <v>0</v>
      </c>
      <c r="AT782">
        <v>0</v>
      </c>
      <c r="AU782">
        <v>0.5</v>
      </c>
      <c r="AV782">
        <v>0</v>
      </c>
      <c r="AW782">
        <v>0</v>
      </c>
      <c r="AX782">
        <v>0.1</v>
      </c>
      <c r="AY782" t="s">
        <v>127</v>
      </c>
      <c r="AZ782" t="s">
        <v>128</v>
      </c>
      <c r="BC782">
        <v>0</v>
      </c>
      <c r="BD782">
        <v>0</v>
      </c>
      <c r="BE782">
        <v>0</v>
      </c>
      <c r="BF782">
        <v>0</v>
      </c>
      <c r="BG782">
        <v>0</v>
      </c>
      <c r="BJ782">
        <v>31.86</v>
      </c>
      <c r="BK782">
        <v>0</v>
      </c>
      <c r="BL782">
        <v>1434.6559999999999</v>
      </c>
      <c r="BM782">
        <v>-1434.6559999999999</v>
      </c>
      <c r="BN782">
        <v>0</v>
      </c>
      <c r="BO782">
        <v>0</v>
      </c>
      <c r="BP782">
        <v>0</v>
      </c>
      <c r="BQ782">
        <v>1043</v>
      </c>
      <c r="BR782">
        <v>3.8161</v>
      </c>
      <c r="BS782" t="s">
        <v>1394</v>
      </c>
      <c r="BT782">
        <v>0</v>
      </c>
      <c r="BU782">
        <v>19.081</v>
      </c>
      <c r="BV782">
        <v>0</v>
      </c>
      <c r="BW782">
        <v>3.8159999999999998</v>
      </c>
      <c r="DC782">
        <f t="shared" si="60"/>
        <v>4503</v>
      </c>
      <c r="DD782">
        <f t="shared" si="61"/>
        <v>1434.6559999999999</v>
      </c>
      <c r="DE782">
        <f t="shared" si="62"/>
        <v>22.896999999999998</v>
      </c>
      <c r="DF782">
        <f t="shared" si="63"/>
        <v>76.7</v>
      </c>
      <c r="DG782">
        <f t="shared" si="64"/>
        <v>705.98099999999999</v>
      </c>
      <c r="DH782">
        <v>2968.7470000000003</v>
      </c>
    </row>
    <row r="783" spans="1:112" x14ac:dyDescent="0.3">
      <c r="A783">
        <v>8754746136</v>
      </c>
      <c r="B783">
        <v>10754800232</v>
      </c>
      <c r="C783" s="1">
        <v>45944.549305555556</v>
      </c>
      <c r="D783" s="1">
        <v>45948.484027777777</v>
      </c>
      <c r="E783" t="s">
        <v>1395</v>
      </c>
      <c r="F783">
        <v>2150</v>
      </c>
      <c r="G783">
        <v>0</v>
      </c>
      <c r="H783">
        <v>2150</v>
      </c>
      <c r="I783">
        <v>4750</v>
      </c>
      <c r="J783">
        <v>2394</v>
      </c>
      <c r="K783" t="s">
        <v>109</v>
      </c>
      <c r="L783">
        <v>5</v>
      </c>
      <c r="M783">
        <v>102.38</v>
      </c>
      <c r="N783">
        <v>0</v>
      </c>
      <c r="O783">
        <v>0</v>
      </c>
      <c r="P783">
        <v>10.238</v>
      </c>
      <c r="Q783">
        <v>2.048</v>
      </c>
      <c r="R783">
        <v>31.86</v>
      </c>
      <c r="S783">
        <v>684.99</v>
      </c>
      <c r="T783">
        <v>-684.99</v>
      </c>
      <c r="U783">
        <v>-697.27599999999995</v>
      </c>
      <c r="V783">
        <v>-71.98</v>
      </c>
      <c r="W783">
        <v>0</v>
      </c>
      <c r="X783">
        <v>61</v>
      </c>
      <c r="Y783">
        <v>0</v>
      </c>
      <c r="Z783">
        <v>10.98</v>
      </c>
      <c r="AA783">
        <v>1</v>
      </c>
      <c r="AB783" t="s">
        <v>116</v>
      </c>
      <c r="AC783">
        <v>2356</v>
      </c>
      <c r="AD783">
        <v>1380.7439999999999</v>
      </c>
      <c r="AE783">
        <v>0</v>
      </c>
      <c r="AF783">
        <v>1380.7439999999999</v>
      </c>
      <c r="AG783">
        <v>-697.27599999999995</v>
      </c>
      <c r="AH783">
        <v>-71.98</v>
      </c>
      <c r="AI783">
        <v>2150</v>
      </c>
      <c r="AJ783">
        <v>0</v>
      </c>
      <c r="AL783">
        <v>0</v>
      </c>
      <c r="AM783" s="1"/>
      <c r="AN783" s="1"/>
      <c r="AO783" s="1"/>
      <c r="AP783">
        <v>0</v>
      </c>
      <c r="AQ783">
        <v>2047.62</v>
      </c>
      <c r="AR783">
        <v>5</v>
      </c>
      <c r="AS783">
        <v>0</v>
      </c>
      <c r="AT783">
        <v>0</v>
      </c>
      <c r="AU783">
        <v>0.5</v>
      </c>
      <c r="AV783">
        <v>0</v>
      </c>
      <c r="AW783">
        <v>0</v>
      </c>
      <c r="AX783">
        <v>0.1</v>
      </c>
      <c r="AY783" t="s">
        <v>127</v>
      </c>
      <c r="AZ783" t="s">
        <v>128</v>
      </c>
      <c r="BA783">
        <v>31.86</v>
      </c>
      <c r="BB783">
        <v>0</v>
      </c>
      <c r="BC783">
        <v>684.99</v>
      </c>
      <c r="BD783">
        <v>-684.99</v>
      </c>
      <c r="BE783">
        <v>0</v>
      </c>
      <c r="BF783">
        <v>0</v>
      </c>
      <c r="BG783">
        <v>0</v>
      </c>
      <c r="BH783">
        <v>2394</v>
      </c>
      <c r="BI783">
        <v>2.0476200000000002</v>
      </c>
      <c r="BL783">
        <v>0</v>
      </c>
      <c r="BM783">
        <v>0</v>
      </c>
      <c r="BN783">
        <v>0</v>
      </c>
      <c r="BO783">
        <v>0</v>
      </c>
      <c r="BP783">
        <v>0</v>
      </c>
      <c r="BS783" t="s">
        <v>1396</v>
      </c>
      <c r="BT783">
        <v>10.238</v>
      </c>
      <c r="BU783">
        <v>0</v>
      </c>
      <c r="BV783">
        <v>2.048</v>
      </c>
      <c r="BW783">
        <v>0</v>
      </c>
      <c r="DC783">
        <f t="shared" si="60"/>
        <v>2150</v>
      </c>
      <c r="DD783">
        <f t="shared" si="61"/>
        <v>684.99</v>
      </c>
      <c r="DE783">
        <f t="shared" si="62"/>
        <v>12.286</v>
      </c>
      <c r="DF783">
        <f t="shared" si="63"/>
        <v>71.98</v>
      </c>
      <c r="DG783">
        <f t="shared" si="64"/>
        <v>112.61799999999999</v>
      </c>
      <c r="DH783">
        <v>1380.7439999999999</v>
      </c>
    </row>
    <row r="784" spans="1:112" x14ac:dyDescent="0.3">
      <c r="A784">
        <v>8765078675</v>
      </c>
      <c r="B784">
        <v>10765206267</v>
      </c>
      <c r="C784" s="1">
        <v>45953.529861111114</v>
      </c>
      <c r="D784" s="1">
        <v>45959.434027777781</v>
      </c>
      <c r="E784" t="s">
        <v>213</v>
      </c>
      <c r="F784">
        <v>3119</v>
      </c>
      <c r="G784">
        <v>3119</v>
      </c>
      <c r="H784">
        <v>0</v>
      </c>
      <c r="I784">
        <v>5000</v>
      </c>
      <c r="J784">
        <v>1500</v>
      </c>
      <c r="K784" t="s">
        <v>109</v>
      </c>
      <c r="L784">
        <v>18</v>
      </c>
      <c r="M784">
        <v>475.78</v>
      </c>
      <c r="N784">
        <v>0</v>
      </c>
      <c r="O784">
        <v>0</v>
      </c>
      <c r="P784">
        <v>13.215999999999999</v>
      </c>
      <c r="Q784">
        <v>2.6429999999999998</v>
      </c>
      <c r="R784">
        <v>25.96</v>
      </c>
      <c r="S784">
        <v>809.69200000000001</v>
      </c>
      <c r="T784">
        <v>-809.69200000000001</v>
      </c>
      <c r="U784">
        <v>-825.55100000000004</v>
      </c>
      <c r="V784">
        <v>-71.98</v>
      </c>
      <c r="W784">
        <v>0</v>
      </c>
      <c r="X784">
        <v>61</v>
      </c>
      <c r="Y784">
        <v>0</v>
      </c>
      <c r="Z784">
        <v>10.98</v>
      </c>
      <c r="AA784">
        <v>1</v>
      </c>
      <c r="AB784" t="s">
        <v>116</v>
      </c>
      <c r="AC784">
        <v>3325</v>
      </c>
      <c r="AD784">
        <v>2221.4690000000001</v>
      </c>
      <c r="AE784">
        <v>0</v>
      </c>
      <c r="AF784">
        <v>2221.4690000000001</v>
      </c>
      <c r="AG784">
        <v>0</v>
      </c>
      <c r="AI784">
        <v>0</v>
      </c>
      <c r="AJ784">
        <v>-825.55100000000004</v>
      </c>
      <c r="AK784">
        <v>-71.98</v>
      </c>
      <c r="AL784">
        <v>3119</v>
      </c>
      <c r="AM784" s="1"/>
      <c r="AN784" s="1"/>
      <c r="AO784" s="1"/>
      <c r="AP784">
        <v>0</v>
      </c>
      <c r="AQ784">
        <v>2643.22</v>
      </c>
      <c r="AR784">
        <v>18</v>
      </c>
      <c r="AS784">
        <v>0</v>
      </c>
      <c r="AT784">
        <v>0</v>
      </c>
      <c r="AU784">
        <v>0.5</v>
      </c>
      <c r="AV784">
        <v>0</v>
      </c>
      <c r="AW784">
        <v>0</v>
      </c>
      <c r="AX784">
        <v>0.1</v>
      </c>
      <c r="AY784" t="s">
        <v>112</v>
      </c>
      <c r="AZ784" t="s">
        <v>160</v>
      </c>
      <c r="BC784">
        <v>0</v>
      </c>
      <c r="BD784">
        <v>0</v>
      </c>
      <c r="BE784">
        <v>0</v>
      </c>
      <c r="BF784">
        <v>0</v>
      </c>
      <c r="BG784">
        <v>0</v>
      </c>
      <c r="BJ784">
        <v>25.96</v>
      </c>
      <c r="BK784">
        <v>0</v>
      </c>
      <c r="BL784">
        <v>809.69200000000001</v>
      </c>
      <c r="BM784">
        <v>-809.69200000000001</v>
      </c>
      <c r="BN784">
        <v>0</v>
      </c>
      <c r="BO784">
        <v>0</v>
      </c>
      <c r="BP784">
        <v>0</v>
      </c>
      <c r="BQ784">
        <v>1500</v>
      </c>
      <c r="BR784">
        <v>2.6432199999999999</v>
      </c>
      <c r="BS784" t="s">
        <v>1397</v>
      </c>
      <c r="BT784">
        <v>0</v>
      </c>
      <c r="BU784">
        <v>13.215999999999999</v>
      </c>
      <c r="BV784">
        <v>0</v>
      </c>
      <c r="BW784">
        <v>2.6429999999999998</v>
      </c>
      <c r="DC784">
        <f t="shared" si="60"/>
        <v>3119</v>
      </c>
      <c r="DD784">
        <f t="shared" si="61"/>
        <v>809.69200000000001</v>
      </c>
      <c r="DE784">
        <f t="shared" si="62"/>
        <v>15.858999999999998</v>
      </c>
      <c r="DF784">
        <f t="shared" si="63"/>
        <v>71.98</v>
      </c>
      <c r="DG784">
        <f t="shared" si="64"/>
        <v>488.99599999999998</v>
      </c>
      <c r="DH784">
        <v>2221.4690000000001</v>
      </c>
    </row>
    <row r="785" spans="1:112" x14ac:dyDescent="0.3">
      <c r="A785">
        <v>8757424739</v>
      </c>
      <c r="B785">
        <v>10757496091</v>
      </c>
      <c r="C785" s="1">
        <v>45945.795138888891</v>
      </c>
      <c r="D785" s="1">
        <v>45949.501388888886</v>
      </c>
      <c r="E785" t="s">
        <v>315</v>
      </c>
      <c r="F785">
        <v>2886</v>
      </c>
      <c r="G785">
        <v>0</v>
      </c>
      <c r="H785">
        <v>2886</v>
      </c>
      <c r="I785">
        <v>3500</v>
      </c>
      <c r="J785">
        <v>408</v>
      </c>
      <c r="K785" t="s">
        <v>109</v>
      </c>
      <c r="L785">
        <v>18</v>
      </c>
      <c r="M785">
        <v>440.24</v>
      </c>
      <c r="N785">
        <v>0</v>
      </c>
      <c r="O785">
        <v>0</v>
      </c>
      <c r="P785">
        <v>12.228999999999999</v>
      </c>
      <c r="Q785">
        <v>2.4460000000000002</v>
      </c>
      <c r="R785">
        <v>21.24</v>
      </c>
      <c r="S785">
        <v>612.98599999999999</v>
      </c>
      <c r="T785">
        <v>-612.98599999999999</v>
      </c>
      <c r="U785">
        <v>-627.66099999999994</v>
      </c>
      <c r="V785">
        <v>-76.7</v>
      </c>
      <c r="W785">
        <v>0</v>
      </c>
      <c r="X785">
        <v>65</v>
      </c>
      <c r="Y785">
        <v>0</v>
      </c>
      <c r="Z785">
        <v>11.7</v>
      </c>
      <c r="AA785">
        <v>1</v>
      </c>
      <c r="AB785" t="s">
        <v>116</v>
      </c>
      <c r="AC785">
        <v>3092</v>
      </c>
      <c r="AD785">
        <v>2181.6390000000001</v>
      </c>
      <c r="AE785">
        <v>0</v>
      </c>
      <c r="AF785">
        <v>2181.6390000000001</v>
      </c>
      <c r="AG785">
        <v>-627.66099999999994</v>
      </c>
      <c r="AH785">
        <v>-76.7</v>
      </c>
      <c r="AI785">
        <v>2886</v>
      </c>
      <c r="AJ785">
        <v>0</v>
      </c>
      <c r="AL785">
        <v>0</v>
      </c>
      <c r="AM785" s="1"/>
      <c r="AN785" s="1"/>
      <c r="AO785" s="1"/>
      <c r="AP785">
        <v>0</v>
      </c>
      <c r="AQ785">
        <v>2445.7600000000002</v>
      </c>
      <c r="AR785">
        <v>18</v>
      </c>
      <c r="AS785">
        <v>0</v>
      </c>
      <c r="AT785">
        <v>0</v>
      </c>
      <c r="AU785">
        <v>0.5</v>
      </c>
      <c r="AV785">
        <v>0</v>
      </c>
      <c r="AW785">
        <v>0</v>
      </c>
      <c r="AX785">
        <v>0.1</v>
      </c>
      <c r="AY785" t="s">
        <v>112</v>
      </c>
      <c r="AZ785" t="s">
        <v>128</v>
      </c>
      <c r="BA785">
        <v>21.24</v>
      </c>
      <c r="BB785">
        <v>0</v>
      </c>
      <c r="BC785">
        <v>612.98599999999999</v>
      </c>
      <c r="BD785">
        <v>-612.98599999999999</v>
      </c>
      <c r="BE785">
        <v>0</v>
      </c>
      <c r="BF785">
        <v>0</v>
      </c>
      <c r="BG785">
        <v>0</v>
      </c>
      <c r="BH785">
        <v>408</v>
      </c>
      <c r="BI785">
        <v>2.4457599999999999</v>
      </c>
      <c r="BL785">
        <v>0</v>
      </c>
      <c r="BM785">
        <v>0</v>
      </c>
      <c r="BN785">
        <v>0</v>
      </c>
      <c r="BO785">
        <v>0</v>
      </c>
      <c r="BP785">
        <v>0</v>
      </c>
      <c r="BS785" t="s">
        <v>1398</v>
      </c>
      <c r="BT785">
        <v>12.228999999999999</v>
      </c>
      <c r="BU785">
        <v>0</v>
      </c>
      <c r="BV785">
        <v>2.4460000000000002</v>
      </c>
      <c r="BW785">
        <v>0</v>
      </c>
      <c r="DC785">
        <f t="shared" si="60"/>
        <v>2886</v>
      </c>
      <c r="DD785">
        <f t="shared" si="61"/>
        <v>612.98599999999999</v>
      </c>
      <c r="DE785">
        <f t="shared" si="62"/>
        <v>14.674999999999999</v>
      </c>
      <c r="DF785">
        <f t="shared" si="63"/>
        <v>76.7</v>
      </c>
      <c r="DG785">
        <f t="shared" si="64"/>
        <v>452.46899999999999</v>
      </c>
      <c r="DH785">
        <v>2181.6390000000001</v>
      </c>
    </row>
    <row r="786" spans="1:112" x14ac:dyDescent="0.3">
      <c r="A786">
        <v>8760210279</v>
      </c>
      <c r="B786">
        <v>10760297020</v>
      </c>
      <c r="C786" s="1">
        <v>45947.457638888889</v>
      </c>
      <c r="D786" s="1">
        <v>45951.654861111114</v>
      </c>
      <c r="E786" t="s">
        <v>1399</v>
      </c>
      <c r="F786">
        <v>1644</v>
      </c>
      <c r="G786">
        <v>1644</v>
      </c>
      <c r="H786">
        <v>0</v>
      </c>
      <c r="I786">
        <v>2750</v>
      </c>
      <c r="J786">
        <v>935</v>
      </c>
      <c r="K786" t="s">
        <v>109</v>
      </c>
      <c r="L786">
        <v>5</v>
      </c>
      <c r="M786">
        <v>78.290000000000006</v>
      </c>
      <c r="N786">
        <v>0</v>
      </c>
      <c r="O786">
        <v>0</v>
      </c>
      <c r="P786">
        <v>7.8289999999999997</v>
      </c>
      <c r="Q786">
        <v>1.5660000000000001</v>
      </c>
      <c r="R786">
        <v>27.14</v>
      </c>
      <c r="S786">
        <v>446.18200000000002</v>
      </c>
      <c r="T786">
        <v>-446.18200000000002</v>
      </c>
      <c r="U786">
        <v>-455.577</v>
      </c>
      <c r="V786">
        <v>-57.82</v>
      </c>
      <c r="W786">
        <v>0</v>
      </c>
      <c r="X786">
        <v>49</v>
      </c>
      <c r="Y786">
        <v>0</v>
      </c>
      <c r="Z786">
        <v>8.82</v>
      </c>
      <c r="AA786">
        <v>1</v>
      </c>
      <c r="AB786" t="s">
        <v>116</v>
      </c>
      <c r="AC786">
        <v>1815</v>
      </c>
      <c r="AD786">
        <v>1130.6030000000001</v>
      </c>
      <c r="AE786">
        <v>0</v>
      </c>
      <c r="AF786">
        <v>1130.6030000000001</v>
      </c>
      <c r="AG786">
        <v>0</v>
      </c>
      <c r="AI786">
        <v>0</v>
      </c>
      <c r="AJ786">
        <v>-455.577</v>
      </c>
      <c r="AK786">
        <v>-57.82</v>
      </c>
      <c r="AL786">
        <v>1644</v>
      </c>
      <c r="AM786" s="1"/>
      <c r="AN786" s="1"/>
      <c r="AO786" s="1"/>
      <c r="AP786">
        <v>100</v>
      </c>
      <c r="AQ786">
        <v>1565.71</v>
      </c>
      <c r="AR786">
        <v>5</v>
      </c>
      <c r="AS786">
        <v>0</v>
      </c>
      <c r="AT786">
        <v>0</v>
      </c>
      <c r="AU786">
        <v>0.5</v>
      </c>
      <c r="AV786">
        <v>0</v>
      </c>
      <c r="AW786">
        <v>0</v>
      </c>
      <c r="AX786">
        <v>0.1</v>
      </c>
      <c r="AY786" t="s">
        <v>121</v>
      </c>
      <c r="AZ786" t="s">
        <v>113</v>
      </c>
      <c r="BC786">
        <v>0</v>
      </c>
      <c r="BD786">
        <v>0</v>
      </c>
      <c r="BE786">
        <v>0</v>
      </c>
      <c r="BF786">
        <v>0</v>
      </c>
      <c r="BG786">
        <v>0</v>
      </c>
      <c r="BJ786">
        <v>27.14</v>
      </c>
      <c r="BK786">
        <v>0</v>
      </c>
      <c r="BL786">
        <v>446.18200000000002</v>
      </c>
      <c r="BM786">
        <v>-446.18200000000002</v>
      </c>
      <c r="BN786">
        <v>0</v>
      </c>
      <c r="BO786">
        <v>0</v>
      </c>
      <c r="BP786">
        <v>0</v>
      </c>
      <c r="BQ786">
        <v>935</v>
      </c>
      <c r="BR786">
        <v>1.5657099999999999</v>
      </c>
      <c r="BS786" t="s">
        <v>1400</v>
      </c>
      <c r="BT786">
        <v>0</v>
      </c>
      <c r="BU786">
        <v>7.8289999999999997</v>
      </c>
      <c r="BV786">
        <v>0</v>
      </c>
      <c r="BW786">
        <v>1.5660000000000001</v>
      </c>
      <c r="DC786">
        <f t="shared" si="60"/>
        <v>1644</v>
      </c>
      <c r="DD786">
        <f t="shared" si="61"/>
        <v>446.18200000000002</v>
      </c>
      <c r="DE786">
        <f t="shared" si="62"/>
        <v>9.3949999999999996</v>
      </c>
      <c r="DF786">
        <f t="shared" si="63"/>
        <v>57.82</v>
      </c>
      <c r="DG786">
        <f t="shared" si="64"/>
        <v>86.119</v>
      </c>
      <c r="DH786">
        <v>1130.6030000000001</v>
      </c>
    </row>
    <row r="787" spans="1:112" x14ac:dyDescent="0.3">
      <c r="A787">
        <v>8762257587</v>
      </c>
      <c r="B787">
        <v>10762362378</v>
      </c>
      <c r="C787" s="1">
        <v>45948.762499999997</v>
      </c>
      <c r="D787" s="1">
        <v>45954.548611111109</v>
      </c>
      <c r="E787" t="s">
        <v>491</v>
      </c>
      <c r="F787">
        <v>3294.01</v>
      </c>
      <c r="G787">
        <v>3294</v>
      </c>
      <c r="H787">
        <v>0</v>
      </c>
      <c r="I787">
        <v>4500</v>
      </c>
      <c r="J787">
        <v>1000</v>
      </c>
      <c r="K787" t="s">
        <v>109</v>
      </c>
      <c r="L787">
        <v>18</v>
      </c>
      <c r="M787">
        <v>502.48</v>
      </c>
      <c r="N787">
        <v>0</v>
      </c>
      <c r="O787">
        <v>0</v>
      </c>
      <c r="P787">
        <v>13.958</v>
      </c>
      <c r="Q787">
        <v>2.7919999999999998</v>
      </c>
      <c r="R787">
        <v>24.78</v>
      </c>
      <c r="S787">
        <v>816.25300000000004</v>
      </c>
      <c r="T787">
        <v>-816.25300000000004</v>
      </c>
      <c r="U787">
        <v>-833.00300000000004</v>
      </c>
      <c r="V787">
        <v>-76.7</v>
      </c>
      <c r="W787">
        <v>0</v>
      </c>
      <c r="X787">
        <v>65</v>
      </c>
      <c r="Y787">
        <v>0</v>
      </c>
      <c r="Z787">
        <v>11.7</v>
      </c>
      <c r="AA787">
        <v>1</v>
      </c>
      <c r="AB787" t="s">
        <v>116</v>
      </c>
      <c r="AC787">
        <v>3500</v>
      </c>
      <c r="AD787">
        <v>2384.297</v>
      </c>
      <c r="AE787">
        <v>0</v>
      </c>
      <c r="AF787">
        <v>2384.297</v>
      </c>
      <c r="AG787">
        <v>0</v>
      </c>
      <c r="AI787">
        <v>0</v>
      </c>
      <c r="AJ787">
        <v>-833.00300000000004</v>
      </c>
      <c r="AK787">
        <v>-76.7</v>
      </c>
      <c r="AL787">
        <v>3294</v>
      </c>
      <c r="AM787" s="1"/>
      <c r="AN787" s="1"/>
      <c r="AO787" s="1"/>
      <c r="AP787">
        <v>0</v>
      </c>
      <c r="AQ787">
        <v>2791.53</v>
      </c>
      <c r="AR787">
        <v>18</v>
      </c>
      <c r="AS787">
        <v>0</v>
      </c>
      <c r="AT787">
        <v>0</v>
      </c>
      <c r="AU787">
        <v>0.5</v>
      </c>
      <c r="AV787">
        <v>0</v>
      </c>
      <c r="AW787">
        <v>0</v>
      </c>
      <c r="AX787">
        <v>0.1</v>
      </c>
      <c r="AY787" t="s">
        <v>112</v>
      </c>
      <c r="AZ787" t="s">
        <v>113</v>
      </c>
      <c r="BC787">
        <v>0</v>
      </c>
      <c r="BD787">
        <v>0</v>
      </c>
      <c r="BE787">
        <v>0</v>
      </c>
      <c r="BF787">
        <v>0</v>
      </c>
      <c r="BG787">
        <v>0</v>
      </c>
      <c r="BJ787">
        <v>24.78</v>
      </c>
      <c r="BK787">
        <v>0</v>
      </c>
      <c r="BL787">
        <v>816.25300000000004</v>
      </c>
      <c r="BM787">
        <v>-816.25300000000004</v>
      </c>
      <c r="BN787">
        <v>0</v>
      </c>
      <c r="BO787">
        <v>0</v>
      </c>
      <c r="BP787">
        <v>0</v>
      </c>
      <c r="BQ787">
        <v>1000</v>
      </c>
      <c r="BR787">
        <v>2.7915299999999998</v>
      </c>
      <c r="BS787" t="s">
        <v>1401</v>
      </c>
      <c r="BT787">
        <v>0</v>
      </c>
      <c r="BU787">
        <v>13.958</v>
      </c>
      <c r="BV787">
        <v>0</v>
      </c>
      <c r="BW787">
        <v>2.7919999999999998</v>
      </c>
      <c r="DC787">
        <f t="shared" si="60"/>
        <v>3294</v>
      </c>
      <c r="DD787">
        <f t="shared" si="61"/>
        <v>816.25300000000004</v>
      </c>
      <c r="DE787">
        <f t="shared" si="62"/>
        <v>16.75</v>
      </c>
      <c r="DF787">
        <f t="shared" si="63"/>
        <v>76.7</v>
      </c>
      <c r="DG787">
        <f t="shared" si="64"/>
        <v>516.43799999999999</v>
      </c>
      <c r="DH787">
        <v>2384.297</v>
      </c>
    </row>
    <row r="788" spans="1:112" x14ac:dyDescent="0.3">
      <c r="A788">
        <v>8763052514</v>
      </c>
      <c r="B788">
        <v>10763158965</v>
      </c>
      <c r="C788" s="1">
        <v>45949.477777777778</v>
      </c>
      <c r="D788" s="1">
        <v>45953.590277777781</v>
      </c>
      <c r="E788" t="s">
        <v>1034</v>
      </c>
      <c r="F788">
        <v>1012</v>
      </c>
      <c r="G788">
        <v>0</v>
      </c>
      <c r="H788">
        <v>1012</v>
      </c>
      <c r="I788">
        <v>2500</v>
      </c>
      <c r="J788">
        <v>1317</v>
      </c>
      <c r="K788" t="s">
        <v>109</v>
      </c>
      <c r="L788">
        <v>5</v>
      </c>
      <c r="M788">
        <v>48.19</v>
      </c>
      <c r="N788">
        <v>0</v>
      </c>
      <c r="O788">
        <v>0</v>
      </c>
      <c r="P788">
        <v>4.819</v>
      </c>
      <c r="Q788">
        <v>0.96399999999999997</v>
      </c>
      <c r="R788">
        <v>24.78</v>
      </c>
      <c r="S788">
        <v>250.774</v>
      </c>
      <c r="T788">
        <v>-250.774</v>
      </c>
      <c r="U788">
        <v>-256.55700000000002</v>
      </c>
      <c r="V788">
        <v>-57.82</v>
      </c>
      <c r="W788">
        <v>0</v>
      </c>
      <c r="X788">
        <v>49</v>
      </c>
      <c r="Y788">
        <v>0</v>
      </c>
      <c r="Z788">
        <v>8.82</v>
      </c>
      <c r="AA788">
        <v>1</v>
      </c>
      <c r="AB788" t="s">
        <v>110</v>
      </c>
      <c r="AC788">
        <v>1183</v>
      </c>
      <c r="AD788">
        <v>697.62300000000005</v>
      </c>
      <c r="AE788">
        <v>0</v>
      </c>
      <c r="AF788">
        <v>697.62300000000005</v>
      </c>
      <c r="AG788">
        <v>-256.55700000000002</v>
      </c>
      <c r="AH788">
        <v>-57.82</v>
      </c>
      <c r="AI788">
        <v>1012</v>
      </c>
      <c r="AJ788">
        <v>0</v>
      </c>
      <c r="AL788">
        <v>0</v>
      </c>
      <c r="AM788" s="1"/>
      <c r="AN788" s="1"/>
      <c r="AO788" s="1"/>
      <c r="AP788">
        <v>0</v>
      </c>
      <c r="AQ788">
        <v>963.81</v>
      </c>
      <c r="AR788">
        <v>5</v>
      </c>
      <c r="AS788">
        <v>0</v>
      </c>
      <c r="AT788">
        <v>0</v>
      </c>
      <c r="AU788">
        <v>0.5</v>
      </c>
      <c r="AV788">
        <v>0</v>
      </c>
      <c r="AW788">
        <v>0</v>
      </c>
      <c r="AX788">
        <v>0.1</v>
      </c>
      <c r="AY788" t="s">
        <v>112</v>
      </c>
      <c r="AZ788" t="s">
        <v>124</v>
      </c>
      <c r="BA788">
        <v>24.78</v>
      </c>
      <c r="BB788">
        <v>0</v>
      </c>
      <c r="BC788">
        <v>250.774</v>
      </c>
      <c r="BD788">
        <v>-250.774</v>
      </c>
      <c r="BE788">
        <v>0</v>
      </c>
      <c r="BF788">
        <v>0</v>
      </c>
      <c r="BG788">
        <v>0</v>
      </c>
      <c r="BH788">
        <v>1317</v>
      </c>
      <c r="BI788">
        <v>0.96380999999999994</v>
      </c>
      <c r="BL788">
        <v>0</v>
      </c>
      <c r="BM788">
        <v>0</v>
      </c>
      <c r="BN788">
        <v>0</v>
      </c>
      <c r="BO788">
        <v>0</v>
      </c>
      <c r="BP788">
        <v>0</v>
      </c>
      <c r="BS788" t="s">
        <v>1402</v>
      </c>
      <c r="BT788">
        <v>4.819</v>
      </c>
      <c r="BU788">
        <v>0</v>
      </c>
      <c r="BV788">
        <v>0.96399999999999997</v>
      </c>
      <c r="BW788">
        <v>0</v>
      </c>
      <c r="DC788">
        <f t="shared" si="60"/>
        <v>1012</v>
      </c>
      <c r="DD788">
        <f t="shared" si="61"/>
        <v>250.774</v>
      </c>
      <c r="DE788">
        <f t="shared" si="62"/>
        <v>5.7829999999999995</v>
      </c>
      <c r="DF788">
        <f t="shared" si="63"/>
        <v>57.82</v>
      </c>
      <c r="DG788">
        <f t="shared" si="64"/>
        <v>53.009</v>
      </c>
      <c r="DH788">
        <v>697.62299999999993</v>
      </c>
    </row>
    <row r="789" spans="1:112" x14ac:dyDescent="0.3">
      <c r="A789">
        <v>8751853480</v>
      </c>
      <c r="B789">
        <v>10751892642</v>
      </c>
      <c r="C789" s="1">
        <v>45943.449305555558</v>
      </c>
      <c r="D789" s="1">
        <v>45946.620833333334</v>
      </c>
      <c r="E789" t="s">
        <v>386</v>
      </c>
      <c r="F789">
        <v>4982</v>
      </c>
      <c r="G789">
        <v>1691.4110000000001</v>
      </c>
      <c r="H789">
        <v>3290.5790000000002</v>
      </c>
      <c r="I789">
        <v>5500</v>
      </c>
      <c r="J789">
        <v>312</v>
      </c>
      <c r="K789" t="s">
        <v>120</v>
      </c>
      <c r="L789">
        <v>18</v>
      </c>
      <c r="M789">
        <v>0</v>
      </c>
      <c r="N789">
        <v>379.98</v>
      </c>
      <c r="O789">
        <v>379.98</v>
      </c>
      <c r="P789">
        <v>21.11</v>
      </c>
      <c r="Q789">
        <v>4.2220000000000004</v>
      </c>
      <c r="R789">
        <v>31.86</v>
      </c>
      <c r="S789">
        <v>1587.2619999999999</v>
      </c>
      <c r="T789">
        <v>-1587.2619999999999</v>
      </c>
      <c r="U789">
        <v>-1612.5940000000001</v>
      </c>
      <c r="V789">
        <v>-71.98</v>
      </c>
      <c r="W789">
        <v>0</v>
      </c>
      <c r="X789">
        <v>61</v>
      </c>
      <c r="Y789">
        <v>0</v>
      </c>
      <c r="Z789">
        <v>10.98</v>
      </c>
      <c r="AA789">
        <v>1</v>
      </c>
      <c r="AB789" t="s">
        <v>110</v>
      </c>
      <c r="AC789">
        <v>5188</v>
      </c>
      <c r="AD789">
        <v>3297.4160000000002</v>
      </c>
      <c r="AE789">
        <v>2177.9268000000002</v>
      </c>
      <c r="AF789">
        <v>1119.4892</v>
      </c>
      <c r="AG789">
        <v>-1065.1099999999999</v>
      </c>
      <c r="AH789">
        <v>-47.542200000000001</v>
      </c>
      <c r="AI789">
        <v>3290.5790000000002</v>
      </c>
      <c r="AJ789">
        <v>-547.48400000000004</v>
      </c>
      <c r="AK789">
        <v>-24.437799999999999</v>
      </c>
      <c r="AL789">
        <v>1691.4110000000001</v>
      </c>
      <c r="AM789" s="1">
        <v>45960</v>
      </c>
      <c r="AN789" s="1">
        <v>45960</v>
      </c>
      <c r="AO789" s="1">
        <v>45960</v>
      </c>
      <c r="AP789">
        <v>0</v>
      </c>
      <c r="AQ789">
        <v>4222.04</v>
      </c>
      <c r="AR789">
        <v>0</v>
      </c>
      <c r="AS789">
        <v>9</v>
      </c>
      <c r="AT789">
        <v>9</v>
      </c>
      <c r="AU789">
        <v>0</v>
      </c>
      <c r="AV789">
        <v>0.25</v>
      </c>
      <c r="AW789">
        <v>0.25</v>
      </c>
      <c r="AX789">
        <v>0.1</v>
      </c>
      <c r="AY789" t="s">
        <v>127</v>
      </c>
      <c r="AZ789" t="s">
        <v>128</v>
      </c>
      <c r="BA789">
        <v>31.86</v>
      </c>
      <c r="BB789">
        <v>0</v>
      </c>
      <c r="BC789">
        <v>1048.3779999999999</v>
      </c>
      <c r="BD789">
        <v>-1048.3779999999999</v>
      </c>
      <c r="BE789">
        <v>0</v>
      </c>
      <c r="BF789">
        <v>0</v>
      </c>
      <c r="BG789">
        <v>0</v>
      </c>
      <c r="BH789">
        <v>312</v>
      </c>
      <c r="BI789">
        <v>4.2220399999999998</v>
      </c>
      <c r="BJ789">
        <v>31.86</v>
      </c>
      <c r="BK789">
        <v>0</v>
      </c>
      <c r="BL789">
        <v>538.88400000000001</v>
      </c>
      <c r="BM789">
        <v>-538.88400000000001</v>
      </c>
      <c r="BN789">
        <v>0</v>
      </c>
      <c r="BO789">
        <v>0</v>
      </c>
      <c r="BP789">
        <v>0</v>
      </c>
      <c r="BQ789">
        <v>312</v>
      </c>
      <c r="BR789">
        <v>4.2220399999999998</v>
      </c>
      <c r="BS789" t="s">
        <v>387</v>
      </c>
      <c r="BT789">
        <v>13.943</v>
      </c>
      <c r="BU789">
        <v>7.1669999999999998</v>
      </c>
      <c r="BV789">
        <v>2.7890000000000001</v>
      </c>
      <c r="BW789">
        <v>1.4330000000000001</v>
      </c>
      <c r="DC789">
        <f t="shared" si="60"/>
        <v>4981.99</v>
      </c>
      <c r="DD789">
        <f t="shared" si="61"/>
        <v>1587.2619999999999</v>
      </c>
      <c r="DE789">
        <f t="shared" si="62"/>
        <v>25.332000000000001</v>
      </c>
      <c r="DF789">
        <f t="shared" si="63"/>
        <v>71.98</v>
      </c>
      <c r="DG789">
        <f t="shared" si="64"/>
        <v>781.07</v>
      </c>
      <c r="DH789">
        <v>3297.4160000000002</v>
      </c>
    </row>
    <row r="790" spans="1:112" x14ac:dyDescent="0.3">
      <c r="A790">
        <v>8754182098</v>
      </c>
      <c r="B790">
        <v>10754231152</v>
      </c>
      <c r="C790" s="1">
        <v>45944.447916666664</v>
      </c>
      <c r="D790" s="1">
        <v>45948.428472222222</v>
      </c>
      <c r="E790" t="s">
        <v>1403</v>
      </c>
      <c r="F790">
        <v>3394</v>
      </c>
      <c r="G790">
        <v>0</v>
      </c>
      <c r="H790">
        <v>3394</v>
      </c>
      <c r="I790">
        <v>4000</v>
      </c>
      <c r="J790">
        <v>400</v>
      </c>
      <c r="K790" t="s">
        <v>109</v>
      </c>
      <c r="L790">
        <v>18</v>
      </c>
      <c r="M790">
        <v>517.73</v>
      </c>
      <c r="N790">
        <v>0</v>
      </c>
      <c r="O790">
        <v>0</v>
      </c>
      <c r="P790">
        <v>14.381</v>
      </c>
      <c r="Q790">
        <v>2.8759999999999999</v>
      </c>
      <c r="R790">
        <v>24.78</v>
      </c>
      <c r="S790">
        <v>841.03300000000002</v>
      </c>
      <c r="T790">
        <v>-841.03300000000002</v>
      </c>
      <c r="U790">
        <v>-858.29</v>
      </c>
      <c r="V790">
        <v>-71.98</v>
      </c>
      <c r="W790">
        <v>0</v>
      </c>
      <c r="X790">
        <v>61</v>
      </c>
      <c r="Y790">
        <v>0</v>
      </c>
      <c r="Z790">
        <v>10.98</v>
      </c>
      <c r="AA790">
        <v>1</v>
      </c>
      <c r="AB790" t="s">
        <v>116</v>
      </c>
      <c r="AC790">
        <v>3600</v>
      </c>
      <c r="AD790">
        <v>2463.73</v>
      </c>
      <c r="AE790">
        <v>0</v>
      </c>
      <c r="AF790">
        <v>2463.73</v>
      </c>
      <c r="AG790">
        <v>-858.29</v>
      </c>
      <c r="AH790">
        <v>-71.98</v>
      </c>
      <c r="AI790">
        <v>3394</v>
      </c>
      <c r="AJ790">
        <v>0</v>
      </c>
      <c r="AL790">
        <v>0</v>
      </c>
      <c r="AM790" s="1"/>
      <c r="AN790" s="1"/>
      <c r="AO790" s="1"/>
      <c r="AP790">
        <v>0</v>
      </c>
      <c r="AQ790">
        <v>2876.27</v>
      </c>
      <c r="AR790">
        <v>18</v>
      </c>
      <c r="AS790">
        <v>0</v>
      </c>
      <c r="AT790">
        <v>0</v>
      </c>
      <c r="AU790">
        <v>0.5</v>
      </c>
      <c r="AV790">
        <v>0</v>
      </c>
      <c r="AW790">
        <v>0</v>
      </c>
      <c r="AX790">
        <v>0.1</v>
      </c>
      <c r="AY790" t="s">
        <v>112</v>
      </c>
      <c r="AZ790" t="s">
        <v>113</v>
      </c>
      <c r="BA790">
        <v>24.78</v>
      </c>
      <c r="BB790">
        <v>0</v>
      </c>
      <c r="BC790">
        <v>841.03300000000002</v>
      </c>
      <c r="BD790">
        <v>-841.03300000000002</v>
      </c>
      <c r="BE790">
        <v>0</v>
      </c>
      <c r="BF790">
        <v>0</v>
      </c>
      <c r="BG790">
        <v>0</v>
      </c>
      <c r="BH790">
        <v>400</v>
      </c>
      <c r="BI790">
        <v>2.8762699999999999</v>
      </c>
      <c r="BL790">
        <v>0</v>
      </c>
      <c r="BM790">
        <v>0</v>
      </c>
      <c r="BN790">
        <v>0</v>
      </c>
      <c r="BO790">
        <v>0</v>
      </c>
      <c r="BP790">
        <v>0</v>
      </c>
      <c r="BS790" t="s">
        <v>1404</v>
      </c>
      <c r="BT790">
        <v>14.381</v>
      </c>
      <c r="BU790">
        <v>0</v>
      </c>
      <c r="BV790">
        <v>2.8759999999999999</v>
      </c>
      <c r="BW790">
        <v>0</v>
      </c>
      <c r="DC790">
        <f t="shared" si="60"/>
        <v>3394</v>
      </c>
      <c r="DD790">
        <f t="shared" si="61"/>
        <v>841.03300000000002</v>
      </c>
      <c r="DE790">
        <f t="shared" si="62"/>
        <v>17.257000000000001</v>
      </c>
      <c r="DF790">
        <f t="shared" si="63"/>
        <v>71.98</v>
      </c>
      <c r="DG790">
        <f t="shared" si="64"/>
        <v>532.11099999999999</v>
      </c>
      <c r="DH790">
        <v>2463.73</v>
      </c>
    </row>
    <row r="791" spans="1:112" x14ac:dyDescent="0.3">
      <c r="A791">
        <v>8760832989</v>
      </c>
      <c r="B791">
        <v>10760927911</v>
      </c>
      <c r="C791" s="1">
        <v>45947.790972222225</v>
      </c>
      <c r="D791" s="1">
        <v>45959.582638888889</v>
      </c>
      <c r="E791" t="s">
        <v>691</v>
      </c>
      <c r="F791">
        <v>3819</v>
      </c>
      <c r="G791">
        <v>3819</v>
      </c>
      <c r="H791">
        <v>0</v>
      </c>
      <c r="I791">
        <v>4500</v>
      </c>
      <c r="J791">
        <v>475</v>
      </c>
      <c r="K791" t="s">
        <v>109</v>
      </c>
      <c r="L791">
        <v>18</v>
      </c>
      <c r="M791">
        <v>582.55999999999995</v>
      </c>
      <c r="N791">
        <v>0</v>
      </c>
      <c r="O791">
        <v>0</v>
      </c>
      <c r="P791">
        <v>16.181999999999999</v>
      </c>
      <c r="Q791">
        <v>3.2360000000000002</v>
      </c>
      <c r="R791">
        <v>24.78</v>
      </c>
      <c r="S791">
        <v>946.34799999999996</v>
      </c>
      <c r="T791">
        <v>-946.34799999999996</v>
      </c>
      <c r="U791">
        <v>-965.76599999999996</v>
      </c>
      <c r="V791">
        <v>-76.7</v>
      </c>
      <c r="W791">
        <v>0</v>
      </c>
      <c r="X791">
        <v>65</v>
      </c>
      <c r="Y791">
        <v>0</v>
      </c>
      <c r="Z791">
        <v>11.7</v>
      </c>
      <c r="AA791">
        <v>1</v>
      </c>
      <c r="AB791" t="s">
        <v>116</v>
      </c>
      <c r="AC791">
        <v>4025</v>
      </c>
      <c r="AD791">
        <v>2776.5340000000001</v>
      </c>
      <c r="AE791">
        <v>0</v>
      </c>
      <c r="AF791">
        <v>2776.5340000000001</v>
      </c>
      <c r="AG791">
        <v>0</v>
      </c>
      <c r="AI791">
        <v>0</v>
      </c>
      <c r="AJ791">
        <v>-965.76599999999996</v>
      </c>
      <c r="AK791">
        <v>-76.7</v>
      </c>
      <c r="AL791">
        <v>3819</v>
      </c>
      <c r="AM791" s="1"/>
      <c r="AN791" s="1"/>
      <c r="AO791" s="1"/>
      <c r="AP791">
        <v>0</v>
      </c>
      <c r="AQ791">
        <v>3236.44</v>
      </c>
      <c r="AR791">
        <v>18</v>
      </c>
      <c r="AS791">
        <v>0</v>
      </c>
      <c r="AT791">
        <v>0</v>
      </c>
      <c r="AU791">
        <v>0.5</v>
      </c>
      <c r="AV791">
        <v>0</v>
      </c>
      <c r="AW791">
        <v>0</v>
      </c>
      <c r="AX791">
        <v>0.1</v>
      </c>
      <c r="AY791" t="s">
        <v>112</v>
      </c>
      <c r="AZ791" t="s">
        <v>113</v>
      </c>
      <c r="BC791">
        <v>0</v>
      </c>
      <c r="BD791">
        <v>0</v>
      </c>
      <c r="BE791">
        <v>0</v>
      </c>
      <c r="BF791">
        <v>0</v>
      </c>
      <c r="BG791">
        <v>0</v>
      </c>
      <c r="BJ791">
        <v>24.78</v>
      </c>
      <c r="BK791">
        <v>0</v>
      </c>
      <c r="BL791">
        <v>946.34799999999996</v>
      </c>
      <c r="BM791">
        <v>-946.34799999999996</v>
      </c>
      <c r="BN791">
        <v>0</v>
      </c>
      <c r="BO791">
        <v>0</v>
      </c>
      <c r="BP791">
        <v>0</v>
      </c>
      <c r="BQ791">
        <v>475</v>
      </c>
      <c r="BR791">
        <v>3.23644</v>
      </c>
      <c r="BS791" t="s">
        <v>1405</v>
      </c>
      <c r="BT791">
        <v>0</v>
      </c>
      <c r="BU791">
        <v>16.181999999999999</v>
      </c>
      <c r="BV791">
        <v>0</v>
      </c>
      <c r="BW791">
        <v>3.2360000000000002</v>
      </c>
      <c r="DC791">
        <f t="shared" si="60"/>
        <v>3819</v>
      </c>
      <c r="DD791">
        <f t="shared" si="61"/>
        <v>946.34799999999996</v>
      </c>
      <c r="DE791">
        <f t="shared" si="62"/>
        <v>19.417999999999999</v>
      </c>
      <c r="DF791">
        <f t="shared" si="63"/>
        <v>76.7</v>
      </c>
      <c r="DG791">
        <f t="shared" si="64"/>
        <v>598.74199999999996</v>
      </c>
      <c r="DH791">
        <v>2776.5340000000001</v>
      </c>
    </row>
    <row r="792" spans="1:112" x14ac:dyDescent="0.3">
      <c r="A792">
        <v>8763226568</v>
      </c>
      <c r="B792">
        <v>10763336682</v>
      </c>
      <c r="C792" s="1">
        <v>45949.477777777778</v>
      </c>
      <c r="D792" s="1">
        <v>45954.804861111108</v>
      </c>
      <c r="E792" t="s">
        <v>855</v>
      </c>
      <c r="F792">
        <v>3154</v>
      </c>
      <c r="G792">
        <v>3154</v>
      </c>
      <c r="H792">
        <v>0</v>
      </c>
      <c r="I792">
        <v>4000</v>
      </c>
      <c r="J792">
        <v>640</v>
      </c>
      <c r="K792" t="s">
        <v>109</v>
      </c>
      <c r="L792">
        <v>18</v>
      </c>
      <c r="M792">
        <v>481.12</v>
      </c>
      <c r="N792">
        <v>0</v>
      </c>
      <c r="O792">
        <v>0</v>
      </c>
      <c r="P792">
        <v>13.364000000000001</v>
      </c>
      <c r="Q792">
        <v>2.673</v>
      </c>
      <c r="R792">
        <v>21.24</v>
      </c>
      <c r="S792">
        <v>669.91</v>
      </c>
      <c r="T792">
        <v>-669.91</v>
      </c>
      <c r="U792">
        <v>-685.947</v>
      </c>
      <c r="V792">
        <v>-76.7</v>
      </c>
      <c r="W792">
        <v>0</v>
      </c>
      <c r="X792">
        <v>65</v>
      </c>
      <c r="Y792">
        <v>0</v>
      </c>
      <c r="Z792">
        <v>11.7</v>
      </c>
      <c r="AA792">
        <v>1</v>
      </c>
      <c r="AB792" t="s">
        <v>116</v>
      </c>
      <c r="AC792">
        <v>3360</v>
      </c>
      <c r="AD792">
        <v>2391.3530000000001</v>
      </c>
      <c r="AE792">
        <v>0</v>
      </c>
      <c r="AF792">
        <v>2391.3530000000001</v>
      </c>
      <c r="AG792">
        <v>0</v>
      </c>
      <c r="AI792">
        <v>0</v>
      </c>
      <c r="AJ792">
        <v>-685.947</v>
      </c>
      <c r="AK792">
        <v>-76.7</v>
      </c>
      <c r="AL792">
        <v>3154</v>
      </c>
      <c r="AM792" s="1"/>
      <c r="AN792" s="1"/>
      <c r="AO792" s="1"/>
      <c r="AP792">
        <v>0</v>
      </c>
      <c r="AQ792">
        <v>2672.88</v>
      </c>
      <c r="AR792">
        <v>18</v>
      </c>
      <c r="AS792">
        <v>0</v>
      </c>
      <c r="AT792">
        <v>0</v>
      </c>
      <c r="AU792">
        <v>0.5</v>
      </c>
      <c r="AV792">
        <v>0</v>
      </c>
      <c r="AW792">
        <v>0</v>
      </c>
      <c r="AX792">
        <v>0.1</v>
      </c>
      <c r="AY792" t="s">
        <v>112</v>
      </c>
      <c r="AZ792" t="s">
        <v>128</v>
      </c>
      <c r="BC792">
        <v>0</v>
      </c>
      <c r="BD792">
        <v>0</v>
      </c>
      <c r="BE792">
        <v>0</v>
      </c>
      <c r="BF792">
        <v>0</v>
      </c>
      <c r="BG792">
        <v>0</v>
      </c>
      <c r="BJ792">
        <v>21.24</v>
      </c>
      <c r="BK792">
        <v>0</v>
      </c>
      <c r="BL792">
        <v>669.91</v>
      </c>
      <c r="BM792">
        <v>-669.91</v>
      </c>
      <c r="BN792">
        <v>0</v>
      </c>
      <c r="BO792">
        <v>0</v>
      </c>
      <c r="BP792">
        <v>0</v>
      </c>
      <c r="BQ792">
        <v>640</v>
      </c>
      <c r="BR792">
        <v>2.6728800000000001</v>
      </c>
      <c r="BS792" t="s">
        <v>1406</v>
      </c>
      <c r="BT792">
        <v>0</v>
      </c>
      <c r="BU792">
        <v>13.364000000000001</v>
      </c>
      <c r="BV792">
        <v>0</v>
      </c>
      <c r="BW792">
        <v>2.673</v>
      </c>
      <c r="DC792">
        <f t="shared" si="60"/>
        <v>3154</v>
      </c>
      <c r="DD792">
        <f t="shared" si="61"/>
        <v>669.91</v>
      </c>
      <c r="DE792">
        <f t="shared" si="62"/>
        <v>16.036999999999999</v>
      </c>
      <c r="DF792">
        <f t="shared" si="63"/>
        <v>76.7</v>
      </c>
      <c r="DG792">
        <f t="shared" si="64"/>
        <v>494.48399999999998</v>
      </c>
      <c r="DH792">
        <v>2391.3530000000005</v>
      </c>
    </row>
    <row r="793" spans="1:112" x14ac:dyDescent="0.3">
      <c r="A793">
        <v>8756774661</v>
      </c>
      <c r="B793">
        <v>10756840325</v>
      </c>
      <c r="C793" s="1">
        <v>45945.542361111111</v>
      </c>
      <c r="D793" s="1">
        <v>45949.61041666667</v>
      </c>
      <c r="E793" t="s">
        <v>1407</v>
      </c>
      <c r="F793">
        <v>4794</v>
      </c>
      <c r="G793">
        <v>0</v>
      </c>
      <c r="H793">
        <v>4794</v>
      </c>
      <c r="I793">
        <v>5000</v>
      </c>
      <c r="J793">
        <v>0</v>
      </c>
      <c r="K793" t="s">
        <v>109</v>
      </c>
      <c r="L793">
        <v>18</v>
      </c>
      <c r="M793">
        <v>731.29</v>
      </c>
      <c r="N793">
        <v>0</v>
      </c>
      <c r="O793">
        <v>0</v>
      </c>
      <c r="P793">
        <v>20.314</v>
      </c>
      <c r="Q793">
        <v>4.0629999999999997</v>
      </c>
      <c r="R793">
        <v>31.86</v>
      </c>
      <c r="S793">
        <v>1527.3679999999999</v>
      </c>
      <c r="T793">
        <v>-1527.3679999999999</v>
      </c>
      <c r="U793">
        <v>-1551.7449999999999</v>
      </c>
      <c r="V793">
        <v>-76.7</v>
      </c>
      <c r="W793">
        <v>0</v>
      </c>
      <c r="X793">
        <v>65</v>
      </c>
      <c r="Y793">
        <v>0</v>
      </c>
      <c r="Z793">
        <v>11.7</v>
      </c>
      <c r="AA793">
        <v>1</v>
      </c>
      <c r="AB793" t="s">
        <v>110</v>
      </c>
      <c r="AC793">
        <v>5000</v>
      </c>
      <c r="AD793">
        <v>3165.5549999999998</v>
      </c>
      <c r="AE793">
        <v>0</v>
      </c>
      <c r="AF793">
        <v>3165.5549999999998</v>
      </c>
      <c r="AG793">
        <v>-1551.7449999999999</v>
      </c>
      <c r="AH793">
        <v>-76.7</v>
      </c>
      <c r="AI793">
        <v>4794</v>
      </c>
      <c r="AJ793">
        <v>0</v>
      </c>
      <c r="AL793">
        <v>0</v>
      </c>
      <c r="AM793" s="1"/>
      <c r="AN793" s="1"/>
      <c r="AO793" s="1"/>
      <c r="AP793">
        <v>0</v>
      </c>
      <c r="AQ793">
        <v>4062.71</v>
      </c>
      <c r="AR793">
        <v>18</v>
      </c>
      <c r="AS793">
        <v>0</v>
      </c>
      <c r="AT793">
        <v>0</v>
      </c>
      <c r="AU793">
        <v>0.5</v>
      </c>
      <c r="AV793">
        <v>0</v>
      </c>
      <c r="AW793">
        <v>0</v>
      </c>
      <c r="AX793">
        <v>0.1</v>
      </c>
      <c r="AY793" t="s">
        <v>127</v>
      </c>
      <c r="AZ793" t="s">
        <v>128</v>
      </c>
      <c r="BA793">
        <v>31.86</v>
      </c>
      <c r="BB793">
        <v>0</v>
      </c>
      <c r="BC793">
        <v>1527.3679999999999</v>
      </c>
      <c r="BD793">
        <v>-1527.3679999999999</v>
      </c>
      <c r="BE793">
        <v>0</v>
      </c>
      <c r="BF793">
        <v>0</v>
      </c>
      <c r="BG793">
        <v>0</v>
      </c>
      <c r="BH793">
        <v>0</v>
      </c>
      <c r="BI793">
        <v>4.06271</v>
      </c>
      <c r="BL793">
        <v>0</v>
      </c>
      <c r="BM793">
        <v>0</v>
      </c>
      <c r="BN793">
        <v>0</v>
      </c>
      <c r="BO793">
        <v>0</v>
      </c>
      <c r="BP793">
        <v>0</v>
      </c>
      <c r="BS793" t="s">
        <v>1408</v>
      </c>
      <c r="BT793">
        <v>20.314</v>
      </c>
      <c r="BU793">
        <v>0</v>
      </c>
      <c r="BV793">
        <v>4.0629999999999997</v>
      </c>
      <c r="BW793">
        <v>0</v>
      </c>
      <c r="DC793">
        <f t="shared" si="60"/>
        <v>4794</v>
      </c>
      <c r="DD793">
        <f t="shared" si="61"/>
        <v>1527.3679999999999</v>
      </c>
      <c r="DE793">
        <f t="shared" si="62"/>
        <v>24.376999999999999</v>
      </c>
      <c r="DF793">
        <f t="shared" si="63"/>
        <v>76.7</v>
      </c>
      <c r="DG793">
        <f t="shared" si="64"/>
        <v>751.60399999999993</v>
      </c>
      <c r="DH793">
        <v>3165.5550000000003</v>
      </c>
    </row>
    <row r="794" spans="1:112" x14ac:dyDescent="0.3">
      <c r="A794">
        <v>8749394834</v>
      </c>
      <c r="B794">
        <v>10749424716</v>
      </c>
      <c r="C794" s="1">
        <v>45942.466666666667</v>
      </c>
      <c r="D794" s="1">
        <v>45947.588888888888</v>
      </c>
      <c r="E794" t="s">
        <v>1409</v>
      </c>
      <c r="F794">
        <v>3754</v>
      </c>
      <c r="G794">
        <v>0</v>
      </c>
      <c r="H794">
        <v>3754</v>
      </c>
      <c r="I794">
        <v>4500</v>
      </c>
      <c r="J794">
        <v>540</v>
      </c>
      <c r="K794" t="s">
        <v>109</v>
      </c>
      <c r="L794">
        <v>18</v>
      </c>
      <c r="M794">
        <v>572.64</v>
      </c>
      <c r="N794">
        <v>0</v>
      </c>
      <c r="O794">
        <v>0</v>
      </c>
      <c r="P794">
        <v>15.907</v>
      </c>
      <c r="Q794">
        <v>3.181</v>
      </c>
      <c r="R794">
        <v>24.78</v>
      </c>
      <c r="S794">
        <v>930.24099999999999</v>
      </c>
      <c r="T794">
        <v>-930.24099999999999</v>
      </c>
      <c r="U794">
        <v>-949.32899999999995</v>
      </c>
      <c r="V794">
        <v>-71.98</v>
      </c>
      <c r="W794">
        <v>0</v>
      </c>
      <c r="X794">
        <v>61</v>
      </c>
      <c r="Y794">
        <v>0</v>
      </c>
      <c r="Z794">
        <v>10.98</v>
      </c>
      <c r="AA794">
        <v>1</v>
      </c>
      <c r="AB794" t="s">
        <v>110</v>
      </c>
      <c r="AC794">
        <v>3960</v>
      </c>
      <c r="AD794">
        <v>2732.6909999999998</v>
      </c>
      <c r="AE794">
        <v>0</v>
      </c>
      <c r="AF794">
        <v>2732.6909999999998</v>
      </c>
      <c r="AG794">
        <v>-949.32899999999995</v>
      </c>
      <c r="AH794">
        <v>-71.98</v>
      </c>
      <c r="AI794">
        <v>3754</v>
      </c>
      <c r="AJ794">
        <v>0</v>
      </c>
      <c r="AL794">
        <v>0</v>
      </c>
      <c r="AM794" s="1"/>
      <c r="AN794" s="1"/>
      <c r="AO794" s="1"/>
      <c r="AP794">
        <v>0</v>
      </c>
      <c r="AQ794">
        <v>3181.36</v>
      </c>
      <c r="AR794">
        <v>18</v>
      </c>
      <c r="AS794">
        <v>0</v>
      </c>
      <c r="AT794">
        <v>0</v>
      </c>
      <c r="AU794">
        <v>0.5</v>
      </c>
      <c r="AV794">
        <v>0</v>
      </c>
      <c r="AW794">
        <v>0</v>
      </c>
      <c r="AX794">
        <v>0.1</v>
      </c>
      <c r="AY794" t="s">
        <v>112</v>
      </c>
      <c r="AZ794" t="s">
        <v>113</v>
      </c>
      <c r="BA794">
        <v>24.78</v>
      </c>
      <c r="BB794">
        <v>0</v>
      </c>
      <c r="BC794">
        <v>930.24099999999999</v>
      </c>
      <c r="BD794">
        <v>-930.24099999999999</v>
      </c>
      <c r="BE794">
        <v>0</v>
      </c>
      <c r="BF794">
        <v>0</v>
      </c>
      <c r="BG794">
        <v>0</v>
      </c>
      <c r="BH794">
        <v>540</v>
      </c>
      <c r="BI794">
        <v>3.1813600000000002</v>
      </c>
      <c r="BL794">
        <v>0</v>
      </c>
      <c r="BM794">
        <v>0</v>
      </c>
      <c r="BN794">
        <v>0</v>
      </c>
      <c r="BO794">
        <v>0</v>
      </c>
      <c r="BP794">
        <v>0</v>
      </c>
      <c r="BS794" t="s">
        <v>1410</v>
      </c>
      <c r="BT794">
        <v>15.907</v>
      </c>
      <c r="BU794">
        <v>0</v>
      </c>
      <c r="BV794">
        <v>3.181</v>
      </c>
      <c r="BW794">
        <v>0</v>
      </c>
      <c r="DC794">
        <f t="shared" si="60"/>
        <v>3754</v>
      </c>
      <c r="DD794">
        <f t="shared" si="61"/>
        <v>930.24099999999999</v>
      </c>
      <c r="DE794">
        <f t="shared" si="62"/>
        <v>19.088000000000001</v>
      </c>
      <c r="DF794">
        <f t="shared" si="63"/>
        <v>71.98</v>
      </c>
      <c r="DG794">
        <f t="shared" si="64"/>
        <v>588.54700000000003</v>
      </c>
      <c r="DH794">
        <v>2732.6909999999998</v>
      </c>
    </row>
    <row r="795" spans="1:112" x14ac:dyDescent="0.3">
      <c r="A795">
        <v>8753556531</v>
      </c>
      <c r="B795">
        <v>10753605563</v>
      </c>
      <c r="C795" s="1">
        <v>45943.811111111114</v>
      </c>
      <c r="D795" s="1">
        <v>45949.656944444447</v>
      </c>
      <c r="E795" t="s">
        <v>137</v>
      </c>
      <c r="F795">
        <v>2975</v>
      </c>
      <c r="G795">
        <v>0</v>
      </c>
      <c r="H795">
        <v>2975</v>
      </c>
      <c r="I795">
        <v>4000</v>
      </c>
      <c r="J795">
        <v>651</v>
      </c>
      <c r="K795" t="s">
        <v>109</v>
      </c>
      <c r="L795">
        <v>18</v>
      </c>
      <c r="M795">
        <v>453.81</v>
      </c>
      <c r="N795">
        <v>0</v>
      </c>
      <c r="O795">
        <v>0</v>
      </c>
      <c r="P795">
        <v>12.606</v>
      </c>
      <c r="Q795">
        <v>2.5209999999999999</v>
      </c>
      <c r="R795">
        <v>21.24</v>
      </c>
      <c r="S795">
        <v>631.89</v>
      </c>
      <c r="T795">
        <v>-631.89</v>
      </c>
      <c r="U795">
        <v>-647.01700000000005</v>
      </c>
      <c r="V795">
        <v>-71.98</v>
      </c>
      <c r="W795">
        <v>0</v>
      </c>
      <c r="X795">
        <v>61</v>
      </c>
      <c r="Y795">
        <v>0</v>
      </c>
      <c r="Z795">
        <v>10.98</v>
      </c>
      <c r="AA795">
        <v>1</v>
      </c>
      <c r="AB795" t="s">
        <v>110</v>
      </c>
      <c r="AC795">
        <v>3181</v>
      </c>
      <c r="AD795">
        <v>2256.0030000000002</v>
      </c>
      <c r="AE795">
        <v>0</v>
      </c>
      <c r="AF795">
        <v>2256.0030000000002</v>
      </c>
      <c r="AG795">
        <v>-647.01700000000005</v>
      </c>
      <c r="AH795">
        <v>-71.98</v>
      </c>
      <c r="AI795">
        <v>2975</v>
      </c>
      <c r="AJ795">
        <v>0</v>
      </c>
      <c r="AL795">
        <v>0</v>
      </c>
      <c r="AM795" s="1"/>
      <c r="AN795" s="1"/>
      <c r="AO795" s="1"/>
      <c r="AP795">
        <v>0</v>
      </c>
      <c r="AQ795">
        <v>2521.19</v>
      </c>
      <c r="AR795">
        <v>18</v>
      </c>
      <c r="AS795">
        <v>0</v>
      </c>
      <c r="AT795">
        <v>0</v>
      </c>
      <c r="AU795">
        <v>0.5</v>
      </c>
      <c r="AV795">
        <v>0</v>
      </c>
      <c r="AW795">
        <v>0</v>
      </c>
      <c r="AX795">
        <v>0.1</v>
      </c>
      <c r="AY795" t="s">
        <v>112</v>
      </c>
      <c r="AZ795" t="s">
        <v>128</v>
      </c>
      <c r="BA795">
        <v>21.24</v>
      </c>
      <c r="BB795">
        <v>0</v>
      </c>
      <c r="BC795">
        <v>631.89</v>
      </c>
      <c r="BD795">
        <v>-631.89</v>
      </c>
      <c r="BE795">
        <v>0</v>
      </c>
      <c r="BF795">
        <v>0</v>
      </c>
      <c r="BG795">
        <v>0</v>
      </c>
      <c r="BH795">
        <v>651</v>
      </c>
      <c r="BI795">
        <v>2.5211899999999998</v>
      </c>
      <c r="BL795">
        <v>0</v>
      </c>
      <c r="BM795">
        <v>0</v>
      </c>
      <c r="BN795">
        <v>0</v>
      </c>
      <c r="BO795">
        <v>0</v>
      </c>
      <c r="BP795">
        <v>0</v>
      </c>
      <c r="BS795" t="s">
        <v>1411</v>
      </c>
      <c r="BT795">
        <v>12.606</v>
      </c>
      <c r="BU795">
        <v>0</v>
      </c>
      <c r="BV795">
        <v>2.5209999999999999</v>
      </c>
      <c r="BW795">
        <v>0</v>
      </c>
      <c r="DC795">
        <f t="shared" si="60"/>
        <v>2975</v>
      </c>
      <c r="DD795">
        <f t="shared" si="61"/>
        <v>631.89</v>
      </c>
      <c r="DE795">
        <f t="shared" si="62"/>
        <v>15.126999999999999</v>
      </c>
      <c r="DF795">
        <f t="shared" si="63"/>
        <v>71.98</v>
      </c>
      <c r="DG795">
        <f t="shared" si="64"/>
        <v>466.416</v>
      </c>
      <c r="DH795">
        <v>2256.0030000000002</v>
      </c>
    </row>
    <row r="796" spans="1:112" x14ac:dyDescent="0.3">
      <c r="A796">
        <v>8770147702</v>
      </c>
      <c r="B796">
        <v>10770309188</v>
      </c>
      <c r="C796" s="1">
        <v>45955.724305555559</v>
      </c>
      <c r="D796" s="1">
        <v>45960.684027777781</v>
      </c>
      <c r="E796" t="s">
        <v>1132</v>
      </c>
      <c r="F796">
        <v>2886</v>
      </c>
      <c r="G796">
        <v>0</v>
      </c>
      <c r="H796">
        <v>2886</v>
      </c>
      <c r="I796">
        <v>3500</v>
      </c>
      <c r="J796">
        <v>408</v>
      </c>
      <c r="K796" t="s">
        <v>109</v>
      </c>
      <c r="L796">
        <v>18</v>
      </c>
      <c r="M796">
        <v>440.24</v>
      </c>
      <c r="N796">
        <v>0</v>
      </c>
      <c r="O796">
        <v>0</v>
      </c>
      <c r="P796">
        <v>12.228999999999999</v>
      </c>
      <c r="Q796">
        <v>2.4460000000000002</v>
      </c>
      <c r="R796">
        <v>21.24</v>
      </c>
      <c r="S796">
        <v>612.98599999999999</v>
      </c>
      <c r="T796">
        <v>-612.98599999999999</v>
      </c>
      <c r="U796">
        <v>-627.66099999999994</v>
      </c>
      <c r="V796">
        <v>-71.98</v>
      </c>
      <c r="W796">
        <v>0</v>
      </c>
      <c r="X796">
        <v>61</v>
      </c>
      <c r="Y796">
        <v>0</v>
      </c>
      <c r="Z796">
        <v>10.98</v>
      </c>
      <c r="AA796">
        <v>1</v>
      </c>
      <c r="AB796" t="s">
        <v>110</v>
      </c>
      <c r="AC796">
        <v>3092</v>
      </c>
      <c r="AD796">
        <v>2186.3589999999999</v>
      </c>
      <c r="AE796">
        <v>0</v>
      </c>
      <c r="AF796">
        <v>2186.3589999999999</v>
      </c>
      <c r="AG796">
        <v>-627.66099999999994</v>
      </c>
      <c r="AH796">
        <v>-71.98</v>
      </c>
      <c r="AI796">
        <v>2886</v>
      </c>
      <c r="AJ796">
        <v>0</v>
      </c>
      <c r="AL796">
        <v>0</v>
      </c>
      <c r="AM796" s="1"/>
      <c r="AN796" s="1"/>
      <c r="AO796" s="1"/>
      <c r="AP796">
        <v>0</v>
      </c>
      <c r="AQ796">
        <v>2445.7600000000002</v>
      </c>
      <c r="AR796">
        <v>18</v>
      </c>
      <c r="AS796">
        <v>0</v>
      </c>
      <c r="AT796">
        <v>0</v>
      </c>
      <c r="AU796">
        <v>0.5</v>
      </c>
      <c r="AV796">
        <v>0</v>
      </c>
      <c r="AW796">
        <v>0</v>
      </c>
      <c r="AX796">
        <v>0.1</v>
      </c>
      <c r="AY796" t="s">
        <v>112</v>
      </c>
      <c r="AZ796" t="s">
        <v>128</v>
      </c>
      <c r="BA796">
        <v>21.24</v>
      </c>
      <c r="BB796">
        <v>0</v>
      </c>
      <c r="BC796">
        <v>612.98599999999999</v>
      </c>
      <c r="BD796">
        <v>-612.98599999999999</v>
      </c>
      <c r="BE796">
        <v>0</v>
      </c>
      <c r="BF796">
        <v>0</v>
      </c>
      <c r="BG796">
        <v>0</v>
      </c>
      <c r="BH796">
        <v>408</v>
      </c>
      <c r="BI796">
        <v>2.4457599999999999</v>
      </c>
      <c r="BL796">
        <v>0</v>
      </c>
      <c r="BM796">
        <v>0</v>
      </c>
      <c r="BN796">
        <v>0</v>
      </c>
      <c r="BO796">
        <v>0</v>
      </c>
      <c r="BP796">
        <v>0</v>
      </c>
      <c r="BS796" t="s">
        <v>1412</v>
      </c>
      <c r="BT796">
        <v>12.228999999999999</v>
      </c>
      <c r="BU796">
        <v>0</v>
      </c>
      <c r="BV796">
        <v>2.4460000000000002</v>
      </c>
      <c r="BW796">
        <v>0</v>
      </c>
      <c r="DC796">
        <f t="shared" si="60"/>
        <v>2886</v>
      </c>
      <c r="DD796">
        <f t="shared" si="61"/>
        <v>612.98599999999999</v>
      </c>
      <c r="DE796">
        <f t="shared" si="62"/>
        <v>14.674999999999999</v>
      </c>
      <c r="DF796">
        <f t="shared" si="63"/>
        <v>71.98</v>
      </c>
      <c r="DG796">
        <f t="shared" si="64"/>
        <v>452.46899999999999</v>
      </c>
      <c r="DH796">
        <v>2186.3589999999999</v>
      </c>
    </row>
    <row r="797" spans="1:112" x14ac:dyDescent="0.3">
      <c r="A797">
        <v>8750395541</v>
      </c>
      <c r="B797">
        <v>10750430005</v>
      </c>
      <c r="C797" s="1">
        <v>45942.659722222219</v>
      </c>
      <c r="D797" s="1">
        <v>45956.765277777777</v>
      </c>
      <c r="E797" t="s">
        <v>807</v>
      </c>
      <c r="F797">
        <v>3394</v>
      </c>
      <c r="G797">
        <v>3394</v>
      </c>
      <c r="H797">
        <v>0</v>
      </c>
      <c r="I797">
        <v>4000</v>
      </c>
      <c r="J797">
        <v>400</v>
      </c>
      <c r="K797" t="s">
        <v>109</v>
      </c>
      <c r="L797">
        <v>18</v>
      </c>
      <c r="M797">
        <v>517.73</v>
      </c>
      <c r="N797">
        <v>0</v>
      </c>
      <c r="O797">
        <v>0</v>
      </c>
      <c r="P797">
        <v>14.381</v>
      </c>
      <c r="Q797">
        <v>2.8759999999999999</v>
      </c>
      <c r="R797">
        <v>21.24</v>
      </c>
      <c r="S797">
        <v>720.88599999999997</v>
      </c>
      <c r="T797">
        <v>-720.88599999999997</v>
      </c>
      <c r="U797">
        <v>-738.14300000000003</v>
      </c>
      <c r="V797">
        <v>-71.98</v>
      </c>
      <c r="W797">
        <v>0</v>
      </c>
      <c r="X797">
        <v>61</v>
      </c>
      <c r="Y797">
        <v>0</v>
      </c>
      <c r="Z797">
        <v>10.98</v>
      </c>
      <c r="AA797">
        <v>1</v>
      </c>
      <c r="AB797" t="s">
        <v>116</v>
      </c>
      <c r="AC797">
        <v>3600</v>
      </c>
      <c r="AD797">
        <v>2583.877</v>
      </c>
      <c r="AE797">
        <v>0</v>
      </c>
      <c r="AF797">
        <v>2583.877</v>
      </c>
      <c r="AG797">
        <v>0</v>
      </c>
      <c r="AI797">
        <v>0</v>
      </c>
      <c r="AJ797">
        <v>-738.14300000000003</v>
      </c>
      <c r="AK797">
        <v>-71.98</v>
      </c>
      <c r="AL797">
        <v>3394</v>
      </c>
      <c r="AM797" s="1"/>
      <c r="AN797" s="1"/>
      <c r="AO797" s="1"/>
      <c r="AP797">
        <v>300</v>
      </c>
      <c r="AQ797">
        <v>2876.27</v>
      </c>
      <c r="AR797">
        <v>18</v>
      </c>
      <c r="AS797">
        <v>0</v>
      </c>
      <c r="AT797">
        <v>0</v>
      </c>
      <c r="AU797">
        <v>0.5</v>
      </c>
      <c r="AV797">
        <v>0</v>
      </c>
      <c r="AW797">
        <v>0</v>
      </c>
      <c r="AX797">
        <v>0.1</v>
      </c>
      <c r="AY797" t="s">
        <v>112</v>
      </c>
      <c r="AZ797" t="s">
        <v>128</v>
      </c>
      <c r="BC797">
        <v>0</v>
      </c>
      <c r="BD797">
        <v>0</v>
      </c>
      <c r="BE797">
        <v>0</v>
      </c>
      <c r="BF797">
        <v>0</v>
      </c>
      <c r="BG797">
        <v>0</v>
      </c>
      <c r="BJ797">
        <v>21.24</v>
      </c>
      <c r="BK797">
        <v>0</v>
      </c>
      <c r="BL797">
        <v>720.88599999999997</v>
      </c>
      <c r="BM797">
        <v>-720.88599999999997</v>
      </c>
      <c r="BN797">
        <v>0</v>
      </c>
      <c r="BO797">
        <v>0</v>
      </c>
      <c r="BP797">
        <v>0</v>
      </c>
      <c r="BQ797">
        <v>400</v>
      </c>
      <c r="BR797">
        <v>2.8762699999999999</v>
      </c>
      <c r="BS797" t="s">
        <v>1413</v>
      </c>
      <c r="BT797">
        <v>0</v>
      </c>
      <c r="BU797">
        <v>14.381</v>
      </c>
      <c r="BV797">
        <v>0</v>
      </c>
      <c r="BW797">
        <v>2.8759999999999999</v>
      </c>
      <c r="DC797">
        <f t="shared" si="60"/>
        <v>3394</v>
      </c>
      <c r="DD797">
        <f t="shared" si="61"/>
        <v>720.88599999999997</v>
      </c>
      <c r="DE797">
        <f t="shared" si="62"/>
        <v>17.257000000000001</v>
      </c>
      <c r="DF797">
        <f t="shared" si="63"/>
        <v>71.98</v>
      </c>
      <c r="DG797">
        <f t="shared" si="64"/>
        <v>532.11099999999999</v>
      </c>
      <c r="DH797">
        <v>2583.877</v>
      </c>
    </row>
    <row r="798" spans="1:112" x14ac:dyDescent="0.3">
      <c r="A798">
        <v>8748856498</v>
      </c>
      <c r="B798">
        <v>10748886375</v>
      </c>
      <c r="C798" s="1">
        <v>45942.466666666667</v>
      </c>
      <c r="D798" s="1">
        <v>45947.645138888889</v>
      </c>
      <c r="E798" t="s">
        <v>612</v>
      </c>
      <c r="F798">
        <v>2886</v>
      </c>
      <c r="G798">
        <v>1383.443</v>
      </c>
      <c r="H798">
        <v>1502.547</v>
      </c>
      <c r="I798">
        <v>3500</v>
      </c>
      <c r="J798">
        <v>408</v>
      </c>
      <c r="K798" t="s">
        <v>109</v>
      </c>
      <c r="L798">
        <v>18</v>
      </c>
      <c r="M798">
        <v>440.24</v>
      </c>
      <c r="N798">
        <v>0</v>
      </c>
      <c r="O798">
        <v>0</v>
      </c>
      <c r="P798">
        <v>12.228999999999999</v>
      </c>
      <c r="Q798">
        <v>2.4449999999999998</v>
      </c>
      <c r="R798">
        <v>21.24</v>
      </c>
      <c r="S798">
        <v>612.98400000000004</v>
      </c>
      <c r="T798">
        <v>-612.98400000000004</v>
      </c>
      <c r="U798">
        <v>-627.65800000000002</v>
      </c>
      <c r="V798">
        <v>-71.98</v>
      </c>
      <c r="W798">
        <v>0</v>
      </c>
      <c r="X798">
        <v>61</v>
      </c>
      <c r="Y798">
        <v>0</v>
      </c>
      <c r="Z798">
        <v>10.98</v>
      </c>
      <c r="AA798">
        <v>1</v>
      </c>
      <c r="AB798" t="s">
        <v>116</v>
      </c>
      <c r="AC798">
        <v>3092</v>
      </c>
      <c r="AD798">
        <v>2186.3519999999999</v>
      </c>
      <c r="AE798">
        <v>0</v>
      </c>
      <c r="AF798">
        <v>2186.3519999999999</v>
      </c>
      <c r="AG798">
        <v>-326.78100000000001</v>
      </c>
      <c r="AH798">
        <v>-37.475619999999999</v>
      </c>
      <c r="AI798">
        <v>1502.547</v>
      </c>
      <c r="AJ798">
        <v>-300.87700000000001</v>
      </c>
      <c r="AK798">
        <v>-34.504379999999998</v>
      </c>
      <c r="AL798">
        <v>1383.443</v>
      </c>
      <c r="AM798" s="1"/>
      <c r="AN798" s="1"/>
      <c r="AO798" s="1"/>
      <c r="AP798">
        <v>0</v>
      </c>
      <c r="AQ798">
        <v>2445.7600000000002</v>
      </c>
      <c r="AR798">
        <v>18</v>
      </c>
      <c r="AS798">
        <v>0</v>
      </c>
      <c r="AT798">
        <v>0</v>
      </c>
      <c r="AU798">
        <v>0.5</v>
      </c>
      <c r="AV798">
        <v>0</v>
      </c>
      <c r="AW798">
        <v>0</v>
      </c>
      <c r="AX798">
        <v>0.1</v>
      </c>
      <c r="AY798" t="s">
        <v>112</v>
      </c>
      <c r="AZ798" t="s">
        <v>128</v>
      </c>
      <c r="BA798">
        <v>21.24</v>
      </c>
      <c r="BB798">
        <v>0</v>
      </c>
      <c r="BC798">
        <v>319.14100000000002</v>
      </c>
      <c r="BD798">
        <v>-319.14100000000002</v>
      </c>
      <c r="BE798">
        <v>0</v>
      </c>
      <c r="BF798">
        <v>0</v>
      </c>
      <c r="BG798">
        <v>0</v>
      </c>
      <c r="BH798">
        <v>408</v>
      </c>
      <c r="BI798">
        <v>2.4457599999999999</v>
      </c>
      <c r="BJ798">
        <v>21.24</v>
      </c>
      <c r="BK798">
        <v>0</v>
      </c>
      <c r="BL798">
        <v>293.84300000000002</v>
      </c>
      <c r="BM798">
        <v>-293.84300000000002</v>
      </c>
      <c r="BN798">
        <v>0</v>
      </c>
      <c r="BO798">
        <v>0</v>
      </c>
      <c r="BP798">
        <v>0</v>
      </c>
      <c r="BQ798">
        <v>408</v>
      </c>
      <c r="BR798">
        <v>2.4457599999999999</v>
      </c>
      <c r="BS798" t="s">
        <v>1414</v>
      </c>
      <c r="BT798">
        <v>6.367</v>
      </c>
      <c r="BU798">
        <v>5.8620000000000001</v>
      </c>
      <c r="BV798">
        <v>1.2729999999999999</v>
      </c>
      <c r="BW798">
        <v>1.1719999999999999</v>
      </c>
      <c r="DC798">
        <f t="shared" si="60"/>
        <v>2885.99</v>
      </c>
      <c r="DD798">
        <f t="shared" si="61"/>
        <v>612.98400000000004</v>
      </c>
      <c r="DE798">
        <f t="shared" si="62"/>
        <v>14.673999999999999</v>
      </c>
      <c r="DF798">
        <f t="shared" si="63"/>
        <v>71.97999999999999</v>
      </c>
      <c r="DG798">
        <f t="shared" si="64"/>
        <v>452.46899999999999</v>
      </c>
      <c r="DH798">
        <v>2186.3519999999999</v>
      </c>
    </row>
    <row r="799" spans="1:112" x14ac:dyDescent="0.3">
      <c r="A799">
        <v>8753046620</v>
      </c>
      <c r="B799">
        <v>10753090596</v>
      </c>
      <c r="C799" s="1">
        <v>45943.809027777781</v>
      </c>
      <c r="D799" s="1">
        <v>45948.813888888886</v>
      </c>
      <c r="E799" t="s">
        <v>493</v>
      </c>
      <c r="F799">
        <v>3394</v>
      </c>
      <c r="G799">
        <v>0</v>
      </c>
      <c r="H799">
        <v>3394</v>
      </c>
      <c r="I799">
        <v>4000</v>
      </c>
      <c r="J799">
        <v>400</v>
      </c>
      <c r="K799" t="s">
        <v>109</v>
      </c>
      <c r="L799">
        <v>18</v>
      </c>
      <c r="M799">
        <v>517.73</v>
      </c>
      <c r="N799">
        <v>0</v>
      </c>
      <c r="O799">
        <v>0</v>
      </c>
      <c r="P799">
        <v>14.381</v>
      </c>
      <c r="Q799">
        <v>2.8759999999999999</v>
      </c>
      <c r="R799">
        <v>24.78</v>
      </c>
      <c r="S799">
        <v>841.03300000000002</v>
      </c>
      <c r="T799">
        <v>-841.03300000000002</v>
      </c>
      <c r="U799">
        <v>-858.29</v>
      </c>
      <c r="V799">
        <v>-71.98</v>
      </c>
      <c r="W799">
        <v>0</v>
      </c>
      <c r="X799">
        <v>61</v>
      </c>
      <c r="Y799">
        <v>0</v>
      </c>
      <c r="Z799">
        <v>10.98</v>
      </c>
      <c r="AA799">
        <v>1</v>
      </c>
      <c r="AB799" t="s">
        <v>110</v>
      </c>
      <c r="AC799">
        <v>3600</v>
      </c>
      <c r="AD799">
        <v>2463.73</v>
      </c>
      <c r="AE799">
        <v>0</v>
      </c>
      <c r="AF799">
        <v>2463.73</v>
      </c>
      <c r="AG799">
        <v>-858.29</v>
      </c>
      <c r="AH799">
        <v>-71.98</v>
      </c>
      <c r="AI799">
        <v>3394</v>
      </c>
      <c r="AJ799">
        <v>0</v>
      </c>
      <c r="AL799">
        <v>0</v>
      </c>
      <c r="AM799" s="1"/>
      <c r="AN799" s="1"/>
      <c r="AO799" s="1"/>
      <c r="AP799">
        <v>0</v>
      </c>
      <c r="AQ799">
        <v>2876.27</v>
      </c>
      <c r="AR799">
        <v>18</v>
      </c>
      <c r="AS799">
        <v>0</v>
      </c>
      <c r="AT799">
        <v>0</v>
      </c>
      <c r="AU799">
        <v>0.5</v>
      </c>
      <c r="AV799">
        <v>0</v>
      </c>
      <c r="AW799">
        <v>0</v>
      </c>
      <c r="AX799">
        <v>0.1</v>
      </c>
      <c r="AY799" t="s">
        <v>112</v>
      </c>
      <c r="AZ799" t="s">
        <v>113</v>
      </c>
      <c r="BA799">
        <v>24.78</v>
      </c>
      <c r="BB799">
        <v>0</v>
      </c>
      <c r="BC799">
        <v>841.03300000000002</v>
      </c>
      <c r="BD799">
        <v>-841.03300000000002</v>
      </c>
      <c r="BE799">
        <v>0</v>
      </c>
      <c r="BF799">
        <v>0</v>
      </c>
      <c r="BG799">
        <v>0</v>
      </c>
      <c r="BH799">
        <v>400</v>
      </c>
      <c r="BI799">
        <v>2.8762699999999999</v>
      </c>
      <c r="BL799">
        <v>0</v>
      </c>
      <c r="BM799">
        <v>0</v>
      </c>
      <c r="BN799">
        <v>0</v>
      </c>
      <c r="BO799">
        <v>0</v>
      </c>
      <c r="BP799">
        <v>0</v>
      </c>
      <c r="BS799" t="s">
        <v>1415</v>
      </c>
      <c r="BT799">
        <v>14.381</v>
      </c>
      <c r="BU799">
        <v>0</v>
      </c>
      <c r="BV799">
        <v>2.8759999999999999</v>
      </c>
      <c r="BW799">
        <v>0</v>
      </c>
      <c r="DC799">
        <f t="shared" si="60"/>
        <v>3394</v>
      </c>
      <c r="DD799">
        <f t="shared" si="61"/>
        <v>841.03300000000002</v>
      </c>
      <c r="DE799">
        <f t="shared" si="62"/>
        <v>17.257000000000001</v>
      </c>
      <c r="DF799">
        <f t="shared" si="63"/>
        <v>71.98</v>
      </c>
      <c r="DG799">
        <f t="shared" si="64"/>
        <v>532.11099999999999</v>
      </c>
      <c r="DH799">
        <v>2463.73</v>
      </c>
    </row>
    <row r="800" spans="1:112" x14ac:dyDescent="0.3">
      <c r="A800">
        <v>8770066254</v>
      </c>
      <c r="B800">
        <v>10770227735</v>
      </c>
      <c r="C800" s="1">
        <v>45955.724305555559</v>
      </c>
      <c r="D800" s="1">
        <v>45960.497916666667</v>
      </c>
      <c r="E800" t="s">
        <v>1416</v>
      </c>
      <c r="F800">
        <v>2596</v>
      </c>
      <c r="G800">
        <v>0</v>
      </c>
      <c r="H800">
        <v>2596</v>
      </c>
      <c r="I800">
        <v>3500</v>
      </c>
      <c r="J800">
        <v>698</v>
      </c>
      <c r="K800" t="s">
        <v>109</v>
      </c>
      <c r="L800">
        <v>5</v>
      </c>
      <c r="M800">
        <v>123.62</v>
      </c>
      <c r="N800">
        <v>0</v>
      </c>
      <c r="O800">
        <v>0</v>
      </c>
      <c r="P800">
        <v>12.362</v>
      </c>
      <c r="Q800">
        <v>2.472</v>
      </c>
      <c r="R800">
        <v>25.96</v>
      </c>
      <c r="S800">
        <v>673.92200000000003</v>
      </c>
      <c r="T800">
        <v>-673.92200000000003</v>
      </c>
      <c r="U800">
        <v>-688.75599999999997</v>
      </c>
      <c r="V800">
        <v>-71.98</v>
      </c>
      <c r="W800">
        <v>0</v>
      </c>
      <c r="X800">
        <v>61</v>
      </c>
      <c r="Y800">
        <v>0</v>
      </c>
      <c r="Z800">
        <v>10.98</v>
      </c>
      <c r="AA800">
        <v>1</v>
      </c>
      <c r="AB800" t="s">
        <v>110</v>
      </c>
      <c r="AC800">
        <v>2802</v>
      </c>
      <c r="AD800">
        <v>1835.2639999999999</v>
      </c>
      <c r="AE800">
        <v>0</v>
      </c>
      <c r="AF800">
        <v>1835.2639999999999</v>
      </c>
      <c r="AG800">
        <v>-688.75599999999997</v>
      </c>
      <c r="AH800">
        <v>-71.98</v>
      </c>
      <c r="AI800">
        <v>2596</v>
      </c>
      <c r="AJ800">
        <v>0</v>
      </c>
      <c r="AL800">
        <v>0</v>
      </c>
      <c r="AM800" s="1"/>
      <c r="AN800" s="1"/>
      <c r="AO800" s="1"/>
      <c r="AP800">
        <v>0</v>
      </c>
      <c r="AQ800">
        <v>2472.38</v>
      </c>
      <c r="AR800">
        <v>5</v>
      </c>
      <c r="AS800">
        <v>0</v>
      </c>
      <c r="AT800">
        <v>0</v>
      </c>
      <c r="AU800">
        <v>0.5</v>
      </c>
      <c r="AV800">
        <v>0</v>
      </c>
      <c r="AW800">
        <v>0</v>
      </c>
      <c r="AX800">
        <v>0.1</v>
      </c>
      <c r="AY800" t="s">
        <v>121</v>
      </c>
      <c r="AZ800" t="s">
        <v>113</v>
      </c>
      <c r="BA800">
        <v>25.96</v>
      </c>
      <c r="BB800">
        <v>0</v>
      </c>
      <c r="BC800">
        <v>673.92200000000003</v>
      </c>
      <c r="BD800">
        <v>-673.92200000000003</v>
      </c>
      <c r="BE800">
        <v>0</v>
      </c>
      <c r="BF800">
        <v>0</v>
      </c>
      <c r="BG800">
        <v>0</v>
      </c>
      <c r="BH800">
        <v>698</v>
      </c>
      <c r="BI800">
        <v>2.4723799999999998</v>
      </c>
      <c r="BL800">
        <v>0</v>
      </c>
      <c r="BM800">
        <v>0</v>
      </c>
      <c r="BN800">
        <v>0</v>
      </c>
      <c r="BO800">
        <v>0</v>
      </c>
      <c r="BP800">
        <v>0</v>
      </c>
      <c r="BS800" t="s">
        <v>1417</v>
      </c>
      <c r="BT800">
        <v>12.362</v>
      </c>
      <c r="BU800">
        <v>0</v>
      </c>
      <c r="BV800">
        <v>2.472</v>
      </c>
      <c r="BW800">
        <v>0</v>
      </c>
      <c r="DC800">
        <f t="shared" si="60"/>
        <v>2596</v>
      </c>
      <c r="DD800">
        <f t="shared" si="61"/>
        <v>673.92200000000003</v>
      </c>
      <c r="DE800">
        <f t="shared" si="62"/>
        <v>14.834</v>
      </c>
      <c r="DF800">
        <f t="shared" si="63"/>
        <v>71.98</v>
      </c>
      <c r="DG800">
        <f t="shared" si="64"/>
        <v>135.982</v>
      </c>
      <c r="DH800">
        <v>1835.2639999999999</v>
      </c>
    </row>
    <row r="801" spans="1:112" x14ac:dyDescent="0.3">
      <c r="A801">
        <v>8751120367</v>
      </c>
      <c r="B801">
        <v>10751159527</v>
      </c>
      <c r="C801" s="1">
        <v>45943.449305555558</v>
      </c>
      <c r="D801" s="1">
        <v>45947.713888888888</v>
      </c>
      <c r="E801" t="s">
        <v>1418</v>
      </c>
      <c r="F801">
        <v>2146</v>
      </c>
      <c r="G801">
        <v>0</v>
      </c>
      <c r="H801">
        <v>2146</v>
      </c>
      <c r="I801">
        <v>3500</v>
      </c>
      <c r="J801">
        <v>1148</v>
      </c>
      <c r="K801" t="s">
        <v>109</v>
      </c>
      <c r="L801">
        <v>5</v>
      </c>
      <c r="M801">
        <v>102.19</v>
      </c>
      <c r="N801">
        <v>0</v>
      </c>
      <c r="O801">
        <v>0</v>
      </c>
      <c r="P801">
        <v>10.218999999999999</v>
      </c>
      <c r="Q801">
        <v>2.044</v>
      </c>
      <c r="R801">
        <v>21.24</v>
      </c>
      <c r="S801">
        <v>455.81</v>
      </c>
      <c r="T801">
        <v>-455.81</v>
      </c>
      <c r="U801">
        <v>-468.07299999999998</v>
      </c>
      <c r="V801">
        <v>-71.98</v>
      </c>
      <c r="W801">
        <v>0</v>
      </c>
      <c r="X801">
        <v>61</v>
      </c>
      <c r="Y801">
        <v>0</v>
      </c>
      <c r="Z801">
        <v>10.98</v>
      </c>
      <c r="AA801">
        <v>1</v>
      </c>
      <c r="AB801" t="s">
        <v>116</v>
      </c>
      <c r="AC801">
        <v>2352</v>
      </c>
      <c r="AD801">
        <v>1605.9469999999999</v>
      </c>
      <c r="AE801">
        <v>0</v>
      </c>
      <c r="AF801">
        <v>1605.9469999999999</v>
      </c>
      <c r="AG801">
        <v>-468.07299999999998</v>
      </c>
      <c r="AH801">
        <v>-71.98</v>
      </c>
      <c r="AI801">
        <v>2146</v>
      </c>
      <c r="AJ801">
        <v>0</v>
      </c>
      <c r="AL801">
        <v>0</v>
      </c>
      <c r="AM801" s="1"/>
      <c r="AN801" s="1"/>
      <c r="AO801" s="1"/>
      <c r="AP801">
        <v>0</v>
      </c>
      <c r="AQ801">
        <v>2043.81</v>
      </c>
      <c r="AR801">
        <v>5</v>
      </c>
      <c r="AS801">
        <v>0</v>
      </c>
      <c r="AT801">
        <v>0</v>
      </c>
      <c r="AU801">
        <v>0.5</v>
      </c>
      <c r="AV801">
        <v>0</v>
      </c>
      <c r="AW801">
        <v>0</v>
      </c>
      <c r="AX801">
        <v>0.1</v>
      </c>
      <c r="AY801" t="s">
        <v>112</v>
      </c>
      <c r="AZ801" t="s">
        <v>128</v>
      </c>
      <c r="BA801">
        <v>21.24</v>
      </c>
      <c r="BB801">
        <v>0</v>
      </c>
      <c r="BC801">
        <v>455.81</v>
      </c>
      <c r="BD801">
        <v>-455.81</v>
      </c>
      <c r="BE801">
        <v>0</v>
      </c>
      <c r="BF801">
        <v>0</v>
      </c>
      <c r="BG801">
        <v>0</v>
      </c>
      <c r="BH801">
        <v>1148</v>
      </c>
      <c r="BI801">
        <v>2.0438100000000001</v>
      </c>
      <c r="BL801">
        <v>0</v>
      </c>
      <c r="BM801">
        <v>0</v>
      </c>
      <c r="BN801">
        <v>0</v>
      </c>
      <c r="BO801">
        <v>0</v>
      </c>
      <c r="BP801">
        <v>0</v>
      </c>
      <c r="BS801" t="s">
        <v>1419</v>
      </c>
      <c r="BT801">
        <v>10.218999999999999</v>
      </c>
      <c r="BU801">
        <v>0</v>
      </c>
      <c r="BV801">
        <v>2.044</v>
      </c>
      <c r="BW801">
        <v>0</v>
      </c>
      <c r="DC801">
        <f t="shared" si="60"/>
        <v>2146</v>
      </c>
      <c r="DD801">
        <f t="shared" si="61"/>
        <v>455.81</v>
      </c>
      <c r="DE801">
        <f t="shared" si="62"/>
        <v>12.263</v>
      </c>
      <c r="DF801">
        <f t="shared" si="63"/>
        <v>71.98</v>
      </c>
      <c r="DG801">
        <f t="shared" si="64"/>
        <v>112.40899999999999</v>
      </c>
      <c r="DH801">
        <v>1605.9470000000001</v>
      </c>
    </row>
    <row r="802" spans="1:112" x14ac:dyDescent="0.3">
      <c r="A802">
        <v>8752379055</v>
      </c>
      <c r="B802">
        <v>10752418213</v>
      </c>
      <c r="C802" s="1">
        <v>45943.449305555558</v>
      </c>
      <c r="D802" s="1">
        <v>45950.726388888892</v>
      </c>
      <c r="E802" t="s">
        <v>1420</v>
      </c>
      <c r="F802">
        <v>855</v>
      </c>
      <c r="G802">
        <v>0</v>
      </c>
      <c r="H802">
        <v>855</v>
      </c>
      <c r="I802">
        <v>2000</v>
      </c>
      <c r="J802">
        <v>1001</v>
      </c>
      <c r="K802" t="s">
        <v>109</v>
      </c>
      <c r="L802">
        <v>5</v>
      </c>
      <c r="M802">
        <v>40.71</v>
      </c>
      <c r="N802">
        <v>0</v>
      </c>
      <c r="O802">
        <v>0</v>
      </c>
      <c r="P802">
        <v>4.0709999999999997</v>
      </c>
      <c r="Q802">
        <v>0.81399999999999995</v>
      </c>
      <c r="R802">
        <v>23.6</v>
      </c>
      <c r="S802">
        <v>201.78</v>
      </c>
      <c r="T802">
        <v>-201.78</v>
      </c>
      <c r="U802">
        <v>-206.66499999999999</v>
      </c>
      <c r="V802">
        <v>-31.86</v>
      </c>
      <c r="W802">
        <v>0</v>
      </c>
      <c r="X802">
        <v>27</v>
      </c>
      <c r="Y802">
        <v>0</v>
      </c>
      <c r="Z802">
        <v>4.8600000000000003</v>
      </c>
      <c r="AA802">
        <v>1</v>
      </c>
      <c r="AB802" t="s">
        <v>116</v>
      </c>
      <c r="AC802">
        <v>949</v>
      </c>
      <c r="AD802">
        <v>616.47500000000002</v>
      </c>
      <c r="AE802">
        <v>0</v>
      </c>
      <c r="AF802">
        <v>616.47500000000002</v>
      </c>
      <c r="AG802">
        <v>-206.66499999999999</v>
      </c>
      <c r="AH802">
        <v>-31.86</v>
      </c>
      <c r="AI802">
        <v>855</v>
      </c>
      <c r="AJ802">
        <v>0</v>
      </c>
      <c r="AL802">
        <v>0</v>
      </c>
      <c r="AM802" s="1"/>
      <c r="AN802" s="1"/>
      <c r="AO802" s="1"/>
      <c r="AP802">
        <v>0</v>
      </c>
      <c r="AQ802">
        <v>814.29</v>
      </c>
      <c r="AR802">
        <v>5</v>
      </c>
      <c r="AS802">
        <v>0</v>
      </c>
      <c r="AT802">
        <v>0</v>
      </c>
      <c r="AU802">
        <v>0.5</v>
      </c>
      <c r="AV802">
        <v>0</v>
      </c>
      <c r="AW802">
        <v>0</v>
      </c>
      <c r="AX802">
        <v>0.1</v>
      </c>
      <c r="AY802" t="s">
        <v>112</v>
      </c>
      <c r="AZ802" t="s">
        <v>128</v>
      </c>
      <c r="BA802">
        <v>23.6</v>
      </c>
      <c r="BB802">
        <v>0</v>
      </c>
      <c r="BC802">
        <v>201.78</v>
      </c>
      <c r="BD802">
        <v>-201.78</v>
      </c>
      <c r="BE802">
        <v>0</v>
      </c>
      <c r="BF802">
        <v>0</v>
      </c>
      <c r="BG802">
        <v>0</v>
      </c>
      <c r="BH802">
        <v>1001</v>
      </c>
      <c r="BI802">
        <v>0.81428999999999996</v>
      </c>
      <c r="BL802">
        <v>0</v>
      </c>
      <c r="BM802">
        <v>0</v>
      </c>
      <c r="BN802">
        <v>0</v>
      </c>
      <c r="BO802">
        <v>0</v>
      </c>
      <c r="BP802">
        <v>0</v>
      </c>
      <c r="BS802" t="s">
        <v>1421</v>
      </c>
      <c r="BT802">
        <v>4.0709999999999997</v>
      </c>
      <c r="BU802">
        <v>0</v>
      </c>
      <c r="BV802">
        <v>0.81399999999999995</v>
      </c>
      <c r="BW802">
        <v>0</v>
      </c>
      <c r="DC802">
        <f t="shared" si="60"/>
        <v>855</v>
      </c>
      <c r="DD802">
        <f t="shared" si="61"/>
        <v>201.78</v>
      </c>
      <c r="DE802">
        <f t="shared" si="62"/>
        <v>4.8849999999999998</v>
      </c>
      <c r="DF802">
        <f t="shared" si="63"/>
        <v>31.86</v>
      </c>
      <c r="DG802">
        <f t="shared" si="64"/>
        <v>44.780999999999999</v>
      </c>
      <c r="DH802">
        <v>616.47500000000002</v>
      </c>
    </row>
    <row r="803" spans="1:112" x14ac:dyDescent="0.3">
      <c r="A803">
        <v>8754075931</v>
      </c>
      <c r="B803">
        <v>10754124970</v>
      </c>
      <c r="C803" s="1">
        <v>45944.447916666664</v>
      </c>
      <c r="D803" s="1">
        <v>45947.486805555556</v>
      </c>
      <c r="E803" t="s">
        <v>1422</v>
      </c>
      <c r="F803">
        <v>3564</v>
      </c>
      <c r="G803">
        <v>3564</v>
      </c>
      <c r="H803">
        <v>0</v>
      </c>
      <c r="I803">
        <v>4000</v>
      </c>
      <c r="J803">
        <v>230</v>
      </c>
      <c r="K803" t="s">
        <v>109</v>
      </c>
      <c r="L803">
        <v>18</v>
      </c>
      <c r="M803">
        <v>543.66</v>
      </c>
      <c r="N803">
        <v>0</v>
      </c>
      <c r="O803">
        <v>0</v>
      </c>
      <c r="P803">
        <v>15.102</v>
      </c>
      <c r="Q803">
        <v>3.02</v>
      </c>
      <c r="R803">
        <v>24.78</v>
      </c>
      <c r="S803">
        <v>883.15899999999999</v>
      </c>
      <c r="T803">
        <v>-883.15899999999999</v>
      </c>
      <c r="U803">
        <v>-901.28099999999995</v>
      </c>
      <c r="V803">
        <v>-71.98</v>
      </c>
      <c r="W803">
        <v>0</v>
      </c>
      <c r="X803">
        <v>61</v>
      </c>
      <c r="Y803">
        <v>0</v>
      </c>
      <c r="Z803">
        <v>10.98</v>
      </c>
      <c r="AA803">
        <v>1</v>
      </c>
      <c r="AB803" t="s">
        <v>110</v>
      </c>
      <c r="AC803">
        <v>3770</v>
      </c>
      <c r="AD803">
        <v>2590.739</v>
      </c>
      <c r="AE803">
        <v>0</v>
      </c>
      <c r="AF803">
        <v>2590.739</v>
      </c>
      <c r="AG803">
        <v>0</v>
      </c>
      <c r="AI803">
        <v>0</v>
      </c>
      <c r="AJ803">
        <v>-901.28099999999995</v>
      </c>
      <c r="AK803">
        <v>-71.98</v>
      </c>
      <c r="AL803">
        <v>3564</v>
      </c>
      <c r="AM803" s="1"/>
      <c r="AN803" s="1"/>
      <c r="AO803" s="1"/>
      <c r="AP803">
        <v>0</v>
      </c>
      <c r="AQ803">
        <v>3020.34</v>
      </c>
      <c r="AR803">
        <v>18</v>
      </c>
      <c r="AS803">
        <v>0</v>
      </c>
      <c r="AT803">
        <v>0</v>
      </c>
      <c r="AU803">
        <v>0.5</v>
      </c>
      <c r="AV803">
        <v>0</v>
      </c>
      <c r="AW803">
        <v>0</v>
      </c>
      <c r="AX803">
        <v>0.1</v>
      </c>
      <c r="AY803" t="s">
        <v>112</v>
      </c>
      <c r="AZ803" t="s">
        <v>113</v>
      </c>
      <c r="BC803">
        <v>0</v>
      </c>
      <c r="BD803">
        <v>0</v>
      </c>
      <c r="BE803">
        <v>0</v>
      </c>
      <c r="BF803">
        <v>0</v>
      </c>
      <c r="BG803">
        <v>0</v>
      </c>
      <c r="BJ803">
        <v>24.78</v>
      </c>
      <c r="BK803">
        <v>0</v>
      </c>
      <c r="BL803">
        <v>883.15899999999999</v>
      </c>
      <c r="BM803">
        <v>-883.15899999999999</v>
      </c>
      <c r="BN803">
        <v>0</v>
      </c>
      <c r="BO803">
        <v>0</v>
      </c>
      <c r="BP803">
        <v>0</v>
      </c>
      <c r="BQ803">
        <v>230</v>
      </c>
      <c r="BR803">
        <v>3.02034</v>
      </c>
      <c r="BS803" t="s">
        <v>1423</v>
      </c>
      <c r="BT803">
        <v>0</v>
      </c>
      <c r="BU803">
        <v>15.102</v>
      </c>
      <c r="BV803">
        <v>0</v>
      </c>
      <c r="BW803">
        <v>3.02</v>
      </c>
      <c r="DC803">
        <f t="shared" si="60"/>
        <v>3564</v>
      </c>
      <c r="DD803">
        <f t="shared" si="61"/>
        <v>883.15899999999999</v>
      </c>
      <c r="DE803">
        <f t="shared" si="62"/>
        <v>18.122</v>
      </c>
      <c r="DF803">
        <f t="shared" si="63"/>
        <v>71.98</v>
      </c>
      <c r="DG803">
        <f t="shared" si="64"/>
        <v>558.76199999999994</v>
      </c>
      <c r="DH803">
        <v>2590.739</v>
      </c>
    </row>
    <row r="804" spans="1:112" x14ac:dyDescent="0.3">
      <c r="A804">
        <v>8751908346</v>
      </c>
      <c r="B804">
        <v>10751947508</v>
      </c>
      <c r="C804" s="1">
        <v>45943.449305555558</v>
      </c>
      <c r="D804" s="1">
        <v>45947.731944444444</v>
      </c>
      <c r="E804" t="s">
        <v>1424</v>
      </c>
      <c r="F804">
        <v>3354</v>
      </c>
      <c r="G804">
        <v>0</v>
      </c>
      <c r="H804">
        <v>3354</v>
      </c>
      <c r="I804">
        <v>3750</v>
      </c>
      <c r="J804">
        <v>190</v>
      </c>
      <c r="K804" t="s">
        <v>109</v>
      </c>
      <c r="L804">
        <v>18</v>
      </c>
      <c r="M804">
        <v>511.63</v>
      </c>
      <c r="N804">
        <v>0</v>
      </c>
      <c r="O804">
        <v>0</v>
      </c>
      <c r="P804">
        <v>14.212</v>
      </c>
      <c r="Q804">
        <v>2.8420000000000001</v>
      </c>
      <c r="R804">
        <v>24.78</v>
      </c>
      <c r="S804">
        <v>831.12099999999998</v>
      </c>
      <c r="T804">
        <v>-831.12099999999998</v>
      </c>
      <c r="U804">
        <v>-848.17499999999995</v>
      </c>
      <c r="V804">
        <v>-71.98</v>
      </c>
      <c r="W804">
        <v>0</v>
      </c>
      <c r="X804">
        <v>61</v>
      </c>
      <c r="Y804">
        <v>0</v>
      </c>
      <c r="Z804">
        <v>10.98</v>
      </c>
      <c r="AA804">
        <v>1</v>
      </c>
      <c r="AB804" t="s">
        <v>116</v>
      </c>
      <c r="AC804">
        <v>3560</v>
      </c>
      <c r="AD804">
        <v>2433.8449999999998</v>
      </c>
      <c r="AE804">
        <v>0</v>
      </c>
      <c r="AF804">
        <v>2433.8449999999998</v>
      </c>
      <c r="AG804">
        <v>-848.17499999999995</v>
      </c>
      <c r="AH804">
        <v>-71.98</v>
      </c>
      <c r="AI804">
        <v>3354</v>
      </c>
      <c r="AJ804">
        <v>0</v>
      </c>
      <c r="AL804">
        <v>0</v>
      </c>
      <c r="AM804" s="1"/>
      <c r="AN804" s="1"/>
      <c r="AO804" s="1"/>
      <c r="AP804">
        <v>0</v>
      </c>
      <c r="AQ804">
        <v>2842.37</v>
      </c>
      <c r="AR804">
        <v>18</v>
      </c>
      <c r="AS804">
        <v>0</v>
      </c>
      <c r="AT804">
        <v>0</v>
      </c>
      <c r="AU804">
        <v>0.5</v>
      </c>
      <c r="AV804">
        <v>0</v>
      </c>
      <c r="AW804">
        <v>0</v>
      </c>
      <c r="AX804">
        <v>0.1</v>
      </c>
      <c r="AY804" t="s">
        <v>112</v>
      </c>
      <c r="AZ804" t="s">
        <v>113</v>
      </c>
      <c r="BA804">
        <v>24.78</v>
      </c>
      <c r="BB804">
        <v>0</v>
      </c>
      <c r="BC804">
        <v>831.12099999999998</v>
      </c>
      <c r="BD804">
        <v>-831.12099999999998</v>
      </c>
      <c r="BE804">
        <v>0</v>
      </c>
      <c r="BF804">
        <v>0</v>
      </c>
      <c r="BG804">
        <v>0</v>
      </c>
      <c r="BH804">
        <v>190</v>
      </c>
      <c r="BI804">
        <v>2.8423699999999998</v>
      </c>
      <c r="BL804">
        <v>0</v>
      </c>
      <c r="BM804">
        <v>0</v>
      </c>
      <c r="BN804">
        <v>0</v>
      </c>
      <c r="BO804">
        <v>0</v>
      </c>
      <c r="BP804">
        <v>0</v>
      </c>
      <c r="BS804" t="s">
        <v>1425</v>
      </c>
      <c r="BT804">
        <v>14.212</v>
      </c>
      <c r="BU804">
        <v>0</v>
      </c>
      <c r="BV804">
        <v>2.8420000000000001</v>
      </c>
      <c r="BW804">
        <v>0</v>
      </c>
      <c r="DC804">
        <f t="shared" si="60"/>
        <v>3354</v>
      </c>
      <c r="DD804">
        <f t="shared" si="61"/>
        <v>831.12099999999998</v>
      </c>
      <c r="DE804">
        <f t="shared" si="62"/>
        <v>17.053999999999998</v>
      </c>
      <c r="DF804">
        <f t="shared" si="63"/>
        <v>71.98</v>
      </c>
      <c r="DG804">
        <f t="shared" si="64"/>
        <v>525.84199999999998</v>
      </c>
      <c r="DH804">
        <v>2433.8449999999998</v>
      </c>
    </row>
    <row r="805" spans="1:112" x14ac:dyDescent="0.3">
      <c r="A805">
        <v>8751954264</v>
      </c>
      <c r="B805">
        <v>10751993426</v>
      </c>
      <c r="C805" s="1">
        <v>45943.449305555558</v>
      </c>
      <c r="D805" s="1">
        <v>45947.642361111109</v>
      </c>
      <c r="E805" t="s">
        <v>1276</v>
      </c>
      <c r="F805">
        <v>3743</v>
      </c>
      <c r="G805">
        <v>3743</v>
      </c>
      <c r="H805">
        <v>0</v>
      </c>
      <c r="I805">
        <v>4000</v>
      </c>
      <c r="J805">
        <v>51</v>
      </c>
      <c r="K805" t="s">
        <v>109</v>
      </c>
      <c r="L805">
        <v>18</v>
      </c>
      <c r="M805">
        <v>570.97</v>
      </c>
      <c r="N805">
        <v>0</v>
      </c>
      <c r="O805">
        <v>0</v>
      </c>
      <c r="P805">
        <v>15.86</v>
      </c>
      <c r="Q805">
        <v>3.1720000000000002</v>
      </c>
      <c r="R805">
        <v>24.78</v>
      </c>
      <c r="S805">
        <v>927.51499999999999</v>
      </c>
      <c r="T805">
        <v>-927.51499999999999</v>
      </c>
      <c r="U805">
        <v>-946.54700000000003</v>
      </c>
      <c r="V805">
        <v>-71.98</v>
      </c>
      <c r="W805">
        <v>0</v>
      </c>
      <c r="X805">
        <v>61</v>
      </c>
      <c r="Y805">
        <v>0</v>
      </c>
      <c r="Z805">
        <v>10.98</v>
      </c>
      <c r="AA805">
        <v>1</v>
      </c>
      <c r="AB805" t="s">
        <v>116</v>
      </c>
      <c r="AC805">
        <v>3949</v>
      </c>
      <c r="AD805">
        <v>2724.473</v>
      </c>
      <c r="AE805">
        <v>0</v>
      </c>
      <c r="AF805">
        <v>2724.473</v>
      </c>
      <c r="AG805">
        <v>0</v>
      </c>
      <c r="AI805">
        <v>0</v>
      </c>
      <c r="AJ805">
        <v>-946.54700000000003</v>
      </c>
      <c r="AK805">
        <v>-71.98</v>
      </c>
      <c r="AL805">
        <v>3743</v>
      </c>
      <c r="AM805" s="1"/>
      <c r="AN805" s="1"/>
      <c r="AO805" s="1"/>
      <c r="AP805">
        <v>0</v>
      </c>
      <c r="AQ805">
        <v>3172.03</v>
      </c>
      <c r="AR805">
        <v>18</v>
      </c>
      <c r="AS805">
        <v>0</v>
      </c>
      <c r="AT805">
        <v>0</v>
      </c>
      <c r="AU805">
        <v>0.5</v>
      </c>
      <c r="AV805">
        <v>0</v>
      </c>
      <c r="AW805">
        <v>0</v>
      </c>
      <c r="AX805">
        <v>0.1</v>
      </c>
      <c r="AY805" t="s">
        <v>112</v>
      </c>
      <c r="AZ805" t="s">
        <v>113</v>
      </c>
      <c r="BC805">
        <v>0</v>
      </c>
      <c r="BD805">
        <v>0</v>
      </c>
      <c r="BE805">
        <v>0</v>
      </c>
      <c r="BF805">
        <v>0</v>
      </c>
      <c r="BG805">
        <v>0</v>
      </c>
      <c r="BJ805">
        <v>24.78</v>
      </c>
      <c r="BK805">
        <v>0</v>
      </c>
      <c r="BL805">
        <v>927.51499999999999</v>
      </c>
      <c r="BM805">
        <v>-927.51499999999999</v>
      </c>
      <c r="BN805">
        <v>0</v>
      </c>
      <c r="BO805">
        <v>0</v>
      </c>
      <c r="BP805">
        <v>0</v>
      </c>
      <c r="BQ805">
        <v>51</v>
      </c>
      <c r="BR805">
        <v>3.1720299999999999</v>
      </c>
      <c r="BS805" t="s">
        <v>1426</v>
      </c>
      <c r="BT805">
        <v>0</v>
      </c>
      <c r="BU805">
        <v>15.86</v>
      </c>
      <c r="BV805">
        <v>0</v>
      </c>
      <c r="BW805">
        <v>3.1720000000000002</v>
      </c>
      <c r="DC805">
        <f t="shared" si="60"/>
        <v>3743</v>
      </c>
      <c r="DD805">
        <f t="shared" si="61"/>
        <v>927.51499999999999</v>
      </c>
      <c r="DE805">
        <f t="shared" si="62"/>
        <v>19.032</v>
      </c>
      <c r="DF805">
        <f t="shared" si="63"/>
        <v>71.98</v>
      </c>
      <c r="DG805">
        <f t="shared" si="64"/>
        <v>586.83000000000004</v>
      </c>
      <c r="DH805">
        <v>2724.473</v>
      </c>
    </row>
    <row r="806" spans="1:112" x14ac:dyDescent="0.3">
      <c r="A806">
        <v>8752228071</v>
      </c>
      <c r="B806">
        <v>10752267234</v>
      </c>
      <c r="C806" s="1">
        <v>45943.449305555558</v>
      </c>
      <c r="D806" s="1">
        <v>45947.570138888892</v>
      </c>
      <c r="E806" t="s">
        <v>855</v>
      </c>
      <c r="F806">
        <v>3154</v>
      </c>
      <c r="G806">
        <v>3154</v>
      </c>
      <c r="H806">
        <v>0</v>
      </c>
      <c r="I806">
        <v>4000</v>
      </c>
      <c r="J806">
        <v>640</v>
      </c>
      <c r="K806" t="s">
        <v>109</v>
      </c>
      <c r="L806">
        <v>18</v>
      </c>
      <c r="M806">
        <v>481.12</v>
      </c>
      <c r="N806">
        <v>0</v>
      </c>
      <c r="O806">
        <v>0</v>
      </c>
      <c r="P806">
        <v>13.364000000000001</v>
      </c>
      <c r="Q806">
        <v>2.673</v>
      </c>
      <c r="R806">
        <v>21.24</v>
      </c>
      <c r="S806">
        <v>669.91</v>
      </c>
      <c r="T806">
        <v>-669.91</v>
      </c>
      <c r="U806">
        <v>-685.947</v>
      </c>
      <c r="V806">
        <v>-71.98</v>
      </c>
      <c r="W806">
        <v>0</v>
      </c>
      <c r="X806">
        <v>61</v>
      </c>
      <c r="Y806">
        <v>0</v>
      </c>
      <c r="Z806">
        <v>10.98</v>
      </c>
      <c r="AA806">
        <v>1</v>
      </c>
      <c r="AB806" t="s">
        <v>116</v>
      </c>
      <c r="AC806">
        <v>3360</v>
      </c>
      <c r="AD806">
        <v>2396.0729999999999</v>
      </c>
      <c r="AE806">
        <v>0</v>
      </c>
      <c r="AF806">
        <v>2396.0729999999999</v>
      </c>
      <c r="AG806">
        <v>0</v>
      </c>
      <c r="AI806">
        <v>0</v>
      </c>
      <c r="AJ806">
        <v>-685.947</v>
      </c>
      <c r="AK806">
        <v>-71.98</v>
      </c>
      <c r="AL806">
        <v>3154</v>
      </c>
      <c r="AM806" s="1"/>
      <c r="AN806" s="1"/>
      <c r="AO806" s="1"/>
      <c r="AP806">
        <v>0</v>
      </c>
      <c r="AQ806">
        <v>2672.88</v>
      </c>
      <c r="AR806">
        <v>18</v>
      </c>
      <c r="AS806">
        <v>0</v>
      </c>
      <c r="AT806">
        <v>0</v>
      </c>
      <c r="AU806">
        <v>0.5</v>
      </c>
      <c r="AV806">
        <v>0</v>
      </c>
      <c r="AW806">
        <v>0</v>
      </c>
      <c r="AX806">
        <v>0.1</v>
      </c>
      <c r="AY806" t="s">
        <v>112</v>
      </c>
      <c r="AZ806" t="s">
        <v>128</v>
      </c>
      <c r="BC806">
        <v>0</v>
      </c>
      <c r="BD806">
        <v>0</v>
      </c>
      <c r="BE806">
        <v>0</v>
      </c>
      <c r="BF806">
        <v>0</v>
      </c>
      <c r="BG806">
        <v>0</v>
      </c>
      <c r="BJ806">
        <v>21.24</v>
      </c>
      <c r="BK806">
        <v>0</v>
      </c>
      <c r="BL806">
        <v>669.91</v>
      </c>
      <c r="BM806">
        <v>-669.91</v>
      </c>
      <c r="BN806">
        <v>0</v>
      </c>
      <c r="BO806">
        <v>0</v>
      </c>
      <c r="BP806">
        <v>0</v>
      </c>
      <c r="BQ806">
        <v>640</v>
      </c>
      <c r="BR806">
        <v>2.6728800000000001</v>
      </c>
      <c r="BS806" t="s">
        <v>1427</v>
      </c>
      <c r="BT806">
        <v>0</v>
      </c>
      <c r="BU806">
        <v>13.364000000000001</v>
      </c>
      <c r="BV806">
        <v>0</v>
      </c>
      <c r="BW806">
        <v>2.673</v>
      </c>
      <c r="DC806">
        <f t="shared" si="60"/>
        <v>3154</v>
      </c>
      <c r="DD806">
        <f t="shared" si="61"/>
        <v>669.91</v>
      </c>
      <c r="DE806">
        <f t="shared" si="62"/>
        <v>16.036999999999999</v>
      </c>
      <c r="DF806">
        <f t="shared" si="63"/>
        <v>71.98</v>
      </c>
      <c r="DG806">
        <f t="shared" si="64"/>
        <v>494.48399999999998</v>
      </c>
      <c r="DH806">
        <v>2396.0730000000003</v>
      </c>
    </row>
    <row r="807" spans="1:112" x14ac:dyDescent="0.3">
      <c r="A807">
        <v>8759075961</v>
      </c>
      <c r="B807">
        <v>10759157495</v>
      </c>
      <c r="C807" s="1">
        <v>45946.780555555553</v>
      </c>
      <c r="D807" s="1">
        <v>45954.503472222219</v>
      </c>
      <c r="E807" t="s">
        <v>280</v>
      </c>
      <c r="F807">
        <v>3032</v>
      </c>
      <c r="G807">
        <v>3032</v>
      </c>
      <c r="H807">
        <v>0</v>
      </c>
      <c r="I807">
        <v>4000</v>
      </c>
      <c r="J807">
        <v>591</v>
      </c>
      <c r="K807" t="s">
        <v>109</v>
      </c>
      <c r="L807">
        <v>18</v>
      </c>
      <c r="M807">
        <v>462.51</v>
      </c>
      <c r="N807">
        <v>0</v>
      </c>
      <c r="O807">
        <v>0</v>
      </c>
      <c r="P807">
        <v>12.847</v>
      </c>
      <c r="Q807">
        <v>2.569</v>
      </c>
      <c r="R807">
        <v>21.24</v>
      </c>
      <c r="S807">
        <v>643.99699999999996</v>
      </c>
      <c r="T807">
        <v>-643.99699999999996</v>
      </c>
      <c r="U807">
        <v>-659.41300000000001</v>
      </c>
      <c r="V807">
        <v>-76.7</v>
      </c>
      <c r="W807">
        <v>0</v>
      </c>
      <c r="X807">
        <v>65</v>
      </c>
      <c r="Y807">
        <v>0</v>
      </c>
      <c r="Z807">
        <v>11.7</v>
      </c>
      <c r="AA807">
        <v>1</v>
      </c>
      <c r="AB807" t="s">
        <v>116</v>
      </c>
      <c r="AC807">
        <v>3238</v>
      </c>
      <c r="AD807">
        <v>2295.8870000000002</v>
      </c>
      <c r="AE807">
        <v>0</v>
      </c>
      <c r="AF807">
        <v>2295.8870000000002</v>
      </c>
      <c r="AG807">
        <v>0</v>
      </c>
      <c r="AI807">
        <v>0</v>
      </c>
      <c r="AJ807">
        <v>-659.41300000000001</v>
      </c>
      <c r="AK807">
        <v>-76.7</v>
      </c>
      <c r="AL807">
        <v>3032</v>
      </c>
      <c r="AM807" s="1"/>
      <c r="AN807" s="1"/>
      <c r="AO807" s="1"/>
      <c r="AP807">
        <v>0</v>
      </c>
      <c r="AQ807">
        <v>2569.4899999999998</v>
      </c>
      <c r="AR807">
        <v>18</v>
      </c>
      <c r="AS807">
        <v>0</v>
      </c>
      <c r="AT807">
        <v>0</v>
      </c>
      <c r="AU807">
        <v>0.5</v>
      </c>
      <c r="AV807">
        <v>0</v>
      </c>
      <c r="AW807">
        <v>0</v>
      </c>
      <c r="AX807">
        <v>0.1</v>
      </c>
      <c r="AY807" t="s">
        <v>112</v>
      </c>
      <c r="AZ807" t="s">
        <v>128</v>
      </c>
      <c r="BC807">
        <v>0</v>
      </c>
      <c r="BD807">
        <v>0</v>
      </c>
      <c r="BE807">
        <v>0</v>
      </c>
      <c r="BF807">
        <v>0</v>
      </c>
      <c r="BG807">
        <v>0</v>
      </c>
      <c r="BJ807">
        <v>21.24</v>
      </c>
      <c r="BK807">
        <v>0</v>
      </c>
      <c r="BL807">
        <v>643.99699999999996</v>
      </c>
      <c r="BM807">
        <v>-643.99699999999996</v>
      </c>
      <c r="BN807">
        <v>0</v>
      </c>
      <c r="BO807">
        <v>0</v>
      </c>
      <c r="BP807">
        <v>0</v>
      </c>
      <c r="BQ807">
        <v>591</v>
      </c>
      <c r="BR807">
        <v>2.5694900000000001</v>
      </c>
      <c r="BS807" t="s">
        <v>1428</v>
      </c>
      <c r="BT807">
        <v>0</v>
      </c>
      <c r="BU807">
        <v>12.847</v>
      </c>
      <c r="BV807">
        <v>0</v>
      </c>
      <c r="BW807">
        <v>2.569</v>
      </c>
      <c r="DC807">
        <f t="shared" si="60"/>
        <v>3032</v>
      </c>
      <c r="DD807">
        <f t="shared" si="61"/>
        <v>643.99699999999996</v>
      </c>
      <c r="DE807">
        <f t="shared" si="62"/>
        <v>15.416</v>
      </c>
      <c r="DF807">
        <f t="shared" si="63"/>
        <v>76.7</v>
      </c>
      <c r="DG807">
        <f t="shared" si="64"/>
        <v>475.35699999999997</v>
      </c>
      <c r="DH807">
        <v>2295.8870000000002</v>
      </c>
    </row>
    <row r="808" spans="1:112" x14ac:dyDescent="0.3">
      <c r="A808">
        <v>8755186046</v>
      </c>
      <c r="B808">
        <v>10755240480</v>
      </c>
      <c r="C808" s="1">
        <v>45944.813194444447</v>
      </c>
      <c r="D808" s="1">
        <v>45948.445833333331</v>
      </c>
      <c r="E808" t="s">
        <v>693</v>
      </c>
      <c r="F808">
        <v>3194</v>
      </c>
      <c r="G808">
        <v>0</v>
      </c>
      <c r="H808">
        <v>3194</v>
      </c>
      <c r="I808">
        <v>4000</v>
      </c>
      <c r="J808">
        <v>600</v>
      </c>
      <c r="K808" t="s">
        <v>109</v>
      </c>
      <c r="L808">
        <v>18</v>
      </c>
      <c r="M808">
        <v>487.22</v>
      </c>
      <c r="N808">
        <v>0</v>
      </c>
      <c r="O808">
        <v>0</v>
      </c>
      <c r="P808">
        <v>13.534000000000001</v>
      </c>
      <c r="Q808">
        <v>2.7069999999999999</v>
      </c>
      <c r="R808">
        <v>24.78</v>
      </c>
      <c r="S808">
        <v>791.47299999999996</v>
      </c>
      <c r="T808">
        <v>-791.47299999999996</v>
      </c>
      <c r="U808">
        <v>-807.71400000000006</v>
      </c>
      <c r="V808">
        <v>-71.98</v>
      </c>
      <c r="W808">
        <v>0</v>
      </c>
      <c r="X808">
        <v>61</v>
      </c>
      <c r="Y808">
        <v>0</v>
      </c>
      <c r="Z808">
        <v>10.98</v>
      </c>
      <c r="AA808">
        <v>1</v>
      </c>
      <c r="AB808" t="s">
        <v>110</v>
      </c>
      <c r="AC808">
        <v>3400</v>
      </c>
      <c r="AD808">
        <v>2314.306</v>
      </c>
      <c r="AE808">
        <v>0</v>
      </c>
      <c r="AF808">
        <v>2314.306</v>
      </c>
      <c r="AG808">
        <v>-807.71400000000006</v>
      </c>
      <c r="AH808">
        <v>-71.98</v>
      </c>
      <c r="AI808">
        <v>3194</v>
      </c>
      <c r="AJ808">
        <v>0</v>
      </c>
      <c r="AL808">
        <v>0</v>
      </c>
      <c r="AM808" s="1"/>
      <c r="AN808" s="1"/>
      <c r="AO808" s="1"/>
      <c r="AP808">
        <v>0</v>
      </c>
      <c r="AQ808">
        <v>2706.78</v>
      </c>
      <c r="AR808">
        <v>18</v>
      </c>
      <c r="AS808">
        <v>0</v>
      </c>
      <c r="AT808">
        <v>0</v>
      </c>
      <c r="AU808">
        <v>0.5</v>
      </c>
      <c r="AV808">
        <v>0</v>
      </c>
      <c r="AW808">
        <v>0</v>
      </c>
      <c r="AX808">
        <v>0.1</v>
      </c>
      <c r="AY808" t="s">
        <v>112</v>
      </c>
      <c r="AZ808" t="s">
        <v>113</v>
      </c>
      <c r="BA808">
        <v>24.78</v>
      </c>
      <c r="BB808">
        <v>0</v>
      </c>
      <c r="BC808">
        <v>791.47299999999996</v>
      </c>
      <c r="BD808">
        <v>-791.47299999999996</v>
      </c>
      <c r="BE808">
        <v>0</v>
      </c>
      <c r="BF808">
        <v>0</v>
      </c>
      <c r="BG808">
        <v>0</v>
      </c>
      <c r="BH808">
        <v>600</v>
      </c>
      <c r="BI808">
        <v>2.7067800000000002</v>
      </c>
      <c r="BL808">
        <v>0</v>
      </c>
      <c r="BM808">
        <v>0</v>
      </c>
      <c r="BN808">
        <v>0</v>
      </c>
      <c r="BO808">
        <v>0</v>
      </c>
      <c r="BP808">
        <v>0</v>
      </c>
      <c r="BS808" t="s">
        <v>1429</v>
      </c>
      <c r="BT808">
        <v>13.534000000000001</v>
      </c>
      <c r="BU808">
        <v>0</v>
      </c>
      <c r="BV808">
        <v>2.7069999999999999</v>
      </c>
      <c r="BW808">
        <v>0</v>
      </c>
      <c r="DC808">
        <f t="shared" si="60"/>
        <v>3194</v>
      </c>
      <c r="DD808">
        <f t="shared" si="61"/>
        <v>791.47299999999996</v>
      </c>
      <c r="DE808">
        <f t="shared" si="62"/>
        <v>16.241</v>
      </c>
      <c r="DF808">
        <f t="shared" si="63"/>
        <v>71.98</v>
      </c>
      <c r="DG808">
        <f t="shared" si="64"/>
        <v>500.75400000000002</v>
      </c>
      <c r="DH808">
        <v>2314.306</v>
      </c>
    </row>
    <row r="809" spans="1:112" x14ac:dyDescent="0.3">
      <c r="A809">
        <v>8754182097</v>
      </c>
      <c r="B809">
        <v>10754231151</v>
      </c>
      <c r="C809" s="1">
        <v>45944.447916666664</v>
      </c>
      <c r="D809" s="1">
        <v>45948.428472222222</v>
      </c>
      <c r="E809" t="s">
        <v>1430</v>
      </c>
      <c r="F809">
        <v>3394</v>
      </c>
      <c r="G809">
        <v>0</v>
      </c>
      <c r="H809">
        <v>3394</v>
      </c>
      <c r="I809">
        <v>4000</v>
      </c>
      <c r="J809">
        <v>400</v>
      </c>
      <c r="K809" t="s">
        <v>109</v>
      </c>
      <c r="L809">
        <v>18</v>
      </c>
      <c r="M809">
        <v>517.73</v>
      </c>
      <c r="N809">
        <v>0</v>
      </c>
      <c r="O809">
        <v>0</v>
      </c>
      <c r="P809">
        <v>14.381</v>
      </c>
      <c r="Q809">
        <v>2.8759999999999999</v>
      </c>
      <c r="R809">
        <v>24.78</v>
      </c>
      <c r="S809">
        <v>841.03300000000002</v>
      </c>
      <c r="T809">
        <v>-841.03300000000002</v>
      </c>
      <c r="U809">
        <v>-858.29</v>
      </c>
      <c r="V809">
        <v>-71.98</v>
      </c>
      <c r="W809">
        <v>0</v>
      </c>
      <c r="X809">
        <v>61</v>
      </c>
      <c r="Y809">
        <v>0</v>
      </c>
      <c r="Z809">
        <v>10.98</v>
      </c>
      <c r="AA809">
        <v>1</v>
      </c>
      <c r="AB809" t="s">
        <v>116</v>
      </c>
      <c r="AC809">
        <v>3600</v>
      </c>
      <c r="AD809">
        <v>2463.73</v>
      </c>
      <c r="AE809">
        <v>0</v>
      </c>
      <c r="AF809">
        <v>2463.73</v>
      </c>
      <c r="AG809">
        <v>-858.29</v>
      </c>
      <c r="AH809">
        <v>-71.98</v>
      </c>
      <c r="AI809">
        <v>3394</v>
      </c>
      <c r="AJ809">
        <v>0</v>
      </c>
      <c r="AL809">
        <v>0</v>
      </c>
      <c r="AM809" s="1"/>
      <c r="AN809" s="1"/>
      <c r="AO809" s="1"/>
      <c r="AP809">
        <v>0</v>
      </c>
      <c r="AQ809">
        <v>2876.27</v>
      </c>
      <c r="AR809">
        <v>18</v>
      </c>
      <c r="AS809">
        <v>0</v>
      </c>
      <c r="AT809">
        <v>0</v>
      </c>
      <c r="AU809">
        <v>0.5</v>
      </c>
      <c r="AV809">
        <v>0</v>
      </c>
      <c r="AW809">
        <v>0</v>
      </c>
      <c r="AX809">
        <v>0.1</v>
      </c>
      <c r="AY809" t="s">
        <v>112</v>
      </c>
      <c r="AZ809" t="s">
        <v>113</v>
      </c>
      <c r="BA809">
        <v>24.78</v>
      </c>
      <c r="BB809">
        <v>0</v>
      </c>
      <c r="BC809">
        <v>841.03300000000002</v>
      </c>
      <c r="BD809">
        <v>-841.03300000000002</v>
      </c>
      <c r="BE809">
        <v>0</v>
      </c>
      <c r="BF809">
        <v>0</v>
      </c>
      <c r="BG809">
        <v>0</v>
      </c>
      <c r="BH809">
        <v>400</v>
      </c>
      <c r="BI809">
        <v>2.8762699999999999</v>
      </c>
      <c r="BL809">
        <v>0</v>
      </c>
      <c r="BM809">
        <v>0</v>
      </c>
      <c r="BN809">
        <v>0</v>
      </c>
      <c r="BO809">
        <v>0</v>
      </c>
      <c r="BP809">
        <v>0</v>
      </c>
      <c r="BS809" t="s">
        <v>1404</v>
      </c>
      <c r="BT809">
        <v>14.381</v>
      </c>
      <c r="BU809">
        <v>0</v>
      </c>
      <c r="BV809">
        <v>2.8759999999999999</v>
      </c>
      <c r="BW809">
        <v>0</v>
      </c>
      <c r="DC809">
        <f t="shared" si="60"/>
        <v>3394</v>
      </c>
      <c r="DD809">
        <f t="shared" si="61"/>
        <v>841.03300000000002</v>
      </c>
      <c r="DE809">
        <f t="shared" si="62"/>
        <v>17.257000000000001</v>
      </c>
      <c r="DF809">
        <f t="shared" si="63"/>
        <v>71.98</v>
      </c>
      <c r="DG809">
        <f t="shared" si="64"/>
        <v>532.11099999999999</v>
      </c>
      <c r="DH809">
        <v>2463.73</v>
      </c>
    </row>
    <row r="810" spans="1:112" x14ac:dyDescent="0.3">
      <c r="A810">
        <v>8764758358</v>
      </c>
      <c r="B810">
        <v>10764880558</v>
      </c>
      <c r="C810" s="1">
        <v>45953.529861111114</v>
      </c>
      <c r="D810" s="1">
        <v>45959.445138888892</v>
      </c>
      <c r="E810" t="s">
        <v>1431</v>
      </c>
      <c r="F810">
        <v>2150</v>
      </c>
      <c r="G810">
        <v>0</v>
      </c>
      <c r="H810">
        <v>2150</v>
      </c>
      <c r="I810">
        <v>5500</v>
      </c>
      <c r="J810">
        <v>3144</v>
      </c>
      <c r="K810" t="s">
        <v>109</v>
      </c>
      <c r="L810">
        <v>5</v>
      </c>
      <c r="M810">
        <v>102.38</v>
      </c>
      <c r="N810">
        <v>0</v>
      </c>
      <c r="O810">
        <v>0</v>
      </c>
      <c r="P810">
        <v>10.238</v>
      </c>
      <c r="Q810">
        <v>2.048</v>
      </c>
      <c r="R810">
        <v>31.86</v>
      </c>
      <c r="S810">
        <v>684.99</v>
      </c>
      <c r="T810">
        <v>-684.99</v>
      </c>
      <c r="U810">
        <v>-697.27599999999995</v>
      </c>
      <c r="V810">
        <v>-71.98</v>
      </c>
      <c r="W810">
        <v>0</v>
      </c>
      <c r="X810">
        <v>61</v>
      </c>
      <c r="Y810">
        <v>0</v>
      </c>
      <c r="Z810">
        <v>10.98</v>
      </c>
      <c r="AA810">
        <v>1</v>
      </c>
      <c r="AB810" t="s">
        <v>116</v>
      </c>
      <c r="AC810">
        <v>2356</v>
      </c>
      <c r="AD810">
        <v>1380.7439999999999</v>
      </c>
      <c r="AE810">
        <v>0</v>
      </c>
      <c r="AF810">
        <v>1380.7439999999999</v>
      </c>
      <c r="AG810">
        <v>-697.27599999999995</v>
      </c>
      <c r="AH810">
        <v>-71.98</v>
      </c>
      <c r="AI810">
        <v>2150</v>
      </c>
      <c r="AJ810">
        <v>0</v>
      </c>
      <c r="AL810">
        <v>0</v>
      </c>
      <c r="AM810" s="1"/>
      <c r="AN810" s="1"/>
      <c r="AO810" s="1"/>
      <c r="AP810">
        <v>0</v>
      </c>
      <c r="AQ810">
        <v>2047.62</v>
      </c>
      <c r="AR810">
        <v>5</v>
      </c>
      <c r="AS810">
        <v>0</v>
      </c>
      <c r="AT810">
        <v>0</v>
      </c>
      <c r="AU810">
        <v>0.5</v>
      </c>
      <c r="AV810">
        <v>0</v>
      </c>
      <c r="AW810">
        <v>0</v>
      </c>
      <c r="AX810">
        <v>0.1</v>
      </c>
      <c r="AY810" t="s">
        <v>127</v>
      </c>
      <c r="AZ810" t="s">
        <v>128</v>
      </c>
      <c r="BA810">
        <v>31.86</v>
      </c>
      <c r="BB810">
        <v>0</v>
      </c>
      <c r="BC810">
        <v>684.99</v>
      </c>
      <c r="BD810">
        <v>-684.99</v>
      </c>
      <c r="BE810">
        <v>0</v>
      </c>
      <c r="BF810">
        <v>0</v>
      </c>
      <c r="BG810">
        <v>0</v>
      </c>
      <c r="BH810">
        <v>3144</v>
      </c>
      <c r="BI810">
        <v>2.0476200000000002</v>
      </c>
      <c r="BL810">
        <v>0</v>
      </c>
      <c r="BM810">
        <v>0</v>
      </c>
      <c r="BN810">
        <v>0</v>
      </c>
      <c r="BO810">
        <v>0</v>
      </c>
      <c r="BP810">
        <v>0</v>
      </c>
      <c r="BS810" t="s">
        <v>1432</v>
      </c>
      <c r="BT810">
        <v>10.238</v>
      </c>
      <c r="BU810">
        <v>0</v>
      </c>
      <c r="BV810">
        <v>2.048</v>
      </c>
      <c r="BW810">
        <v>0</v>
      </c>
      <c r="DC810">
        <f t="shared" si="60"/>
        <v>2150</v>
      </c>
      <c r="DD810">
        <f t="shared" si="61"/>
        <v>684.99</v>
      </c>
      <c r="DE810">
        <f t="shared" si="62"/>
        <v>12.286</v>
      </c>
      <c r="DF810">
        <f t="shared" si="63"/>
        <v>71.98</v>
      </c>
      <c r="DG810">
        <f t="shared" si="64"/>
        <v>112.61799999999999</v>
      </c>
      <c r="DH810">
        <v>1380.7439999999999</v>
      </c>
    </row>
    <row r="811" spans="1:112" x14ac:dyDescent="0.3">
      <c r="A811">
        <v>8766875924</v>
      </c>
      <c r="B811">
        <v>10767020479</v>
      </c>
      <c r="C811" s="1">
        <v>45953.529861111114</v>
      </c>
      <c r="D811" s="1">
        <v>45957.71597222222</v>
      </c>
      <c r="E811" t="s">
        <v>1433</v>
      </c>
      <c r="F811">
        <v>2596</v>
      </c>
      <c r="G811">
        <v>0</v>
      </c>
      <c r="H811">
        <v>2596</v>
      </c>
      <c r="I811">
        <v>3500</v>
      </c>
      <c r="J811">
        <v>698</v>
      </c>
      <c r="K811" t="s">
        <v>109</v>
      </c>
      <c r="L811">
        <v>5</v>
      </c>
      <c r="M811">
        <v>123.62</v>
      </c>
      <c r="N811">
        <v>0</v>
      </c>
      <c r="O811">
        <v>0</v>
      </c>
      <c r="P811">
        <v>12.362</v>
      </c>
      <c r="Q811">
        <v>2.472</v>
      </c>
      <c r="R811">
        <v>25.96</v>
      </c>
      <c r="S811">
        <v>673.92200000000003</v>
      </c>
      <c r="T811">
        <v>-673.92200000000003</v>
      </c>
      <c r="U811">
        <v>-688.75599999999997</v>
      </c>
      <c r="V811">
        <v>-71.98</v>
      </c>
      <c r="W811">
        <v>0</v>
      </c>
      <c r="X811">
        <v>61</v>
      </c>
      <c r="Y811">
        <v>0</v>
      </c>
      <c r="Z811">
        <v>10.98</v>
      </c>
      <c r="AA811">
        <v>1</v>
      </c>
      <c r="AB811" t="s">
        <v>116</v>
      </c>
      <c r="AC811">
        <v>2802</v>
      </c>
      <c r="AD811">
        <v>1835.2639999999999</v>
      </c>
      <c r="AE811">
        <v>0</v>
      </c>
      <c r="AF811">
        <v>1835.2639999999999</v>
      </c>
      <c r="AG811">
        <v>-688.75599999999997</v>
      </c>
      <c r="AH811">
        <v>-71.98</v>
      </c>
      <c r="AI811">
        <v>2596</v>
      </c>
      <c r="AJ811">
        <v>0</v>
      </c>
      <c r="AL811">
        <v>0</v>
      </c>
      <c r="AM811" s="1"/>
      <c r="AN811" s="1"/>
      <c r="AO811" s="1"/>
      <c r="AP811">
        <v>0</v>
      </c>
      <c r="AQ811">
        <v>2472.38</v>
      </c>
      <c r="AR811">
        <v>5</v>
      </c>
      <c r="AS811">
        <v>0</v>
      </c>
      <c r="AT811">
        <v>0</v>
      </c>
      <c r="AU811">
        <v>0.5</v>
      </c>
      <c r="AV811">
        <v>0</v>
      </c>
      <c r="AW811">
        <v>0</v>
      </c>
      <c r="AX811">
        <v>0.1</v>
      </c>
      <c r="AY811" t="s">
        <v>121</v>
      </c>
      <c r="AZ811" t="s">
        <v>113</v>
      </c>
      <c r="BA811">
        <v>25.96</v>
      </c>
      <c r="BB811">
        <v>0</v>
      </c>
      <c r="BC811">
        <v>673.92200000000003</v>
      </c>
      <c r="BD811">
        <v>-673.92200000000003</v>
      </c>
      <c r="BE811">
        <v>0</v>
      </c>
      <c r="BF811">
        <v>0</v>
      </c>
      <c r="BG811">
        <v>0</v>
      </c>
      <c r="BH811">
        <v>698</v>
      </c>
      <c r="BI811">
        <v>2.4723799999999998</v>
      </c>
      <c r="BL811">
        <v>0</v>
      </c>
      <c r="BM811">
        <v>0</v>
      </c>
      <c r="BN811">
        <v>0</v>
      </c>
      <c r="BO811">
        <v>0</v>
      </c>
      <c r="BP811">
        <v>0</v>
      </c>
      <c r="BS811" t="s">
        <v>1434</v>
      </c>
      <c r="BT811">
        <v>12.362</v>
      </c>
      <c r="BU811">
        <v>0</v>
      </c>
      <c r="BV811">
        <v>2.472</v>
      </c>
      <c r="BW811">
        <v>0</v>
      </c>
      <c r="DC811">
        <f t="shared" si="60"/>
        <v>2596</v>
      </c>
      <c r="DD811">
        <f t="shared" si="61"/>
        <v>673.92200000000003</v>
      </c>
      <c r="DE811">
        <f t="shared" si="62"/>
        <v>14.834</v>
      </c>
      <c r="DF811">
        <f t="shared" si="63"/>
        <v>71.98</v>
      </c>
      <c r="DG811">
        <f t="shared" si="64"/>
        <v>135.982</v>
      </c>
      <c r="DH811">
        <v>1835.2639999999999</v>
      </c>
    </row>
    <row r="812" spans="1:112" x14ac:dyDescent="0.3">
      <c r="A812">
        <v>8767521864</v>
      </c>
      <c r="B812">
        <v>10767668309</v>
      </c>
      <c r="C812" s="1">
        <v>45953.529861111114</v>
      </c>
      <c r="D812" s="1">
        <v>45959.422222222223</v>
      </c>
      <c r="E812" t="s">
        <v>957</v>
      </c>
      <c r="F812">
        <v>3194</v>
      </c>
      <c r="G812">
        <v>0</v>
      </c>
      <c r="H812">
        <v>3194</v>
      </c>
      <c r="I812">
        <v>4000</v>
      </c>
      <c r="J812">
        <v>600</v>
      </c>
      <c r="K812" t="s">
        <v>109</v>
      </c>
      <c r="L812">
        <v>18</v>
      </c>
      <c r="M812">
        <v>487.22</v>
      </c>
      <c r="N812">
        <v>0</v>
      </c>
      <c r="O812">
        <v>0</v>
      </c>
      <c r="P812">
        <v>13.534000000000001</v>
      </c>
      <c r="Q812">
        <v>2.7069999999999999</v>
      </c>
      <c r="R812">
        <v>24.78</v>
      </c>
      <c r="S812">
        <v>791.47299999999996</v>
      </c>
      <c r="T812">
        <v>-791.47299999999996</v>
      </c>
      <c r="U812">
        <v>-807.71400000000006</v>
      </c>
      <c r="V812">
        <v>-71.98</v>
      </c>
      <c r="W812">
        <v>0</v>
      </c>
      <c r="X812">
        <v>61</v>
      </c>
      <c r="Y812">
        <v>0</v>
      </c>
      <c r="Z812">
        <v>10.98</v>
      </c>
      <c r="AA812">
        <v>1</v>
      </c>
      <c r="AB812" t="s">
        <v>116</v>
      </c>
      <c r="AC812">
        <v>3400</v>
      </c>
      <c r="AD812">
        <v>2314.306</v>
      </c>
      <c r="AE812">
        <v>0</v>
      </c>
      <c r="AF812">
        <v>2314.306</v>
      </c>
      <c r="AG812">
        <v>-807.71400000000006</v>
      </c>
      <c r="AH812">
        <v>-71.98</v>
      </c>
      <c r="AI812">
        <v>3194</v>
      </c>
      <c r="AJ812">
        <v>0</v>
      </c>
      <c r="AL812">
        <v>0</v>
      </c>
      <c r="AM812" s="1"/>
      <c r="AN812" s="1"/>
      <c r="AO812" s="1"/>
      <c r="AP812">
        <v>0</v>
      </c>
      <c r="AQ812">
        <v>2706.78</v>
      </c>
      <c r="AR812">
        <v>18</v>
      </c>
      <c r="AS812">
        <v>0</v>
      </c>
      <c r="AT812">
        <v>0</v>
      </c>
      <c r="AU812">
        <v>0.5</v>
      </c>
      <c r="AV812">
        <v>0</v>
      </c>
      <c r="AW812">
        <v>0</v>
      </c>
      <c r="AX812">
        <v>0.1</v>
      </c>
      <c r="AY812" t="s">
        <v>112</v>
      </c>
      <c r="AZ812" t="s">
        <v>124</v>
      </c>
      <c r="BA812">
        <v>24.78</v>
      </c>
      <c r="BB812">
        <v>0</v>
      </c>
      <c r="BC812">
        <v>791.47299999999996</v>
      </c>
      <c r="BD812">
        <v>-791.47299999999996</v>
      </c>
      <c r="BE812">
        <v>0</v>
      </c>
      <c r="BF812">
        <v>0</v>
      </c>
      <c r="BG812">
        <v>0</v>
      </c>
      <c r="BH812">
        <v>600</v>
      </c>
      <c r="BI812">
        <v>2.7067800000000002</v>
      </c>
      <c r="BL812">
        <v>0</v>
      </c>
      <c r="BM812">
        <v>0</v>
      </c>
      <c r="BN812">
        <v>0</v>
      </c>
      <c r="BO812">
        <v>0</v>
      </c>
      <c r="BP812">
        <v>0</v>
      </c>
      <c r="BS812" t="s">
        <v>1435</v>
      </c>
      <c r="BT812">
        <v>13.534000000000001</v>
      </c>
      <c r="BU812">
        <v>0</v>
      </c>
      <c r="BV812">
        <v>2.7069999999999999</v>
      </c>
      <c r="BW812">
        <v>0</v>
      </c>
      <c r="DC812">
        <f t="shared" si="60"/>
        <v>3194</v>
      </c>
      <c r="DD812">
        <f t="shared" si="61"/>
        <v>791.47299999999996</v>
      </c>
      <c r="DE812">
        <f t="shared" si="62"/>
        <v>16.241</v>
      </c>
      <c r="DF812">
        <f t="shared" si="63"/>
        <v>71.98</v>
      </c>
      <c r="DG812">
        <f t="shared" si="64"/>
        <v>500.75400000000002</v>
      </c>
      <c r="DH812">
        <v>2314.306</v>
      </c>
    </row>
    <row r="813" spans="1:112" x14ac:dyDescent="0.3">
      <c r="A813">
        <v>8767995936</v>
      </c>
      <c r="B813">
        <v>10768148751</v>
      </c>
      <c r="C813" s="1">
        <v>45954.439583333333</v>
      </c>
      <c r="D813" s="1">
        <v>45957.533333333333</v>
      </c>
      <c r="E813" t="s">
        <v>1195</v>
      </c>
      <c r="F813">
        <v>2886</v>
      </c>
      <c r="G813">
        <v>0</v>
      </c>
      <c r="H813">
        <v>2886</v>
      </c>
      <c r="I813">
        <v>3500</v>
      </c>
      <c r="J813">
        <v>408</v>
      </c>
      <c r="K813" t="s">
        <v>109</v>
      </c>
      <c r="L813">
        <v>18</v>
      </c>
      <c r="M813">
        <v>440.24</v>
      </c>
      <c r="N813">
        <v>0</v>
      </c>
      <c r="O813">
        <v>0</v>
      </c>
      <c r="P813">
        <v>12.228999999999999</v>
      </c>
      <c r="Q813">
        <v>2.4460000000000002</v>
      </c>
      <c r="R813">
        <v>21.24</v>
      </c>
      <c r="S813">
        <v>612.98599999999999</v>
      </c>
      <c r="T813">
        <v>-612.98599999999999</v>
      </c>
      <c r="U813">
        <v>-627.66099999999994</v>
      </c>
      <c r="V813">
        <v>-71.98</v>
      </c>
      <c r="W813">
        <v>0</v>
      </c>
      <c r="X813">
        <v>61</v>
      </c>
      <c r="Y813">
        <v>0</v>
      </c>
      <c r="Z813">
        <v>10.98</v>
      </c>
      <c r="AA813">
        <v>1</v>
      </c>
      <c r="AB813" t="s">
        <v>110</v>
      </c>
      <c r="AC813">
        <v>3092</v>
      </c>
      <c r="AD813">
        <v>2186.3589999999999</v>
      </c>
      <c r="AE813">
        <v>0</v>
      </c>
      <c r="AF813">
        <v>2186.3589999999999</v>
      </c>
      <c r="AG813">
        <v>-627.66099999999994</v>
      </c>
      <c r="AH813">
        <v>-71.98</v>
      </c>
      <c r="AI813">
        <v>2886</v>
      </c>
      <c r="AJ813">
        <v>0</v>
      </c>
      <c r="AL813">
        <v>0</v>
      </c>
      <c r="AM813" s="1"/>
      <c r="AN813" s="1"/>
      <c r="AO813" s="1"/>
      <c r="AP813">
        <v>0</v>
      </c>
      <c r="AQ813">
        <v>2445.7600000000002</v>
      </c>
      <c r="AR813">
        <v>18</v>
      </c>
      <c r="AS813">
        <v>0</v>
      </c>
      <c r="AT813">
        <v>0</v>
      </c>
      <c r="AU813">
        <v>0.5</v>
      </c>
      <c r="AV813">
        <v>0</v>
      </c>
      <c r="AW813">
        <v>0</v>
      </c>
      <c r="AX813">
        <v>0.1</v>
      </c>
      <c r="AY813" t="s">
        <v>112</v>
      </c>
      <c r="AZ813" t="s">
        <v>128</v>
      </c>
      <c r="BA813">
        <v>21.24</v>
      </c>
      <c r="BB813">
        <v>0</v>
      </c>
      <c r="BC813">
        <v>612.98599999999999</v>
      </c>
      <c r="BD813">
        <v>-612.98599999999999</v>
      </c>
      <c r="BE813">
        <v>0</v>
      </c>
      <c r="BF813">
        <v>0</v>
      </c>
      <c r="BG813">
        <v>0</v>
      </c>
      <c r="BH813">
        <v>408</v>
      </c>
      <c r="BI813">
        <v>2.4457599999999999</v>
      </c>
      <c r="BL813">
        <v>0</v>
      </c>
      <c r="BM813">
        <v>0</v>
      </c>
      <c r="BN813">
        <v>0</v>
      </c>
      <c r="BO813">
        <v>0</v>
      </c>
      <c r="BP813">
        <v>0</v>
      </c>
      <c r="BS813" t="s">
        <v>1436</v>
      </c>
      <c r="BT813">
        <v>12.228999999999999</v>
      </c>
      <c r="BU813">
        <v>0</v>
      </c>
      <c r="BV813">
        <v>2.4460000000000002</v>
      </c>
      <c r="BW813">
        <v>0</v>
      </c>
      <c r="DC813">
        <f t="shared" si="60"/>
        <v>2886</v>
      </c>
      <c r="DD813">
        <f t="shared" si="61"/>
        <v>612.98599999999999</v>
      </c>
      <c r="DE813">
        <f t="shared" si="62"/>
        <v>14.674999999999999</v>
      </c>
      <c r="DF813">
        <f t="shared" si="63"/>
        <v>71.98</v>
      </c>
      <c r="DG813">
        <f t="shared" si="64"/>
        <v>452.46899999999999</v>
      </c>
      <c r="DH813">
        <v>2186.3589999999999</v>
      </c>
    </row>
    <row r="814" spans="1:112" x14ac:dyDescent="0.3">
      <c r="A814">
        <v>8750409719</v>
      </c>
      <c r="B814">
        <v>10750444183</v>
      </c>
      <c r="C814" s="1">
        <v>45942.659722222219</v>
      </c>
      <c r="D814" s="1">
        <v>45947.474999999999</v>
      </c>
      <c r="E814" t="s">
        <v>579</v>
      </c>
      <c r="F814">
        <v>3594</v>
      </c>
      <c r="G814">
        <v>3594</v>
      </c>
      <c r="H814">
        <v>0</v>
      </c>
      <c r="I814">
        <v>4000</v>
      </c>
      <c r="J814">
        <v>200</v>
      </c>
      <c r="K814" t="s">
        <v>109</v>
      </c>
      <c r="L814">
        <v>18</v>
      </c>
      <c r="M814">
        <v>548.24</v>
      </c>
      <c r="N814">
        <v>0</v>
      </c>
      <c r="O814">
        <v>0</v>
      </c>
      <c r="P814">
        <v>15.228999999999999</v>
      </c>
      <c r="Q814">
        <v>3.0459999999999998</v>
      </c>
      <c r="R814">
        <v>25.96</v>
      </c>
      <c r="S814">
        <v>933.00199999999995</v>
      </c>
      <c r="T814">
        <v>-933.00199999999995</v>
      </c>
      <c r="U814">
        <v>-951.27700000000004</v>
      </c>
      <c r="V814">
        <v>-71.98</v>
      </c>
      <c r="W814">
        <v>0</v>
      </c>
      <c r="X814">
        <v>61</v>
      </c>
      <c r="Y814">
        <v>0</v>
      </c>
      <c r="Z814">
        <v>10.98</v>
      </c>
      <c r="AA814">
        <v>1</v>
      </c>
      <c r="AB814" t="s">
        <v>116</v>
      </c>
      <c r="AC814">
        <v>3800</v>
      </c>
      <c r="AD814">
        <v>2570.7429999999999</v>
      </c>
      <c r="AE814">
        <v>0</v>
      </c>
      <c r="AF814">
        <v>2570.7429999999999</v>
      </c>
      <c r="AG814">
        <v>-951.27700000000004</v>
      </c>
      <c r="AH814">
        <v>-71.98</v>
      </c>
      <c r="AI814">
        <v>3594</v>
      </c>
      <c r="AJ814">
        <v>0</v>
      </c>
      <c r="AL814">
        <v>0</v>
      </c>
      <c r="AM814" s="1"/>
      <c r="AN814" s="1"/>
      <c r="AO814" s="1"/>
      <c r="AP814">
        <v>0</v>
      </c>
      <c r="AQ814">
        <v>3045.76</v>
      </c>
      <c r="AR814">
        <v>18</v>
      </c>
      <c r="AS814">
        <v>0</v>
      </c>
      <c r="AT814">
        <v>0</v>
      </c>
      <c r="AU814">
        <v>0.5</v>
      </c>
      <c r="AV814">
        <v>0</v>
      </c>
      <c r="AW814">
        <v>0</v>
      </c>
      <c r="AX814">
        <v>0.1</v>
      </c>
      <c r="AY814" t="s">
        <v>112</v>
      </c>
      <c r="AZ814" t="s">
        <v>160</v>
      </c>
      <c r="BC814">
        <v>0</v>
      </c>
      <c r="BD814">
        <v>0</v>
      </c>
      <c r="BE814">
        <v>0</v>
      </c>
      <c r="BF814">
        <v>0</v>
      </c>
      <c r="BG814">
        <v>0</v>
      </c>
      <c r="BJ814">
        <v>25.96</v>
      </c>
      <c r="BK814">
        <v>0</v>
      </c>
      <c r="BL814">
        <v>933.00199999999995</v>
      </c>
      <c r="BM814">
        <v>-933.00199999999995</v>
      </c>
      <c r="BN814">
        <v>0</v>
      </c>
      <c r="BO814">
        <v>0</v>
      </c>
      <c r="BP814">
        <v>0</v>
      </c>
      <c r="BQ814">
        <v>200</v>
      </c>
      <c r="BR814">
        <v>3.04576</v>
      </c>
      <c r="BS814" t="s">
        <v>1437</v>
      </c>
      <c r="BT814">
        <v>15.228999999999999</v>
      </c>
      <c r="BU814">
        <v>0</v>
      </c>
      <c r="BV814">
        <v>3.0459999999999998</v>
      </c>
      <c r="BW814">
        <v>0</v>
      </c>
      <c r="DC814">
        <f t="shared" si="60"/>
        <v>3594</v>
      </c>
      <c r="DD814">
        <f t="shared" si="61"/>
        <v>933.00199999999995</v>
      </c>
      <c r="DE814">
        <f t="shared" si="62"/>
        <v>18.274999999999999</v>
      </c>
      <c r="DF814">
        <f t="shared" si="63"/>
        <v>71.98</v>
      </c>
      <c r="DG814">
        <f t="shared" si="64"/>
        <v>563.46900000000005</v>
      </c>
      <c r="DH814">
        <v>2570.7429999999999</v>
      </c>
    </row>
    <row r="815" spans="1:112" x14ac:dyDescent="0.3">
      <c r="A815">
        <v>8771744473</v>
      </c>
      <c r="B815">
        <v>10771911593</v>
      </c>
      <c r="C815" s="1">
        <v>45957.479166666664</v>
      </c>
      <c r="D815" s="1">
        <v>45959.741666666669</v>
      </c>
      <c r="E815" t="s">
        <v>728</v>
      </c>
      <c r="F815">
        <v>3143</v>
      </c>
      <c r="G815">
        <v>0</v>
      </c>
      <c r="H815">
        <v>3143</v>
      </c>
      <c r="I815">
        <v>4000</v>
      </c>
      <c r="J815">
        <v>651</v>
      </c>
      <c r="K815" t="s">
        <v>120</v>
      </c>
      <c r="L815">
        <v>18</v>
      </c>
      <c r="M815">
        <v>0</v>
      </c>
      <c r="N815">
        <v>239.72</v>
      </c>
      <c r="O815">
        <v>239.72</v>
      </c>
      <c r="P815">
        <v>13.318</v>
      </c>
      <c r="Q815">
        <v>2.6640000000000001</v>
      </c>
      <c r="R815">
        <v>21.24</v>
      </c>
      <c r="S815">
        <v>667.57299999999998</v>
      </c>
      <c r="T815">
        <v>-667.57299999999998</v>
      </c>
      <c r="U815">
        <v>-683.55499999999995</v>
      </c>
      <c r="V815">
        <v>-71.98</v>
      </c>
      <c r="W815">
        <v>0</v>
      </c>
      <c r="X815">
        <v>61</v>
      </c>
      <c r="Y815">
        <v>0</v>
      </c>
      <c r="Z815">
        <v>10.98</v>
      </c>
      <c r="AA815">
        <v>1</v>
      </c>
      <c r="AB815" t="s">
        <v>131</v>
      </c>
      <c r="AC815">
        <v>3349</v>
      </c>
      <c r="AD815">
        <v>2387.4650000000001</v>
      </c>
      <c r="AE815">
        <v>0</v>
      </c>
      <c r="AF815">
        <v>2387.4650000000001</v>
      </c>
      <c r="AG815">
        <v>-683.55499999999995</v>
      </c>
      <c r="AH815">
        <v>-71.98</v>
      </c>
      <c r="AI815">
        <v>3143</v>
      </c>
      <c r="AJ815">
        <v>0</v>
      </c>
      <c r="AL815">
        <v>0</v>
      </c>
      <c r="AM815" s="1"/>
      <c r="AN815" s="1"/>
      <c r="AO815" s="1"/>
      <c r="AP815">
        <v>0</v>
      </c>
      <c r="AQ815">
        <v>2663.56</v>
      </c>
      <c r="AR815">
        <v>0</v>
      </c>
      <c r="AS815">
        <v>9</v>
      </c>
      <c r="AT815">
        <v>9</v>
      </c>
      <c r="AU815">
        <v>0</v>
      </c>
      <c r="AV815">
        <v>0.25</v>
      </c>
      <c r="AW815">
        <v>0.25</v>
      </c>
      <c r="AX815">
        <v>0.1</v>
      </c>
      <c r="AY815" t="s">
        <v>112</v>
      </c>
      <c r="AZ815" t="s">
        <v>128</v>
      </c>
      <c r="BA815">
        <v>21.24</v>
      </c>
      <c r="BB815">
        <v>0</v>
      </c>
      <c r="BC815">
        <v>667.57299999999998</v>
      </c>
      <c r="BD815">
        <v>-667.57299999999998</v>
      </c>
      <c r="BE815">
        <v>0</v>
      </c>
      <c r="BF815">
        <v>0</v>
      </c>
      <c r="BG815">
        <v>0</v>
      </c>
      <c r="BH815">
        <v>651</v>
      </c>
      <c r="BI815">
        <v>2.6635599999999999</v>
      </c>
      <c r="BL815">
        <v>0</v>
      </c>
      <c r="BM815">
        <v>0</v>
      </c>
      <c r="BN815">
        <v>0</v>
      </c>
      <c r="BO815">
        <v>0</v>
      </c>
      <c r="BP815">
        <v>0</v>
      </c>
      <c r="BS815" t="s">
        <v>1438</v>
      </c>
      <c r="BT815">
        <v>13.318</v>
      </c>
      <c r="BU815">
        <v>0</v>
      </c>
      <c r="BV815">
        <v>2.6640000000000001</v>
      </c>
      <c r="BW815">
        <v>0</v>
      </c>
      <c r="DC815">
        <f t="shared" si="60"/>
        <v>3143</v>
      </c>
      <c r="DD815">
        <f t="shared" si="61"/>
        <v>667.57299999999998</v>
      </c>
      <c r="DE815">
        <f t="shared" si="62"/>
        <v>15.981999999999999</v>
      </c>
      <c r="DF815">
        <f t="shared" si="63"/>
        <v>71.98</v>
      </c>
      <c r="DG815">
        <f t="shared" si="64"/>
        <v>492.75799999999998</v>
      </c>
      <c r="DH815">
        <v>2387.4650000000001</v>
      </c>
    </row>
    <row r="816" spans="1:112" x14ac:dyDescent="0.3">
      <c r="A816">
        <v>8773170123</v>
      </c>
      <c r="B816">
        <v>10773340628</v>
      </c>
      <c r="C816" s="1">
        <v>45957.759027777778</v>
      </c>
      <c r="D816" s="1">
        <v>45960.710416666669</v>
      </c>
      <c r="E816" t="s">
        <v>1439</v>
      </c>
      <c r="F816">
        <v>4069</v>
      </c>
      <c r="G816">
        <v>0</v>
      </c>
      <c r="H816">
        <v>4069</v>
      </c>
      <c r="I816">
        <v>4500</v>
      </c>
      <c r="J816">
        <v>225</v>
      </c>
      <c r="K816" t="s">
        <v>120</v>
      </c>
      <c r="L816">
        <v>18</v>
      </c>
      <c r="M816">
        <v>0</v>
      </c>
      <c r="N816">
        <v>310.35000000000002</v>
      </c>
      <c r="O816">
        <v>310.35000000000002</v>
      </c>
      <c r="P816">
        <v>17.242000000000001</v>
      </c>
      <c r="Q816">
        <v>3.448</v>
      </c>
      <c r="R816">
        <v>24.78</v>
      </c>
      <c r="S816">
        <v>1008.298</v>
      </c>
      <c r="T816">
        <v>-1008.298</v>
      </c>
      <c r="U816">
        <v>-1028.9880000000001</v>
      </c>
      <c r="V816">
        <v>-71.98</v>
      </c>
      <c r="W816">
        <v>0</v>
      </c>
      <c r="X816">
        <v>61</v>
      </c>
      <c r="Y816">
        <v>0</v>
      </c>
      <c r="Z816">
        <v>10.98</v>
      </c>
      <c r="AA816">
        <v>1</v>
      </c>
      <c r="AB816" t="s">
        <v>131</v>
      </c>
      <c r="AC816">
        <v>4275</v>
      </c>
      <c r="AD816">
        <v>2968.0320000000002</v>
      </c>
      <c r="AE816">
        <v>0</v>
      </c>
      <c r="AF816">
        <v>2968.0320000000002</v>
      </c>
      <c r="AG816">
        <v>-1028.9880000000001</v>
      </c>
      <c r="AH816">
        <v>-71.98</v>
      </c>
      <c r="AI816">
        <v>4069</v>
      </c>
      <c r="AJ816">
        <v>0</v>
      </c>
      <c r="AL816">
        <v>0</v>
      </c>
      <c r="AM816" s="1"/>
      <c r="AN816" s="1"/>
      <c r="AO816" s="1"/>
      <c r="AP816">
        <v>0</v>
      </c>
      <c r="AQ816">
        <v>3448.3</v>
      </c>
      <c r="AR816">
        <v>0</v>
      </c>
      <c r="AS816">
        <v>9</v>
      </c>
      <c r="AT816">
        <v>9</v>
      </c>
      <c r="AU816">
        <v>0</v>
      </c>
      <c r="AV816">
        <v>0.25</v>
      </c>
      <c r="AW816">
        <v>0.25</v>
      </c>
      <c r="AX816">
        <v>0.1</v>
      </c>
      <c r="AY816" t="s">
        <v>112</v>
      </c>
      <c r="AZ816" t="s">
        <v>124</v>
      </c>
      <c r="BA816">
        <v>24.78</v>
      </c>
      <c r="BB816">
        <v>0</v>
      </c>
      <c r="BC816">
        <v>1008.298</v>
      </c>
      <c r="BD816">
        <v>-1008.298</v>
      </c>
      <c r="BE816">
        <v>0</v>
      </c>
      <c r="BF816">
        <v>0</v>
      </c>
      <c r="BG816">
        <v>0</v>
      </c>
      <c r="BH816">
        <v>225</v>
      </c>
      <c r="BI816">
        <v>3.4483000000000001</v>
      </c>
      <c r="BL816">
        <v>0</v>
      </c>
      <c r="BM816">
        <v>0</v>
      </c>
      <c r="BN816">
        <v>0</v>
      </c>
      <c r="BO816">
        <v>0</v>
      </c>
      <c r="BP816">
        <v>0</v>
      </c>
      <c r="BS816" t="s">
        <v>1440</v>
      </c>
      <c r="BT816">
        <v>17.242000000000001</v>
      </c>
      <c r="BU816">
        <v>0</v>
      </c>
      <c r="BV816">
        <v>3.448</v>
      </c>
      <c r="BW816">
        <v>0</v>
      </c>
      <c r="DC816">
        <f t="shared" si="60"/>
        <v>4069</v>
      </c>
      <c r="DD816">
        <f t="shared" si="61"/>
        <v>1008.298</v>
      </c>
      <c r="DE816">
        <f t="shared" si="62"/>
        <v>20.69</v>
      </c>
      <c r="DF816">
        <f t="shared" si="63"/>
        <v>71.98</v>
      </c>
      <c r="DG816">
        <f t="shared" si="64"/>
        <v>637.94200000000001</v>
      </c>
      <c r="DH816">
        <v>2968.0320000000002</v>
      </c>
    </row>
    <row r="817" spans="1:112" x14ac:dyDescent="0.3">
      <c r="A817">
        <v>8759905163</v>
      </c>
      <c r="B817">
        <v>10759988465</v>
      </c>
      <c r="C817" s="1">
        <v>45947.457638888889</v>
      </c>
      <c r="D817" s="1">
        <v>45952.505555555559</v>
      </c>
      <c r="E817" t="s">
        <v>961</v>
      </c>
      <c r="F817">
        <v>3194</v>
      </c>
      <c r="G817">
        <v>0</v>
      </c>
      <c r="H817">
        <v>3194</v>
      </c>
      <c r="I817">
        <v>4000</v>
      </c>
      <c r="J817">
        <v>600</v>
      </c>
      <c r="K817" t="s">
        <v>109</v>
      </c>
      <c r="L817">
        <v>18</v>
      </c>
      <c r="M817">
        <v>487.22</v>
      </c>
      <c r="N817">
        <v>0</v>
      </c>
      <c r="O817">
        <v>0</v>
      </c>
      <c r="P817">
        <v>13.534000000000001</v>
      </c>
      <c r="Q817">
        <v>2.7069999999999999</v>
      </c>
      <c r="R817">
        <v>24.78</v>
      </c>
      <c r="S817">
        <v>791.47299999999996</v>
      </c>
      <c r="T817">
        <v>-791.47299999999996</v>
      </c>
      <c r="U817">
        <v>-807.71400000000006</v>
      </c>
      <c r="V817">
        <v>-76.7</v>
      </c>
      <c r="W817">
        <v>0</v>
      </c>
      <c r="X817">
        <v>65</v>
      </c>
      <c r="Y817">
        <v>0</v>
      </c>
      <c r="Z817">
        <v>11.7</v>
      </c>
      <c r="AA817">
        <v>1</v>
      </c>
      <c r="AB817" t="s">
        <v>116</v>
      </c>
      <c r="AC817">
        <v>3400</v>
      </c>
      <c r="AD817">
        <v>2309.5859999999998</v>
      </c>
      <c r="AE817">
        <v>0</v>
      </c>
      <c r="AF817">
        <v>2309.5859999999998</v>
      </c>
      <c r="AG817">
        <v>-807.71400000000006</v>
      </c>
      <c r="AH817">
        <v>-76.7</v>
      </c>
      <c r="AI817">
        <v>3194</v>
      </c>
      <c r="AJ817">
        <v>0</v>
      </c>
      <c r="AL817">
        <v>0</v>
      </c>
      <c r="AM817" s="1"/>
      <c r="AN817" s="1"/>
      <c r="AO817" s="1"/>
      <c r="AP817">
        <v>0</v>
      </c>
      <c r="AQ817">
        <v>2706.78</v>
      </c>
      <c r="AR817">
        <v>18</v>
      </c>
      <c r="AS817">
        <v>0</v>
      </c>
      <c r="AT817">
        <v>0</v>
      </c>
      <c r="AU817">
        <v>0.5</v>
      </c>
      <c r="AV817">
        <v>0</v>
      </c>
      <c r="AW817">
        <v>0</v>
      </c>
      <c r="AX817">
        <v>0.1</v>
      </c>
      <c r="AY817" t="s">
        <v>112</v>
      </c>
      <c r="AZ817" t="s">
        <v>124</v>
      </c>
      <c r="BA817">
        <v>24.78</v>
      </c>
      <c r="BB817">
        <v>0</v>
      </c>
      <c r="BC817">
        <v>791.47299999999996</v>
      </c>
      <c r="BD817">
        <v>-791.47299999999996</v>
      </c>
      <c r="BE817">
        <v>0</v>
      </c>
      <c r="BF817">
        <v>0</v>
      </c>
      <c r="BG817">
        <v>0</v>
      </c>
      <c r="BH817">
        <v>600</v>
      </c>
      <c r="BI817">
        <v>2.7067800000000002</v>
      </c>
      <c r="BL817">
        <v>0</v>
      </c>
      <c r="BM817">
        <v>0</v>
      </c>
      <c r="BN817">
        <v>0</v>
      </c>
      <c r="BO817">
        <v>0</v>
      </c>
      <c r="BP817">
        <v>0</v>
      </c>
      <c r="BS817" t="s">
        <v>1441</v>
      </c>
      <c r="BT817">
        <v>13.534000000000001</v>
      </c>
      <c r="BU817">
        <v>0</v>
      </c>
      <c r="BV817">
        <v>2.7069999999999999</v>
      </c>
      <c r="BW817">
        <v>0</v>
      </c>
      <c r="DC817">
        <f t="shared" si="60"/>
        <v>3194</v>
      </c>
      <c r="DD817">
        <f t="shared" si="61"/>
        <v>791.47299999999996</v>
      </c>
      <c r="DE817">
        <f t="shared" si="62"/>
        <v>16.241</v>
      </c>
      <c r="DF817">
        <f t="shared" si="63"/>
        <v>76.7</v>
      </c>
      <c r="DG817">
        <f t="shared" si="64"/>
        <v>500.75400000000002</v>
      </c>
      <c r="DH817">
        <v>2309.5860000000002</v>
      </c>
    </row>
    <row r="818" spans="1:112" x14ac:dyDescent="0.3">
      <c r="A818">
        <v>8743741711</v>
      </c>
      <c r="B818">
        <v>10743746270</v>
      </c>
      <c r="C818" s="1">
        <v>45939.448611111111</v>
      </c>
      <c r="D818" s="1">
        <v>45947.754861111112</v>
      </c>
      <c r="E818" t="s">
        <v>1442</v>
      </c>
      <c r="F818">
        <v>3354</v>
      </c>
      <c r="G818">
        <v>0</v>
      </c>
      <c r="H818">
        <v>3354</v>
      </c>
      <c r="I818">
        <v>3750</v>
      </c>
      <c r="J818">
        <v>190</v>
      </c>
      <c r="K818" t="s">
        <v>109</v>
      </c>
      <c r="L818">
        <v>18</v>
      </c>
      <c r="M818">
        <v>511.63</v>
      </c>
      <c r="N818">
        <v>0</v>
      </c>
      <c r="O818">
        <v>0</v>
      </c>
      <c r="P818">
        <v>14.212</v>
      </c>
      <c r="Q818">
        <v>2.8420000000000001</v>
      </c>
      <c r="R818">
        <v>24.78</v>
      </c>
      <c r="S818">
        <v>831.12099999999998</v>
      </c>
      <c r="T818">
        <v>-831.12099999999998</v>
      </c>
      <c r="U818">
        <v>-848.17499999999995</v>
      </c>
      <c r="V818">
        <v>-71.98</v>
      </c>
      <c r="W818">
        <v>0</v>
      </c>
      <c r="X818">
        <v>61</v>
      </c>
      <c r="Y818">
        <v>0</v>
      </c>
      <c r="Z818">
        <v>10.98</v>
      </c>
      <c r="AA818">
        <v>1</v>
      </c>
      <c r="AB818" t="s">
        <v>116</v>
      </c>
      <c r="AC818">
        <v>3560</v>
      </c>
      <c r="AD818">
        <v>2433.8449999999998</v>
      </c>
      <c r="AE818">
        <v>0</v>
      </c>
      <c r="AF818">
        <v>2433.8449999999998</v>
      </c>
      <c r="AG818">
        <v>-848.17499999999995</v>
      </c>
      <c r="AH818">
        <v>-71.98</v>
      </c>
      <c r="AI818">
        <v>3354</v>
      </c>
      <c r="AJ818">
        <v>0</v>
      </c>
      <c r="AL818">
        <v>0</v>
      </c>
      <c r="AM818" s="1"/>
      <c r="AN818" s="1"/>
      <c r="AO818" s="1"/>
      <c r="AP818">
        <v>0</v>
      </c>
      <c r="AQ818">
        <v>2842.37</v>
      </c>
      <c r="AR818">
        <v>18</v>
      </c>
      <c r="AS818">
        <v>0</v>
      </c>
      <c r="AT818">
        <v>0</v>
      </c>
      <c r="AU818">
        <v>0.5</v>
      </c>
      <c r="AV818">
        <v>0</v>
      </c>
      <c r="AW818">
        <v>0</v>
      </c>
      <c r="AX818">
        <v>0.1</v>
      </c>
      <c r="AY818" t="s">
        <v>112</v>
      </c>
      <c r="AZ818" t="s">
        <v>113</v>
      </c>
      <c r="BA818">
        <v>24.78</v>
      </c>
      <c r="BB818">
        <v>0</v>
      </c>
      <c r="BC818">
        <v>831.12099999999998</v>
      </c>
      <c r="BD818">
        <v>-831.12099999999998</v>
      </c>
      <c r="BE818">
        <v>0</v>
      </c>
      <c r="BF818">
        <v>0</v>
      </c>
      <c r="BG818">
        <v>0</v>
      </c>
      <c r="BH818">
        <v>190</v>
      </c>
      <c r="BI818">
        <v>2.8423699999999998</v>
      </c>
      <c r="BL818">
        <v>0</v>
      </c>
      <c r="BM818">
        <v>0</v>
      </c>
      <c r="BN818">
        <v>0</v>
      </c>
      <c r="BO818">
        <v>0</v>
      </c>
      <c r="BP818">
        <v>0</v>
      </c>
      <c r="BS818" t="s">
        <v>1443</v>
      </c>
      <c r="BT818">
        <v>14.212</v>
      </c>
      <c r="BU818">
        <v>0</v>
      </c>
      <c r="BV818">
        <v>2.8420000000000001</v>
      </c>
      <c r="BW818">
        <v>0</v>
      </c>
      <c r="DC818">
        <f t="shared" si="60"/>
        <v>3354</v>
      </c>
      <c r="DD818">
        <f t="shared" si="61"/>
        <v>831.12099999999998</v>
      </c>
      <c r="DE818">
        <f t="shared" si="62"/>
        <v>17.053999999999998</v>
      </c>
      <c r="DF818">
        <f t="shared" si="63"/>
        <v>71.98</v>
      </c>
      <c r="DG818">
        <f t="shared" si="64"/>
        <v>525.84199999999998</v>
      </c>
      <c r="DH818">
        <v>2433.8449999999998</v>
      </c>
    </row>
    <row r="819" spans="1:112" x14ac:dyDescent="0.3">
      <c r="A819">
        <v>8762443758</v>
      </c>
      <c r="B819">
        <v>10762550126</v>
      </c>
      <c r="C819" s="1">
        <v>45949.477777777778</v>
      </c>
      <c r="D819" s="1">
        <v>45953.757638888892</v>
      </c>
      <c r="E819" t="s">
        <v>1444</v>
      </c>
      <c r="F819">
        <v>2886</v>
      </c>
      <c r="G819">
        <v>2886</v>
      </c>
      <c r="H819">
        <v>0</v>
      </c>
      <c r="I819">
        <v>3750</v>
      </c>
      <c r="J819">
        <v>658</v>
      </c>
      <c r="K819" t="s">
        <v>109</v>
      </c>
      <c r="L819">
        <v>18</v>
      </c>
      <c r="M819">
        <v>440.24</v>
      </c>
      <c r="N819">
        <v>0</v>
      </c>
      <c r="O819">
        <v>0</v>
      </c>
      <c r="P819">
        <v>12.228999999999999</v>
      </c>
      <c r="Q819">
        <v>2.4460000000000002</v>
      </c>
      <c r="R819">
        <v>21.24</v>
      </c>
      <c r="S819">
        <v>612.98599999999999</v>
      </c>
      <c r="T819">
        <v>-612.98599999999999</v>
      </c>
      <c r="U819">
        <v>-627.66099999999994</v>
      </c>
      <c r="V819">
        <v>-76.7</v>
      </c>
      <c r="W819">
        <v>0</v>
      </c>
      <c r="X819">
        <v>65</v>
      </c>
      <c r="Y819">
        <v>0</v>
      </c>
      <c r="Z819">
        <v>11.7</v>
      </c>
      <c r="AA819">
        <v>1</v>
      </c>
      <c r="AB819" t="s">
        <v>116</v>
      </c>
      <c r="AC819">
        <v>3092</v>
      </c>
      <c r="AD819">
        <v>2181.6390000000001</v>
      </c>
      <c r="AE819">
        <v>0</v>
      </c>
      <c r="AF819">
        <v>2181.6390000000001</v>
      </c>
      <c r="AG819">
        <v>0</v>
      </c>
      <c r="AI819">
        <v>0</v>
      </c>
      <c r="AJ819">
        <v>-627.66099999999994</v>
      </c>
      <c r="AK819">
        <v>-76.7</v>
      </c>
      <c r="AL819">
        <v>2886</v>
      </c>
      <c r="AM819" s="1"/>
      <c r="AN819" s="1"/>
      <c r="AO819" s="1"/>
      <c r="AP819">
        <v>0</v>
      </c>
      <c r="AQ819">
        <v>2445.7600000000002</v>
      </c>
      <c r="AR819">
        <v>18</v>
      </c>
      <c r="AS819">
        <v>0</v>
      </c>
      <c r="AT819">
        <v>0</v>
      </c>
      <c r="AU819">
        <v>0.5</v>
      </c>
      <c r="AV819">
        <v>0</v>
      </c>
      <c r="AW819">
        <v>0</v>
      </c>
      <c r="AX819">
        <v>0.1</v>
      </c>
      <c r="AY819" t="s">
        <v>112</v>
      </c>
      <c r="AZ819" t="s">
        <v>128</v>
      </c>
      <c r="BC819">
        <v>0</v>
      </c>
      <c r="BD819">
        <v>0</v>
      </c>
      <c r="BE819">
        <v>0</v>
      </c>
      <c r="BF819">
        <v>0</v>
      </c>
      <c r="BG819">
        <v>0</v>
      </c>
      <c r="BJ819">
        <v>21.24</v>
      </c>
      <c r="BK819">
        <v>0</v>
      </c>
      <c r="BL819">
        <v>612.98599999999999</v>
      </c>
      <c r="BM819">
        <v>-612.98599999999999</v>
      </c>
      <c r="BN819">
        <v>0</v>
      </c>
      <c r="BO819">
        <v>0</v>
      </c>
      <c r="BP819">
        <v>0</v>
      </c>
      <c r="BQ819">
        <v>658</v>
      </c>
      <c r="BR819">
        <v>2.4457599999999999</v>
      </c>
      <c r="BS819" t="s">
        <v>1445</v>
      </c>
      <c r="BT819">
        <v>0</v>
      </c>
      <c r="BU819">
        <v>12.228999999999999</v>
      </c>
      <c r="BV819">
        <v>0</v>
      </c>
      <c r="BW819">
        <v>2.4460000000000002</v>
      </c>
      <c r="DC819">
        <f t="shared" si="60"/>
        <v>2886</v>
      </c>
      <c r="DD819">
        <f t="shared" si="61"/>
        <v>612.98599999999999</v>
      </c>
      <c r="DE819">
        <f t="shared" si="62"/>
        <v>14.674999999999999</v>
      </c>
      <c r="DF819">
        <f t="shared" si="63"/>
        <v>76.7</v>
      </c>
      <c r="DG819">
        <f t="shared" si="64"/>
        <v>452.46899999999999</v>
      </c>
      <c r="DH819">
        <v>2181.6390000000001</v>
      </c>
    </row>
    <row r="820" spans="1:112" x14ac:dyDescent="0.3">
      <c r="A820">
        <v>8766346356</v>
      </c>
      <c r="B820">
        <v>10766483450</v>
      </c>
      <c r="C820" s="1">
        <v>45953.529861111114</v>
      </c>
      <c r="D820" s="1">
        <v>45956.387499999997</v>
      </c>
      <c r="E820" t="s">
        <v>1280</v>
      </c>
      <c r="F820">
        <v>3194</v>
      </c>
      <c r="G820">
        <v>0</v>
      </c>
      <c r="H820">
        <v>3194</v>
      </c>
      <c r="I820">
        <v>4000</v>
      </c>
      <c r="J820">
        <v>600</v>
      </c>
      <c r="K820" t="s">
        <v>120</v>
      </c>
      <c r="L820">
        <v>18</v>
      </c>
      <c r="M820">
        <v>0</v>
      </c>
      <c r="N820">
        <v>243.61</v>
      </c>
      <c r="O820">
        <v>243.61</v>
      </c>
      <c r="P820">
        <v>13.534000000000001</v>
      </c>
      <c r="Q820">
        <v>2.7069999999999999</v>
      </c>
      <c r="R820">
        <v>24.78</v>
      </c>
      <c r="S820">
        <v>791.47299999999996</v>
      </c>
      <c r="T820">
        <v>-791.47299999999996</v>
      </c>
      <c r="U820">
        <v>-807.71400000000006</v>
      </c>
      <c r="V820">
        <v>-71.98</v>
      </c>
      <c r="W820">
        <v>0</v>
      </c>
      <c r="X820">
        <v>61</v>
      </c>
      <c r="Y820">
        <v>0</v>
      </c>
      <c r="Z820">
        <v>10.98</v>
      </c>
      <c r="AA820">
        <v>1</v>
      </c>
      <c r="AB820" t="s">
        <v>116</v>
      </c>
      <c r="AC820">
        <v>3400</v>
      </c>
      <c r="AD820">
        <v>2314.306</v>
      </c>
      <c r="AE820">
        <v>0</v>
      </c>
      <c r="AF820">
        <v>2314.306</v>
      </c>
      <c r="AG820">
        <v>-807.71400000000006</v>
      </c>
      <c r="AH820">
        <v>-71.98</v>
      </c>
      <c r="AI820">
        <v>3194</v>
      </c>
      <c r="AJ820">
        <v>0</v>
      </c>
      <c r="AL820">
        <v>0</v>
      </c>
      <c r="AM820" s="1"/>
      <c r="AN820" s="1"/>
      <c r="AO820" s="1"/>
      <c r="AP820">
        <v>0</v>
      </c>
      <c r="AQ820">
        <v>2706.78</v>
      </c>
      <c r="AR820">
        <v>0</v>
      </c>
      <c r="AS820">
        <v>9</v>
      </c>
      <c r="AT820">
        <v>9</v>
      </c>
      <c r="AU820">
        <v>0</v>
      </c>
      <c r="AV820">
        <v>0.25</v>
      </c>
      <c r="AW820">
        <v>0.25</v>
      </c>
      <c r="AX820">
        <v>0.1</v>
      </c>
      <c r="AY820" t="s">
        <v>112</v>
      </c>
      <c r="AZ820" t="s">
        <v>124</v>
      </c>
      <c r="BA820">
        <v>24.78</v>
      </c>
      <c r="BB820">
        <v>0</v>
      </c>
      <c r="BC820">
        <v>791.47299999999996</v>
      </c>
      <c r="BD820">
        <v>-791.47299999999996</v>
      </c>
      <c r="BE820">
        <v>0</v>
      </c>
      <c r="BF820">
        <v>0</v>
      </c>
      <c r="BG820">
        <v>0</v>
      </c>
      <c r="BH820">
        <v>600</v>
      </c>
      <c r="BI820">
        <v>2.7067800000000002</v>
      </c>
      <c r="BL820">
        <v>0</v>
      </c>
      <c r="BM820">
        <v>0</v>
      </c>
      <c r="BN820">
        <v>0</v>
      </c>
      <c r="BO820">
        <v>0</v>
      </c>
      <c r="BP820">
        <v>0</v>
      </c>
      <c r="BS820" t="s">
        <v>1139</v>
      </c>
      <c r="BT820">
        <v>13.534000000000001</v>
      </c>
      <c r="BU820">
        <v>0</v>
      </c>
      <c r="BV820">
        <v>2.7069999999999999</v>
      </c>
      <c r="BW820">
        <v>0</v>
      </c>
      <c r="DC820">
        <f t="shared" si="60"/>
        <v>3194</v>
      </c>
      <c r="DD820">
        <f t="shared" si="61"/>
        <v>791.47299999999996</v>
      </c>
      <c r="DE820">
        <f t="shared" si="62"/>
        <v>16.241</v>
      </c>
      <c r="DF820">
        <f t="shared" si="63"/>
        <v>71.98</v>
      </c>
      <c r="DG820">
        <f t="shared" si="64"/>
        <v>500.75400000000002</v>
      </c>
      <c r="DH820">
        <v>2314.306</v>
      </c>
    </row>
    <row r="821" spans="1:112" x14ac:dyDescent="0.3">
      <c r="A821">
        <v>8759024209</v>
      </c>
      <c r="B821">
        <v>10759104532</v>
      </c>
      <c r="C821" s="1">
        <v>45946.780555555553</v>
      </c>
      <c r="D821" s="1">
        <v>45949.586805555555</v>
      </c>
      <c r="E821" t="s">
        <v>1446</v>
      </c>
      <c r="F821">
        <v>3102</v>
      </c>
      <c r="G821">
        <v>0</v>
      </c>
      <c r="H821">
        <v>3102</v>
      </c>
      <c r="I821">
        <v>4500</v>
      </c>
      <c r="J821">
        <v>1192</v>
      </c>
      <c r="K821" t="s">
        <v>109</v>
      </c>
      <c r="L821">
        <v>18</v>
      </c>
      <c r="M821">
        <v>473.19</v>
      </c>
      <c r="N821">
        <v>0</v>
      </c>
      <c r="O821">
        <v>0</v>
      </c>
      <c r="P821">
        <v>13.144</v>
      </c>
      <c r="Q821">
        <v>2.629</v>
      </c>
      <c r="R821">
        <v>31.86</v>
      </c>
      <c r="S821">
        <v>988.29700000000003</v>
      </c>
      <c r="T821">
        <v>-988.29700000000003</v>
      </c>
      <c r="U821">
        <v>-1004.07</v>
      </c>
      <c r="V821">
        <v>-76.7</v>
      </c>
      <c r="W821">
        <v>0</v>
      </c>
      <c r="X821">
        <v>65</v>
      </c>
      <c r="Y821">
        <v>0</v>
      </c>
      <c r="Z821">
        <v>11.7</v>
      </c>
      <c r="AA821">
        <v>1</v>
      </c>
      <c r="AB821" t="s">
        <v>110</v>
      </c>
      <c r="AC821">
        <v>3308</v>
      </c>
      <c r="AD821">
        <v>2021.23</v>
      </c>
      <c r="AE821">
        <v>0</v>
      </c>
      <c r="AF821">
        <v>2021.23</v>
      </c>
      <c r="AG821">
        <v>-1004.07</v>
      </c>
      <c r="AH821">
        <v>-76.7</v>
      </c>
      <c r="AI821">
        <v>3102</v>
      </c>
      <c r="AJ821">
        <v>0</v>
      </c>
      <c r="AL821">
        <v>0</v>
      </c>
      <c r="AM821" s="1"/>
      <c r="AN821" s="1"/>
      <c r="AO821" s="1"/>
      <c r="AP821">
        <v>0</v>
      </c>
      <c r="AQ821">
        <v>2628.81</v>
      </c>
      <c r="AR821">
        <v>18</v>
      </c>
      <c r="AS821">
        <v>0</v>
      </c>
      <c r="AT821">
        <v>0</v>
      </c>
      <c r="AU821">
        <v>0.5</v>
      </c>
      <c r="AV821">
        <v>0</v>
      </c>
      <c r="AW821">
        <v>0</v>
      </c>
      <c r="AX821">
        <v>0.1</v>
      </c>
      <c r="AY821" t="s">
        <v>127</v>
      </c>
      <c r="AZ821" t="s">
        <v>128</v>
      </c>
      <c r="BA821">
        <v>31.86</v>
      </c>
      <c r="BB821">
        <v>0</v>
      </c>
      <c r="BC821">
        <v>988.29700000000003</v>
      </c>
      <c r="BD821">
        <v>-988.29700000000003</v>
      </c>
      <c r="BE821">
        <v>0</v>
      </c>
      <c r="BF821">
        <v>0</v>
      </c>
      <c r="BG821">
        <v>0</v>
      </c>
      <c r="BH821">
        <v>1192</v>
      </c>
      <c r="BI821">
        <v>2.6288100000000001</v>
      </c>
      <c r="BL821">
        <v>0</v>
      </c>
      <c r="BM821">
        <v>0</v>
      </c>
      <c r="BN821">
        <v>0</v>
      </c>
      <c r="BO821">
        <v>0</v>
      </c>
      <c r="BP821">
        <v>0</v>
      </c>
      <c r="BS821" t="s">
        <v>1447</v>
      </c>
      <c r="BT821">
        <v>13.144</v>
      </c>
      <c r="BU821">
        <v>0</v>
      </c>
      <c r="BV821">
        <v>2.629</v>
      </c>
      <c r="BW821">
        <v>0</v>
      </c>
      <c r="DC821">
        <f t="shared" si="60"/>
        <v>3102</v>
      </c>
      <c r="DD821">
        <f t="shared" si="61"/>
        <v>988.29700000000003</v>
      </c>
      <c r="DE821">
        <f t="shared" si="62"/>
        <v>15.773</v>
      </c>
      <c r="DF821">
        <f t="shared" si="63"/>
        <v>76.7</v>
      </c>
      <c r="DG821">
        <f t="shared" si="64"/>
        <v>486.334</v>
      </c>
      <c r="DH821">
        <v>2021.2299999999998</v>
      </c>
    </row>
    <row r="822" spans="1:112" x14ac:dyDescent="0.3">
      <c r="A822">
        <v>8764525262</v>
      </c>
      <c r="B822">
        <v>10764642425</v>
      </c>
      <c r="C822" s="1">
        <v>45953.529861111114</v>
      </c>
      <c r="D822" s="1">
        <v>45956.388888888891</v>
      </c>
      <c r="E822" t="s">
        <v>628</v>
      </c>
      <c r="F822">
        <v>3564</v>
      </c>
      <c r="G822">
        <v>0</v>
      </c>
      <c r="H822">
        <v>3564</v>
      </c>
      <c r="I822">
        <v>4000</v>
      </c>
      <c r="J822">
        <v>230</v>
      </c>
      <c r="K822" t="s">
        <v>120</v>
      </c>
      <c r="L822">
        <v>18</v>
      </c>
      <c r="M822">
        <v>0</v>
      </c>
      <c r="N822">
        <v>271.83</v>
      </c>
      <c r="O822">
        <v>271.83</v>
      </c>
      <c r="P822">
        <v>15.102</v>
      </c>
      <c r="Q822">
        <v>3.02</v>
      </c>
      <c r="R822">
        <v>24.78</v>
      </c>
      <c r="S822">
        <v>883.15899999999999</v>
      </c>
      <c r="T822">
        <v>-883.15899999999999</v>
      </c>
      <c r="U822">
        <v>-901.28099999999995</v>
      </c>
      <c r="V822">
        <v>-71.98</v>
      </c>
      <c r="W822">
        <v>0</v>
      </c>
      <c r="X822">
        <v>61</v>
      </c>
      <c r="Y822">
        <v>0</v>
      </c>
      <c r="Z822">
        <v>10.98</v>
      </c>
      <c r="AA822">
        <v>1</v>
      </c>
      <c r="AB822" t="s">
        <v>110</v>
      </c>
      <c r="AC822">
        <v>3770</v>
      </c>
      <c r="AD822">
        <v>2590.739</v>
      </c>
      <c r="AE822">
        <v>0</v>
      </c>
      <c r="AF822">
        <v>2590.739</v>
      </c>
      <c r="AG822">
        <v>-901.28099999999995</v>
      </c>
      <c r="AH822">
        <v>-71.98</v>
      </c>
      <c r="AI822">
        <v>3564</v>
      </c>
      <c r="AJ822">
        <v>0</v>
      </c>
      <c r="AL822">
        <v>0</v>
      </c>
      <c r="AM822" s="1"/>
      <c r="AN822" s="1"/>
      <c r="AO822" s="1"/>
      <c r="AP822">
        <v>0</v>
      </c>
      <c r="AQ822">
        <v>3020.34</v>
      </c>
      <c r="AR822">
        <v>0</v>
      </c>
      <c r="AS822">
        <v>9</v>
      </c>
      <c r="AT822">
        <v>9</v>
      </c>
      <c r="AU822">
        <v>0</v>
      </c>
      <c r="AV822">
        <v>0.25</v>
      </c>
      <c r="AW822">
        <v>0.25</v>
      </c>
      <c r="AX822">
        <v>0.1</v>
      </c>
      <c r="AY822" t="s">
        <v>112</v>
      </c>
      <c r="AZ822" t="s">
        <v>113</v>
      </c>
      <c r="BA822">
        <v>24.78</v>
      </c>
      <c r="BB822">
        <v>0</v>
      </c>
      <c r="BC822">
        <v>883.15899999999999</v>
      </c>
      <c r="BD822">
        <v>-883.15899999999999</v>
      </c>
      <c r="BE822">
        <v>0</v>
      </c>
      <c r="BF822">
        <v>0</v>
      </c>
      <c r="BG822">
        <v>0</v>
      </c>
      <c r="BH822">
        <v>230</v>
      </c>
      <c r="BI822">
        <v>3.02034</v>
      </c>
      <c r="BL822">
        <v>0</v>
      </c>
      <c r="BM822">
        <v>0</v>
      </c>
      <c r="BN822">
        <v>0</v>
      </c>
      <c r="BO822">
        <v>0</v>
      </c>
      <c r="BP822">
        <v>0</v>
      </c>
      <c r="BS822" t="s">
        <v>1448</v>
      </c>
      <c r="BT822">
        <v>15.102</v>
      </c>
      <c r="BU822">
        <v>0</v>
      </c>
      <c r="BV822">
        <v>3.02</v>
      </c>
      <c r="BW822">
        <v>0</v>
      </c>
      <c r="DC822">
        <f t="shared" si="60"/>
        <v>3564</v>
      </c>
      <c r="DD822">
        <f t="shared" si="61"/>
        <v>883.15899999999999</v>
      </c>
      <c r="DE822">
        <f t="shared" si="62"/>
        <v>18.122</v>
      </c>
      <c r="DF822">
        <f t="shared" si="63"/>
        <v>71.98</v>
      </c>
      <c r="DG822">
        <f t="shared" si="64"/>
        <v>558.76199999999994</v>
      </c>
      <c r="DH822">
        <v>2590.739</v>
      </c>
    </row>
    <row r="823" spans="1:112" x14ac:dyDescent="0.3">
      <c r="A823">
        <v>8771059152</v>
      </c>
      <c r="B823">
        <v>10771222914</v>
      </c>
      <c r="C823" s="1">
        <v>45957.479166666664</v>
      </c>
      <c r="D823" s="1">
        <v>45959.657638888886</v>
      </c>
      <c r="E823" t="s">
        <v>1449</v>
      </c>
      <c r="F823">
        <v>3174.02</v>
      </c>
      <c r="G823">
        <v>0</v>
      </c>
      <c r="H823">
        <v>3174</v>
      </c>
      <c r="I823">
        <v>4000</v>
      </c>
      <c r="J823">
        <v>596</v>
      </c>
      <c r="K823" t="s">
        <v>120</v>
      </c>
      <c r="L823">
        <v>18</v>
      </c>
      <c r="M823">
        <v>0</v>
      </c>
      <c r="N823">
        <v>242.09</v>
      </c>
      <c r="O823">
        <v>242.09</v>
      </c>
      <c r="P823">
        <v>13.449</v>
      </c>
      <c r="Q823">
        <v>2.69</v>
      </c>
      <c r="R823">
        <v>17.7</v>
      </c>
      <c r="S823">
        <v>561.798</v>
      </c>
      <c r="T823">
        <v>-561.798</v>
      </c>
      <c r="U823">
        <v>-577.93700000000001</v>
      </c>
      <c r="V823">
        <v>-71.98</v>
      </c>
      <c r="W823">
        <v>0</v>
      </c>
      <c r="X823">
        <v>61</v>
      </c>
      <c r="Y823">
        <v>0</v>
      </c>
      <c r="Z823">
        <v>10.98</v>
      </c>
      <c r="AA823">
        <v>2</v>
      </c>
      <c r="AB823" t="s">
        <v>131</v>
      </c>
      <c r="AC823">
        <v>3404</v>
      </c>
      <c r="AD823">
        <v>2524.0830000000001</v>
      </c>
      <c r="AE823">
        <v>0</v>
      </c>
      <c r="AF823">
        <v>2524.0830000000001</v>
      </c>
      <c r="AG823">
        <v>-577.93700000000001</v>
      </c>
      <c r="AH823">
        <v>-71.98</v>
      </c>
      <c r="AI823">
        <v>3174</v>
      </c>
      <c r="AJ823">
        <v>0</v>
      </c>
      <c r="AL823">
        <v>0</v>
      </c>
      <c r="AM823" s="1"/>
      <c r="AN823" s="1"/>
      <c r="AO823" s="1"/>
      <c r="AP823">
        <v>0</v>
      </c>
      <c r="AQ823">
        <v>2689.84</v>
      </c>
      <c r="AR823">
        <v>0</v>
      </c>
      <c r="AS823">
        <v>9</v>
      </c>
      <c r="AT823">
        <v>9</v>
      </c>
      <c r="AU823">
        <v>0</v>
      </c>
      <c r="AV823">
        <v>0.25</v>
      </c>
      <c r="AW823">
        <v>0.25</v>
      </c>
      <c r="AX823">
        <v>0.1</v>
      </c>
      <c r="AY823" t="s">
        <v>112</v>
      </c>
      <c r="AZ823" t="s">
        <v>117</v>
      </c>
      <c r="BA823">
        <v>17.7</v>
      </c>
      <c r="BB823">
        <v>0</v>
      </c>
      <c r="BC823">
        <v>561.798</v>
      </c>
      <c r="BD823">
        <v>-561.798</v>
      </c>
      <c r="BE823">
        <v>0</v>
      </c>
      <c r="BF823">
        <v>0</v>
      </c>
      <c r="BG823">
        <v>0</v>
      </c>
      <c r="BH823">
        <v>596</v>
      </c>
      <c r="BI823">
        <v>2.6898399999999998</v>
      </c>
      <c r="BL823">
        <v>0</v>
      </c>
      <c r="BM823">
        <v>0</v>
      </c>
      <c r="BN823">
        <v>0</v>
      </c>
      <c r="BO823">
        <v>0</v>
      </c>
      <c r="BP823">
        <v>0</v>
      </c>
      <c r="BS823" t="s">
        <v>1450</v>
      </c>
      <c r="BT823">
        <v>13.449</v>
      </c>
      <c r="BU823">
        <v>0</v>
      </c>
      <c r="BV823">
        <v>2.69</v>
      </c>
      <c r="BW823">
        <v>0</v>
      </c>
      <c r="DC823">
        <f t="shared" si="60"/>
        <v>3174</v>
      </c>
      <c r="DD823">
        <f t="shared" si="61"/>
        <v>561.798</v>
      </c>
      <c r="DE823">
        <f t="shared" si="62"/>
        <v>16.138999999999999</v>
      </c>
      <c r="DF823">
        <f t="shared" si="63"/>
        <v>71.98</v>
      </c>
      <c r="DG823">
        <f t="shared" si="64"/>
        <v>497.62900000000002</v>
      </c>
      <c r="DH823">
        <v>2524.0830000000001</v>
      </c>
    </row>
    <row r="824" spans="1:112" x14ac:dyDescent="0.3">
      <c r="A824">
        <v>8767174947</v>
      </c>
      <c r="B824">
        <v>10767320786</v>
      </c>
      <c r="C824" s="1">
        <v>45953.529861111114</v>
      </c>
      <c r="D824" s="1">
        <v>45959.5625</v>
      </c>
      <c r="E824" t="s">
        <v>1032</v>
      </c>
      <c r="F824">
        <v>3502</v>
      </c>
      <c r="G824">
        <v>0</v>
      </c>
      <c r="H824">
        <v>3502</v>
      </c>
      <c r="I824">
        <v>3750</v>
      </c>
      <c r="J824">
        <v>42</v>
      </c>
      <c r="K824" t="s">
        <v>109</v>
      </c>
      <c r="L824">
        <v>18</v>
      </c>
      <c r="M824">
        <v>534.20000000000005</v>
      </c>
      <c r="N824">
        <v>0</v>
      </c>
      <c r="O824">
        <v>0</v>
      </c>
      <c r="P824">
        <v>14.839</v>
      </c>
      <c r="Q824">
        <v>2.968</v>
      </c>
      <c r="R824">
        <v>21.24</v>
      </c>
      <c r="S824">
        <v>743.82500000000005</v>
      </c>
      <c r="T824">
        <v>-743.82500000000005</v>
      </c>
      <c r="U824">
        <v>-761.63199999999995</v>
      </c>
      <c r="V824">
        <v>-71.98</v>
      </c>
      <c r="W824">
        <v>0</v>
      </c>
      <c r="X824">
        <v>61</v>
      </c>
      <c r="Y824">
        <v>0</v>
      </c>
      <c r="Z824">
        <v>10.98</v>
      </c>
      <c r="AA824">
        <v>1</v>
      </c>
      <c r="AB824" t="s">
        <v>116</v>
      </c>
      <c r="AC824">
        <v>3708</v>
      </c>
      <c r="AD824">
        <v>2668.3879999999999</v>
      </c>
      <c r="AE824">
        <v>0</v>
      </c>
      <c r="AF824">
        <v>2668.3879999999999</v>
      </c>
      <c r="AG824">
        <v>-761.63199999999995</v>
      </c>
      <c r="AH824">
        <v>-71.98</v>
      </c>
      <c r="AI824">
        <v>3502</v>
      </c>
      <c r="AJ824">
        <v>0</v>
      </c>
      <c r="AL824">
        <v>0</v>
      </c>
      <c r="AM824" s="1"/>
      <c r="AN824" s="1"/>
      <c r="AO824" s="1"/>
      <c r="AP824">
        <v>0</v>
      </c>
      <c r="AQ824">
        <v>2967.8</v>
      </c>
      <c r="AR824">
        <v>18</v>
      </c>
      <c r="AS824">
        <v>0</v>
      </c>
      <c r="AT824">
        <v>0</v>
      </c>
      <c r="AU824">
        <v>0.5</v>
      </c>
      <c r="AV824">
        <v>0</v>
      </c>
      <c r="AW824">
        <v>0</v>
      </c>
      <c r="AX824">
        <v>0.1</v>
      </c>
      <c r="AY824" t="s">
        <v>112</v>
      </c>
      <c r="AZ824" t="s">
        <v>128</v>
      </c>
      <c r="BA824">
        <v>21.24</v>
      </c>
      <c r="BB824">
        <v>0</v>
      </c>
      <c r="BC824">
        <v>743.82500000000005</v>
      </c>
      <c r="BD824">
        <v>-743.82500000000005</v>
      </c>
      <c r="BE824">
        <v>0</v>
      </c>
      <c r="BF824">
        <v>0</v>
      </c>
      <c r="BG824">
        <v>0</v>
      </c>
      <c r="BH824">
        <v>42</v>
      </c>
      <c r="BI824">
        <v>2.9678</v>
      </c>
      <c r="BL824">
        <v>0</v>
      </c>
      <c r="BM824">
        <v>0</v>
      </c>
      <c r="BN824">
        <v>0</v>
      </c>
      <c r="BO824">
        <v>0</v>
      </c>
      <c r="BP824">
        <v>0</v>
      </c>
      <c r="BS824" t="s">
        <v>1451</v>
      </c>
      <c r="BT824">
        <v>14.839</v>
      </c>
      <c r="BU824">
        <v>0</v>
      </c>
      <c r="BV824">
        <v>2.968</v>
      </c>
      <c r="BW824">
        <v>0</v>
      </c>
      <c r="DC824">
        <f t="shared" si="60"/>
        <v>3502</v>
      </c>
      <c r="DD824">
        <f t="shared" si="61"/>
        <v>743.82500000000005</v>
      </c>
      <c r="DE824">
        <f t="shared" si="62"/>
        <v>17.807000000000002</v>
      </c>
      <c r="DF824">
        <f t="shared" si="63"/>
        <v>71.98</v>
      </c>
      <c r="DG824">
        <f t="shared" si="64"/>
        <v>549.0390000000001</v>
      </c>
      <c r="DH824">
        <v>2668.3880000000004</v>
      </c>
    </row>
    <row r="825" spans="1:112" x14ac:dyDescent="0.3">
      <c r="A825">
        <v>8768500187</v>
      </c>
      <c r="B825">
        <v>10768653299</v>
      </c>
      <c r="C825" s="1">
        <v>45954.439583333333</v>
      </c>
      <c r="D825" s="1">
        <v>45960.479166666664</v>
      </c>
      <c r="E825" t="s">
        <v>575</v>
      </c>
      <c r="F825">
        <v>3194</v>
      </c>
      <c r="G825">
        <v>3188.4090000000001</v>
      </c>
      <c r="H825">
        <v>5.601</v>
      </c>
      <c r="I825">
        <v>4000</v>
      </c>
      <c r="J825">
        <v>600</v>
      </c>
      <c r="K825" t="s">
        <v>109</v>
      </c>
      <c r="L825">
        <v>18</v>
      </c>
      <c r="M825">
        <v>487.22</v>
      </c>
      <c r="N825">
        <v>0</v>
      </c>
      <c r="O825">
        <v>0</v>
      </c>
      <c r="P825">
        <v>13.534000000000001</v>
      </c>
      <c r="Q825">
        <v>2.7069999999999999</v>
      </c>
      <c r="R825">
        <v>24.78</v>
      </c>
      <c r="S825">
        <v>791.476</v>
      </c>
      <c r="T825">
        <v>-791.476</v>
      </c>
      <c r="U825">
        <v>-807.71699999999998</v>
      </c>
      <c r="V825">
        <v>-71.98</v>
      </c>
      <c r="W825">
        <v>0</v>
      </c>
      <c r="X825">
        <v>61</v>
      </c>
      <c r="Y825">
        <v>0</v>
      </c>
      <c r="Z825">
        <v>10.98</v>
      </c>
      <c r="AA825">
        <v>1</v>
      </c>
      <c r="AB825" t="s">
        <v>116</v>
      </c>
      <c r="AC825">
        <v>3400</v>
      </c>
      <c r="AD825">
        <v>2314.3130000000001</v>
      </c>
      <c r="AE825">
        <v>0</v>
      </c>
      <c r="AF825">
        <v>2314.3130000000001</v>
      </c>
      <c r="AG825">
        <v>-1.417</v>
      </c>
      <c r="AH825">
        <v>-0.12626000000000001</v>
      </c>
      <c r="AI825">
        <v>5.601</v>
      </c>
      <c r="AJ825">
        <v>-806.3</v>
      </c>
      <c r="AK825">
        <v>-71.853740000000002</v>
      </c>
      <c r="AL825">
        <v>3188.4090000000001</v>
      </c>
      <c r="AM825" s="1"/>
      <c r="AN825" s="1"/>
      <c r="AO825" s="1"/>
      <c r="AP825">
        <v>0</v>
      </c>
      <c r="AQ825">
        <v>2706.78</v>
      </c>
      <c r="AR825">
        <v>18</v>
      </c>
      <c r="AS825">
        <v>0</v>
      </c>
      <c r="AT825">
        <v>0</v>
      </c>
      <c r="AU825">
        <v>0.5</v>
      </c>
      <c r="AV825">
        <v>0</v>
      </c>
      <c r="AW825">
        <v>0</v>
      </c>
      <c r="AX825">
        <v>0.1</v>
      </c>
      <c r="AY825" t="s">
        <v>112</v>
      </c>
      <c r="AZ825" t="s">
        <v>124</v>
      </c>
      <c r="BA825">
        <v>24.78</v>
      </c>
      <c r="BB825">
        <v>0</v>
      </c>
      <c r="BC825">
        <v>1.3879999999999999</v>
      </c>
      <c r="BD825">
        <v>-1.3879999999999999</v>
      </c>
      <c r="BE825">
        <v>0</v>
      </c>
      <c r="BF825">
        <v>0</v>
      </c>
      <c r="BG825">
        <v>0</v>
      </c>
      <c r="BH825">
        <v>600</v>
      </c>
      <c r="BI825">
        <v>2.7067800000000002</v>
      </c>
      <c r="BJ825">
        <v>24.78</v>
      </c>
      <c r="BK825">
        <v>0</v>
      </c>
      <c r="BL825">
        <v>790.08799999999997</v>
      </c>
      <c r="BM825">
        <v>-790.08799999999997</v>
      </c>
      <c r="BN825">
        <v>0</v>
      </c>
      <c r="BO825">
        <v>0</v>
      </c>
      <c r="BP825">
        <v>0</v>
      </c>
      <c r="BQ825">
        <v>600</v>
      </c>
      <c r="BR825">
        <v>2.7067800000000002</v>
      </c>
      <c r="BS825" t="s">
        <v>1452</v>
      </c>
      <c r="BT825">
        <v>2.4E-2</v>
      </c>
      <c r="BU825">
        <v>13.51</v>
      </c>
      <c r="BV825">
        <v>5.0000000000000001E-3</v>
      </c>
      <c r="BW825">
        <v>2.702</v>
      </c>
      <c r="DC825">
        <f t="shared" si="60"/>
        <v>3194.01</v>
      </c>
      <c r="DD825">
        <f t="shared" si="61"/>
        <v>791.476</v>
      </c>
      <c r="DE825">
        <f t="shared" si="62"/>
        <v>16.241</v>
      </c>
      <c r="DF825">
        <f t="shared" si="63"/>
        <v>71.98</v>
      </c>
      <c r="DG825">
        <f t="shared" si="64"/>
        <v>500.75400000000002</v>
      </c>
      <c r="DH825">
        <v>2314.3130000000001</v>
      </c>
    </row>
    <row r="826" spans="1:112" x14ac:dyDescent="0.3">
      <c r="A826">
        <v>8751821152</v>
      </c>
      <c r="B826">
        <v>10751860314</v>
      </c>
      <c r="C826" s="1">
        <v>45943.449305555558</v>
      </c>
      <c r="D826" s="1">
        <v>45947.444444444445</v>
      </c>
      <c r="E826" t="s">
        <v>1191</v>
      </c>
      <c r="F826">
        <v>3368.99</v>
      </c>
      <c r="G826">
        <v>0</v>
      </c>
      <c r="H826">
        <v>3369</v>
      </c>
      <c r="I826">
        <v>4000</v>
      </c>
      <c r="J826">
        <v>401</v>
      </c>
      <c r="K826" t="s">
        <v>109</v>
      </c>
      <c r="L826">
        <v>18</v>
      </c>
      <c r="M826">
        <v>513.91</v>
      </c>
      <c r="N826">
        <v>0</v>
      </c>
      <c r="O826">
        <v>0</v>
      </c>
      <c r="P826">
        <v>14.275</v>
      </c>
      <c r="Q826">
        <v>2.855</v>
      </c>
      <c r="R826">
        <v>17.7</v>
      </c>
      <c r="S826">
        <v>596.31299999999999</v>
      </c>
      <c r="T826">
        <v>-596.31299999999999</v>
      </c>
      <c r="U826">
        <v>-613.44299999999998</v>
      </c>
      <c r="V826">
        <v>-71.98</v>
      </c>
      <c r="W826">
        <v>0</v>
      </c>
      <c r="X826">
        <v>61</v>
      </c>
      <c r="Y826">
        <v>0</v>
      </c>
      <c r="Z826">
        <v>10.98</v>
      </c>
      <c r="AA826">
        <v>2</v>
      </c>
      <c r="AB826" t="s">
        <v>116</v>
      </c>
      <c r="AC826">
        <v>3599</v>
      </c>
      <c r="AD826">
        <v>2683.5770000000002</v>
      </c>
      <c r="AE826">
        <v>0</v>
      </c>
      <c r="AF826">
        <v>2683.5770000000002</v>
      </c>
      <c r="AG826">
        <v>-613.44299999999998</v>
      </c>
      <c r="AH826">
        <v>-71.98</v>
      </c>
      <c r="AI826">
        <v>3369</v>
      </c>
      <c r="AJ826">
        <v>0</v>
      </c>
      <c r="AL826">
        <v>0</v>
      </c>
      <c r="AM826" s="1"/>
      <c r="AN826" s="1"/>
      <c r="AO826" s="1"/>
      <c r="AP826">
        <v>0</v>
      </c>
      <c r="AQ826">
        <v>2855.08</v>
      </c>
      <c r="AR826">
        <v>18</v>
      </c>
      <c r="AS826">
        <v>0</v>
      </c>
      <c r="AT826">
        <v>0</v>
      </c>
      <c r="AU826">
        <v>0.5</v>
      </c>
      <c r="AV826">
        <v>0</v>
      </c>
      <c r="AW826">
        <v>0</v>
      </c>
      <c r="AX826">
        <v>0.1</v>
      </c>
      <c r="AY826" t="s">
        <v>112</v>
      </c>
      <c r="AZ826" t="s">
        <v>117</v>
      </c>
      <c r="BA826">
        <v>17.7</v>
      </c>
      <c r="BB826">
        <v>0</v>
      </c>
      <c r="BC826">
        <v>596.31299999999999</v>
      </c>
      <c r="BD826">
        <v>-596.31299999999999</v>
      </c>
      <c r="BE826">
        <v>0</v>
      </c>
      <c r="BF826">
        <v>0</v>
      </c>
      <c r="BG826">
        <v>0</v>
      </c>
      <c r="BH826">
        <v>401</v>
      </c>
      <c r="BI826">
        <v>2.8550800000000001</v>
      </c>
      <c r="BL826">
        <v>0</v>
      </c>
      <c r="BM826">
        <v>0</v>
      </c>
      <c r="BN826">
        <v>0</v>
      </c>
      <c r="BO826">
        <v>0</v>
      </c>
      <c r="BP826">
        <v>0</v>
      </c>
      <c r="BS826" t="s">
        <v>1453</v>
      </c>
      <c r="BT826">
        <v>14.275</v>
      </c>
      <c r="BU826">
        <v>0</v>
      </c>
      <c r="BV826">
        <v>2.855</v>
      </c>
      <c r="BW826">
        <v>0</v>
      </c>
      <c r="DC826">
        <f t="shared" si="60"/>
        <v>3369</v>
      </c>
      <c r="DD826">
        <f t="shared" si="61"/>
        <v>596.31299999999999</v>
      </c>
      <c r="DE826">
        <f t="shared" si="62"/>
        <v>17.13</v>
      </c>
      <c r="DF826">
        <f t="shared" si="63"/>
        <v>71.98</v>
      </c>
      <c r="DG826">
        <f t="shared" si="64"/>
        <v>528.18499999999995</v>
      </c>
      <c r="DH826">
        <v>2683.5769999999998</v>
      </c>
    </row>
    <row r="827" spans="1:112" x14ac:dyDescent="0.3">
      <c r="A827">
        <v>8757669479</v>
      </c>
      <c r="B827">
        <v>10757740839</v>
      </c>
      <c r="C827" s="1">
        <v>45946.456944444442</v>
      </c>
      <c r="D827" s="1">
        <v>45951.553472222222</v>
      </c>
      <c r="E827" t="s">
        <v>1454</v>
      </c>
      <c r="F827">
        <v>3000</v>
      </c>
      <c r="G827">
        <v>3000</v>
      </c>
      <c r="H827">
        <v>0</v>
      </c>
      <c r="I827">
        <v>3750</v>
      </c>
      <c r="J827">
        <v>375</v>
      </c>
      <c r="K827" t="s">
        <v>109</v>
      </c>
      <c r="L827">
        <v>18</v>
      </c>
      <c r="M827">
        <v>457.63</v>
      </c>
      <c r="N827">
        <v>0</v>
      </c>
      <c r="O827">
        <v>0</v>
      </c>
      <c r="P827">
        <v>12.712</v>
      </c>
      <c r="Q827">
        <v>2.5419999999999998</v>
      </c>
      <c r="R827">
        <v>24.78</v>
      </c>
      <c r="S827">
        <v>743.4</v>
      </c>
      <c r="T827">
        <v>-743.4</v>
      </c>
      <c r="U827">
        <v>-758.654</v>
      </c>
      <c r="V827">
        <v>-76.7</v>
      </c>
      <c r="W827">
        <v>0</v>
      </c>
      <c r="X827">
        <v>65</v>
      </c>
      <c r="Y827">
        <v>0</v>
      </c>
      <c r="Z827">
        <v>11.7</v>
      </c>
      <c r="AA827">
        <v>1</v>
      </c>
      <c r="AB827" t="s">
        <v>110</v>
      </c>
      <c r="AC827">
        <v>3206</v>
      </c>
      <c r="AD827">
        <v>2164.6460000000002</v>
      </c>
      <c r="AE827">
        <v>0</v>
      </c>
      <c r="AF827">
        <v>2164.6460000000002</v>
      </c>
      <c r="AG827">
        <v>0</v>
      </c>
      <c r="AI827">
        <v>0</v>
      </c>
      <c r="AJ827">
        <v>-758.654</v>
      </c>
      <c r="AK827">
        <v>-76.7</v>
      </c>
      <c r="AL827">
        <v>3000</v>
      </c>
      <c r="AM827" s="1"/>
      <c r="AN827" s="1"/>
      <c r="AO827" s="1"/>
      <c r="AP827">
        <v>0</v>
      </c>
      <c r="AQ827">
        <v>2542.37</v>
      </c>
      <c r="AR827">
        <v>18</v>
      </c>
      <c r="AS827">
        <v>0</v>
      </c>
      <c r="AT827">
        <v>0</v>
      </c>
      <c r="AU827">
        <v>0.5</v>
      </c>
      <c r="AV827">
        <v>0</v>
      </c>
      <c r="AW827">
        <v>0</v>
      </c>
      <c r="AX827">
        <v>0.1</v>
      </c>
      <c r="AY827" t="s">
        <v>112</v>
      </c>
      <c r="AZ827" t="s">
        <v>124</v>
      </c>
      <c r="BC827">
        <v>0</v>
      </c>
      <c r="BD827">
        <v>0</v>
      </c>
      <c r="BE827">
        <v>0</v>
      </c>
      <c r="BF827">
        <v>0</v>
      </c>
      <c r="BG827">
        <v>0</v>
      </c>
      <c r="BJ827">
        <v>24.78</v>
      </c>
      <c r="BK827">
        <v>0</v>
      </c>
      <c r="BL827">
        <v>743.4</v>
      </c>
      <c r="BM827">
        <v>-743.4</v>
      </c>
      <c r="BN827">
        <v>0</v>
      </c>
      <c r="BO827">
        <v>0</v>
      </c>
      <c r="BP827">
        <v>0</v>
      </c>
      <c r="BQ827">
        <v>375</v>
      </c>
      <c r="BR827">
        <v>2.54237</v>
      </c>
      <c r="BS827" t="s">
        <v>1455</v>
      </c>
      <c r="BT827">
        <v>0</v>
      </c>
      <c r="BU827">
        <v>12.712</v>
      </c>
      <c r="BV827">
        <v>0</v>
      </c>
      <c r="BW827">
        <v>2.5419999999999998</v>
      </c>
      <c r="DC827">
        <f t="shared" si="60"/>
        <v>3000</v>
      </c>
      <c r="DD827">
        <f t="shared" si="61"/>
        <v>743.4</v>
      </c>
      <c r="DE827">
        <f t="shared" si="62"/>
        <v>15.254</v>
      </c>
      <c r="DF827">
        <f t="shared" si="63"/>
        <v>76.7</v>
      </c>
      <c r="DG827">
        <f t="shared" si="64"/>
        <v>470.34199999999998</v>
      </c>
      <c r="DH827">
        <v>2164.6460000000002</v>
      </c>
    </row>
    <row r="828" spans="1:112" x14ac:dyDescent="0.3">
      <c r="A828">
        <v>8766581645</v>
      </c>
      <c r="B828">
        <v>10766723218</v>
      </c>
      <c r="C828" s="1">
        <v>45953.529861111114</v>
      </c>
      <c r="D828" s="1">
        <v>45959.671527777777</v>
      </c>
      <c r="E828" t="s">
        <v>369</v>
      </c>
      <c r="F828">
        <v>3394</v>
      </c>
      <c r="G828">
        <v>0</v>
      </c>
      <c r="H828">
        <v>3394</v>
      </c>
      <c r="I828">
        <v>4000</v>
      </c>
      <c r="J828">
        <v>400</v>
      </c>
      <c r="K828" t="s">
        <v>109</v>
      </c>
      <c r="L828">
        <v>18</v>
      </c>
      <c r="M828">
        <v>517.73</v>
      </c>
      <c r="N828">
        <v>0</v>
      </c>
      <c r="O828">
        <v>0</v>
      </c>
      <c r="P828">
        <v>14.381</v>
      </c>
      <c r="Q828">
        <v>2.8759999999999999</v>
      </c>
      <c r="R828">
        <v>24.78</v>
      </c>
      <c r="S828">
        <v>841.03300000000002</v>
      </c>
      <c r="T828">
        <v>-841.03300000000002</v>
      </c>
      <c r="U828">
        <v>-858.29</v>
      </c>
      <c r="V828">
        <v>-71.98</v>
      </c>
      <c r="W828">
        <v>0</v>
      </c>
      <c r="X828">
        <v>61</v>
      </c>
      <c r="Y828">
        <v>0</v>
      </c>
      <c r="Z828">
        <v>10.98</v>
      </c>
      <c r="AA828">
        <v>1</v>
      </c>
      <c r="AB828" t="s">
        <v>116</v>
      </c>
      <c r="AC828">
        <v>3600</v>
      </c>
      <c r="AD828">
        <v>2463.73</v>
      </c>
      <c r="AE828">
        <v>0</v>
      </c>
      <c r="AF828">
        <v>2463.73</v>
      </c>
      <c r="AG828">
        <v>-858.29</v>
      </c>
      <c r="AH828">
        <v>-71.98</v>
      </c>
      <c r="AI828">
        <v>3394</v>
      </c>
      <c r="AJ828">
        <v>0</v>
      </c>
      <c r="AL828">
        <v>0</v>
      </c>
      <c r="AM828" s="1"/>
      <c r="AN828" s="1"/>
      <c r="AO828" s="1"/>
      <c r="AP828">
        <v>0</v>
      </c>
      <c r="AQ828">
        <v>2876.27</v>
      </c>
      <c r="AR828">
        <v>18</v>
      </c>
      <c r="AS828">
        <v>0</v>
      </c>
      <c r="AT828">
        <v>0</v>
      </c>
      <c r="AU828">
        <v>0.5</v>
      </c>
      <c r="AV828">
        <v>0</v>
      </c>
      <c r="AW828">
        <v>0</v>
      </c>
      <c r="AX828">
        <v>0.1</v>
      </c>
      <c r="AY828" t="s">
        <v>112</v>
      </c>
      <c r="AZ828" t="s">
        <v>113</v>
      </c>
      <c r="BA828">
        <v>24.78</v>
      </c>
      <c r="BB828">
        <v>0</v>
      </c>
      <c r="BC828">
        <v>841.03300000000002</v>
      </c>
      <c r="BD828">
        <v>-841.03300000000002</v>
      </c>
      <c r="BE828">
        <v>0</v>
      </c>
      <c r="BF828">
        <v>0</v>
      </c>
      <c r="BG828">
        <v>0</v>
      </c>
      <c r="BH828">
        <v>400</v>
      </c>
      <c r="BI828">
        <v>2.8762699999999999</v>
      </c>
      <c r="BL828">
        <v>0</v>
      </c>
      <c r="BM828">
        <v>0</v>
      </c>
      <c r="BN828">
        <v>0</v>
      </c>
      <c r="BO828">
        <v>0</v>
      </c>
      <c r="BP828">
        <v>0</v>
      </c>
      <c r="BS828" t="s">
        <v>1456</v>
      </c>
      <c r="BT828">
        <v>14.381</v>
      </c>
      <c r="BU828">
        <v>0</v>
      </c>
      <c r="BV828">
        <v>2.8759999999999999</v>
      </c>
      <c r="BW828">
        <v>0</v>
      </c>
      <c r="DC828">
        <f t="shared" si="60"/>
        <v>3394</v>
      </c>
      <c r="DD828">
        <f t="shared" si="61"/>
        <v>841.03300000000002</v>
      </c>
      <c r="DE828">
        <f t="shared" si="62"/>
        <v>17.257000000000001</v>
      </c>
      <c r="DF828">
        <f t="shared" si="63"/>
        <v>71.98</v>
      </c>
      <c r="DG828">
        <f t="shared" si="64"/>
        <v>532.11099999999999</v>
      </c>
      <c r="DH828">
        <v>2463.73</v>
      </c>
    </row>
    <row r="829" spans="1:112" x14ac:dyDescent="0.3">
      <c r="A829">
        <v>8768623578</v>
      </c>
      <c r="B829">
        <v>10768778169</v>
      </c>
      <c r="C829" s="1">
        <v>45954.44027777778</v>
      </c>
      <c r="D829" s="1">
        <v>45959.73541666667</v>
      </c>
      <c r="E829" t="s">
        <v>612</v>
      </c>
      <c r="F829">
        <v>2731</v>
      </c>
      <c r="G829">
        <v>2731</v>
      </c>
      <c r="H829">
        <v>0</v>
      </c>
      <c r="I829">
        <v>3500</v>
      </c>
      <c r="J829">
        <v>408</v>
      </c>
      <c r="K829" t="s">
        <v>109</v>
      </c>
      <c r="L829">
        <v>18</v>
      </c>
      <c r="M829">
        <v>416.59</v>
      </c>
      <c r="N829">
        <v>0</v>
      </c>
      <c r="O829">
        <v>0</v>
      </c>
      <c r="P829">
        <v>11.571999999999999</v>
      </c>
      <c r="Q829">
        <v>2.3140000000000001</v>
      </c>
      <c r="R829">
        <v>21.24</v>
      </c>
      <c r="S829">
        <v>580.06399999999996</v>
      </c>
      <c r="T829">
        <v>-580.06399999999996</v>
      </c>
      <c r="U829">
        <v>-593.95000000000005</v>
      </c>
      <c r="V829">
        <v>-71.98</v>
      </c>
      <c r="W829">
        <v>0</v>
      </c>
      <c r="X829">
        <v>61</v>
      </c>
      <c r="Y829">
        <v>0</v>
      </c>
      <c r="Z829">
        <v>10.98</v>
      </c>
      <c r="AA829">
        <v>1</v>
      </c>
      <c r="AB829" t="s">
        <v>116</v>
      </c>
      <c r="AC829">
        <v>2937</v>
      </c>
      <c r="AD829">
        <v>2065.0700000000002</v>
      </c>
      <c r="AE829">
        <v>0</v>
      </c>
      <c r="AF829">
        <v>2065.0700000000002</v>
      </c>
      <c r="AG829">
        <v>0</v>
      </c>
      <c r="AI829">
        <v>0</v>
      </c>
      <c r="AJ829">
        <v>-593.95000000000005</v>
      </c>
      <c r="AK829">
        <v>-71.98</v>
      </c>
      <c r="AL829">
        <v>2731</v>
      </c>
      <c r="AM829" s="1"/>
      <c r="AN829" s="1"/>
      <c r="AO829" s="1"/>
      <c r="AP829">
        <v>0</v>
      </c>
      <c r="AQ829">
        <v>2314.41</v>
      </c>
      <c r="AR829">
        <v>18</v>
      </c>
      <c r="AS829">
        <v>0</v>
      </c>
      <c r="AT829">
        <v>0</v>
      </c>
      <c r="AU829">
        <v>0.5</v>
      </c>
      <c r="AV829">
        <v>0</v>
      </c>
      <c r="AW829">
        <v>0</v>
      </c>
      <c r="AX829">
        <v>0.1</v>
      </c>
      <c r="AY829" t="s">
        <v>112</v>
      </c>
      <c r="AZ829" t="s">
        <v>128</v>
      </c>
      <c r="BC829">
        <v>0</v>
      </c>
      <c r="BD829">
        <v>0</v>
      </c>
      <c r="BE829">
        <v>0</v>
      </c>
      <c r="BF829">
        <v>0</v>
      </c>
      <c r="BG829">
        <v>0</v>
      </c>
      <c r="BJ829">
        <v>21.24</v>
      </c>
      <c r="BK829">
        <v>0</v>
      </c>
      <c r="BL829">
        <v>580.06399999999996</v>
      </c>
      <c r="BM829">
        <v>-580.06399999999996</v>
      </c>
      <c r="BN829">
        <v>0</v>
      </c>
      <c r="BO829">
        <v>0</v>
      </c>
      <c r="BP829">
        <v>0</v>
      </c>
      <c r="BQ829">
        <v>408</v>
      </c>
      <c r="BR829">
        <v>2.3144100000000001</v>
      </c>
      <c r="BS829" t="s">
        <v>1457</v>
      </c>
      <c r="BT829">
        <v>0</v>
      </c>
      <c r="BU829">
        <v>11.571999999999999</v>
      </c>
      <c r="BV829">
        <v>0</v>
      </c>
      <c r="BW829">
        <v>2.3140000000000001</v>
      </c>
      <c r="DC829">
        <f t="shared" si="60"/>
        <v>2731</v>
      </c>
      <c r="DD829">
        <f t="shared" si="61"/>
        <v>580.06399999999996</v>
      </c>
      <c r="DE829">
        <f t="shared" si="62"/>
        <v>13.885999999999999</v>
      </c>
      <c r="DF829">
        <f t="shared" si="63"/>
        <v>71.98</v>
      </c>
      <c r="DG829">
        <f t="shared" si="64"/>
        <v>428.16199999999998</v>
      </c>
      <c r="DH829">
        <v>2065.0700000000002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D530-0766-47D3-A41B-921DBFBC7CCF}">
  <dimension ref="A3:B8"/>
  <sheetViews>
    <sheetView workbookViewId="0">
      <selection activeCell="P14" sqref="P14"/>
    </sheetView>
  </sheetViews>
  <sheetFormatPr defaultRowHeight="14.4" x14ac:dyDescent="0.3"/>
  <cols>
    <col min="1" max="1" width="12.5546875" bestFit="1" customWidth="1"/>
    <col min="2" max="2" width="20.33203125" bestFit="1" customWidth="1"/>
  </cols>
  <sheetData>
    <row r="3" spans="1:2" x14ac:dyDescent="0.3">
      <c r="A3" s="40" t="s">
        <v>1532</v>
      </c>
      <c r="B3" t="s">
        <v>1539</v>
      </c>
    </row>
    <row r="4" spans="1:2" x14ac:dyDescent="0.3">
      <c r="A4" s="41" t="s">
        <v>1535</v>
      </c>
      <c r="B4" s="37">
        <v>2211.2008000000001</v>
      </c>
    </row>
    <row r="5" spans="1:2" x14ac:dyDescent="0.3">
      <c r="A5" s="41" t="s">
        <v>1536</v>
      </c>
      <c r="B5" s="37">
        <v>827.428</v>
      </c>
    </row>
    <row r="6" spans="1:2" x14ac:dyDescent="0.3">
      <c r="A6" s="41" t="s">
        <v>1537</v>
      </c>
      <c r="B6" s="37">
        <v>288163.44400000019</v>
      </c>
    </row>
    <row r="7" spans="1:2" x14ac:dyDescent="0.3">
      <c r="A7" s="41" t="s">
        <v>1538</v>
      </c>
      <c r="B7" s="37">
        <v>509457.74600000033</v>
      </c>
    </row>
    <row r="8" spans="1:2" x14ac:dyDescent="0.3">
      <c r="A8" s="41" t="s">
        <v>1533</v>
      </c>
      <c r="B8">
        <v>800659.81880000047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A398-9082-4C50-9822-58598EBF8A65}">
  <dimension ref="A1:O832"/>
  <sheetViews>
    <sheetView zoomScaleNormal="100" workbookViewId="0">
      <selection activeCell="I17" sqref="I17"/>
    </sheetView>
  </sheetViews>
  <sheetFormatPr defaultRowHeight="14.4" x14ac:dyDescent="0.3"/>
  <cols>
    <col min="1" max="1" width="11" bestFit="1" customWidth="1"/>
    <col min="2" max="2" width="13.88671875" bestFit="1" customWidth="1"/>
    <col min="3" max="3" width="11.21875" bestFit="1" customWidth="1"/>
    <col min="4" max="4" width="18.77734375" bestFit="1" customWidth="1"/>
    <col min="5" max="5" width="9" bestFit="1" customWidth="1"/>
    <col min="6" max="6" width="9.5546875" bestFit="1" customWidth="1"/>
    <col min="7" max="7" width="17.6640625" bestFit="1" customWidth="1"/>
    <col min="8" max="8" width="15.21875" bestFit="1" customWidth="1"/>
    <col min="9" max="9" width="35.44140625" bestFit="1" customWidth="1"/>
    <col min="10" max="10" width="18.88671875" bestFit="1" customWidth="1"/>
    <col min="11" max="11" width="17.44140625" bestFit="1" customWidth="1"/>
    <col min="12" max="12" width="13.77734375" bestFit="1" customWidth="1"/>
    <col min="13" max="13" width="11.77734375" bestFit="1" customWidth="1"/>
    <col min="14" max="14" width="42.109375" bestFit="1" customWidth="1"/>
    <col min="15" max="15" width="16.77734375" bestFit="1" customWidth="1"/>
  </cols>
  <sheetData>
    <row r="1" spans="1:15" x14ac:dyDescent="0.3">
      <c r="A1" s="4" t="s">
        <v>0</v>
      </c>
      <c r="B1" s="4" t="s">
        <v>1465</v>
      </c>
      <c r="C1" s="4" t="s">
        <v>1466</v>
      </c>
      <c r="D1" s="4" t="s">
        <v>1470</v>
      </c>
      <c r="E1" s="4" t="s">
        <v>1467</v>
      </c>
      <c r="F1" s="4" t="s">
        <v>1468</v>
      </c>
      <c r="G1" s="4" t="s">
        <v>1469</v>
      </c>
      <c r="H1" s="4" t="s">
        <v>1472</v>
      </c>
      <c r="I1" s="4" t="s">
        <v>1473</v>
      </c>
      <c r="J1" s="4" t="s">
        <v>1474</v>
      </c>
      <c r="K1" s="4" t="s">
        <v>1475</v>
      </c>
      <c r="L1" s="4" t="s">
        <v>1476</v>
      </c>
      <c r="M1" s="4" t="s">
        <v>1477</v>
      </c>
      <c r="N1" s="4" t="s">
        <v>1481</v>
      </c>
      <c r="O1" s="4" t="s">
        <v>1534</v>
      </c>
    </row>
    <row r="2" spans="1:15" x14ac:dyDescent="0.3">
      <c r="A2" s="6">
        <v>8743896489</v>
      </c>
      <c r="B2" s="6">
        <f>VLOOKUP(A2,PG_FORWARD_SETTLED__1[[order_id]:[Customer_Paid]],107,0)</f>
        <v>2410</v>
      </c>
      <c r="C2" s="6">
        <f>VLOOKUP(A2,PG_FORWARD_SETTLED__1[[order_id]:[Commission]],108,0)</f>
        <v>597.19799999999998</v>
      </c>
      <c r="D2" s="6">
        <f>VLOOKUP(A2,PG_FORWARD_SETTLED__1[[#All],[order_id]:[Tax_On_Commission]],109,0)</f>
        <v>13.771000000000001</v>
      </c>
      <c r="E2" s="6">
        <f>VLOOKUP(A2,PG_FORWARD_SETTLED__1[#All],110,0)</f>
        <v>71.98</v>
      </c>
      <c r="F2" s="6">
        <f>VLOOKUP(A2,PG_FORWARD_SETTLED__1[#All],111,0)</f>
        <v>126.236</v>
      </c>
      <c r="G2" s="6">
        <f>VLOOKUP(A2,PG_FORWARD_SETTLED__1[#All],112,0)</f>
        <v>1727.0510000000002</v>
      </c>
      <c r="H2" s="6">
        <f>G2-F2</f>
        <v>1600.8150000000001</v>
      </c>
      <c r="I2" s="6">
        <f>B2-G2</f>
        <v>682.94899999999984</v>
      </c>
      <c r="J2" s="5">
        <v>0</v>
      </c>
      <c r="K2" s="6" t="s">
        <v>1480</v>
      </c>
      <c r="L2" s="8">
        <v>1727.0510000000002</v>
      </c>
      <c r="M2" s="6" t="s">
        <v>1478</v>
      </c>
      <c r="N2" s="6"/>
      <c r="O2" s="39">
        <v>45939.448611111111</v>
      </c>
    </row>
    <row r="3" spans="1:15" x14ac:dyDescent="0.3">
      <c r="A3" s="6">
        <v>8746383853</v>
      </c>
      <c r="B3" s="5">
        <f>VLOOKUP(A3,PG_FORWARD_SETTLED__1[[order_id]:[Customer_Paid]],107,0)</f>
        <v>2385</v>
      </c>
      <c r="C3" s="6">
        <f>VLOOKUP(A3,PG_FORWARD_SETTLED__1[[order_id]:[Commission]],108,0)</f>
        <v>422.14499999999998</v>
      </c>
      <c r="D3" s="6">
        <f>VLOOKUP(A3,PG_FORWARD_SETTLED__1[[#All],[order_id]:[Tax_On_Commission]],109,0)</f>
        <v>13.628</v>
      </c>
      <c r="E3" s="6">
        <f>VLOOKUP(A3,PG_FORWARD_SETTLED__1[#All],110,0)</f>
        <v>71.98</v>
      </c>
      <c r="F3" s="6">
        <f>VLOOKUP(A3,PG_FORWARD_SETTLED__1[#All],111,0)</f>
        <v>124.92699999999999</v>
      </c>
      <c r="G3" s="6">
        <f>VLOOKUP(A3,PG_FORWARD_SETTLED__1[#All],112,0)</f>
        <v>1877.2470000000001</v>
      </c>
      <c r="H3" s="6">
        <f t="shared" ref="H3:H66" si="0">G3-F3</f>
        <v>1752.3200000000002</v>
      </c>
      <c r="I3" s="6">
        <f t="shared" ref="I3:I66" si="1">B3-G3</f>
        <v>507.75299999999993</v>
      </c>
      <c r="J3" s="5">
        <v>0</v>
      </c>
      <c r="K3" s="6" t="s">
        <v>1480</v>
      </c>
      <c r="L3" s="8">
        <v>1877.2470000000001</v>
      </c>
      <c r="M3" s="6" t="s">
        <v>1478</v>
      </c>
      <c r="N3" s="6"/>
      <c r="O3" s="39">
        <v>45940.808333333334</v>
      </c>
    </row>
    <row r="4" spans="1:15" x14ac:dyDescent="0.3">
      <c r="A4" s="6">
        <v>8725799225</v>
      </c>
      <c r="B4" s="6">
        <f>VLOOKUP(A4,PG_FORWARD_SETTLED__1[[order_id]:[Customer_Paid]],107,0)</f>
        <v>2556</v>
      </c>
      <c r="C4" s="6">
        <f>VLOOKUP(A4,PG_FORWARD_SETTLED__1[[order_id]:[Commission]],108,0)</f>
        <v>663.53800000000001</v>
      </c>
      <c r="D4" s="6">
        <f>VLOOKUP(A4,PG_FORWARD_SETTLED__1[[#All],[order_id]:[Tax_On_Commission]],109,0)</f>
        <v>14.605</v>
      </c>
      <c r="E4" s="6">
        <f>VLOOKUP(A4,PG_FORWARD_SETTLED__1[#All],110,0)</f>
        <v>71.98</v>
      </c>
      <c r="F4" s="6">
        <f>VLOOKUP(A4,PG_FORWARD_SETTLED__1[#All],111,0)</f>
        <v>133.89099999999999</v>
      </c>
      <c r="G4" s="6">
        <f>VLOOKUP(A4,PG_FORWARD_SETTLED__1[#All],112,0)</f>
        <v>1805.877</v>
      </c>
      <c r="H4" s="6">
        <f t="shared" si="0"/>
        <v>1671.9859999999999</v>
      </c>
      <c r="I4" s="6">
        <f t="shared" si="1"/>
        <v>750.12300000000005</v>
      </c>
      <c r="J4" s="5">
        <v>0</v>
      </c>
      <c r="K4" s="6" t="s">
        <v>1480</v>
      </c>
      <c r="L4" s="8">
        <v>1805.877</v>
      </c>
      <c r="M4" s="6" t="s">
        <v>1478</v>
      </c>
      <c r="N4" s="6"/>
      <c r="O4" s="39">
        <v>45931.8</v>
      </c>
    </row>
    <row r="5" spans="1:15" x14ac:dyDescent="0.3">
      <c r="A5" s="6">
        <v>8718239977</v>
      </c>
      <c r="B5" s="6">
        <f>VLOOKUP(A5,PG_FORWARD_SETTLED__1[[order_id]:[Customer_Paid]],107,0)</f>
        <v>3788.99</v>
      </c>
      <c r="C5" s="6">
        <f>VLOOKUP(A5,PG_FORWARD_SETTLED__1[[order_id]:[Commission]],108,0)</f>
        <v>938.91200000000003</v>
      </c>
      <c r="D5" s="6">
        <f>VLOOKUP(A5,PG_FORWARD_SETTLED__1[[#All],[order_id]:[Tax_On_Commission]],109,0)</f>
        <v>19.265999999999998</v>
      </c>
      <c r="E5" s="6">
        <f>VLOOKUP(A5,PG_FORWARD_SETTLED__1[#All],110,0)</f>
        <v>71.98</v>
      </c>
      <c r="F5" s="6">
        <f>VLOOKUP(A5,PG_FORWARD_SETTLED__1[#All],111,0)</f>
        <v>594.03499999999997</v>
      </c>
      <c r="G5" s="6">
        <f>VLOOKUP(A5,PG_FORWARD_SETTLED__1[#All],112,0)</f>
        <v>2758.8319999999994</v>
      </c>
      <c r="H5" s="6">
        <f t="shared" si="0"/>
        <v>2164.7969999999996</v>
      </c>
      <c r="I5" s="6">
        <f t="shared" si="1"/>
        <v>1030.1580000000004</v>
      </c>
      <c r="J5" s="5">
        <v>0</v>
      </c>
      <c r="K5" s="6" t="s">
        <v>1480</v>
      </c>
      <c r="L5" s="8">
        <v>2758.8319999999994</v>
      </c>
      <c r="M5" s="6" t="s">
        <v>1478</v>
      </c>
      <c r="N5" s="6"/>
      <c r="O5" s="39">
        <v>45930.615277777775</v>
      </c>
    </row>
    <row r="6" spans="1:15" x14ac:dyDescent="0.3">
      <c r="A6" s="6">
        <v>8752499712</v>
      </c>
      <c r="B6" s="6">
        <f>VLOOKUP(A6,PG_FORWARD_SETTLED__1[[order_id]:[Customer_Paid]],107,0)</f>
        <v>2150</v>
      </c>
      <c r="C6" s="6">
        <f>VLOOKUP(A6,PG_FORWARD_SETTLED__1[[order_id]:[Commission]],108,0)</f>
        <v>684.99</v>
      </c>
      <c r="D6" s="6">
        <f>VLOOKUP(A6,PG_FORWARD_SETTLED__1[[#All],[order_id]:[Tax_On_Commission]],109,0)</f>
        <v>12.286</v>
      </c>
      <c r="E6" s="6">
        <f>VLOOKUP(A6,PG_FORWARD_SETTLED__1[#All],110,0)</f>
        <v>71.98</v>
      </c>
      <c r="F6" s="6">
        <f>VLOOKUP(A6,PG_FORWARD_SETTLED__1[#All],111,0)</f>
        <v>112.61799999999999</v>
      </c>
      <c r="G6" s="6">
        <f>VLOOKUP(A6,PG_FORWARD_SETTLED__1[#All],112,0)</f>
        <v>1380.7439999999999</v>
      </c>
      <c r="H6" s="6">
        <f t="shared" si="0"/>
        <v>1268.126</v>
      </c>
      <c r="I6" s="6">
        <f t="shared" si="1"/>
        <v>769.25600000000009</v>
      </c>
      <c r="J6" s="6">
        <f>VLOOKUP(A6,PG_Reverse_Settled__1[#All],103,0)</f>
        <v>132.16</v>
      </c>
      <c r="K6" s="6">
        <f>G6+E6+J6</f>
        <v>1584.884</v>
      </c>
      <c r="L6" s="7">
        <v>-204.1400000000001</v>
      </c>
      <c r="M6" s="6" t="s">
        <v>1479</v>
      </c>
      <c r="N6" s="6" t="str">
        <f>VLOOKUP(A6,Return!A:L,12,0)</f>
        <v>I did not like the fit</v>
      </c>
      <c r="O6" s="39">
        <v>45943.449305555558</v>
      </c>
    </row>
    <row r="7" spans="1:15" x14ac:dyDescent="0.3">
      <c r="A7" s="6">
        <v>8727502935</v>
      </c>
      <c r="B7" s="6">
        <f>VLOOKUP(A7,PG_FORWARD_SETTLED__1[[order_id]:[Customer_Paid]],107,0)</f>
        <v>3119</v>
      </c>
      <c r="C7" s="6">
        <f>VLOOKUP(A7,PG_FORWARD_SETTLED__1[[order_id]:[Commission]],108,0)</f>
        <v>662.476</v>
      </c>
      <c r="D7" s="6">
        <f>VLOOKUP(A7,PG_FORWARD_SETTLED__1[[#All],[order_id]:[Tax_On_Commission]],109,0)</f>
        <v>15.858999999999998</v>
      </c>
      <c r="E7" s="6">
        <f>VLOOKUP(A7,PG_FORWARD_SETTLED__1[#All],110,0)</f>
        <v>71.98</v>
      </c>
      <c r="F7" s="6">
        <f>VLOOKUP(A7,PG_FORWARD_SETTLED__1[#All],111,0)</f>
        <v>488.99599999999998</v>
      </c>
      <c r="G7" s="6">
        <f>VLOOKUP(A7,PG_FORWARD_SETTLED__1[#All],112,0)</f>
        <v>2368.6849999999999</v>
      </c>
      <c r="H7" s="6">
        <f t="shared" si="0"/>
        <v>1879.6889999999999</v>
      </c>
      <c r="I7" s="6">
        <f t="shared" si="1"/>
        <v>750.31500000000005</v>
      </c>
      <c r="J7" s="6">
        <f>VLOOKUP(A7,PG_Reverse_Settled__1[#All],103,0)</f>
        <v>107.38</v>
      </c>
      <c r="K7" s="6">
        <f t="shared" ref="K7:K9" si="2">G7+E7+J7</f>
        <v>2548.0450000000001</v>
      </c>
      <c r="L7" s="7">
        <v>-179.36000000000013</v>
      </c>
      <c r="M7" s="6" t="s">
        <v>1479</v>
      </c>
      <c r="N7" s="6" t="str">
        <f>VLOOKUP(A7,Return!A:L,12,0)</f>
        <v>Size too small</v>
      </c>
      <c r="O7" s="39">
        <v>45933.480555555558</v>
      </c>
    </row>
    <row r="8" spans="1:15" x14ac:dyDescent="0.3">
      <c r="A8" s="6">
        <v>8663926203</v>
      </c>
      <c r="B8" s="6">
        <f>VLOOKUP(A8,PG_FORWARD_SETTLED__1[[order_id]:[Customer_Paid]],107,0)</f>
        <v>1454</v>
      </c>
      <c r="C8" s="6">
        <f>VLOOKUP(A8,PG_FORWARD_SETTLED__1[[order_id]:[Commission]],108,0)</f>
        <v>325.98700000000002</v>
      </c>
      <c r="D8" s="6">
        <f>VLOOKUP(A8,PG_FORWARD_SETTLED__1[[#All],[order_id]:[Tax_On_Commission]],109,0)</f>
        <v>7.7889999999999997</v>
      </c>
      <c r="E8" s="6">
        <f>VLOOKUP(A8,PG_FORWARD_SETTLED__1[#All],110,0)</f>
        <v>53.1</v>
      </c>
      <c r="F8" s="6">
        <f>VLOOKUP(A8,PG_FORWARD_SETTLED__1[#All],111,0)</f>
        <v>162.28100000000001</v>
      </c>
      <c r="G8" s="6">
        <f>VLOOKUP(A8,PG_FORWARD_SETTLED__1[#All],112,0)</f>
        <v>1067.124</v>
      </c>
      <c r="H8" s="6">
        <f t="shared" si="0"/>
        <v>904.84300000000007</v>
      </c>
      <c r="I8" s="6">
        <f t="shared" si="1"/>
        <v>386.87599999999998</v>
      </c>
      <c r="J8" s="6">
        <f>VLOOKUP(A8,PG_Reverse_Settled__1[#All],103,0)</f>
        <v>197.06</v>
      </c>
      <c r="K8" s="6">
        <f t="shared" si="2"/>
        <v>1317.2839999999999</v>
      </c>
      <c r="L8" s="7">
        <v>-250.15999999999985</v>
      </c>
      <c r="M8" s="6" t="s">
        <v>1479</v>
      </c>
      <c r="N8" s="6" t="str">
        <f>VLOOKUP(A8,Return!A:L,12,0)</f>
        <v>-</v>
      </c>
      <c r="O8" s="39">
        <v>45912.803472222222</v>
      </c>
    </row>
    <row r="9" spans="1:15" x14ac:dyDescent="0.3">
      <c r="A9" s="6">
        <v>8689247485</v>
      </c>
      <c r="B9" s="6">
        <f>VLOOKUP(A9,PG_FORWARD_SETTLED__1[[order_id]:[Customer_Paid]],107,0)</f>
        <v>3564</v>
      </c>
      <c r="C9" s="6">
        <f>VLOOKUP(A9,PG_FORWARD_SETTLED__1[[order_id]:[Commission]],108,0)</f>
        <v>883.15899999999999</v>
      </c>
      <c r="D9" s="6">
        <f>VLOOKUP(A9,PG_FORWARD_SETTLED__1[[#All],[order_id]:[Tax_On_Commission]],109,0)</f>
        <v>18.122</v>
      </c>
      <c r="E9" s="6">
        <f>VLOOKUP(A9,PG_FORWARD_SETTLED__1[#All],110,0)</f>
        <v>71.98</v>
      </c>
      <c r="F9" s="6">
        <f>VLOOKUP(A9,PG_FORWARD_SETTLED__1[#All],111,0)</f>
        <v>558.76199999999994</v>
      </c>
      <c r="G9" s="6">
        <f>VLOOKUP(A9,PG_FORWARD_SETTLED__1[#All],112,0)</f>
        <v>2590.739</v>
      </c>
      <c r="H9" s="6">
        <f t="shared" si="0"/>
        <v>2031.9770000000001</v>
      </c>
      <c r="I9" s="6">
        <f t="shared" si="1"/>
        <v>973.26099999999997</v>
      </c>
      <c r="J9" s="6">
        <f>VLOOKUP(A9,PG_Reverse_Settled__1[#All],103,0)</f>
        <v>197.06</v>
      </c>
      <c r="K9" s="6">
        <f t="shared" si="2"/>
        <v>2859.779</v>
      </c>
      <c r="L9" s="7">
        <v>-269.03999999999996</v>
      </c>
      <c r="M9" s="6" t="s">
        <v>1479</v>
      </c>
      <c r="N9" s="6" t="str">
        <f>VLOOKUP(A9,Return!A:L,12,0)</f>
        <v>I did not like the fit</v>
      </c>
      <c r="O9" s="39">
        <v>45922.443055555559</v>
      </c>
    </row>
    <row r="10" spans="1:15" x14ac:dyDescent="0.3">
      <c r="A10" s="6">
        <v>8694687361</v>
      </c>
      <c r="B10" s="6">
        <f>VLOOKUP(A10,PG_FORWARD_SETTLED__1[[order_id]:[Customer_Paid]],107,0)</f>
        <v>3142.99</v>
      </c>
      <c r="C10" s="6">
        <f>VLOOKUP(A10,PG_FORWARD_SETTLED__1[[order_id]:[Commission]],108,0)</f>
        <v>667.57100000000003</v>
      </c>
      <c r="D10" s="6">
        <f>VLOOKUP(A10,PG_FORWARD_SETTLED__1[[#All],[order_id]:[Tax_On_Commission]],109,0)</f>
        <v>15.981999999999999</v>
      </c>
      <c r="E10" s="6">
        <f>VLOOKUP(A10,PG_FORWARD_SETTLED__1[#All],110,0)</f>
        <v>71.98</v>
      </c>
      <c r="F10" s="6">
        <f>VLOOKUP(A10,PG_FORWARD_SETTLED__1[#All],111,0)</f>
        <v>492.75799999999998</v>
      </c>
      <c r="G10" s="6">
        <f>VLOOKUP(A10,PG_FORWARD_SETTLED__1[#All],112,0)</f>
        <v>2387.4569999999999</v>
      </c>
      <c r="H10" s="6">
        <f t="shared" si="0"/>
        <v>1894.6989999999998</v>
      </c>
      <c r="I10" s="6">
        <f t="shared" si="1"/>
        <v>755.5329999999999</v>
      </c>
      <c r="J10" s="5">
        <v>0</v>
      </c>
      <c r="K10" s="6" t="s">
        <v>1480</v>
      </c>
      <c r="L10" s="8">
        <v>2387.4569999999999</v>
      </c>
      <c r="M10" s="6" t="s">
        <v>1478</v>
      </c>
      <c r="N10" s="6"/>
      <c r="O10" s="39">
        <v>45922.443055555559</v>
      </c>
    </row>
    <row r="11" spans="1:15" x14ac:dyDescent="0.3">
      <c r="A11" s="6">
        <v>8687587807</v>
      </c>
      <c r="B11" s="6">
        <f>VLOOKUP(A11,PG_FORWARD_SETTLED__1[[order_id]:[Customer_Paid]],107,0)</f>
        <v>3104</v>
      </c>
      <c r="C11" s="6">
        <f>VLOOKUP(A11,PG_FORWARD_SETTLED__1[[order_id]:[Commission]],108,0)</f>
        <v>769.17100000000005</v>
      </c>
      <c r="D11" s="6">
        <f>VLOOKUP(A11,PG_FORWARD_SETTLED__1[[#All],[order_id]:[Tax_On_Commission]],109,0)</f>
        <v>15.784000000000001</v>
      </c>
      <c r="E11" s="6">
        <f>VLOOKUP(A11,PG_FORWARD_SETTLED__1[#All],110,0)</f>
        <v>71.98</v>
      </c>
      <c r="F11" s="6">
        <f>VLOOKUP(A11,PG_FORWARD_SETTLED__1[#All],111,0)</f>
        <v>486.64300000000003</v>
      </c>
      <c r="G11" s="6">
        <f>VLOOKUP(A11,PG_FORWARD_SETTLED__1[#All],112,0)</f>
        <v>2247.0649999999996</v>
      </c>
      <c r="H11" s="6">
        <f t="shared" si="0"/>
        <v>1760.4219999999996</v>
      </c>
      <c r="I11" s="6">
        <f t="shared" si="1"/>
        <v>856.9350000000004</v>
      </c>
      <c r="J11" s="5">
        <v>0</v>
      </c>
      <c r="K11" s="6" t="s">
        <v>1480</v>
      </c>
      <c r="L11" s="8">
        <v>2247.0649999999996</v>
      </c>
      <c r="M11" s="6" t="s">
        <v>1478</v>
      </c>
      <c r="N11" s="6"/>
      <c r="O11" s="39">
        <v>45922.443055555559</v>
      </c>
    </row>
    <row r="12" spans="1:15" x14ac:dyDescent="0.3">
      <c r="A12" s="6">
        <v>8688316765</v>
      </c>
      <c r="B12" s="6">
        <f>VLOOKUP(A12,PG_FORWARD_SETTLED__1[[order_id]:[Customer_Paid]],107,0)</f>
        <v>2594</v>
      </c>
      <c r="C12" s="6">
        <f>VLOOKUP(A12,PG_FORWARD_SETTLED__1[[order_id]:[Commission]],108,0)</f>
        <v>550.96600000000001</v>
      </c>
      <c r="D12" s="6">
        <f>VLOOKUP(A12,PG_FORWARD_SETTLED__1[[#All],[order_id]:[Tax_On_Commission]],109,0)</f>
        <v>14.822000000000001</v>
      </c>
      <c r="E12" s="6">
        <f>VLOOKUP(A12,PG_FORWARD_SETTLED__1[#All],110,0)</f>
        <v>71.98</v>
      </c>
      <c r="F12" s="6">
        <f>VLOOKUP(A12,PG_FORWARD_SETTLED__1[#All],111,0)</f>
        <v>135.87199999999999</v>
      </c>
      <c r="G12" s="6">
        <f>VLOOKUP(A12,PG_FORWARD_SETTLED__1[#All],112,0)</f>
        <v>1956.2320000000002</v>
      </c>
      <c r="H12" s="6">
        <f t="shared" si="0"/>
        <v>1820.3600000000001</v>
      </c>
      <c r="I12" s="6">
        <f t="shared" si="1"/>
        <v>637.7679999999998</v>
      </c>
      <c r="J12" s="6">
        <f>VLOOKUP(A12,PG_Reverse_Settled__1[#All],103,0)</f>
        <v>197.06</v>
      </c>
      <c r="K12" s="6">
        <f t="shared" ref="K12:K13" si="3">G12+E12+J12</f>
        <v>2225.2720000000004</v>
      </c>
      <c r="L12" s="7">
        <v>-269.04000000000019</v>
      </c>
      <c r="M12" s="6" t="s">
        <v>1479</v>
      </c>
      <c r="N12" s="6" t="str">
        <f>VLOOKUP(A12,Return!A:L,12,0)</f>
        <v>I did not like the fit</v>
      </c>
      <c r="O12" s="39">
        <v>45922.443055555559</v>
      </c>
    </row>
    <row r="13" spans="1:15" x14ac:dyDescent="0.3">
      <c r="A13" s="6">
        <v>8717002058</v>
      </c>
      <c r="B13" s="6">
        <f>VLOOKUP(A13,PG_FORWARD_SETTLED__1[[order_id]:[Customer_Paid]],107,0)</f>
        <v>3118.99</v>
      </c>
      <c r="C13" s="6">
        <f>VLOOKUP(A13,PG_FORWARD_SETTLED__1[[order_id]:[Commission]],108,0)</f>
        <v>662.47299999999996</v>
      </c>
      <c r="D13" s="6">
        <f>VLOOKUP(A13,PG_FORWARD_SETTLED__1[[#All],[order_id]:[Tax_On_Commission]],109,0)</f>
        <v>15.858999999999998</v>
      </c>
      <c r="E13" s="6">
        <f>VLOOKUP(A13,PG_FORWARD_SETTLED__1[#All],110,0)</f>
        <v>71.98</v>
      </c>
      <c r="F13" s="6">
        <f>VLOOKUP(A13,PG_FORWARD_SETTLED__1[#All],111,0)</f>
        <v>488.99599999999998</v>
      </c>
      <c r="G13" s="6">
        <f>VLOOKUP(A13,PG_FORWARD_SETTLED__1[#All],112,0)</f>
        <v>2368.6779999999999</v>
      </c>
      <c r="H13" s="6">
        <f t="shared" si="0"/>
        <v>1879.6819999999998</v>
      </c>
      <c r="I13" s="6">
        <f t="shared" si="1"/>
        <v>750.3119999999999</v>
      </c>
      <c r="J13" s="6">
        <f>VLOOKUP(A13,PG_Reverse_Settled__1[#All],103,0)</f>
        <v>132.16</v>
      </c>
      <c r="K13" s="6">
        <f t="shared" si="3"/>
        <v>2572.8179999999998</v>
      </c>
      <c r="L13" s="7">
        <v>-204.13999999999987</v>
      </c>
      <c r="M13" s="6" t="s">
        <v>1479</v>
      </c>
      <c r="N13" s="6" t="str">
        <f>VLOOKUP(A13,Return!A:L,12,0)</f>
        <v>-</v>
      </c>
      <c r="O13" s="39">
        <v>45930.615277777775</v>
      </c>
    </row>
    <row r="14" spans="1:15" x14ac:dyDescent="0.3">
      <c r="A14" s="6">
        <v>8670163180</v>
      </c>
      <c r="B14" s="6">
        <f>VLOOKUP(A14,PG_FORWARD_SETTLED__1[[order_id]:[Customer_Paid]],107,0)</f>
        <v>1610</v>
      </c>
      <c r="C14" s="6">
        <f>VLOOKUP(A14,PG_FORWARD_SETTLED__1[[order_id]:[Commission]],108,0)</f>
        <v>360.96199999999999</v>
      </c>
      <c r="D14" s="6">
        <f>VLOOKUP(A14,PG_FORWARD_SETTLED__1[[#All],[order_id]:[Tax_On_Commission]],109,0)</f>
        <v>8.6259999999999994</v>
      </c>
      <c r="E14" s="6">
        <f>VLOOKUP(A14,PG_FORWARD_SETTLED__1[#All],110,0)</f>
        <v>53.1</v>
      </c>
      <c r="F14" s="6">
        <f>VLOOKUP(A14,PG_FORWARD_SETTLED__1[#All],111,0)</f>
        <v>179.68799999999999</v>
      </c>
      <c r="G14" s="6">
        <f>VLOOKUP(A14,PG_FORWARD_SETTLED__1[#All],112,0)</f>
        <v>1187.3120000000001</v>
      </c>
      <c r="H14" s="6">
        <f t="shared" si="0"/>
        <v>1007.6240000000001</v>
      </c>
      <c r="I14" s="6">
        <f t="shared" si="1"/>
        <v>422.68799999999987</v>
      </c>
      <c r="J14" s="5">
        <v>0</v>
      </c>
      <c r="K14" s="6" t="s">
        <v>1480</v>
      </c>
      <c r="L14" s="8">
        <v>1187.3120000000001</v>
      </c>
      <c r="M14" s="6" t="s">
        <v>1478</v>
      </c>
      <c r="N14" s="6"/>
      <c r="O14" s="39">
        <v>45915.47152777778</v>
      </c>
    </row>
    <row r="15" spans="1:15" x14ac:dyDescent="0.3">
      <c r="A15" s="6">
        <v>8741339872</v>
      </c>
      <c r="B15" s="6">
        <f>VLOOKUP(A15,PG_FORWARD_SETTLED__1[[order_id]:[Customer_Paid]],107,0)</f>
        <v>1421</v>
      </c>
      <c r="C15" s="6">
        <f>VLOOKUP(A15,PG_FORWARD_SETTLED__1[[order_id]:[Commission]],108,0)</f>
        <v>385.65899999999999</v>
      </c>
      <c r="D15" s="6">
        <f>VLOOKUP(A15,PG_FORWARD_SETTLED__1[[#All],[order_id]:[Tax_On_Commission]],109,0)</f>
        <v>8.120000000000001</v>
      </c>
      <c r="E15" s="6">
        <f>VLOOKUP(A15,PG_FORWARD_SETTLED__1[#All],110,0)</f>
        <v>53.1</v>
      </c>
      <c r="F15" s="6">
        <f>VLOOKUP(A15,PG_FORWARD_SETTLED__1[#All],111,0)</f>
        <v>74.436999999999998</v>
      </c>
      <c r="G15" s="6">
        <f>VLOOKUP(A15,PG_FORWARD_SETTLED__1[#All],112,0)</f>
        <v>974.12099999999998</v>
      </c>
      <c r="H15" s="6">
        <f t="shared" si="0"/>
        <v>899.68399999999997</v>
      </c>
      <c r="I15" s="6">
        <f t="shared" si="1"/>
        <v>446.87900000000002</v>
      </c>
      <c r="J15" s="6">
        <f>VLOOKUP(A15,PG_Reverse_Settled__1[#All],103,0)</f>
        <v>197.06</v>
      </c>
      <c r="K15" s="6">
        <f>G15+E15+J15</f>
        <v>1224.2809999999999</v>
      </c>
      <c r="L15" s="7">
        <v>-250.15999999999997</v>
      </c>
      <c r="M15" s="6" t="s">
        <v>1479</v>
      </c>
      <c r="N15" s="6" t="str">
        <f>VLOOKUP(A15,Return!A:L,12,0)</f>
        <v>-</v>
      </c>
      <c r="O15" s="39">
        <v>45938.42291666667</v>
      </c>
    </row>
    <row r="16" spans="1:15" x14ac:dyDescent="0.3">
      <c r="A16" s="6">
        <v>8720752290</v>
      </c>
      <c r="B16" s="6">
        <f>VLOOKUP(A16,PG_FORWARD_SETTLED__1[[order_id]:[Customer_Paid]],107,0)</f>
        <v>2944</v>
      </c>
      <c r="C16" s="6">
        <f>VLOOKUP(A16,PG_FORWARD_SETTLED__1[[order_id]:[Commission]],108,0)</f>
        <v>729.52300000000002</v>
      </c>
      <c r="D16" s="6">
        <f>VLOOKUP(A16,PG_FORWARD_SETTLED__1[[#All],[order_id]:[Tax_On_Commission]],109,0)</f>
        <v>14.969999999999999</v>
      </c>
      <c r="E16" s="6">
        <f>VLOOKUP(A16,PG_FORWARD_SETTLED__1[#All],110,0)</f>
        <v>71.98</v>
      </c>
      <c r="F16" s="6">
        <f>VLOOKUP(A16,PG_FORWARD_SETTLED__1[#All],111,0)</f>
        <v>461.565</v>
      </c>
      <c r="G16" s="6">
        <f>VLOOKUP(A16,PG_FORWARD_SETTLED__1[#All],112,0)</f>
        <v>2127.527</v>
      </c>
      <c r="H16" s="6">
        <f t="shared" si="0"/>
        <v>1665.962</v>
      </c>
      <c r="I16" s="6">
        <f t="shared" si="1"/>
        <v>816.47299999999996</v>
      </c>
      <c r="J16" s="5">
        <v>0</v>
      </c>
      <c r="K16" s="6" t="s">
        <v>1480</v>
      </c>
      <c r="L16" s="8">
        <v>2127.527</v>
      </c>
      <c r="M16" s="6" t="s">
        <v>1478</v>
      </c>
      <c r="N16" s="6"/>
      <c r="O16" s="39">
        <v>45930.615277777775</v>
      </c>
    </row>
    <row r="17" spans="1:15" x14ac:dyDescent="0.3">
      <c r="A17" s="6">
        <v>8657021789</v>
      </c>
      <c r="B17" s="6">
        <f>VLOOKUP(A17,PG_FORWARD_SETTLED__1[[order_id]:[Customer_Paid]],107,0)</f>
        <v>706</v>
      </c>
      <c r="C17" s="6">
        <f>VLOOKUP(A17,PG_FORWARD_SETTLED__1[[order_id]:[Commission]],108,0)</f>
        <v>208.27</v>
      </c>
      <c r="D17" s="6">
        <f>VLOOKUP(A17,PG_FORWARD_SETTLED__1[[#All],[order_id]:[Tax_On_Commission]],109,0)</f>
        <v>4.0339999999999998</v>
      </c>
      <c r="E17" s="6">
        <f>VLOOKUP(A17,PG_FORWARD_SETTLED__1[#All],110,0)</f>
        <v>31.86</v>
      </c>
      <c r="F17" s="6">
        <f>VLOOKUP(A17,PG_FORWARD_SETTLED__1[#All],111,0)</f>
        <v>36.981999999999999</v>
      </c>
      <c r="G17" s="6">
        <f>VLOOKUP(A17,PG_FORWARD_SETTLED__1[#All],112,0)</f>
        <v>461.83600000000001</v>
      </c>
      <c r="H17" s="6">
        <f t="shared" si="0"/>
        <v>424.85400000000004</v>
      </c>
      <c r="I17" s="6">
        <f t="shared" si="1"/>
        <v>244.16399999999999</v>
      </c>
      <c r="J17" s="5">
        <v>0</v>
      </c>
      <c r="K17" s="6" t="s">
        <v>1480</v>
      </c>
      <c r="L17" s="8">
        <v>461.83600000000001</v>
      </c>
      <c r="M17" s="6" t="s">
        <v>1478</v>
      </c>
      <c r="N17" s="6"/>
      <c r="O17" s="39">
        <v>45909.456250000003</v>
      </c>
    </row>
    <row r="18" spans="1:15" x14ac:dyDescent="0.3">
      <c r="A18" s="6">
        <v>8737192003</v>
      </c>
      <c r="B18" s="6">
        <f>VLOOKUP(A18,PG_FORWARD_SETTLED__1[[order_id]:[Customer_Paid]],107,0)</f>
        <v>391</v>
      </c>
      <c r="C18" s="6">
        <f>VLOOKUP(A18,PG_FORWARD_SETTLED__1[[order_id]:[Commission]],108,0)</f>
        <v>9.2279999999999998</v>
      </c>
      <c r="D18" s="6">
        <f>VLOOKUP(A18,PG_FORWARD_SETTLED__1[[#All],[order_id]:[Tax_On_Commission]],109,0)</f>
        <v>2.234</v>
      </c>
      <c r="E18" s="6">
        <f>VLOOKUP(A18,PG_FORWARD_SETTLED__1[#All],110,0)</f>
        <v>31.86</v>
      </c>
      <c r="F18" s="6">
        <f>VLOOKUP(A18,PG_FORWARD_SETTLED__1[#All],111,0)</f>
        <v>20.481999999999999</v>
      </c>
      <c r="G18" s="6">
        <f>VLOOKUP(A18,PG_FORWARD_SETTLED__1[#All],112,0)</f>
        <v>347.678</v>
      </c>
      <c r="H18" s="6">
        <f t="shared" si="0"/>
        <v>327.19600000000003</v>
      </c>
      <c r="I18" s="6">
        <f t="shared" si="1"/>
        <v>43.322000000000003</v>
      </c>
      <c r="J18" s="6">
        <f>VLOOKUP(A18,PG_Reverse_Settled__1[#All],103,0)</f>
        <v>197.06</v>
      </c>
      <c r="K18" s="6">
        <f>G18+E18+J18</f>
        <v>576.59799999999996</v>
      </c>
      <c r="L18" s="7">
        <v>-228.91999999999996</v>
      </c>
      <c r="M18" s="6" t="s">
        <v>1479</v>
      </c>
      <c r="N18" s="6" t="str">
        <f>VLOOKUP(A18,Return!A:L,12,0)</f>
        <v>I did not like the fit</v>
      </c>
      <c r="O18" s="39">
        <v>45936.454861111109</v>
      </c>
    </row>
    <row r="19" spans="1:15" x14ac:dyDescent="0.3">
      <c r="A19" s="6">
        <v>8715339734</v>
      </c>
      <c r="B19" s="6">
        <f>VLOOKUP(A19,PG_FORWARD_SETTLED__1[[order_id]:[Customer_Paid]],107,0)</f>
        <v>3470</v>
      </c>
      <c r="C19" s="6">
        <f>VLOOKUP(A19,PG_FORWARD_SETTLED__1[[order_id]:[Commission]],108,0)</f>
        <v>1105.5419999999999</v>
      </c>
      <c r="D19" s="6">
        <f>VLOOKUP(A19,PG_FORWARD_SETTLED__1[[#All],[order_id]:[Tax_On_Commission]],109,0)</f>
        <v>17.643999999999998</v>
      </c>
      <c r="E19" s="6">
        <f>VLOOKUP(A19,PG_FORWARD_SETTLED__1[#All],110,0)</f>
        <v>71.98</v>
      </c>
      <c r="F19" s="6">
        <f>VLOOKUP(A19,PG_FORWARD_SETTLED__1[#All],111,0)</f>
        <v>544.02300000000002</v>
      </c>
      <c r="G19" s="6">
        <f>VLOOKUP(A19,PG_FORWARD_SETTLED__1[#All],112,0)</f>
        <v>2274.8340000000003</v>
      </c>
      <c r="H19" s="6">
        <f t="shared" si="0"/>
        <v>1730.8110000000001</v>
      </c>
      <c r="I19" s="6">
        <f t="shared" si="1"/>
        <v>1195.1659999999997</v>
      </c>
      <c r="J19" s="5">
        <v>0</v>
      </c>
      <c r="K19" s="6" t="s">
        <v>1480</v>
      </c>
      <c r="L19" s="8">
        <v>2274.8340000000003</v>
      </c>
      <c r="M19" s="6" t="s">
        <v>1478</v>
      </c>
      <c r="N19" s="6"/>
      <c r="O19" s="39">
        <v>45929.449305555558</v>
      </c>
    </row>
    <row r="20" spans="1:15" x14ac:dyDescent="0.3">
      <c r="A20" s="6">
        <v>8697412249</v>
      </c>
      <c r="B20" s="6">
        <f>VLOOKUP(A20,PG_FORWARD_SETTLED__1[[order_id]:[Customer_Paid]],107,0)</f>
        <v>3109</v>
      </c>
      <c r="C20" s="6">
        <f>VLOOKUP(A20,PG_FORWARD_SETTLED__1[[order_id]:[Commission]],108,0)</f>
        <v>660.35199999999998</v>
      </c>
      <c r="D20" s="6">
        <f>VLOOKUP(A20,PG_FORWARD_SETTLED__1[[#All],[order_id]:[Tax_On_Commission]],109,0)</f>
        <v>15.808999999999999</v>
      </c>
      <c r="E20" s="6">
        <f>VLOOKUP(A20,PG_FORWARD_SETTLED__1[#All],110,0)</f>
        <v>71.98</v>
      </c>
      <c r="F20" s="6">
        <f>VLOOKUP(A20,PG_FORWARD_SETTLED__1[#All],111,0)</f>
        <v>487.43399999999997</v>
      </c>
      <c r="G20" s="6">
        <f>VLOOKUP(A20,PG_FORWARD_SETTLED__1[#All],112,0)</f>
        <v>2360.8589999999999</v>
      </c>
      <c r="H20" s="6">
        <f t="shared" si="0"/>
        <v>1873.425</v>
      </c>
      <c r="I20" s="6">
        <f t="shared" si="1"/>
        <v>748.14100000000008</v>
      </c>
      <c r="J20" s="5">
        <v>0</v>
      </c>
      <c r="K20" s="6" t="s">
        <v>1480</v>
      </c>
      <c r="L20" s="8">
        <v>2360.8589999999999</v>
      </c>
      <c r="M20" s="6" t="s">
        <v>1478</v>
      </c>
      <c r="N20" s="6"/>
      <c r="O20" s="39">
        <v>45922.779861111114</v>
      </c>
    </row>
    <row r="21" spans="1:15" x14ac:dyDescent="0.3">
      <c r="A21" s="6">
        <v>8723563426</v>
      </c>
      <c r="B21" s="6">
        <f>VLOOKUP(A21,PG_FORWARD_SETTLED__1[[order_id]:[Customer_Paid]],107,0)</f>
        <v>3734</v>
      </c>
      <c r="C21" s="6">
        <f>VLOOKUP(A21,PG_FORWARD_SETTLED__1[[order_id]:[Commission]],108,0)</f>
        <v>969.346</v>
      </c>
      <c r="D21" s="6">
        <f>VLOOKUP(A21,PG_FORWARD_SETTLED__1[[#All],[order_id]:[Tax_On_Commission]],109,0)</f>
        <v>18.986000000000001</v>
      </c>
      <c r="E21" s="6">
        <f>VLOOKUP(A21,PG_FORWARD_SETTLED__1[#All],110,0)</f>
        <v>71.98</v>
      </c>
      <c r="F21" s="6">
        <f>VLOOKUP(A21,PG_FORWARD_SETTLED__1[#All],111,0)</f>
        <v>585.41200000000003</v>
      </c>
      <c r="G21" s="6">
        <f>VLOOKUP(A21,PG_FORWARD_SETTLED__1[#All],112,0)</f>
        <v>2673.6880000000001</v>
      </c>
      <c r="H21" s="6">
        <f t="shared" si="0"/>
        <v>2088.2759999999998</v>
      </c>
      <c r="I21" s="6">
        <f t="shared" si="1"/>
        <v>1060.3119999999999</v>
      </c>
      <c r="J21" s="5">
        <v>0</v>
      </c>
      <c r="K21" s="6" t="s">
        <v>1480</v>
      </c>
      <c r="L21" s="8">
        <v>2673.6880000000001</v>
      </c>
      <c r="M21" s="6" t="s">
        <v>1478</v>
      </c>
      <c r="N21" s="6"/>
      <c r="O21" s="39">
        <v>45931.463194444441</v>
      </c>
    </row>
    <row r="22" spans="1:15" x14ac:dyDescent="0.3">
      <c r="A22" s="6">
        <v>8715259067</v>
      </c>
      <c r="B22" s="6">
        <f>VLOOKUP(A22,PG_FORWARD_SETTLED__1[[order_id]:[Customer_Paid]],107,0)</f>
        <v>2150</v>
      </c>
      <c r="C22" s="6">
        <f>VLOOKUP(A22,PG_FORWARD_SETTLED__1[[order_id]:[Commission]],108,0)</f>
        <v>684.99</v>
      </c>
      <c r="D22" s="6">
        <f>VLOOKUP(A22,PG_FORWARD_SETTLED__1[[#All],[order_id]:[Tax_On_Commission]],109,0)</f>
        <v>12.286</v>
      </c>
      <c r="E22" s="6">
        <f>VLOOKUP(A22,PG_FORWARD_SETTLED__1[#All],110,0)</f>
        <v>71.98</v>
      </c>
      <c r="F22" s="6">
        <f>VLOOKUP(A22,PG_FORWARD_SETTLED__1[#All],111,0)</f>
        <v>112.61799999999999</v>
      </c>
      <c r="G22" s="6">
        <f>VLOOKUP(A22,PG_FORWARD_SETTLED__1[#All],112,0)</f>
        <v>1380.7439999999999</v>
      </c>
      <c r="H22" s="6">
        <f t="shared" si="0"/>
        <v>1268.126</v>
      </c>
      <c r="I22" s="6">
        <f t="shared" si="1"/>
        <v>769.25600000000009</v>
      </c>
      <c r="J22" s="6">
        <f>VLOOKUP(A22,PG_Reverse_Settled__1[#All],103,0)</f>
        <v>197.06</v>
      </c>
      <c r="K22" s="6">
        <f>G22+E22+J22</f>
        <v>1649.7839999999999</v>
      </c>
      <c r="L22" s="7">
        <v>-269.03999999999996</v>
      </c>
      <c r="M22" s="6" t="s">
        <v>1479</v>
      </c>
      <c r="N22" s="6" t="str">
        <f>VLOOKUP(A22,Return!A:L,12,0)</f>
        <v>Size too small</v>
      </c>
      <c r="O22" s="39">
        <v>45929.449305555558</v>
      </c>
    </row>
    <row r="23" spans="1:15" x14ac:dyDescent="0.3">
      <c r="A23" s="6">
        <v>8742176123</v>
      </c>
      <c r="B23" s="6">
        <f>VLOOKUP(A23,PG_FORWARD_SETTLED__1[[order_id]:[Customer_Paid]],107,0)</f>
        <v>2198</v>
      </c>
      <c r="C23" s="6">
        <f>VLOOKUP(A23,PG_FORWARD_SETTLED__1[[order_id]:[Commission]],108,0)</f>
        <v>570.601</v>
      </c>
      <c r="D23" s="6">
        <f>VLOOKUP(A23,PG_FORWARD_SETTLED__1[[#All],[order_id]:[Tax_On_Commission]],109,0)</f>
        <v>12.56</v>
      </c>
      <c r="E23" s="6">
        <f>VLOOKUP(A23,PG_FORWARD_SETTLED__1[#All],110,0)</f>
        <v>71.98</v>
      </c>
      <c r="F23" s="6">
        <f>VLOOKUP(A23,PG_FORWARD_SETTLED__1[#All],111,0)</f>
        <v>115.137</v>
      </c>
      <c r="G23" s="6">
        <f>VLOOKUP(A23,PG_FORWARD_SETTLED__1[#All],112,0)</f>
        <v>1542.8589999999999</v>
      </c>
      <c r="H23" s="6">
        <f t="shared" si="0"/>
        <v>1427.722</v>
      </c>
      <c r="I23" s="6">
        <f t="shared" si="1"/>
        <v>655.14100000000008</v>
      </c>
      <c r="J23" s="5">
        <v>0</v>
      </c>
      <c r="K23" s="6" t="s">
        <v>1480</v>
      </c>
      <c r="L23" s="8">
        <v>1542.8589999999999</v>
      </c>
      <c r="M23" s="6" t="s">
        <v>1478</v>
      </c>
      <c r="N23" s="6"/>
      <c r="O23" s="39">
        <v>45938.518750000003</v>
      </c>
    </row>
    <row r="24" spans="1:15" x14ac:dyDescent="0.3">
      <c r="A24" s="6">
        <v>8682082418</v>
      </c>
      <c r="B24" s="6">
        <f>VLOOKUP(A24,PG_FORWARD_SETTLED__1[[order_id]:[Customer_Paid]],107,0)</f>
        <v>1694</v>
      </c>
      <c r="C24" s="6">
        <f>VLOOKUP(A24,PG_FORWARD_SETTLED__1[[order_id]:[Commission]],108,0)</f>
        <v>499.73</v>
      </c>
      <c r="D24" s="6">
        <f>VLOOKUP(A24,PG_FORWARD_SETTLED__1[[#All],[order_id]:[Tax_On_Commission]],109,0)</f>
        <v>9.0739999999999998</v>
      </c>
      <c r="E24" s="6">
        <f>VLOOKUP(A24,PG_FORWARD_SETTLED__1[#All],110,0)</f>
        <v>53.1</v>
      </c>
      <c r="F24" s="6">
        <f>VLOOKUP(A24,PG_FORWARD_SETTLED__1[#All],111,0)</f>
        <v>189.06200000000001</v>
      </c>
      <c r="G24" s="6">
        <f>VLOOKUP(A24,PG_FORWARD_SETTLED__1[#All],112,0)</f>
        <v>1132.096</v>
      </c>
      <c r="H24" s="6">
        <f t="shared" si="0"/>
        <v>943.03399999999999</v>
      </c>
      <c r="I24" s="6">
        <f t="shared" si="1"/>
        <v>561.904</v>
      </c>
      <c r="J24" s="5">
        <v>0</v>
      </c>
      <c r="K24" s="6" t="s">
        <v>1480</v>
      </c>
      <c r="L24" s="8">
        <v>1132.096</v>
      </c>
      <c r="M24" s="6" t="s">
        <v>1478</v>
      </c>
      <c r="N24" s="6"/>
      <c r="O24" s="39">
        <v>45919.525000000001</v>
      </c>
    </row>
    <row r="25" spans="1:15" x14ac:dyDescent="0.3">
      <c r="A25" s="6">
        <v>8747034027</v>
      </c>
      <c r="B25" s="6">
        <f>VLOOKUP(A25,PG_FORWARD_SETTLED__1[[order_id]:[Customer_Paid]],107,0)</f>
        <v>3564</v>
      </c>
      <c r="C25" s="6">
        <f>VLOOKUP(A25,PG_FORWARD_SETTLED__1[[order_id]:[Commission]],108,0)</f>
        <v>883.15899999999999</v>
      </c>
      <c r="D25" s="6">
        <f>VLOOKUP(A25,PG_FORWARD_SETTLED__1[[#All],[order_id]:[Tax_On_Commission]],109,0)</f>
        <v>18.122</v>
      </c>
      <c r="E25" s="6">
        <f>VLOOKUP(A25,PG_FORWARD_SETTLED__1[#All],110,0)</f>
        <v>71.98</v>
      </c>
      <c r="F25" s="6">
        <f>VLOOKUP(A25,PG_FORWARD_SETTLED__1[#All],111,0)</f>
        <v>558.76199999999994</v>
      </c>
      <c r="G25" s="6">
        <f>VLOOKUP(A25,PG_FORWARD_SETTLED__1[#All],112,0)</f>
        <v>2590.739</v>
      </c>
      <c r="H25" s="6">
        <f t="shared" si="0"/>
        <v>2031.9770000000001</v>
      </c>
      <c r="I25" s="6">
        <f t="shared" si="1"/>
        <v>973.26099999999997</v>
      </c>
      <c r="J25" s="5">
        <v>0</v>
      </c>
      <c r="K25" s="6" t="s">
        <v>1480</v>
      </c>
      <c r="L25" s="8">
        <v>2590.739</v>
      </c>
      <c r="M25" s="6" t="s">
        <v>1478</v>
      </c>
      <c r="N25" s="6"/>
      <c r="O25" s="39">
        <v>45941.439583333333</v>
      </c>
    </row>
    <row r="26" spans="1:15" x14ac:dyDescent="0.3">
      <c r="A26" s="6">
        <v>8737583490</v>
      </c>
      <c r="B26" s="6">
        <f>VLOOKUP(A26,PG_FORWARD_SETTLED__1[[order_id]:[Customer_Paid]],107,0)</f>
        <v>1644</v>
      </c>
      <c r="C26" s="6">
        <f>VLOOKUP(A26,PG_FORWARD_SETTLED__1[[order_id]:[Commission]],108,0)</f>
        <v>543.178</v>
      </c>
      <c r="D26" s="6">
        <f>VLOOKUP(A26,PG_FORWARD_SETTLED__1[[#All],[order_id]:[Tax_On_Commission]],109,0)</f>
        <v>9.3949999999999996</v>
      </c>
      <c r="E26" s="6">
        <f>VLOOKUP(A26,PG_FORWARD_SETTLED__1[#All],110,0)</f>
        <v>53.1</v>
      </c>
      <c r="F26" s="6">
        <f>VLOOKUP(A26,PG_FORWARD_SETTLED__1[#All],111,0)</f>
        <v>86.119</v>
      </c>
      <c r="G26" s="6">
        <f>VLOOKUP(A26,PG_FORWARD_SETTLED__1[#All],112,0)</f>
        <v>1038.3270000000002</v>
      </c>
      <c r="H26" s="6">
        <f t="shared" si="0"/>
        <v>952.2080000000002</v>
      </c>
      <c r="I26" s="6">
        <f t="shared" si="1"/>
        <v>605.67299999999977</v>
      </c>
      <c r="J26" s="6">
        <f>VLOOKUP(A26,PG_Reverse_Settled__1[#All],103,0)</f>
        <v>197.06</v>
      </c>
      <c r="K26" s="6">
        <f t="shared" ref="K26:K27" si="4">G26+E26+J26</f>
        <v>1288.4870000000001</v>
      </c>
      <c r="L26" s="7">
        <v>-250.15999999999985</v>
      </c>
      <c r="M26" s="6" t="s">
        <v>1479</v>
      </c>
      <c r="N26" s="6" t="str">
        <f>VLOOKUP(A26,Return!A:L,12,0)</f>
        <v>-</v>
      </c>
      <c r="O26" s="39">
        <v>45936.454861111109</v>
      </c>
    </row>
    <row r="27" spans="1:15" x14ac:dyDescent="0.3">
      <c r="A27" s="6">
        <v>8739466534</v>
      </c>
      <c r="B27" s="6">
        <f>VLOOKUP(A27,PG_FORWARD_SETTLED__1[[order_id]:[Customer_Paid]],107,0)</f>
        <v>4445</v>
      </c>
      <c r="C27" s="6">
        <f>VLOOKUP(A27,PG_FORWARD_SETTLED__1[[order_id]:[Commission]],108,0)</f>
        <v>1101.471</v>
      </c>
      <c r="D27" s="6">
        <f>VLOOKUP(A27,PG_FORWARD_SETTLED__1[[#All],[order_id]:[Tax_On_Commission]],109,0)</f>
        <v>22.602</v>
      </c>
      <c r="E27" s="6">
        <f>VLOOKUP(A27,PG_FORWARD_SETTLED__1[#All],110,0)</f>
        <v>71.98</v>
      </c>
      <c r="F27" s="6">
        <f>VLOOKUP(A27,PG_FORWARD_SETTLED__1[#All],111,0)</f>
        <v>696.88499999999999</v>
      </c>
      <c r="G27" s="6">
        <f>VLOOKUP(A27,PG_FORWARD_SETTLED__1[#All],112,0)</f>
        <v>3248.9470000000001</v>
      </c>
      <c r="H27" s="6">
        <f t="shared" si="0"/>
        <v>2552.0619999999999</v>
      </c>
      <c r="I27" s="6">
        <f t="shared" si="1"/>
        <v>1196.0529999999999</v>
      </c>
      <c r="J27" s="6">
        <f>VLOOKUP(A27,PG_Reverse_Settled__1[#All],103,0)</f>
        <v>197.06</v>
      </c>
      <c r="K27" s="6">
        <f t="shared" si="4"/>
        <v>3517.9870000000001</v>
      </c>
      <c r="L27" s="7">
        <v>-269.03999999999996</v>
      </c>
      <c r="M27" s="6" t="s">
        <v>1479</v>
      </c>
      <c r="N27" s="6" t="str">
        <f>VLOOKUP(A27,Return!A:L,12,0)</f>
        <v>Size too small</v>
      </c>
      <c r="O27" s="39">
        <v>45937.468055555553</v>
      </c>
    </row>
    <row r="28" spans="1:15" x14ac:dyDescent="0.3">
      <c r="A28" s="6">
        <v>8735054496</v>
      </c>
      <c r="B28" s="6">
        <f>VLOOKUP(A28,PG_FORWARD_SETTLED__1[[order_id]:[Customer_Paid]],107,0)</f>
        <v>3169</v>
      </c>
      <c r="C28" s="6">
        <f>VLOOKUP(A28,PG_FORWARD_SETTLED__1[[order_id]:[Commission]],108,0)</f>
        <v>785.27800000000002</v>
      </c>
      <c r="D28" s="6">
        <f>VLOOKUP(A28,PG_FORWARD_SETTLED__1[[#All],[order_id]:[Tax_On_Commission]],109,0)</f>
        <v>16.114000000000001</v>
      </c>
      <c r="E28" s="6">
        <f>VLOOKUP(A28,PG_FORWARD_SETTLED__1[#All],110,0)</f>
        <v>71.98</v>
      </c>
      <c r="F28" s="6">
        <f>VLOOKUP(A28,PG_FORWARD_SETTLED__1[#All],111,0)</f>
        <v>496.83800000000002</v>
      </c>
      <c r="G28" s="6">
        <f>VLOOKUP(A28,PG_FORWARD_SETTLED__1[#All],112,0)</f>
        <v>2295.6279999999997</v>
      </c>
      <c r="H28" s="6">
        <f t="shared" si="0"/>
        <v>1798.7899999999997</v>
      </c>
      <c r="I28" s="6">
        <f t="shared" si="1"/>
        <v>873.3720000000003</v>
      </c>
      <c r="J28" s="5">
        <v>0</v>
      </c>
      <c r="K28" s="6" t="s">
        <v>1480</v>
      </c>
      <c r="L28" s="8">
        <v>2295.6279999999997</v>
      </c>
      <c r="M28" s="6" t="s">
        <v>1478</v>
      </c>
      <c r="N28" s="6"/>
      <c r="O28" s="39">
        <v>45935.461111111108</v>
      </c>
    </row>
    <row r="29" spans="1:15" x14ac:dyDescent="0.3">
      <c r="A29" s="6">
        <v>8675097215</v>
      </c>
      <c r="B29" s="6">
        <f>VLOOKUP(A29,PG_FORWARD_SETTLED__1[[order_id]:[Customer_Paid]],107,0)</f>
        <v>2794</v>
      </c>
      <c r="C29" s="6">
        <f>VLOOKUP(A29,PG_FORWARD_SETTLED__1[[order_id]:[Commission]],108,0)</f>
        <v>692.35299999999995</v>
      </c>
      <c r="D29" s="6">
        <f>VLOOKUP(A29,PG_FORWARD_SETTLED__1[[#All],[order_id]:[Tax_On_Commission]],109,0)</f>
        <v>14.968</v>
      </c>
      <c r="E29" s="6">
        <f>VLOOKUP(A29,PG_FORWARD_SETTLED__1[#All],110,0)</f>
        <v>71.98</v>
      </c>
      <c r="F29" s="6">
        <f>VLOOKUP(A29,PG_FORWARD_SETTLED__1[#All],111,0)</f>
        <v>311.83300000000003</v>
      </c>
      <c r="G29" s="6">
        <f>VLOOKUP(A29,PG_FORWARD_SETTLED__1[#All],112,0)</f>
        <v>2014.6990000000001</v>
      </c>
      <c r="H29" s="6">
        <f t="shared" si="0"/>
        <v>1702.866</v>
      </c>
      <c r="I29" s="6">
        <f t="shared" si="1"/>
        <v>779.30099999999993</v>
      </c>
      <c r="J29" s="5">
        <v>0</v>
      </c>
      <c r="K29" s="6" t="s">
        <v>1480</v>
      </c>
      <c r="L29" s="8">
        <v>2014.6990000000001</v>
      </c>
      <c r="M29" s="6" t="s">
        <v>1478</v>
      </c>
      <c r="N29" s="6"/>
      <c r="O29" s="39">
        <v>45916.560416666667</v>
      </c>
    </row>
    <row r="30" spans="1:15" x14ac:dyDescent="0.3">
      <c r="A30" s="6">
        <v>8599978899</v>
      </c>
      <c r="B30" s="6">
        <f>VLOOKUP(A30,PG_FORWARD_SETTLED__1[[order_id]:[Customer_Paid]],107,0)</f>
        <v>1179</v>
      </c>
      <c r="C30" s="6">
        <f>VLOOKUP(A30,PG_FORWARD_SETTLED__1[[order_id]:[Commission]],108,0)</f>
        <v>292.15600000000001</v>
      </c>
      <c r="D30" s="6">
        <f>VLOOKUP(A30,PG_FORWARD_SETTLED__1[[#All],[order_id]:[Tax_On_Commission]],109,0)</f>
        <v>6.3159999999999998</v>
      </c>
      <c r="E30" s="6">
        <f>VLOOKUP(A30,PG_FORWARD_SETTLED__1[#All],110,0)</f>
        <v>53.1</v>
      </c>
      <c r="F30" s="6">
        <f>VLOOKUP(A30,PG_FORWARD_SETTLED__1[#All],111,0)</f>
        <v>131.583</v>
      </c>
      <c r="G30" s="6">
        <f>VLOOKUP(A30,PG_FORWARD_SETTLED__1[#All],112,0)</f>
        <v>827.428</v>
      </c>
      <c r="H30" s="6">
        <f t="shared" si="0"/>
        <v>695.84500000000003</v>
      </c>
      <c r="I30" s="6">
        <f t="shared" si="1"/>
        <v>351.572</v>
      </c>
      <c r="J30" s="5">
        <v>0</v>
      </c>
      <c r="K30" s="6" t="s">
        <v>1480</v>
      </c>
      <c r="L30" s="8">
        <v>827.428</v>
      </c>
      <c r="M30" s="6" t="s">
        <v>1478</v>
      </c>
      <c r="N30" s="6"/>
      <c r="O30" s="39">
        <v>45873.626388888886</v>
      </c>
    </row>
    <row r="31" spans="1:15" x14ac:dyDescent="0.3">
      <c r="A31" s="6">
        <v>8744260042</v>
      </c>
      <c r="B31" s="6">
        <f>VLOOKUP(A31,PG_FORWARD_SETTLED__1[[order_id]:[Customer_Paid]],107,0)</f>
        <v>3102</v>
      </c>
      <c r="C31" s="6">
        <f>VLOOKUP(A31,PG_FORWARD_SETTLED__1[[order_id]:[Commission]],108,0)</f>
        <v>805.279</v>
      </c>
      <c r="D31" s="6">
        <f>VLOOKUP(A31,PG_FORWARD_SETTLED__1[[#All],[order_id]:[Tax_On_Commission]],109,0)</f>
        <v>15.773</v>
      </c>
      <c r="E31" s="6">
        <f>VLOOKUP(A31,PG_FORWARD_SETTLED__1[#All],110,0)</f>
        <v>71.98</v>
      </c>
      <c r="F31" s="6">
        <f>VLOOKUP(A31,PG_FORWARD_SETTLED__1[#All],111,0)</f>
        <v>486.334</v>
      </c>
      <c r="G31" s="6">
        <f>VLOOKUP(A31,PG_FORWARD_SETTLED__1[#All],112,0)</f>
        <v>2208.9679999999998</v>
      </c>
      <c r="H31" s="6">
        <f t="shared" si="0"/>
        <v>1722.6339999999998</v>
      </c>
      <c r="I31" s="6">
        <f t="shared" si="1"/>
        <v>893.03200000000015</v>
      </c>
      <c r="J31" s="6">
        <f>VLOOKUP(A31,PG_Reverse_Settled__1[#All],103,0)</f>
        <v>197.06</v>
      </c>
      <c r="K31" s="6">
        <f t="shared" ref="K31:K35" si="5">G31+E31+J31</f>
        <v>2478.0079999999998</v>
      </c>
      <c r="L31" s="7">
        <v>-269.03999999999996</v>
      </c>
      <c r="M31" s="6" t="s">
        <v>1479</v>
      </c>
      <c r="N31" s="6" t="str">
        <f>VLOOKUP(A31,Return!A:L,12,0)</f>
        <v>-</v>
      </c>
      <c r="O31" s="39">
        <v>45939.576388888891</v>
      </c>
    </row>
    <row r="32" spans="1:15" x14ac:dyDescent="0.3">
      <c r="A32" s="6">
        <v>8691422928</v>
      </c>
      <c r="B32" s="6">
        <f>VLOOKUP(A32,PG_FORWARD_SETTLED__1[[order_id]:[Customer_Paid]],107,0)</f>
        <v>3564</v>
      </c>
      <c r="C32" s="6">
        <f>VLOOKUP(A32,PG_FORWARD_SETTLED__1[[order_id]:[Commission]],108,0)</f>
        <v>883.15899999999999</v>
      </c>
      <c r="D32" s="6">
        <f>VLOOKUP(A32,PG_FORWARD_SETTLED__1[[#All],[order_id]:[Tax_On_Commission]],109,0)</f>
        <v>18.122</v>
      </c>
      <c r="E32" s="6">
        <f>VLOOKUP(A32,PG_FORWARD_SETTLED__1[#All],110,0)</f>
        <v>71.98</v>
      </c>
      <c r="F32" s="6">
        <f>VLOOKUP(A32,PG_FORWARD_SETTLED__1[#All],111,0)</f>
        <v>558.76199999999994</v>
      </c>
      <c r="G32" s="6">
        <f>VLOOKUP(A32,PG_FORWARD_SETTLED__1[#All],112,0)</f>
        <v>2590.739</v>
      </c>
      <c r="H32" s="6">
        <f t="shared" si="0"/>
        <v>2031.9770000000001</v>
      </c>
      <c r="I32" s="6">
        <f t="shared" si="1"/>
        <v>973.26099999999997</v>
      </c>
      <c r="J32" s="6">
        <f>VLOOKUP(A32,PG_Reverse_Settled__1[#All],103,0)</f>
        <v>132.16</v>
      </c>
      <c r="K32" s="6">
        <f t="shared" si="5"/>
        <v>2794.8789999999999</v>
      </c>
      <c r="L32" s="7">
        <v>-204.13999999999987</v>
      </c>
      <c r="M32" s="6" t="s">
        <v>1479</v>
      </c>
      <c r="N32" s="6" t="str">
        <f>VLOOKUP(A32,Return!A:L,12,0)</f>
        <v>I did not like the fit</v>
      </c>
      <c r="O32" s="39">
        <v>45922.443055555559</v>
      </c>
    </row>
    <row r="33" spans="1:15" x14ac:dyDescent="0.3">
      <c r="A33" s="6">
        <v>8694664241</v>
      </c>
      <c r="B33" s="6">
        <f>VLOOKUP(A33,PG_FORWARD_SETTLED__1[[order_id]:[Customer_Paid]],107,0)</f>
        <v>2293</v>
      </c>
      <c r="C33" s="6">
        <f>VLOOKUP(A33,PG_FORWARD_SETTLED__1[[order_id]:[Commission]],108,0)</f>
        <v>730.55</v>
      </c>
      <c r="D33" s="6">
        <f>VLOOKUP(A33,PG_FORWARD_SETTLED__1[[#All],[order_id]:[Tax_On_Commission]],109,0)</f>
        <v>13.103000000000002</v>
      </c>
      <c r="E33" s="6">
        <f>VLOOKUP(A33,PG_FORWARD_SETTLED__1[#All],110,0)</f>
        <v>71.97999999999999</v>
      </c>
      <c r="F33" s="6">
        <f>VLOOKUP(A33,PG_FORWARD_SETTLED__1[#All],111,0)</f>
        <v>120.119</v>
      </c>
      <c r="G33" s="6">
        <f>VLOOKUP(A33,PG_FORWARD_SETTLED__1[#All],112,0)</f>
        <v>1477.367</v>
      </c>
      <c r="H33" s="6">
        <f t="shared" si="0"/>
        <v>1357.248</v>
      </c>
      <c r="I33" s="6">
        <f t="shared" si="1"/>
        <v>815.63300000000004</v>
      </c>
      <c r="J33" s="6">
        <f>VLOOKUP(A33,PG_Reverse_Settled__1[#All],103,0)</f>
        <v>107.38</v>
      </c>
      <c r="K33" s="6">
        <f t="shared" si="5"/>
        <v>1656.7269999999999</v>
      </c>
      <c r="L33" s="7">
        <v>-179.3599999999999</v>
      </c>
      <c r="M33" s="6" t="s">
        <v>1479</v>
      </c>
      <c r="N33" s="6" t="str">
        <f>VLOOKUP(A33,Return!A:L,12,0)</f>
        <v>Received a poor quality product</v>
      </c>
      <c r="O33" s="39">
        <v>45922.443055555559</v>
      </c>
    </row>
    <row r="34" spans="1:15" x14ac:dyDescent="0.3">
      <c r="A34" s="6">
        <v>8686235629</v>
      </c>
      <c r="B34" s="6">
        <f>VLOOKUP(A34,PG_FORWARD_SETTLED__1[[order_id]:[Customer_Paid]],107,0)</f>
        <v>4219</v>
      </c>
      <c r="C34" s="6">
        <f>VLOOKUP(A34,PG_FORWARD_SETTLED__1[[order_id]:[Commission]],108,0)</f>
        <v>1045.4680000000001</v>
      </c>
      <c r="D34" s="6">
        <f>VLOOKUP(A34,PG_FORWARD_SETTLED__1[[#All],[order_id]:[Tax_On_Commission]],109,0)</f>
        <v>22.602</v>
      </c>
      <c r="E34" s="6">
        <f>VLOOKUP(A34,PG_FORWARD_SETTLED__1[#All],110,0)</f>
        <v>71.98</v>
      </c>
      <c r="F34" s="6">
        <f>VLOOKUP(A34,PG_FORWARD_SETTLED__1[#All],111,0)</f>
        <v>470.875</v>
      </c>
      <c r="G34" s="6">
        <f>VLOOKUP(A34,PG_FORWARD_SETTLED__1[#All],112,0)</f>
        <v>3078.9500000000003</v>
      </c>
      <c r="H34" s="6">
        <f t="shared" si="0"/>
        <v>2608.0750000000003</v>
      </c>
      <c r="I34" s="6">
        <f t="shared" si="1"/>
        <v>1140.0499999999997</v>
      </c>
      <c r="J34" s="6">
        <f>VLOOKUP(A34,PG_Reverse_Settled__1[#All],103,0)</f>
        <v>197.06</v>
      </c>
      <c r="K34" s="6">
        <f t="shared" si="5"/>
        <v>3347.9900000000002</v>
      </c>
      <c r="L34" s="7">
        <v>-269.03999999999996</v>
      </c>
      <c r="M34" s="6" t="s">
        <v>1479</v>
      </c>
      <c r="N34" s="6" t="str">
        <f>VLOOKUP(A34,Return!A:L,12,0)</f>
        <v>Received a poor quality product</v>
      </c>
      <c r="O34" s="39">
        <v>45920.473611111112</v>
      </c>
    </row>
    <row r="35" spans="1:15" x14ac:dyDescent="0.3">
      <c r="A35" s="6">
        <v>8743152600</v>
      </c>
      <c r="B35" s="6">
        <f>VLOOKUP(A35,PG_FORWARD_SETTLED__1[[order_id]:[Customer_Paid]],107,0)</f>
        <v>2409.9899999999998</v>
      </c>
      <c r="C35" s="6">
        <f>VLOOKUP(A35,PG_FORWARD_SETTLED__1[[order_id]:[Commission]],108,0)</f>
        <v>597.19600000000003</v>
      </c>
      <c r="D35" s="6">
        <f>VLOOKUP(A35,PG_FORWARD_SETTLED__1[[#All],[order_id]:[Tax_On_Commission]],109,0)</f>
        <v>13.771000000000001</v>
      </c>
      <c r="E35" s="6">
        <f>VLOOKUP(A35,PG_FORWARD_SETTLED__1[#All],110,0)</f>
        <v>71.98</v>
      </c>
      <c r="F35" s="6">
        <f>VLOOKUP(A35,PG_FORWARD_SETTLED__1[#All],111,0)</f>
        <v>126.236</v>
      </c>
      <c r="G35" s="6">
        <f>VLOOKUP(A35,PG_FORWARD_SETTLED__1[#All],112,0)</f>
        <v>1727.0429999999999</v>
      </c>
      <c r="H35" s="6">
        <f t="shared" si="0"/>
        <v>1600.8069999999998</v>
      </c>
      <c r="I35" s="6">
        <f t="shared" si="1"/>
        <v>682.94699999999989</v>
      </c>
      <c r="J35" s="6">
        <f>VLOOKUP(A35,PG_Reverse_Settled__1[#All],103,0)</f>
        <v>132.16</v>
      </c>
      <c r="K35" s="6">
        <f t="shared" si="5"/>
        <v>1931.183</v>
      </c>
      <c r="L35" s="7">
        <v>-204.1400000000001</v>
      </c>
      <c r="M35" s="6" t="s">
        <v>1479</v>
      </c>
      <c r="N35" s="6" t="str">
        <f>VLOOKUP(A35,Return!A:L,12,0)</f>
        <v>Product image was better than the actual product</v>
      </c>
      <c r="O35" s="39">
        <v>45939.448611111111</v>
      </c>
    </row>
    <row r="36" spans="1:15" x14ac:dyDescent="0.3">
      <c r="A36" s="6">
        <v>8745416575</v>
      </c>
      <c r="B36" s="6">
        <f>VLOOKUP(A36,PG_FORWARD_SETTLED__1[[order_id]:[Customer_Paid]],107,0)</f>
        <v>416</v>
      </c>
      <c r="C36" s="6">
        <f>VLOOKUP(A36,PG_FORWARD_SETTLED__1[[order_id]:[Commission]],108,0)</f>
        <v>34.362000000000002</v>
      </c>
      <c r="D36" s="6">
        <f>VLOOKUP(A36,PG_FORWARD_SETTLED__1[[#All],[order_id]:[Tax_On_Commission]],109,0)</f>
        <v>2.3770000000000002</v>
      </c>
      <c r="E36" s="6">
        <f>VLOOKUP(A36,PG_FORWARD_SETTLED__1[#All],110,0)</f>
        <v>31.86</v>
      </c>
      <c r="F36" s="6">
        <f>VLOOKUP(A36,PG_FORWARD_SETTLED__1[#All],111,0)</f>
        <v>21.791</v>
      </c>
      <c r="G36" s="6">
        <f>VLOOKUP(A36,PG_FORWARD_SETTLED__1[#All],112,0)</f>
        <v>347.40099999999995</v>
      </c>
      <c r="H36" s="6">
        <f t="shared" si="0"/>
        <v>325.60999999999996</v>
      </c>
      <c r="I36" s="6">
        <f t="shared" si="1"/>
        <v>68.599000000000046</v>
      </c>
      <c r="J36" s="5">
        <v>0</v>
      </c>
      <c r="K36" s="6" t="s">
        <v>1480</v>
      </c>
      <c r="L36" s="8">
        <v>347.40099999999995</v>
      </c>
      <c r="M36" s="6" t="s">
        <v>1478</v>
      </c>
      <c r="N36" s="6"/>
      <c r="O36" s="39">
        <v>45940.445138888892</v>
      </c>
    </row>
    <row r="37" spans="1:15" x14ac:dyDescent="0.3">
      <c r="A37" s="6">
        <v>8717347916</v>
      </c>
      <c r="B37" s="6">
        <f>VLOOKUP(A37,PG_FORWARD_SETTLED__1[[order_id]:[Customer_Paid]],107,0)</f>
        <v>3119</v>
      </c>
      <c r="C37" s="6">
        <f>VLOOKUP(A37,PG_FORWARD_SETTLED__1[[order_id]:[Commission]],108,0)</f>
        <v>662.476</v>
      </c>
      <c r="D37" s="6">
        <f>VLOOKUP(A37,PG_FORWARD_SETTLED__1[[#All],[order_id]:[Tax_On_Commission]],109,0)</f>
        <v>15.858999999999998</v>
      </c>
      <c r="E37" s="6">
        <f>VLOOKUP(A37,PG_FORWARD_SETTLED__1[#All],110,0)</f>
        <v>71.98</v>
      </c>
      <c r="F37" s="6">
        <f>VLOOKUP(A37,PG_FORWARD_SETTLED__1[#All],111,0)</f>
        <v>488.99599999999998</v>
      </c>
      <c r="G37" s="6">
        <f>VLOOKUP(A37,PG_FORWARD_SETTLED__1[#All],112,0)</f>
        <v>2368.6849999999999</v>
      </c>
      <c r="H37" s="6">
        <f t="shared" si="0"/>
        <v>1879.6889999999999</v>
      </c>
      <c r="I37" s="6">
        <f t="shared" si="1"/>
        <v>750.31500000000005</v>
      </c>
      <c r="J37" s="5">
        <v>0</v>
      </c>
      <c r="K37" s="6" t="s">
        <v>1480</v>
      </c>
      <c r="L37" s="8">
        <v>2368.6849999999999</v>
      </c>
      <c r="M37" s="6" t="s">
        <v>1478</v>
      </c>
      <c r="N37" s="6"/>
      <c r="O37" s="39">
        <v>45930.615277777775</v>
      </c>
    </row>
    <row r="38" spans="1:15" x14ac:dyDescent="0.3">
      <c r="A38" s="6">
        <v>8681243759</v>
      </c>
      <c r="B38" s="6">
        <f>VLOOKUP(A38,PG_FORWARD_SETTLED__1[[order_id]:[Customer_Paid]],107,0)</f>
        <v>2275</v>
      </c>
      <c r="C38" s="6">
        <f>VLOOKUP(A38,PG_FORWARD_SETTLED__1[[order_id]:[Commission]],108,0)</f>
        <v>563.745</v>
      </c>
      <c r="D38" s="6">
        <f>VLOOKUP(A38,PG_FORWARD_SETTLED__1[[#All],[order_id]:[Tax_On_Commission]],109,0)</f>
        <v>12.187000000000001</v>
      </c>
      <c r="E38" s="6">
        <f>VLOOKUP(A38,PG_FORWARD_SETTLED__1[#All],110,0)</f>
        <v>71.98</v>
      </c>
      <c r="F38" s="6">
        <f>VLOOKUP(A38,PG_FORWARD_SETTLED__1[#All],111,0)</f>
        <v>253.90600000000001</v>
      </c>
      <c r="G38" s="6">
        <f>VLOOKUP(A38,PG_FORWARD_SETTLED__1[#All],112,0)</f>
        <v>1627.0880000000002</v>
      </c>
      <c r="H38" s="6">
        <f t="shared" si="0"/>
        <v>1373.1820000000002</v>
      </c>
      <c r="I38" s="6">
        <f t="shared" si="1"/>
        <v>647.91199999999981</v>
      </c>
      <c r="J38" s="5">
        <v>0</v>
      </c>
      <c r="K38" s="6" t="s">
        <v>1480</v>
      </c>
      <c r="L38" s="8">
        <v>1627.0880000000002</v>
      </c>
      <c r="M38" s="6" t="s">
        <v>1478</v>
      </c>
      <c r="N38" s="6"/>
      <c r="O38" s="39">
        <v>45919.434027777781</v>
      </c>
    </row>
    <row r="39" spans="1:15" x14ac:dyDescent="0.3">
      <c r="A39" s="6">
        <v>8707877371</v>
      </c>
      <c r="B39" s="6">
        <f>VLOOKUP(A39,PG_FORWARD_SETTLED__1[[order_id]:[Customer_Paid]],107,0)</f>
        <v>3104</v>
      </c>
      <c r="C39" s="6">
        <f>VLOOKUP(A39,PG_FORWARD_SETTLED__1[[order_id]:[Commission]],108,0)</f>
        <v>769.17100000000005</v>
      </c>
      <c r="D39" s="6">
        <f>VLOOKUP(A39,PG_FORWARD_SETTLED__1[[#All],[order_id]:[Tax_On_Commission]],109,0)</f>
        <v>15.783000000000001</v>
      </c>
      <c r="E39" s="6">
        <f>VLOOKUP(A39,PG_FORWARD_SETTLED__1[#All],110,0)</f>
        <v>71.98</v>
      </c>
      <c r="F39" s="6">
        <f>VLOOKUP(A39,PG_FORWARD_SETTLED__1[#All],111,0)</f>
        <v>486.64300000000003</v>
      </c>
      <c r="G39" s="6">
        <f>VLOOKUP(A39,PG_FORWARD_SETTLED__1[#All],112,0)</f>
        <v>2247.0659999999998</v>
      </c>
      <c r="H39" s="6">
        <f t="shared" si="0"/>
        <v>1760.4229999999998</v>
      </c>
      <c r="I39" s="6">
        <f t="shared" si="1"/>
        <v>856.9340000000002</v>
      </c>
      <c r="J39" s="5">
        <v>0</v>
      </c>
      <c r="K39" s="6" t="s">
        <v>1480</v>
      </c>
      <c r="L39" s="8">
        <v>2247.0659999999998</v>
      </c>
      <c r="M39" s="6" t="s">
        <v>1478</v>
      </c>
      <c r="N39" s="6"/>
      <c r="O39" s="39">
        <v>45925.775694444441</v>
      </c>
    </row>
    <row r="40" spans="1:15" x14ac:dyDescent="0.3">
      <c r="A40" s="6">
        <v>8748140593</v>
      </c>
      <c r="B40" s="6">
        <f>VLOOKUP(A40,PG_FORWARD_SETTLED__1[[order_id]:[Customer_Paid]],107,0)</f>
        <v>3743</v>
      </c>
      <c r="C40" s="6">
        <f>VLOOKUP(A40,PG_FORWARD_SETTLED__1[[order_id]:[Commission]],108,0)</f>
        <v>927.51499999999999</v>
      </c>
      <c r="D40" s="6">
        <f>VLOOKUP(A40,PG_FORWARD_SETTLED__1[[#All],[order_id]:[Tax_On_Commission]],109,0)</f>
        <v>19.032</v>
      </c>
      <c r="E40" s="6">
        <f>VLOOKUP(A40,PG_FORWARD_SETTLED__1[#All],110,0)</f>
        <v>71.98</v>
      </c>
      <c r="F40" s="6">
        <f>VLOOKUP(A40,PG_FORWARD_SETTLED__1[#All],111,0)</f>
        <v>586.83000000000004</v>
      </c>
      <c r="G40" s="6">
        <f>VLOOKUP(A40,PG_FORWARD_SETTLED__1[#All],112,0)</f>
        <v>2724.473</v>
      </c>
      <c r="H40" s="6">
        <f t="shared" si="0"/>
        <v>2137.643</v>
      </c>
      <c r="I40" s="6">
        <f t="shared" si="1"/>
        <v>1018.527</v>
      </c>
      <c r="J40" s="6">
        <f>VLOOKUP(A40,PG_Reverse_Settled__1[#All],103,0)</f>
        <v>132.16</v>
      </c>
      <c r="K40" s="6">
        <f>G40+E40+J40</f>
        <v>2928.6129999999998</v>
      </c>
      <c r="L40" s="7">
        <v>-204.13999999999987</v>
      </c>
      <c r="M40" s="6" t="s">
        <v>1479</v>
      </c>
      <c r="N40" s="6" t="str">
        <f>VLOOKUP(A40,Return!A:L,12,0)</f>
        <v>-</v>
      </c>
      <c r="O40" s="39">
        <v>45941.550694444442</v>
      </c>
    </row>
    <row r="41" spans="1:15" x14ac:dyDescent="0.3">
      <c r="A41" s="6">
        <v>8742706323</v>
      </c>
      <c r="B41" s="6">
        <f>VLOOKUP(A41,PG_FORWARD_SETTLED__1[[order_id]:[Customer_Paid]],107,0)</f>
        <v>368</v>
      </c>
      <c r="C41" s="6">
        <f>VLOOKUP(A41,PG_FORWARD_SETTLED__1[[order_id]:[Commission]],108,0)</f>
        <v>8.6850000000000005</v>
      </c>
      <c r="D41" s="6">
        <f>VLOOKUP(A41,PG_FORWARD_SETTLED__1[[#All],[order_id]:[Tax_On_Commission]],109,0)</f>
        <v>2.1019999999999999</v>
      </c>
      <c r="E41" s="6">
        <f>VLOOKUP(A41,PG_FORWARD_SETTLED__1[#All],110,0)</f>
        <v>31.86</v>
      </c>
      <c r="F41" s="6">
        <f>VLOOKUP(A41,PG_FORWARD_SETTLED__1[#All],111,0)</f>
        <v>19.271999999999998</v>
      </c>
      <c r="G41" s="6">
        <f>VLOOKUP(A41,PG_FORWARD_SETTLED__1[#All],112,0)</f>
        <v>325.35300000000001</v>
      </c>
      <c r="H41" s="6">
        <f t="shared" si="0"/>
        <v>306.08100000000002</v>
      </c>
      <c r="I41" s="6">
        <f t="shared" si="1"/>
        <v>42.646999999999991</v>
      </c>
      <c r="J41" s="5">
        <v>0</v>
      </c>
      <c r="K41" s="6" t="s">
        <v>1480</v>
      </c>
      <c r="L41" s="8">
        <v>325.35300000000001</v>
      </c>
      <c r="M41" s="6" t="s">
        <v>1478</v>
      </c>
      <c r="N41" s="6"/>
      <c r="O41" s="39">
        <v>45938.796527777777</v>
      </c>
    </row>
    <row r="42" spans="1:15" x14ac:dyDescent="0.3">
      <c r="A42" s="6">
        <v>8725349158</v>
      </c>
      <c r="B42" s="6">
        <f>VLOOKUP(A42,PG_FORWARD_SETTLED__1[[order_id]:[Customer_Paid]],107,0)</f>
        <v>2198</v>
      </c>
      <c r="C42" s="6">
        <f>VLOOKUP(A42,PG_FORWARD_SETTLED__1[[order_id]:[Commission]],108,0)</f>
        <v>570.601</v>
      </c>
      <c r="D42" s="6">
        <f>VLOOKUP(A42,PG_FORWARD_SETTLED__1[[#All],[order_id]:[Tax_On_Commission]],109,0)</f>
        <v>12.56</v>
      </c>
      <c r="E42" s="6">
        <f>VLOOKUP(A42,PG_FORWARD_SETTLED__1[#All],110,0)</f>
        <v>71.98</v>
      </c>
      <c r="F42" s="6">
        <f>VLOOKUP(A42,PG_FORWARD_SETTLED__1[#All],111,0)</f>
        <v>115.137</v>
      </c>
      <c r="G42" s="6">
        <f>VLOOKUP(A42,PG_FORWARD_SETTLED__1[#All],112,0)</f>
        <v>1542.8589999999999</v>
      </c>
      <c r="H42" s="6">
        <f t="shared" si="0"/>
        <v>1427.722</v>
      </c>
      <c r="I42" s="6">
        <f t="shared" si="1"/>
        <v>655.14100000000008</v>
      </c>
      <c r="J42" s="6">
        <f>VLOOKUP(A42,PG_Reverse_Settled__1[#All],103,0)</f>
        <v>197.06</v>
      </c>
      <c r="K42" s="6">
        <f>G42+E42+J42</f>
        <v>1811.8989999999999</v>
      </c>
      <c r="L42" s="7">
        <v>-269.03999999999996</v>
      </c>
      <c r="M42" s="6" t="s">
        <v>1479</v>
      </c>
      <c r="N42" s="6" t="str">
        <f>VLOOKUP(A42,Return!A:L,12,0)</f>
        <v>I did not like the fit</v>
      </c>
      <c r="O42" s="39">
        <v>45931.8</v>
      </c>
    </row>
    <row r="43" spans="1:15" x14ac:dyDescent="0.3">
      <c r="A43" s="6">
        <v>8664301435</v>
      </c>
      <c r="B43" s="6">
        <f>VLOOKUP(A43,PG_FORWARD_SETTLED__1[[order_id]:[Customer_Paid]],107,0)</f>
        <v>1108.99</v>
      </c>
      <c r="C43" s="6">
        <f>VLOOKUP(A43,PG_FORWARD_SETTLED__1[[order_id]:[Commission]],108,0)</f>
        <v>248.636</v>
      </c>
      <c r="D43" s="6">
        <f>VLOOKUP(A43,PG_FORWARD_SETTLED__1[[#All],[order_id]:[Tax_On_Commission]],109,0)</f>
        <v>5.9409999999999998</v>
      </c>
      <c r="E43" s="6">
        <f>VLOOKUP(A43,PG_FORWARD_SETTLED__1[#All],110,0)</f>
        <v>53.1</v>
      </c>
      <c r="F43" s="6">
        <f>VLOOKUP(A43,PG_FORWARD_SETTLED__1[#All],111,0)</f>
        <v>123.77099999999999</v>
      </c>
      <c r="G43" s="6">
        <f>VLOOKUP(A43,PG_FORWARD_SETTLED__1[#All],112,0)</f>
        <v>801.31299999999999</v>
      </c>
      <c r="H43" s="6">
        <f t="shared" si="0"/>
        <v>677.54200000000003</v>
      </c>
      <c r="I43" s="6">
        <f t="shared" si="1"/>
        <v>307.67700000000002</v>
      </c>
      <c r="J43" s="5">
        <v>0</v>
      </c>
      <c r="K43" s="6" t="s">
        <v>1480</v>
      </c>
      <c r="L43" s="8">
        <v>801.31299999999999</v>
      </c>
      <c r="M43" s="6" t="s">
        <v>1478</v>
      </c>
      <c r="N43" s="6"/>
      <c r="O43" s="39">
        <v>45913.450694444444</v>
      </c>
    </row>
    <row r="44" spans="1:15" x14ac:dyDescent="0.3">
      <c r="A44" s="6">
        <v>8740468522</v>
      </c>
      <c r="B44" s="6">
        <f>VLOOKUP(A44,PG_FORWARD_SETTLED__1[[order_id]:[Customer_Paid]],107,0)</f>
        <v>391</v>
      </c>
      <c r="C44" s="6">
        <f>VLOOKUP(A44,PG_FORWARD_SETTLED__1[[order_id]:[Commission]],108,0)</f>
        <v>9.2279999999999998</v>
      </c>
      <c r="D44" s="6">
        <f>VLOOKUP(A44,PG_FORWARD_SETTLED__1[[#All],[order_id]:[Tax_On_Commission]],109,0)</f>
        <v>2.234</v>
      </c>
      <c r="E44" s="6">
        <f>VLOOKUP(A44,PG_FORWARD_SETTLED__1[#All],110,0)</f>
        <v>31.86</v>
      </c>
      <c r="F44" s="6">
        <f>VLOOKUP(A44,PG_FORWARD_SETTLED__1[#All],111,0)</f>
        <v>20.481999999999999</v>
      </c>
      <c r="G44" s="6">
        <f>VLOOKUP(A44,PG_FORWARD_SETTLED__1[#All],112,0)</f>
        <v>347.678</v>
      </c>
      <c r="H44" s="6">
        <f t="shared" si="0"/>
        <v>327.19600000000003</v>
      </c>
      <c r="I44" s="6">
        <f t="shared" si="1"/>
        <v>43.322000000000003</v>
      </c>
      <c r="J44" s="6">
        <f>VLOOKUP(A44,PG_Reverse_Settled__1[#All],103,0)</f>
        <v>197.06</v>
      </c>
      <c r="K44" s="6">
        <f t="shared" ref="K44:K47" si="6">G44+E44+J44</f>
        <v>576.59799999999996</v>
      </c>
      <c r="L44" s="7">
        <v>-228.91999999999996</v>
      </c>
      <c r="M44" s="6" t="s">
        <v>1479</v>
      </c>
      <c r="N44" s="6" t="str">
        <f>VLOOKUP(A44,Return!A:L,12,0)</f>
        <v>I did not like the fit</v>
      </c>
      <c r="O44" s="39">
        <v>45937.797222222223</v>
      </c>
    </row>
    <row r="45" spans="1:15" x14ac:dyDescent="0.3">
      <c r="A45" s="6">
        <v>8700420125</v>
      </c>
      <c r="B45" s="6">
        <f>VLOOKUP(A45,PG_FORWARD_SETTLED__1[[order_id]:[Customer_Paid]],107,0)</f>
        <v>3119</v>
      </c>
      <c r="C45" s="6">
        <f>VLOOKUP(A45,PG_FORWARD_SETTLED__1[[order_id]:[Commission]],108,0)</f>
        <v>662.476</v>
      </c>
      <c r="D45" s="6">
        <f>VLOOKUP(A45,PG_FORWARD_SETTLED__1[[#All],[order_id]:[Tax_On_Commission]],109,0)</f>
        <v>15.858999999999998</v>
      </c>
      <c r="E45" s="6">
        <f>VLOOKUP(A45,PG_FORWARD_SETTLED__1[#All],110,0)</f>
        <v>71.98</v>
      </c>
      <c r="F45" s="6">
        <f>VLOOKUP(A45,PG_FORWARD_SETTLED__1[#All],111,0)</f>
        <v>488.99599999999998</v>
      </c>
      <c r="G45" s="6">
        <f>VLOOKUP(A45,PG_FORWARD_SETTLED__1[#All],112,0)</f>
        <v>2368.6849999999999</v>
      </c>
      <c r="H45" s="6">
        <f t="shared" si="0"/>
        <v>1879.6889999999999</v>
      </c>
      <c r="I45" s="6">
        <f t="shared" si="1"/>
        <v>750.31500000000005</v>
      </c>
      <c r="J45" s="6">
        <f>VLOOKUP(A45,PG_Reverse_Settled__1[#All],103,0)</f>
        <v>132.16</v>
      </c>
      <c r="K45" s="6">
        <f t="shared" si="6"/>
        <v>2572.8249999999998</v>
      </c>
      <c r="L45" s="7">
        <v>-204.13999999999987</v>
      </c>
      <c r="M45" s="6" t="s">
        <v>1479</v>
      </c>
      <c r="N45" s="6" t="str">
        <f>VLOOKUP(A45,Return!A:L,12,0)</f>
        <v>I did not like the fit</v>
      </c>
      <c r="O45" s="39">
        <v>45923.446527777778</v>
      </c>
    </row>
    <row r="46" spans="1:15" x14ac:dyDescent="0.3">
      <c r="A46" s="6">
        <v>8717347910</v>
      </c>
      <c r="B46" s="6">
        <f>VLOOKUP(A46,PG_FORWARD_SETTLED__1[[order_id]:[Customer_Paid]],107,0)</f>
        <v>3119</v>
      </c>
      <c r="C46" s="6">
        <f>VLOOKUP(A46,PG_FORWARD_SETTLED__1[[order_id]:[Commission]],108,0)</f>
        <v>662.476</v>
      </c>
      <c r="D46" s="6">
        <f>VLOOKUP(A46,PG_FORWARD_SETTLED__1[[#All],[order_id]:[Tax_On_Commission]],109,0)</f>
        <v>15.858999999999998</v>
      </c>
      <c r="E46" s="6">
        <f>VLOOKUP(A46,PG_FORWARD_SETTLED__1[#All],110,0)</f>
        <v>71.98</v>
      </c>
      <c r="F46" s="6">
        <f>VLOOKUP(A46,PG_FORWARD_SETTLED__1[#All],111,0)</f>
        <v>488.99599999999998</v>
      </c>
      <c r="G46" s="6">
        <f>VLOOKUP(A46,PG_FORWARD_SETTLED__1[#All],112,0)</f>
        <v>2368.6849999999999</v>
      </c>
      <c r="H46" s="6">
        <f t="shared" si="0"/>
        <v>1879.6889999999999</v>
      </c>
      <c r="I46" s="6">
        <f t="shared" si="1"/>
        <v>750.31500000000005</v>
      </c>
      <c r="J46" s="6">
        <f>VLOOKUP(A46,PG_Reverse_Settled__1[#All],103,0)</f>
        <v>197.06</v>
      </c>
      <c r="K46" s="6">
        <f t="shared" si="6"/>
        <v>2637.7249999999999</v>
      </c>
      <c r="L46" s="7">
        <v>-269.03999999999996</v>
      </c>
      <c r="M46" s="6" t="s">
        <v>1479</v>
      </c>
      <c r="N46" s="6" t="str">
        <f>VLOOKUP(A46,Return!A:L,12,0)</f>
        <v>I did not like the fit</v>
      </c>
      <c r="O46" s="39">
        <v>45930.615277777775</v>
      </c>
    </row>
    <row r="47" spans="1:15" x14ac:dyDescent="0.3">
      <c r="A47" s="6">
        <v>8695924416</v>
      </c>
      <c r="B47" s="6">
        <f>VLOOKUP(A47,PG_FORWARD_SETTLED__1[[order_id]:[Customer_Paid]],107,0)</f>
        <v>2244</v>
      </c>
      <c r="C47" s="6">
        <f>VLOOKUP(A47,PG_FORWARD_SETTLED__1[[order_id]:[Commission]],108,0)</f>
        <v>582.54200000000003</v>
      </c>
      <c r="D47" s="6">
        <f>VLOOKUP(A47,PG_FORWARD_SETTLED__1[[#All],[order_id]:[Tax_On_Commission]],109,0)</f>
        <v>12.823</v>
      </c>
      <c r="E47" s="6">
        <f>VLOOKUP(A47,PG_FORWARD_SETTLED__1[#All],110,0)</f>
        <v>71.98</v>
      </c>
      <c r="F47" s="6">
        <f>VLOOKUP(A47,PG_FORWARD_SETTLED__1[#All],111,0)</f>
        <v>117.54599999999999</v>
      </c>
      <c r="G47" s="6">
        <f>VLOOKUP(A47,PG_FORWARD_SETTLED__1[#All],112,0)</f>
        <v>1576.655</v>
      </c>
      <c r="H47" s="6">
        <f t="shared" si="0"/>
        <v>1459.1089999999999</v>
      </c>
      <c r="I47" s="6">
        <f t="shared" si="1"/>
        <v>667.34500000000003</v>
      </c>
      <c r="J47" s="6">
        <f>VLOOKUP(A47,PG_Reverse_Settled__1[#All],103,0)</f>
        <v>197.06</v>
      </c>
      <c r="K47" s="6">
        <f t="shared" si="6"/>
        <v>1845.6949999999999</v>
      </c>
      <c r="L47" s="7">
        <v>-269.03999999999996</v>
      </c>
      <c r="M47" s="6" t="s">
        <v>1479</v>
      </c>
      <c r="N47" s="6" t="str">
        <f>VLOOKUP(A47,Return!A:L,12,0)</f>
        <v>Received a poor quality product</v>
      </c>
      <c r="O47" s="39">
        <v>45922.443055555559</v>
      </c>
    </row>
    <row r="48" spans="1:15" x14ac:dyDescent="0.3">
      <c r="A48" s="6">
        <v>8672940065</v>
      </c>
      <c r="B48" s="6">
        <f>VLOOKUP(A48,PG_FORWARD_SETTLED__1[[order_id]:[Customer_Paid]],107,0)</f>
        <v>3544</v>
      </c>
      <c r="C48" s="6">
        <f>VLOOKUP(A48,PG_FORWARD_SETTLED__1[[order_id]:[Commission]],108,0)</f>
        <v>920.02200000000005</v>
      </c>
      <c r="D48" s="6">
        <f>VLOOKUP(A48,PG_FORWARD_SETTLED__1[[#All],[order_id]:[Tax_On_Commission]],109,0)</f>
        <v>18.984999999999999</v>
      </c>
      <c r="E48" s="6">
        <f>VLOOKUP(A48,PG_FORWARD_SETTLED__1[#All],110,0)</f>
        <v>71.98</v>
      </c>
      <c r="F48" s="6">
        <f>VLOOKUP(A48,PG_FORWARD_SETTLED__1[#All],111,0)</f>
        <v>395.53100000000001</v>
      </c>
      <c r="G48" s="6">
        <f>VLOOKUP(A48,PG_FORWARD_SETTLED__1[#All],112,0)</f>
        <v>2533.0129999999999</v>
      </c>
      <c r="H48" s="6">
        <f t="shared" si="0"/>
        <v>2137.482</v>
      </c>
      <c r="I48" s="6">
        <f t="shared" si="1"/>
        <v>1010.9870000000001</v>
      </c>
      <c r="J48" s="5">
        <v>0</v>
      </c>
      <c r="K48" s="6" t="s">
        <v>1480</v>
      </c>
      <c r="L48" s="8">
        <v>2533.0129999999999</v>
      </c>
      <c r="M48" s="6" t="s">
        <v>1478</v>
      </c>
      <c r="N48" s="6"/>
      <c r="O48" s="39">
        <v>45916.459722222222</v>
      </c>
    </row>
    <row r="49" spans="1:15" x14ac:dyDescent="0.3">
      <c r="A49" s="6">
        <v>8690064005</v>
      </c>
      <c r="B49" s="6">
        <f>VLOOKUP(A49,PG_FORWARD_SETTLED__1[[order_id]:[Customer_Paid]],107,0)</f>
        <v>2719</v>
      </c>
      <c r="C49" s="6">
        <f>VLOOKUP(A49,PG_FORWARD_SETTLED__1[[order_id]:[Commission]],108,0)</f>
        <v>705.85199999999998</v>
      </c>
      <c r="D49" s="6">
        <f>VLOOKUP(A49,PG_FORWARD_SETTLED__1[[#All],[order_id]:[Tax_On_Commission]],109,0)</f>
        <v>13.825000000000001</v>
      </c>
      <c r="E49" s="6">
        <f>VLOOKUP(A49,PG_FORWARD_SETTLED__1[#All],110,0)</f>
        <v>71.98</v>
      </c>
      <c r="F49" s="6">
        <f>VLOOKUP(A49,PG_FORWARD_SETTLED__1[#All],111,0)</f>
        <v>426.28100000000001</v>
      </c>
      <c r="G49" s="6">
        <f>VLOOKUP(A49,PG_FORWARD_SETTLED__1[#All],112,0)</f>
        <v>1927.3430000000001</v>
      </c>
      <c r="H49" s="6">
        <f t="shared" si="0"/>
        <v>1501.0620000000001</v>
      </c>
      <c r="I49" s="6">
        <f t="shared" si="1"/>
        <v>791.65699999999993</v>
      </c>
      <c r="J49" s="5">
        <v>0</v>
      </c>
      <c r="K49" s="6" t="s">
        <v>1480</v>
      </c>
      <c r="L49" s="8">
        <v>1927.3430000000001</v>
      </c>
      <c r="M49" s="6" t="s">
        <v>1478</v>
      </c>
      <c r="N49" s="6"/>
      <c r="O49" s="39">
        <v>45922.443055555559</v>
      </c>
    </row>
    <row r="50" spans="1:15" x14ac:dyDescent="0.3">
      <c r="A50" s="6">
        <v>8681830415</v>
      </c>
      <c r="B50" s="6">
        <f>VLOOKUP(A50,PG_FORWARD_SETTLED__1[[order_id]:[Customer_Paid]],107,0)</f>
        <v>3544</v>
      </c>
      <c r="C50" s="6">
        <f>VLOOKUP(A50,PG_FORWARD_SETTLED__1[[order_id]:[Commission]],108,0)</f>
        <v>920.02200000000005</v>
      </c>
      <c r="D50" s="6">
        <f>VLOOKUP(A50,PG_FORWARD_SETTLED__1[[#All],[order_id]:[Tax_On_Commission]],109,0)</f>
        <v>18.984999999999999</v>
      </c>
      <c r="E50" s="6">
        <f>VLOOKUP(A50,PG_FORWARD_SETTLED__1[#All],110,0)</f>
        <v>71.98</v>
      </c>
      <c r="F50" s="6">
        <f>VLOOKUP(A50,PG_FORWARD_SETTLED__1[#All],111,0)</f>
        <v>395.53100000000001</v>
      </c>
      <c r="G50" s="6">
        <f>VLOOKUP(A50,PG_FORWARD_SETTLED__1[#All],112,0)</f>
        <v>2533.0129999999999</v>
      </c>
      <c r="H50" s="6">
        <f t="shared" si="0"/>
        <v>2137.482</v>
      </c>
      <c r="I50" s="6">
        <f t="shared" si="1"/>
        <v>1010.9870000000001</v>
      </c>
      <c r="J50" s="6">
        <f>VLOOKUP(A50,PG_Reverse_Settled__1[#All],103,0)</f>
        <v>197.06</v>
      </c>
      <c r="K50" s="6">
        <f t="shared" ref="K50:K51" si="7">G50+E50+J50</f>
        <v>2802.0529999999999</v>
      </c>
      <c r="L50" s="7">
        <v>-269.03999999999996</v>
      </c>
      <c r="M50" s="6" t="s">
        <v>1479</v>
      </c>
      <c r="N50" s="6" t="str">
        <f>VLOOKUP(A50,Return!A:L,12,0)</f>
        <v>-</v>
      </c>
      <c r="O50" s="39">
        <v>45919.434027777781</v>
      </c>
    </row>
    <row r="51" spans="1:15" x14ac:dyDescent="0.3">
      <c r="A51" s="6">
        <v>8663980354</v>
      </c>
      <c r="B51" s="6">
        <f>VLOOKUP(A51,PG_FORWARD_SETTLED__1[[order_id]:[Customer_Paid]],107,0)</f>
        <v>4193.99</v>
      </c>
      <c r="C51" s="6">
        <f>VLOOKUP(A51,PG_FORWARD_SETTLED__1[[order_id]:[Commission]],108,0)</f>
        <v>1336.2049999999999</v>
      </c>
      <c r="D51" s="6">
        <f>VLOOKUP(A51,PG_FORWARD_SETTLED__1[[#All],[order_id]:[Tax_On_Commission]],109,0)</f>
        <v>22.468</v>
      </c>
      <c r="E51" s="6">
        <f>VLOOKUP(A51,PG_FORWARD_SETTLED__1[#All],110,0)</f>
        <v>71.98</v>
      </c>
      <c r="F51" s="6">
        <f>VLOOKUP(A51,PG_FORWARD_SETTLED__1[#All],111,0)</f>
        <v>468.08300000000003</v>
      </c>
      <c r="G51" s="6">
        <f>VLOOKUP(A51,PG_FORWARD_SETTLED__1[#All],112,0)</f>
        <v>2763.337</v>
      </c>
      <c r="H51" s="6">
        <f t="shared" si="0"/>
        <v>2295.2539999999999</v>
      </c>
      <c r="I51" s="6">
        <f t="shared" si="1"/>
        <v>1430.6529999999998</v>
      </c>
      <c r="J51" s="6">
        <f>VLOOKUP(A51,PG_Reverse_Settled__1[#All],103,0)</f>
        <v>197.06</v>
      </c>
      <c r="K51" s="6">
        <f t="shared" si="7"/>
        <v>3032.377</v>
      </c>
      <c r="L51" s="7">
        <v>-269.03999999999996</v>
      </c>
      <c r="M51" s="6" t="s">
        <v>1479</v>
      </c>
      <c r="N51" s="6" t="str">
        <f>VLOOKUP(A51,Return!A:L,12,0)</f>
        <v>-</v>
      </c>
      <c r="O51" s="39">
        <v>45912.803472222222</v>
      </c>
    </row>
    <row r="52" spans="1:15" x14ac:dyDescent="0.3">
      <c r="A52" s="6">
        <v>8737492325</v>
      </c>
      <c r="B52" s="6">
        <f>VLOOKUP(A52,PG_FORWARD_SETTLED__1[[order_id]:[Customer_Paid]],107,0)</f>
        <v>3013</v>
      </c>
      <c r="C52" s="6">
        <f>VLOOKUP(A52,PG_FORWARD_SETTLED__1[[order_id]:[Commission]],108,0)</f>
        <v>639.96100000000001</v>
      </c>
      <c r="D52" s="6">
        <f>VLOOKUP(A52,PG_FORWARD_SETTLED__1[[#All],[order_id]:[Tax_On_Commission]],109,0)</f>
        <v>15.32</v>
      </c>
      <c r="E52" s="6">
        <f>VLOOKUP(A52,PG_FORWARD_SETTLED__1[#All],110,0)</f>
        <v>71.98</v>
      </c>
      <c r="F52" s="6">
        <f>VLOOKUP(A52,PG_FORWARD_SETTLED__1[#All],111,0)</f>
        <v>472.37700000000001</v>
      </c>
      <c r="G52" s="6">
        <f>VLOOKUP(A52,PG_FORWARD_SETTLED__1[#All],112,0)</f>
        <v>2285.7389999999996</v>
      </c>
      <c r="H52" s="6">
        <f t="shared" si="0"/>
        <v>1813.3619999999996</v>
      </c>
      <c r="I52" s="6">
        <f t="shared" si="1"/>
        <v>727.26100000000042</v>
      </c>
      <c r="J52" s="5">
        <v>0</v>
      </c>
      <c r="K52" s="6" t="s">
        <v>1480</v>
      </c>
      <c r="L52" s="8">
        <v>2285.7389999999996</v>
      </c>
      <c r="M52" s="6" t="s">
        <v>1478</v>
      </c>
      <c r="N52" s="6"/>
      <c r="O52" s="39">
        <v>45936.454861111109</v>
      </c>
    </row>
    <row r="53" spans="1:15" x14ac:dyDescent="0.3">
      <c r="A53" s="6">
        <v>8683798730</v>
      </c>
      <c r="B53" s="6">
        <f>VLOOKUP(A53,PG_FORWARD_SETTLED__1[[order_id]:[Customer_Paid]],107,0)</f>
        <v>2293</v>
      </c>
      <c r="C53" s="6">
        <f>VLOOKUP(A53,PG_FORWARD_SETTLED__1[[order_id]:[Commission]],108,0)</f>
        <v>730.55</v>
      </c>
      <c r="D53" s="6">
        <f>VLOOKUP(A53,PG_FORWARD_SETTLED__1[[#All],[order_id]:[Tax_On_Commission]],109,0)</f>
        <v>12.283000000000001</v>
      </c>
      <c r="E53" s="6">
        <f>VLOOKUP(A53,PG_FORWARD_SETTLED__1[#All],110,0)</f>
        <v>71.97999999999999</v>
      </c>
      <c r="F53" s="6">
        <f>VLOOKUP(A53,PG_FORWARD_SETTLED__1[#All],111,0)</f>
        <v>255.916</v>
      </c>
      <c r="G53" s="6">
        <f>VLOOKUP(A53,PG_FORWARD_SETTLED__1[#All],112,0)</f>
        <v>1478.1870000000001</v>
      </c>
      <c r="H53" s="6">
        <f t="shared" si="0"/>
        <v>1222.2710000000002</v>
      </c>
      <c r="I53" s="6">
        <f t="shared" si="1"/>
        <v>814.81299999999987</v>
      </c>
      <c r="J53" s="6">
        <f>VLOOKUP(A53,PG_Reverse_Settled__1[#All],103,0)</f>
        <v>197.06</v>
      </c>
      <c r="K53" s="6">
        <f t="shared" ref="K53:K54" si="8">G53+E53+J53</f>
        <v>1747.2270000000001</v>
      </c>
      <c r="L53" s="7">
        <v>-269.03999999999996</v>
      </c>
      <c r="M53" s="6" t="s">
        <v>1479</v>
      </c>
      <c r="N53" s="6" t="str">
        <f>VLOOKUP(A53,Return!A:L,12,0)</f>
        <v>-</v>
      </c>
      <c r="O53" s="39">
        <v>45920.473611111112</v>
      </c>
    </row>
    <row r="54" spans="1:15" x14ac:dyDescent="0.3">
      <c r="A54" s="6">
        <v>8741406110</v>
      </c>
      <c r="B54" s="6">
        <f>VLOOKUP(A54,PG_FORWARD_SETTLED__1[[order_id]:[Customer_Paid]],107,0)</f>
        <v>3593.99</v>
      </c>
      <c r="C54" s="6">
        <f>VLOOKUP(A54,PG_FORWARD_SETTLED__1[[order_id]:[Commission]],108,0)</f>
        <v>933</v>
      </c>
      <c r="D54" s="6">
        <f>VLOOKUP(A54,PG_FORWARD_SETTLED__1[[#All],[order_id]:[Tax_On_Commission]],109,0)</f>
        <v>18.274999999999999</v>
      </c>
      <c r="E54" s="6">
        <f>VLOOKUP(A54,PG_FORWARD_SETTLED__1[#All],110,0)</f>
        <v>71.98</v>
      </c>
      <c r="F54" s="6">
        <f>VLOOKUP(A54,PG_FORWARD_SETTLED__1[#All],111,0)</f>
        <v>563.46900000000005</v>
      </c>
      <c r="G54" s="6">
        <f>VLOOKUP(A54,PG_FORWARD_SETTLED__1[#All],112,0)</f>
        <v>2570.7349999999997</v>
      </c>
      <c r="H54" s="6">
        <f t="shared" si="0"/>
        <v>2007.2659999999996</v>
      </c>
      <c r="I54" s="6">
        <f t="shared" si="1"/>
        <v>1023.2550000000001</v>
      </c>
      <c r="J54" s="6">
        <f>VLOOKUP(A54,PG_Reverse_Settled__1[#All],103,0)</f>
        <v>197.06</v>
      </c>
      <c r="K54" s="6">
        <f t="shared" si="8"/>
        <v>2839.7749999999996</v>
      </c>
      <c r="L54" s="7">
        <v>-269.03999999999996</v>
      </c>
      <c r="M54" s="6" t="s">
        <v>1479</v>
      </c>
      <c r="N54" s="6" t="str">
        <f>VLOOKUP(A54,Return!A:L,12,0)</f>
        <v>-</v>
      </c>
      <c r="O54" s="39">
        <v>45938.423611111109</v>
      </c>
    </row>
    <row r="55" spans="1:15" x14ac:dyDescent="0.3">
      <c r="A55" s="6">
        <v>8714990694</v>
      </c>
      <c r="B55" s="6">
        <f>VLOOKUP(A55,PG_FORWARD_SETTLED__1[[order_id]:[Customer_Paid]],107,0)</f>
        <v>2150</v>
      </c>
      <c r="C55" s="6">
        <f>VLOOKUP(A55,PG_FORWARD_SETTLED__1[[order_id]:[Commission]],108,0)</f>
        <v>532.77</v>
      </c>
      <c r="D55" s="6">
        <f>VLOOKUP(A55,PG_FORWARD_SETTLED__1[[#All],[order_id]:[Tax_On_Commission]],109,0)</f>
        <v>12.286</v>
      </c>
      <c r="E55" s="6">
        <f>VLOOKUP(A55,PG_FORWARD_SETTLED__1[#All],110,0)</f>
        <v>71.98</v>
      </c>
      <c r="F55" s="6">
        <f>VLOOKUP(A55,PG_FORWARD_SETTLED__1[#All],111,0)</f>
        <v>112.61799999999999</v>
      </c>
      <c r="G55" s="6">
        <f>VLOOKUP(A55,PG_FORWARD_SETTLED__1[#All],112,0)</f>
        <v>1532.9639999999999</v>
      </c>
      <c r="H55" s="6">
        <f t="shared" si="0"/>
        <v>1420.346</v>
      </c>
      <c r="I55" s="6">
        <f t="shared" si="1"/>
        <v>617.03600000000006</v>
      </c>
      <c r="J55" s="5">
        <v>0</v>
      </c>
      <c r="K55" s="6" t="s">
        <v>1480</v>
      </c>
      <c r="L55" s="8">
        <v>1532.9639999999999</v>
      </c>
      <c r="M55" s="6" t="s">
        <v>1478</v>
      </c>
      <c r="N55" s="6"/>
      <c r="O55" s="39">
        <v>45929.449305555558</v>
      </c>
    </row>
    <row r="56" spans="1:15" x14ac:dyDescent="0.3">
      <c r="A56" s="6">
        <v>8670260084</v>
      </c>
      <c r="B56" s="6">
        <f>VLOOKUP(A56,PG_FORWARD_SETTLED__1[[order_id]:[Customer_Paid]],107,0)</f>
        <v>3544</v>
      </c>
      <c r="C56" s="6">
        <f>VLOOKUP(A56,PG_FORWARD_SETTLED__1[[order_id]:[Commission]],108,0)</f>
        <v>920.02200000000005</v>
      </c>
      <c r="D56" s="6">
        <f>VLOOKUP(A56,PG_FORWARD_SETTLED__1[[#All],[order_id]:[Tax_On_Commission]],109,0)</f>
        <v>18.984999999999999</v>
      </c>
      <c r="E56" s="6">
        <f>VLOOKUP(A56,PG_FORWARD_SETTLED__1[#All],110,0)</f>
        <v>71.98</v>
      </c>
      <c r="F56" s="6">
        <f>VLOOKUP(A56,PG_FORWARD_SETTLED__1[#All],111,0)</f>
        <v>395.53100000000001</v>
      </c>
      <c r="G56" s="6">
        <f>VLOOKUP(A56,PG_FORWARD_SETTLED__1[#All],112,0)</f>
        <v>2533.0129999999999</v>
      </c>
      <c r="H56" s="6">
        <f t="shared" si="0"/>
        <v>2137.482</v>
      </c>
      <c r="I56" s="6">
        <f t="shared" si="1"/>
        <v>1010.9870000000001</v>
      </c>
      <c r="J56" s="6">
        <f>VLOOKUP(A56,PG_Reverse_Settled__1[#All],103,0)</f>
        <v>197.06</v>
      </c>
      <c r="K56" s="6">
        <f t="shared" ref="K56:K57" si="9">G56+E56+J56</f>
        <v>2802.0529999999999</v>
      </c>
      <c r="L56" s="7">
        <v>-269.03999999999996</v>
      </c>
      <c r="M56" s="6" t="s">
        <v>1479</v>
      </c>
      <c r="N56" s="6" t="str">
        <f>VLOOKUP(A56,Return!A:L,12,0)</f>
        <v>-</v>
      </c>
      <c r="O56" s="39">
        <v>45915.47152777778</v>
      </c>
    </row>
    <row r="57" spans="1:15" x14ac:dyDescent="0.3">
      <c r="A57" s="6">
        <v>8695941287</v>
      </c>
      <c r="B57" s="6">
        <f>VLOOKUP(A57,PG_FORWARD_SETTLED__1[[order_id]:[Customer_Paid]],107,0)</f>
        <v>3564</v>
      </c>
      <c r="C57" s="6">
        <f>VLOOKUP(A57,PG_FORWARD_SETTLED__1[[order_id]:[Commission]],108,0)</f>
        <v>883.15899999999999</v>
      </c>
      <c r="D57" s="6">
        <f>VLOOKUP(A57,PG_FORWARD_SETTLED__1[[#All],[order_id]:[Tax_On_Commission]],109,0)</f>
        <v>18.122</v>
      </c>
      <c r="E57" s="6">
        <f>VLOOKUP(A57,PG_FORWARD_SETTLED__1[#All],110,0)</f>
        <v>71.98</v>
      </c>
      <c r="F57" s="6">
        <f>VLOOKUP(A57,PG_FORWARD_SETTLED__1[#All],111,0)</f>
        <v>558.76199999999994</v>
      </c>
      <c r="G57" s="6">
        <f>VLOOKUP(A57,PG_FORWARD_SETTLED__1[#All],112,0)</f>
        <v>2590.739</v>
      </c>
      <c r="H57" s="6">
        <f t="shared" si="0"/>
        <v>2031.9770000000001</v>
      </c>
      <c r="I57" s="6">
        <f t="shared" si="1"/>
        <v>973.26099999999997</v>
      </c>
      <c r="J57" s="6">
        <f>VLOOKUP(A57,PG_Reverse_Settled__1[#All],103,0)</f>
        <v>132.16</v>
      </c>
      <c r="K57" s="6">
        <f t="shared" si="9"/>
        <v>2794.8789999999999</v>
      </c>
      <c r="L57" s="7">
        <v>-204.13999999999987</v>
      </c>
      <c r="M57" s="6" t="s">
        <v>1479</v>
      </c>
      <c r="N57" s="6" t="str">
        <f>VLOOKUP(A57,Return!A:L,12,0)</f>
        <v>-</v>
      </c>
      <c r="O57" s="39">
        <v>45922.443055555559</v>
      </c>
    </row>
    <row r="58" spans="1:15" x14ac:dyDescent="0.3">
      <c r="A58" s="6">
        <v>8739963006</v>
      </c>
      <c r="B58" s="6">
        <f>VLOOKUP(A58,PG_FORWARD_SETTLED__1[[order_id]:[Customer_Paid]],107,0)</f>
        <v>2410</v>
      </c>
      <c r="C58" s="6">
        <f>VLOOKUP(A58,PG_FORWARD_SETTLED__1[[order_id]:[Commission]],108,0)</f>
        <v>597.19799999999998</v>
      </c>
      <c r="D58" s="6">
        <f>VLOOKUP(A58,PG_FORWARD_SETTLED__1[[#All],[order_id]:[Tax_On_Commission]],109,0)</f>
        <v>13.771000000000001</v>
      </c>
      <c r="E58" s="6">
        <f>VLOOKUP(A58,PG_FORWARD_SETTLED__1[#All],110,0)</f>
        <v>71.98</v>
      </c>
      <c r="F58" s="6">
        <f>VLOOKUP(A58,PG_FORWARD_SETTLED__1[#All],111,0)</f>
        <v>126.236</v>
      </c>
      <c r="G58" s="6">
        <f>VLOOKUP(A58,PG_FORWARD_SETTLED__1[#All],112,0)</f>
        <v>1727.0510000000002</v>
      </c>
      <c r="H58" s="6">
        <f t="shared" si="0"/>
        <v>1600.8150000000001</v>
      </c>
      <c r="I58" s="6">
        <f t="shared" si="1"/>
        <v>682.94899999999984</v>
      </c>
      <c r="J58" s="5">
        <v>0</v>
      </c>
      <c r="K58" s="6" t="s">
        <v>1480</v>
      </c>
      <c r="L58" s="8">
        <v>1727.0510000000002</v>
      </c>
      <c r="M58" s="6" t="s">
        <v>1478</v>
      </c>
      <c r="N58" s="6"/>
      <c r="O58" s="39">
        <v>45937.468055555553</v>
      </c>
    </row>
    <row r="59" spans="1:15" x14ac:dyDescent="0.3">
      <c r="A59" s="6">
        <v>8728913393</v>
      </c>
      <c r="B59" s="6">
        <f>VLOOKUP(A59,PG_FORWARD_SETTLED__1[[order_id]:[Customer_Paid]],107,0)</f>
        <v>1644</v>
      </c>
      <c r="C59" s="6">
        <f>VLOOKUP(A59,PG_FORWARD_SETTLED__1[[order_id]:[Commission]],108,0)</f>
        <v>543.178</v>
      </c>
      <c r="D59" s="6">
        <f>VLOOKUP(A59,PG_FORWARD_SETTLED__1[[#All],[order_id]:[Tax_On_Commission]],109,0)</f>
        <v>9.3949999999999996</v>
      </c>
      <c r="E59" s="6">
        <f>VLOOKUP(A59,PG_FORWARD_SETTLED__1[#All],110,0)</f>
        <v>53.1</v>
      </c>
      <c r="F59" s="6">
        <f>VLOOKUP(A59,PG_FORWARD_SETTLED__1[#All],111,0)</f>
        <v>86.108999999999995</v>
      </c>
      <c r="G59" s="6">
        <f>VLOOKUP(A59,PG_FORWARD_SETTLED__1[#All],112,0)</f>
        <v>1038.3270000000002</v>
      </c>
      <c r="H59" s="6">
        <f t="shared" si="0"/>
        <v>952.21800000000019</v>
      </c>
      <c r="I59" s="6">
        <f t="shared" si="1"/>
        <v>605.67299999999977</v>
      </c>
      <c r="J59" s="5">
        <v>0</v>
      </c>
      <c r="K59" s="6" t="s">
        <v>1480</v>
      </c>
      <c r="L59" s="8">
        <v>1038.3270000000002</v>
      </c>
      <c r="M59" s="6" t="s">
        <v>1478</v>
      </c>
      <c r="N59" s="6"/>
      <c r="O59" s="39">
        <v>45933.480555555558</v>
      </c>
    </row>
    <row r="60" spans="1:15" x14ac:dyDescent="0.3">
      <c r="A60" s="6">
        <v>8746617713</v>
      </c>
      <c r="B60" s="6">
        <f>VLOOKUP(A60,PG_FORWARD_SETTLED__1[[order_id]:[Customer_Paid]],107,0)</f>
        <v>391</v>
      </c>
      <c r="C60" s="6">
        <f>VLOOKUP(A60,PG_FORWARD_SETTLED__1[[order_id]:[Commission]],108,0)</f>
        <v>9.2279999999999998</v>
      </c>
      <c r="D60" s="6">
        <f>VLOOKUP(A60,PG_FORWARD_SETTLED__1[[#All],[order_id]:[Tax_On_Commission]],109,0)</f>
        <v>2.234</v>
      </c>
      <c r="E60" s="6">
        <f>VLOOKUP(A60,PG_FORWARD_SETTLED__1[#All],110,0)</f>
        <v>31.86</v>
      </c>
      <c r="F60" s="6">
        <f>VLOOKUP(A60,PG_FORWARD_SETTLED__1[#All],111,0)</f>
        <v>20.481999999999999</v>
      </c>
      <c r="G60" s="6">
        <f>VLOOKUP(A60,PG_FORWARD_SETTLED__1[#All],112,0)</f>
        <v>347.678</v>
      </c>
      <c r="H60" s="6">
        <f t="shared" si="0"/>
        <v>327.19600000000003</v>
      </c>
      <c r="I60" s="6">
        <f t="shared" si="1"/>
        <v>43.322000000000003</v>
      </c>
      <c r="J60" s="5">
        <v>0</v>
      </c>
      <c r="K60" s="6" t="s">
        <v>1480</v>
      </c>
      <c r="L60" s="8">
        <v>347.678</v>
      </c>
      <c r="M60" s="6" t="s">
        <v>1478</v>
      </c>
      <c r="N60" s="6"/>
      <c r="O60" s="39">
        <v>45940.808333333334</v>
      </c>
    </row>
    <row r="61" spans="1:15" x14ac:dyDescent="0.3">
      <c r="A61" s="6">
        <v>8749897675</v>
      </c>
      <c r="B61" s="6">
        <f>VLOOKUP(A61,PG_FORWARD_SETTLED__1[[order_id]:[Customer_Paid]],107,0)</f>
        <v>2610</v>
      </c>
      <c r="C61" s="6">
        <f>VLOOKUP(A61,PG_FORWARD_SETTLED__1[[order_id]:[Commission]],108,0)</f>
        <v>554.36400000000003</v>
      </c>
      <c r="D61" s="6">
        <f>VLOOKUP(A61,PG_FORWARD_SETTLED__1[[#All],[order_id]:[Tax_On_Commission]],109,0)</f>
        <v>14.915000000000001</v>
      </c>
      <c r="E61" s="6">
        <f>VLOOKUP(A61,PG_FORWARD_SETTLED__1[#All],110,0)</f>
        <v>71.98</v>
      </c>
      <c r="F61" s="6">
        <f>VLOOKUP(A61,PG_FORWARD_SETTLED__1[#All],111,0)</f>
        <v>136.709</v>
      </c>
      <c r="G61" s="6">
        <f>VLOOKUP(A61,PG_FORWARD_SETTLED__1[#All],112,0)</f>
        <v>1968.741</v>
      </c>
      <c r="H61" s="6">
        <f t="shared" si="0"/>
        <v>1832.0319999999999</v>
      </c>
      <c r="I61" s="6">
        <f t="shared" si="1"/>
        <v>641.25900000000001</v>
      </c>
      <c r="J61" s="5">
        <v>0</v>
      </c>
      <c r="K61" s="6" t="s">
        <v>1480</v>
      </c>
      <c r="L61" s="8">
        <v>1968.741</v>
      </c>
      <c r="M61" s="6" t="s">
        <v>1478</v>
      </c>
      <c r="N61" s="6"/>
      <c r="O61" s="39">
        <v>45942.466666666667</v>
      </c>
    </row>
    <row r="62" spans="1:15" x14ac:dyDescent="0.3">
      <c r="A62" s="6">
        <v>8730440748</v>
      </c>
      <c r="B62" s="6">
        <f>VLOOKUP(A62,PG_FORWARD_SETTLED__1[[order_id]:[Customer_Paid]],107,0)</f>
        <v>3594</v>
      </c>
      <c r="C62" s="6">
        <f>VLOOKUP(A62,PG_FORWARD_SETTLED__1[[order_id]:[Commission]],108,0)</f>
        <v>933.00199999999995</v>
      </c>
      <c r="D62" s="6">
        <f>VLOOKUP(A62,PG_FORWARD_SETTLED__1[[#All],[order_id]:[Tax_On_Commission]],109,0)</f>
        <v>18.274999999999999</v>
      </c>
      <c r="E62" s="6">
        <f>VLOOKUP(A62,PG_FORWARD_SETTLED__1[#All],110,0)</f>
        <v>71.98</v>
      </c>
      <c r="F62" s="6">
        <f>VLOOKUP(A62,PG_FORWARD_SETTLED__1[#All],111,0)</f>
        <v>563.46900000000005</v>
      </c>
      <c r="G62" s="6">
        <f>VLOOKUP(A62,PG_FORWARD_SETTLED__1[#All],112,0)</f>
        <v>2570.7429999999999</v>
      </c>
      <c r="H62" s="6">
        <f t="shared" si="0"/>
        <v>2007.2739999999999</v>
      </c>
      <c r="I62" s="6">
        <f t="shared" si="1"/>
        <v>1023.2570000000001</v>
      </c>
      <c r="J62" s="5">
        <v>0</v>
      </c>
      <c r="K62" s="6" t="s">
        <v>1480</v>
      </c>
      <c r="L62" s="8">
        <v>2570.7429999999999</v>
      </c>
      <c r="M62" s="6" t="s">
        <v>1478</v>
      </c>
      <c r="N62" s="6"/>
      <c r="O62" s="39">
        <v>45933.806250000001</v>
      </c>
    </row>
    <row r="63" spans="1:15" x14ac:dyDescent="0.3">
      <c r="A63" s="6">
        <v>8735756275</v>
      </c>
      <c r="B63" s="6">
        <f>VLOOKUP(A63,PG_FORWARD_SETTLED__1[[order_id]:[Customer_Paid]],107,0)</f>
        <v>1064</v>
      </c>
      <c r="C63" s="6">
        <f>VLOOKUP(A63,PG_FORWARD_SETTLED__1[[order_id]:[Commission]],108,0)</f>
        <v>288.77</v>
      </c>
      <c r="D63" s="6">
        <f>VLOOKUP(A63,PG_FORWARD_SETTLED__1[[#All],[order_id]:[Tax_On_Commission]],109,0)</f>
        <v>6.08</v>
      </c>
      <c r="E63" s="6">
        <f>VLOOKUP(A63,PG_FORWARD_SETTLED__1[#All],110,0)</f>
        <v>53.099999999999994</v>
      </c>
      <c r="F63" s="6">
        <f>VLOOKUP(A63,PG_FORWARD_SETTLED__1[#All],111,0)</f>
        <v>55.737000000000002</v>
      </c>
      <c r="G63" s="6">
        <f>VLOOKUP(A63,PG_FORWARD_SETTLED__1[#All],112,0)</f>
        <v>716.05</v>
      </c>
      <c r="H63" s="6">
        <f t="shared" si="0"/>
        <v>660.31299999999999</v>
      </c>
      <c r="I63" s="6">
        <f t="shared" si="1"/>
        <v>347.95000000000005</v>
      </c>
      <c r="J63" s="5">
        <v>0</v>
      </c>
      <c r="K63" s="6" t="s">
        <v>1480</v>
      </c>
      <c r="L63" s="8">
        <v>716.05</v>
      </c>
      <c r="M63" s="6" t="s">
        <v>1478</v>
      </c>
      <c r="N63" s="6"/>
      <c r="O63" s="39">
        <v>45935.731249999997</v>
      </c>
    </row>
    <row r="64" spans="1:15" x14ac:dyDescent="0.3">
      <c r="A64" s="6">
        <v>8727960588</v>
      </c>
      <c r="B64" s="6">
        <f>VLOOKUP(A64,PG_FORWARD_SETTLED__1[[order_id]:[Customer_Paid]],107,0)</f>
        <v>2432</v>
      </c>
      <c r="C64" s="6">
        <f>VLOOKUP(A64,PG_FORWARD_SETTLED__1[[order_id]:[Commission]],108,0)</f>
        <v>516.55700000000002</v>
      </c>
      <c r="D64" s="6">
        <f>VLOOKUP(A64,PG_FORWARD_SETTLED__1[[#All],[order_id]:[Tax_On_Commission]],109,0)</f>
        <v>13.896999999999998</v>
      </c>
      <c r="E64" s="6">
        <f>VLOOKUP(A64,PG_FORWARD_SETTLED__1[#All],110,0)</f>
        <v>71.98</v>
      </c>
      <c r="F64" s="6">
        <f>VLOOKUP(A64,PG_FORWARD_SETTLED__1[#All],111,0)</f>
        <v>127.39100000000001</v>
      </c>
      <c r="G64" s="6">
        <f>VLOOKUP(A64,PG_FORWARD_SETTLED__1[#All],112,0)</f>
        <v>1829.566</v>
      </c>
      <c r="H64" s="6">
        <f t="shared" si="0"/>
        <v>1702.175</v>
      </c>
      <c r="I64" s="6">
        <f t="shared" si="1"/>
        <v>602.43399999999997</v>
      </c>
      <c r="J64" s="5">
        <v>0</v>
      </c>
      <c r="K64" s="6" t="s">
        <v>1480</v>
      </c>
      <c r="L64" s="8">
        <v>1829.566</v>
      </c>
      <c r="M64" s="6" t="s">
        <v>1478</v>
      </c>
      <c r="N64" s="6"/>
      <c r="O64" s="39">
        <v>45933.480555555558</v>
      </c>
    </row>
    <row r="65" spans="1:15" x14ac:dyDescent="0.3">
      <c r="A65" s="6">
        <v>8670314920</v>
      </c>
      <c r="B65" s="6">
        <f>VLOOKUP(A65,PG_FORWARD_SETTLED__1[[order_id]:[Customer_Paid]],107,0)</f>
        <v>499</v>
      </c>
      <c r="C65" s="6">
        <f>VLOOKUP(A65,PG_FORWARD_SETTLED__1[[order_id]:[Commission]],108,0)</f>
        <v>47.106000000000002</v>
      </c>
      <c r="D65" s="6">
        <f>VLOOKUP(A65,PG_FORWARD_SETTLED__1[[#All],[order_id]:[Tax_On_Commission]],109,0)</f>
        <v>2.851</v>
      </c>
      <c r="E65" s="6">
        <f>VLOOKUP(A65,PG_FORWARD_SETTLED__1[#All],110,0)</f>
        <v>31.86</v>
      </c>
      <c r="F65" s="6">
        <f>VLOOKUP(A65,PG_FORWARD_SETTLED__1[#All],111,0)</f>
        <v>26.136000000000003</v>
      </c>
      <c r="G65" s="6">
        <f>VLOOKUP(A65,PG_FORWARD_SETTLED__1[#All],112,0)</f>
        <v>417.18299999999999</v>
      </c>
      <c r="H65" s="6">
        <f t="shared" si="0"/>
        <v>391.04699999999997</v>
      </c>
      <c r="I65" s="6">
        <f t="shared" si="1"/>
        <v>81.817000000000007</v>
      </c>
      <c r="J65" s="5">
        <v>0</v>
      </c>
      <c r="K65" s="6" t="s">
        <v>1480</v>
      </c>
      <c r="L65" s="8">
        <v>417.18299999999999</v>
      </c>
      <c r="M65" s="6" t="s">
        <v>1478</v>
      </c>
      <c r="N65" s="6"/>
      <c r="O65" s="39">
        <v>45915.47152777778</v>
      </c>
    </row>
    <row r="66" spans="1:15" x14ac:dyDescent="0.3">
      <c r="A66" s="6">
        <v>8673166572</v>
      </c>
      <c r="B66" s="6">
        <f>VLOOKUP(A66,PG_FORWARD_SETTLED__1[[order_id]:[Customer_Paid]],107,0)</f>
        <v>1204</v>
      </c>
      <c r="C66" s="6">
        <f>VLOOKUP(A66,PG_FORWARD_SETTLED__1[[order_id]:[Commission]],108,0)</f>
        <v>326.76600000000002</v>
      </c>
      <c r="D66" s="6">
        <f>VLOOKUP(A66,PG_FORWARD_SETTLED__1[[#All],[order_id]:[Tax_On_Commission]],109,0)</f>
        <v>6.45</v>
      </c>
      <c r="E66" s="6">
        <f>VLOOKUP(A66,PG_FORWARD_SETTLED__1[#All],110,0)</f>
        <v>53.1</v>
      </c>
      <c r="F66" s="6">
        <f>VLOOKUP(A66,PG_FORWARD_SETTLED__1[#All],111,0)</f>
        <v>134.375</v>
      </c>
      <c r="G66" s="6">
        <f>VLOOKUP(A66,PG_FORWARD_SETTLED__1[#All],112,0)</f>
        <v>817.68399999999986</v>
      </c>
      <c r="H66" s="6">
        <f t="shared" si="0"/>
        <v>683.30899999999986</v>
      </c>
      <c r="I66" s="6">
        <f t="shared" si="1"/>
        <v>386.31600000000014</v>
      </c>
      <c r="J66" s="6">
        <f>VLOOKUP(A66,PG_Reverse_Settled__1[#All],103,0)</f>
        <v>197.06</v>
      </c>
      <c r="K66" s="6">
        <f t="shared" ref="K66:K70" si="10">G66+E66+J66</f>
        <v>1067.8439999999998</v>
      </c>
      <c r="L66" s="7">
        <v>-250.15999999999997</v>
      </c>
      <c r="M66" s="6" t="s">
        <v>1479</v>
      </c>
      <c r="N66" s="6" t="str">
        <f>VLOOKUP(A66,Return!A:L,12,0)</f>
        <v>-</v>
      </c>
      <c r="O66" s="39">
        <v>45916.459722222222</v>
      </c>
    </row>
    <row r="67" spans="1:15" x14ac:dyDescent="0.3">
      <c r="A67" s="6">
        <v>8746509434</v>
      </c>
      <c r="B67" s="6">
        <f>VLOOKUP(A67,PG_FORWARD_SETTLED__1[[order_id]:[Customer_Paid]],107,0)</f>
        <v>2619</v>
      </c>
      <c r="C67" s="6">
        <f>VLOOKUP(A67,PG_FORWARD_SETTLED__1[[order_id]:[Commission]],108,0)</f>
        <v>803.50900000000001</v>
      </c>
      <c r="D67" s="6">
        <f>VLOOKUP(A67,PG_FORWARD_SETTLED__1[[#All],[order_id]:[Tax_On_Commission]],109,0)</f>
        <v>14.965</v>
      </c>
      <c r="E67" s="6">
        <f>VLOOKUP(A67,PG_FORWARD_SETTLED__1[#All],110,0)</f>
        <v>71.98</v>
      </c>
      <c r="F67" s="6">
        <f>VLOOKUP(A67,PG_FORWARD_SETTLED__1[#All],111,0)</f>
        <v>137.18099999999998</v>
      </c>
      <c r="G67" s="6">
        <f>VLOOKUP(A67,PG_FORWARD_SETTLED__1[#All],112,0)</f>
        <v>1728.546</v>
      </c>
      <c r="H67" s="6">
        <f t="shared" ref="H67:H130" si="11">G67-F67</f>
        <v>1591.365</v>
      </c>
      <c r="I67" s="6">
        <f t="shared" ref="I67:I130" si="12">B67-G67</f>
        <v>890.45399999999995</v>
      </c>
      <c r="J67" s="6">
        <f>VLOOKUP(A67,PG_Reverse_Settled__1[#All],103,0)</f>
        <v>132.16</v>
      </c>
      <c r="K67" s="6">
        <f t="shared" si="10"/>
        <v>1932.6860000000001</v>
      </c>
      <c r="L67" s="7">
        <v>-204.1400000000001</v>
      </c>
      <c r="M67" s="6" t="s">
        <v>1479</v>
      </c>
      <c r="N67" s="6" t="str">
        <f>VLOOKUP(A67,Return!A:L,12,0)</f>
        <v>I did not like the fit</v>
      </c>
      <c r="O67" s="39">
        <v>45940.808333333334</v>
      </c>
    </row>
    <row r="68" spans="1:15" x14ac:dyDescent="0.3">
      <c r="A68" s="6">
        <v>8728105852</v>
      </c>
      <c r="B68" s="6">
        <f>VLOOKUP(A68,PG_FORWARD_SETTLED__1[[order_id]:[Customer_Paid]],107,0)</f>
        <v>2549</v>
      </c>
      <c r="C68" s="6">
        <f>VLOOKUP(A68,PG_FORWARD_SETTLED__1[[order_id]:[Commission]],108,0)</f>
        <v>661.72</v>
      </c>
      <c r="D68" s="6">
        <f>VLOOKUP(A68,PG_FORWARD_SETTLED__1[[#All],[order_id]:[Tax_On_Commission]],109,0)</f>
        <v>14.565999999999999</v>
      </c>
      <c r="E68" s="6">
        <f>VLOOKUP(A68,PG_FORWARD_SETTLED__1[#All],110,0)</f>
        <v>71.98</v>
      </c>
      <c r="F68" s="6">
        <f>VLOOKUP(A68,PG_FORWARD_SETTLED__1[#All],111,0)</f>
        <v>133.518</v>
      </c>
      <c r="G68" s="6">
        <f>VLOOKUP(A68,PG_FORWARD_SETTLED__1[#All],112,0)</f>
        <v>1800.7339999999999</v>
      </c>
      <c r="H68" s="6">
        <f t="shared" si="11"/>
        <v>1667.2159999999999</v>
      </c>
      <c r="I68" s="6">
        <f t="shared" si="12"/>
        <v>748.26600000000008</v>
      </c>
      <c r="J68" s="6">
        <f>VLOOKUP(A68,PG_Reverse_Settled__1[#All],103,0)</f>
        <v>107.38</v>
      </c>
      <c r="K68" s="6">
        <f t="shared" si="10"/>
        <v>1980.0940000000001</v>
      </c>
      <c r="L68" s="7">
        <v>-179.36000000000013</v>
      </c>
      <c r="M68" s="6" t="s">
        <v>1479</v>
      </c>
      <c r="N68" s="6" t="str">
        <f>VLOOKUP(A68,Return!A:L,12,0)</f>
        <v>Generic Return Reason</v>
      </c>
      <c r="O68" s="39">
        <v>45933.480555555558</v>
      </c>
    </row>
    <row r="69" spans="1:15" x14ac:dyDescent="0.3">
      <c r="A69" s="6">
        <v>8680270452</v>
      </c>
      <c r="B69" s="6">
        <f>VLOOKUP(A69,PG_FORWARD_SETTLED__1[[order_id]:[Customer_Paid]],107,0)</f>
        <v>1994</v>
      </c>
      <c r="C69" s="6">
        <f>VLOOKUP(A69,PG_FORWARD_SETTLED__1[[order_id]:[Commission]],108,0)</f>
        <v>541.17100000000005</v>
      </c>
      <c r="D69" s="6">
        <f>VLOOKUP(A69,PG_FORWARD_SETTLED__1[[#All],[order_id]:[Tax_On_Commission]],109,0)</f>
        <v>10.681999999999999</v>
      </c>
      <c r="E69" s="6">
        <f>VLOOKUP(A69,PG_FORWARD_SETTLED__1[#All],110,0)</f>
        <v>53.1</v>
      </c>
      <c r="F69" s="6">
        <f>VLOOKUP(A69,PG_FORWARD_SETTLED__1[#All],111,0)</f>
        <v>222.54199999999997</v>
      </c>
      <c r="G69" s="6">
        <f>VLOOKUP(A69,PG_FORWARD_SETTLED__1[#All],112,0)</f>
        <v>1389.047</v>
      </c>
      <c r="H69" s="6">
        <f t="shared" si="11"/>
        <v>1166.5050000000001</v>
      </c>
      <c r="I69" s="6">
        <f t="shared" si="12"/>
        <v>604.95299999999997</v>
      </c>
      <c r="J69" s="6">
        <f>VLOOKUP(A69,PG_Reverse_Settled__1[#All],103,0)</f>
        <v>197.06</v>
      </c>
      <c r="K69" s="6">
        <f t="shared" si="10"/>
        <v>1639.2069999999999</v>
      </c>
      <c r="L69" s="7">
        <v>-250.15999999999985</v>
      </c>
      <c r="M69" s="6" t="s">
        <v>1479</v>
      </c>
      <c r="N69" s="6" t="str">
        <f>VLOOKUP(A69,Return!A:L,12,0)</f>
        <v>Received a poor quality product</v>
      </c>
      <c r="O69" s="39">
        <v>45918.544444444444</v>
      </c>
    </row>
    <row r="70" spans="1:15" x14ac:dyDescent="0.3">
      <c r="A70" s="6">
        <v>8673241096</v>
      </c>
      <c r="B70" s="6">
        <f>VLOOKUP(A70,PG_FORWARD_SETTLED__1[[order_id]:[Customer_Paid]],107,0)</f>
        <v>3169</v>
      </c>
      <c r="C70" s="6">
        <f>VLOOKUP(A70,PG_FORWARD_SETTLED__1[[order_id]:[Commission]],108,0)</f>
        <v>822.67200000000003</v>
      </c>
      <c r="D70" s="6">
        <f>VLOOKUP(A70,PG_FORWARD_SETTLED__1[[#All],[order_id]:[Tax_On_Commission]],109,0)</f>
        <v>16.975999999999999</v>
      </c>
      <c r="E70" s="6">
        <f>VLOOKUP(A70,PG_FORWARD_SETTLED__1[#All],110,0)</f>
        <v>71.98</v>
      </c>
      <c r="F70" s="6">
        <f>VLOOKUP(A70,PG_FORWARD_SETTLED__1[#All],111,0)</f>
        <v>353.68700000000001</v>
      </c>
      <c r="G70" s="6">
        <f>VLOOKUP(A70,PG_FORWARD_SETTLED__1[#All],112,0)</f>
        <v>2257.3719999999998</v>
      </c>
      <c r="H70" s="6">
        <f t="shared" si="11"/>
        <v>1903.6849999999999</v>
      </c>
      <c r="I70" s="6">
        <f t="shared" si="12"/>
        <v>911.62800000000016</v>
      </c>
      <c r="J70" s="6">
        <f>VLOOKUP(A70,PG_Reverse_Settled__1[#All],103,0)</f>
        <v>107.38</v>
      </c>
      <c r="K70" s="6">
        <f t="shared" si="10"/>
        <v>2436.732</v>
      </c>
      <c r="L70" s="7">
        <v>-179.36000000000013</v>
      </c>
      <c r="M70" s="6" t="s">
        <v>1479</v>
      </c>
      <c r="N70" s="6" t="str">
        <f>VLOOKUP(A70,Return!A:L,12,0)</f>
        <v>-</v>
      </c>
      <c r="O70" s="39">
        <v>45916.459722222222</v>
      </c>
    </row>
    <row r="71" spans="1:15" x14ac:dyDescent="0.3">
      <c r="A71" s="6">
        <v>8667562183</v>
      </c>
      <c r="B71" s="6">
        <f>VLOOKUP(A71,PG_FORWARD_SETTLED__1[[order_id]:[Customer_Paid]],107,0)</f>
        <v>2994</v>
      </c>
      <c r="C71" s="6">
        <f>VLOOKUP(A71,PG_FORWARD_SETTLED__1[[order_id]:[Commission]],108,0)</f>
        <v>741.91300000000001</v>
      </c>
      <c r="D71" s="6">
        <f>VLOOKUP(A71,PG_FORWARD_SETTLED__1[[#All],[order_id]:[Tax_On_Commission]],109,0)</f>
        <v>16.039000000000001</v>
      </c>
      <c r="E71" s="6">
        <f>VLOOKUP(A71,PG_FORWARD_SETTLED__1[#All],110,0)</f>
        <v>71.98</v>
      </c>
      <c r="F71" s="6">
        <f>VLOOKUP(A71,PG_FORWARD_SETTLED__1[#All],111,0)</f>
        <v>334.14599999999996</v>
      </c>
      <c r="G71" s="6">
        <f>VLOOKUP(A71,PG_FORWARD_SETTLED__1[#All],112,0)</f>
        <v>2164.0679999999998</v>
      </c>
      <c r="H71" s="6">
        <f t="shared" si="11"/>
        <v>1829.9219999999998</v>
      </c>
      <c r="I71" s="6">
        <f t="shared" si="12"/>
        <v>829.93200000000024</v>
      </c>
      <c r="J71" s="5">
        <v>0</v>
      </c>
      <c r="K71" s="6" t="s">
        <v>1480</v>
      </c>
      <c r="L71" s="8">
        <v>2164.0679999999998</v>
      </c>
      <c r="M71" s="6" t="s">
        <v>1478</v>
      </c>
      <c r="N71" s="6"/>
      <c r="O71" s="39">
        <v>45915.47152777778</v>
      </c>
    </row>
    <row r="72" spans="1:15" x14ac:dyDescent="0.3">
      <c r="A72" s="6">
        <v>8674661455</v>
      </c>
      <c r="B72" s="6">
        <f>VLOOKUP(A72,PG_FORWARD_SETTLED__1[[order_id]:[Customer_Paid]],107,0)</f>
        <v>1079</v>
      </c>
      <c r="C72" s="6">
        <f>VLOOKUP(A72,PG_FORWARD_SETTLED__1[[order_id]:[Commission]],108,0)</f>
        <v>280.108</v>
      </c>
      <c r="D72" s="6">
        <f>VLOOKUP(A72,PG_FORWARD_SETTLED__1[[#All],[order_id]:[Tax_On_Commission]],109,0)</f>
        <v>5.78</v>
      </c>
      <c r="E72" s="6">
        <f>VLOOKUP(A72,PG_FORWARD_SETTLED__1[#All],110,0)</f>
        <v>53.1</v>
      </c>
      <c r="F72" s="6">
        <f>VLOOKUP(A72,PG_FORWARD_SETTLED__1[#All],111,0)</f>
        <v>120.42699999999999</v>
      </c>
      <c r="G72" s="6">
        <f>VLOOKUP(A72,PG_FORWARD_SETTLED__1[#All],112,0)</f>
        <v>740.01200000000006</v>
      </c>
      <c r="H72" s="6">
        <f t="shared" si="11"/>
        <v>619.58500000000004</v>
      </c>
      <c r="I72" s="6">
        <f t="shared" si="12"/>
        <v>338.98799999999994</v>
      </c>
      <c r="J72" s="5">
        <v>0</v>
      </c>
      <c r="K72" s="6" t="s">
        <v>1480</v>
      </c>
      <c r="L72" s="8">
        <v>740.01200000000006</v>
      </c>
      <c r="M72" s="6" t="s">
        <v>1478</v>
      </c>
      <c r="N72" s="6"/>
      <c r="O72" s="39">
        <v>45916.459722222222</v>
      </c>
    </row>
    <row r="73" spans="1:15" x14ac:dyDescent="0.3">
      <c r="A73" s="6">
        <v>8729589626</v>
      </c>
      <c r="B73" s="6">
        <f>VLOOKUP(A73,PG_FORWARD_SETTLED__1[[order_id]:[Customer_Paid]],107,0)</f>
        <v>3742.99</v>
      </c>
      <c r="C73" s="6">
        <f>VLOOKUP(A73,PG_FORWARD_SETTLED__1[[order_id]:[Commission]],108,0)</f>
        <v>927.51300000000003</v>
      </c>
      <c r="D73" s="6">
        <f>VLOOKUP(A73,PG_FORWARD_SETTLED__1[[#All],[order_id]:[Tax_On_Commission]],109,0)</f>
        <v>19.032</v>
      </c>
      <c r="E73" s="6">
        <f>VLOOKUP(A73,PG_FORWARD_SETTLED__1[#All],110,0)</f>
        <v>71.98</v>
      </c>
      <c r="F73" s="6">
        <f>VLOOKUP(A73,PG_FORWARD_SETTLED__1[#All],111,0)</f>
        <v>586.83000000000004</v>
      </c>
      <c r="G73" s="6">
        <f>VLOOKUP(A73,PG_FORWARD_SETTLED__1[#All],112,0)</f>
        <v>2724.4649999999997</v>
      </c>
      <c r="H73" s="6">
        <f t="shared" si="11"/>
        <v>2137.6349999999998</v>
      </c>
      <c r="I73" s="6">
        <f t="shared" si="12"/>
        <v>1018.5250000000001</v>
      </c>
      <c r="J73" s="5">
        <v>0</v>
      </c>
      <c r="K73" s="6" t="s">
        <v>1480</v>
      </c>
      <c r="L73" s="8">
        <v>2724.4649999999997</v>
      </c>
      <c r="M73" s="6" t="s">
        <v>1478</v>
      </c>
      <c r="N73" s="6"/>
      <c r="O73" s="39">
        <v>45933.480555555558</v>
      </c>
    </row>
    <row r="74" spans="1:15" x14ac:dyDescent="0.3">
      <c r="A74" s="6">
        <v>8733552059</v>
      </c>
      <c r="B74" s="6">
        <f>VLOOKUP(A74,PG_FORWARD_SETTLED__1[[order_id]:[Customer_Paid]],107,0)</f>
        <v>2150</v>
      </c>
      <c r="C74" s="6">
        <f>VLOOKUP(A74,PG_FORWARD_SETTLED__1[[order_id]:[Commission]],108,0)</f>
        <v>659.62</v>
      </c>
      <c r="D74" s="6">
        <f>VLOOKUP(A74,PG_FORWARD_SETTLED__1[[#All],[order_id]:[Tax_On_Commission]],109,0)</f>
        <v>12.286</v>
      </c>
      <c r="E74" s="6">
        <f>VLOOKUP(A74,PG_FORWARD_SETTLED__1[#All],110,0)</f>
        <v>71.98</v>
      </c>
      <c r="F74" s="6">
        <f>VLOOKUP(A74,PG_FORWARD_SETTLED__1[#All],111,0)</f>
        <v>112.61799999999999</v>
      </c>
      <c r="G74" s="6">
        <f>VLOOKUP(A74,PG_FORWARD_SETTLED__1[#All],112,0)</f>
        <v>1406.114</v>
      </c>
      <c r="H74" s="6">
        <f t="shared" si="11"/>
        <v>1293.4960000000001</v>
      </c>
      <c r="I74" s="6">
        <f t="shared" si="12"/>
        <v>743.88599999999997</v>
      </c>
      <c r="J74" s="6">
        <f>VLOOKUP(A74,PG_Reverse_Settled__1[#All],103,0)</f>
        <v>107.38</v>
      </c>
      <c r="K74" s="6">
        <f t="shared" ref="K74:K75" si="13">G74+E74+J74</f>
        <v>1585.4740000000002</v>
      </c>
      <c r="L74" s="7">
        <v>-179.36000000000013</v>
      </c>
      <c r="M74" s="6" t="s">
        <v>1479</v>
      </c>
      <c r="N74" s="6" t="str">
        <f>VLOOKUP(A74,Return!A:L,12,0)</f>
        <v>I did not like the fit</v>
      </c>
      <c r="O74" s="39">
        <v>45934.836111111108</v>
      </c>
    </row>
    <row r="75" spans="1:15" x14ac:dyDescent="0.3">
      <c r="A75" s="6">
        <v>8738500127</v>
      </c>
      <c r="B75" s="6">
        <f>VLOOKUP(A75,PG_FORWARD_SETTLED__1[[order_id]:[Customer_Paid]],107,0)</f>
        <v>3839</v>
      </c>
      <c r="C75" s="6">
        <f>VLOOKUP(A75,PG_FORWARD_SETTLED__1[[order_id]:[Commission]],108,0)</f>
        <v>1223.105</v>
      </c>
      <c r="D75" s="6">
        <f>VLOOKUP(A75,PG_FORWARD_SETTLED__1[[#All],[order_id]:[Tax_On_Commission]],109,0)</f>
        <v>19.52</v>
      </c>
      <c r="E75" s="6">
        <f>VLOOKUP(A75,PG_FORWARD_SETTLED__1[#All],110,0)</f>
        <v>71.98</v>
      </c>
      <c r="F75" s="6">
        <f>VLOOKUP(A75,PG_FORWARD_SETTLED__1[#All],111,0)</f>
        <v>601.87700000000007</v>
      </c>
      <c r="G75" s="6">
        <f>VLOOKUP(A75,PG_FORWARD_SETTLED__1[#All],112,0)</f>
        <v>2524.395</v>
      </c>
      <c r="H75" s="6">
        <f t="shared" si="11"/>
        <v>1922.518</v>
      </c>
      <c r="I75" s="6">
        <f t="shared" si="12"/>
        <v>1314.605</v>
      </c>
      <c r="J75" s="6">
        <f>VLOOKUP(A75,PG_Reverse_Settled__1[#All],103,0)</f>
        <v>197.06</v>
      </c>
      <c r="K75" s="6">
        <f t="shared" si="13"/>
        <v>2793.4349999999999</v>
      </c>
      <c r="L75" s="7">
        <v>-269.03999999999996</v>
      </c>
      <c r="M75" s="6" t="s">
        <v>1479</v>
      </c>
      <c r="N75" s="6" t="str">
        <f>VLOOKUP(A75,Return!A:L,12,0)</f>
        <v>Size too big</v>
      </c>
      <c r="O75" s="39">
        <v>45936.572916666664</v>
      </c>
    </row>
    <row r="76" spans="1:15" x14ac:dyDescent="0.3">
      <c r="A76" s="6">
        <v>8664041077</v>
      </c>
      <c r="B76" s="6">
        <f>VLOOKUP(A76,PG_FORWARD_SETTLED__1[[order_id]:[Customer_Paid]],107,0)</f>
        <v>3119</v>
      </c>
      <c r="C76" s="6">
        <f>VLOOKUP(A76,PG_FORWARD_SETTLED__1[[order_id]:[Commission]],108,0)</f>
        <v>993.71299999999997</v>
      </c>
      <c r="D76" s="6">
        <f>VLOOKUP(A76,PG_FORWARD_SETTLED__1[[#All],[order_id]:[Tax_On_Commission]],109,0)</f>
        <v>16.709</v>
      </c>
      <c r="E76" s="6">
        <f>VLOOKUP(A76,PG_FORWARD_SETTLED__1[#All],110,0)</f>
        <v>71.98</v>
      </c>
      <c r="F76" s="6">
        <f>VLOOKUP(A76,PG_FORWARD_SETTLED__1[#All],111,0)</f>
        <v>348.10399999999998</v>
      </c>
      <c r="G76" s="6">
        <f>VLOOKUP(A76,PG_FORWARD_SETTLED__1[#All],112,0)</f>
        <v>2036.5980000000004</v>
      </c>
      <c r="H76" s="6">
        <f t="shared" si="11"/>
        <v>1688.4940000000004</v>
      </c>
      <c r="I76" s="6">
        <f t="shared" si="12"/>
        <v>1082.4019999999996</v>
      </c>
      <c r="J76" s="5">
        <v>0</v>
      </c>
      <c r="K76" s="6" t="s">
        <v>1480</v>
      </c>
      <c r="L76" s="8">
        <v>2036.5980000000004</v>
      </c>
      <c r="M76" s="6" t="s">
        <v>1478</v>
      </c>
      <c r="N76" s="6"/>
      <c r="O76" s="39">
        <v>45913.450694444444</v>
      </c>
    </row>
    <row r="77" spans="1:15" x14ac:dyDescent="0.3">
      <c r="A77" s="6">
        <v>8741667042</v>
      </c>
      <c r="B77" s="6">
        <f>VLOOKUP(A77,PG_FORWARD_SETTLED__1[[order_id]:[Customer_Paid]],107,0)</f>
        <v>391</v>
      </c>
      <c r="C77" s="6">
        <f>VLOOKUP(A77,PG_FORWARD_SETTLED__1[[order_id]:[Commission]],108,0)</f>
        <v>9.2279999999999998</v>
      </c>
      <c r="D77" s="6">
        <f>VLOOKUP(A77,PG_FORWARD_SETTLED__1[[#All],[order_id]:[Tax_On_Commission]],109,0)</f>
        <v>2.234</v>
      </c>
      <c r="E77" s="6">
        <f>VLOOKUP(A77,PG_FORWARD_SETTLED__1[#All],110,0)</f>
        <v>31.86</v>
      </c>
      <c r="F77" s="6">
        <f>VLOOKUP(A77,PG_FORWARD_SETTLED__1[#All],111,0)</f>
        <v>20.481999999999999</v>
      </c>
      <c r="G77" s="6">
        <f>VLOOKUP(A77,PG_FORWARD_SETTLED__1[#All],112,0)</f>
        <v>347.678</v>
      </c>
      <c r="H77" s="6">
        <f t="shared" si="11"/>
        <v>327.19600000000003</v>
      </c>
      <c r="I77" s="6">
        <f t="shared" si="12"/>
        <v>43.322000000000003</v>
      </c>
      <c r="J77" s="5">
        <v>0</v>
      </c>
      <c r="K77" s="6" t="s">
        <v>1480</v>
      </c>
      <c r="L77" s="8">
        <v>347.678</v>
      </c>
      <c r="M77" s="6" t="s">
        <v>1478</v>
      </c>
      <c r="N77" s="6"/>
      <c r="O77" s="39">
        <v>45938.423611111109</v>
      </c>
    </row>
    <row r="78" spans="1:15" x14ac:dyDescent="0.3">
      <c r="A78" s="6">
        <v>8731459709</v>
      </c>
      <c r="B78" s="6">
        <f>VLOOKUP(A78,PG_FORWARD_SETTLED__1[[order_id]:[Customer_Paid]],107,0)</f>
        <v>2396</v>
      </c>
      <c r="C78" s="6">
        <f>VLOOKUP(A78,PG_FORWARD_SETTLED__1[[order_id]:[Commission]],108,0)</f>
        <v>622.00199999999995</v>
      </c>
      <c r="D78" s="6">
        <f>VLOOKUP(A78,PG_FORWARD_SETTLED__1[[#All],[order_id]:[Tax_On_Commission]],109,0)</f>
        <v>13.692</v>
      </c>
      <c r="E78" s="6">
        <f>VLOOKUP(A78,PG_FORWARD_SETTLED__1[#All],110,0)</f>
        <v>71.98</v>
      </c>
      <c r="F78" s="6">
        <f>VLOOKUP(A78,PG_FORWARD_SETTLED__1[#All],111,0)</f>
        <v>125.50999999999999</v>
      </c>
      <c r="G78" s="6">
        <f>VLOOKUP(A78,PG_FORWARD_SETTLED__1[#All],112,0)</f>
        <v>1688.326</v>
      </c>
      <c r="H78" s="6">
        <f t="shared" si="11"/>
        <v>1562.816</v>
      </c>
      <c r="I78" s="6">
        <f t="shared" si="12"/>
        <v>707.67399999999998</v>
      </c>
      <c r="J78" s="5">
        <v>0</v>
      </c>
      <c r="K78" s="6" t="s">
        <v>1480</v>
      </c>
      <c r="L78" s="8">
        <v>1688.326</v>
      </c>
      <c r="M78" s="6" t="s">
        <v>1478</v>
      </c>
      <c r="N78" s="6"/>
      <c r="O78" s="39">
        <v>45934.436805555553</v>
      </c>
    </row>
    <row r="79" spans="1:15" x14ac:dyDescent="0.3">
      <c r="A79" s="6">
        <v>8732429950</v>
      </c>
      <c r="B79" s="6">
        <f>VLOOKUP(A79,PG_FORWARD_SETTLED__1[[order_id]:[Customer_Paid]],107,0)</f>
        <v>3104</v>
      </c>
      <c r="C79" s="6">
        <f>VLOOKUP(A79,PG_FORWARD_SETTLED__1[[order_id]:[Commission]],108,0)</f>
        <v>769.17100000000005</v>
      </c>
      <c r="D79" s="6">
        <f>VLOOKUP(A79,PG_FORWARD_SETTLED__1[[#All],[order_id]:[Tax_On_Commission]],109,0)</f>
        <v>15.784000000000001</v>
      </c>
      <c r="E79" s="6">
        <f>VLOOKUP(A79,PG_FORWARD_SETTLED__1[#All],110,0)</f>
        <v>71.98</v>
      </c>
      <c r="F79" s="6">
        <f>VLOOKUP(A79,PG_FORWARD_SETTLED__1[#All],111,0)</f>
        <v>486.65300000000002</v>
      </c>
      <c r="G79" s="6">
        <f>VLOOKUP(A79,PG_FORWARD_SETTLED__1[#All],112,0)</f>
        <v>2247.0649999999996</v>
      </c>
      <c r="H79" s="6">
        <f t="shared" si="11"/>
        <v>1760.4119999999996</v>
      </c>
      <c r="I79" s="6">
        <f t="shared" si="12"/>
        <v>856.9350000000004</v>
      </c>
      <c r="J79" s="6">
        <f>VLOOKUP(A79,PG_Reverse_Settled__1[#All],103,0)</f>
        <v>107.38</v>
      </c>
      <c r="K79" s="6">
        <f t="shared" ref="K79:K82" si="14">G79+E79+J79</f>
        <v>2426.4249999999997</v>
      </c>
      <c r="L79" s="7">
        <v>-179.36000000000013</v>
      </c>
      <c r="M79" s="6" t="s">
        <v>1479</v>
      </c>
      <c r="N79" s="6" t="str">
        <f>VLOOKUP(A79,Return!A:L,12,0)</f>
        <v>-</v>
      </c>
      <c r="O79" s="39">
        <v>45934.560416666667</v>
      </c>
    </row>
    <row r="80" spans="1:15" x14ac:dyDescent="0.3">
      <c r="A80" s="6">
        <v>8705332926</v>
      </c>
      <c r="B80" s="6">
        <f>VLOOKUP(A80,PG_FORWARD_SETTLED__1[[order_id]:[Customer_Paid]],107,0)</f>
        <v>6341</v>
      </c>
      <c r="C80" s="6">
        <f>VLOOKUP(A80,PG_FORWARD_SETTLED__1[[order_id]:[Commission]],108,0)</f>
        <v>1945.4190000000001</v>
      </c>
      <c r="D80" s="6">
        <f>VLOOKUP(A80,PG_FORWARD_SETTLED__1[[#All],[order_id]:[Tax_On_Commission]],109,0)</f>
        <v>32.243000000000002</v>
      </c>
      <c r="E80" s="6">
        <f>VLOOKUP(A80,PG_FORWARD_SETTLED__1[#All],110,0)</f>
        <v>71.98</v>
      </c>
      <c r="F80" s="6">
        <f>VLOOKUP(A80,PG_FORWARD_SETTLED__1[#All],111,0)</f>
        <v>994.12900000000002</v>
      </c>
      <c r="G80" s="6">
        <f>VLOOKUP(A80,PG_FORWARD_SETTLED__1[#All],112,0)</f>
        <v>4291.3580000000002</v>
      </c>
      <c r="H80" s="6">
        <f t="shared" si="11"/>
        <v>3297.2290000000003</v>
      </c>
      <c r="I80" s="6">
        <f t="shared" si="12"/>
        <v>2049.6419999999998</v>
      </c>
      <c r="J80" s="6">
        <f>VLOOKUP(A80,PG_Reverse_Settled__1[#All],103,0)</f>
        <v>107.38</v>
      </c>
      <c r="K80" s="6">
        <f t="shared" si="14"/>
        <v>4470.7179999999998</v>
      </c>
      <c r="L80" s="7">
        <v>-179.35999999999967</v>
      </c>
      <c r="M80" s="6" t="s">
        <v>1479</v>
      </c>
      <c r="N80" s="6" t="str">
        <f>VLOOKUP(A80,Return!A:L,12,0)</f>
        <v>Delivery was delayed</v>
      </c>
      <c r="O80" s="39">
        <v>45924.787499999999</v>
      </c>
    </row>
    <row r="81" spans="1:15" x14ac:dyDescent="0.3">
      <c r="A81" s="6">
        <v>8686759194</v>
      </c>
      <c r="B81" s="6">
        <f>VLOOKUP(A81,PG_FORWARD_SETTLED__1[[order_id]:[Customer_Paid]],107,0)</f>
        <v>3544</v>
      </c>
      <c r="C81" s="6">
        <f>VLOOKUP(A81,PG_FORWARD_SETTLED__1[[order_id]:[Commission]],108,0)</f>
        <v>920.02200000000005</v>
      </c>
      <c r="D81" s="6">
        <f>VLOOKUP(A81,PG_FORWARD_SETTLED__1[[#All],[order_id]:[Tax_On_Commission]],109,0)</f>
        <v>18.984999999999999</v>
      </c>
      <c r="E81" s="6">
        <f>VLOOKUP(A81,PG_FORWARD_SETTLED__1[#All],110,0)</f>
        <v>71.98</v>
      </c>
      <c r="F81" s="6">
        <f>VLOOKUP(A81,PG_FORWARD_SETTLED__1[#All],111,0)</f>
        <v>395.53100000000001</v>
      </c>
      <c r="G81" s="6">
        <f>VLOOKUP(A81,PG_FORWARD_SETTLED__1[#All],112,0)</f>
        <v>2533.0129999999999</v>
      </c>
      <c r="H81" s="6">
        <f t="shared" si="11"/>
        <v>2137.482</v>
      </c>
      <c r="I81" s="6">
        <f t="shared" si="12"/>
        <v>1010.9870000000001</v>
      </c>
      <c r="J81" s="6">
        <f>VLOOKUP(A81,PG_Reverse_Settled__1[#All],103,0)</f>
        <v>197.06</v>
      </c>
      <c r="K81" s="6">
        <f t="shared" si="14"/>
        <v>2802.0529999999999</v>
      </c>
      <c r="L81" s="7">
        <v>-269.03999999999996</v>
      </c>
      <c r="M81" s="6" t="s">
        <v>1479</v>
      </c>
      <c r="N81" s="6" t="str">
        <f>VLOOKUP(A81,Return!A:L,12,0)</f>
        <v>-</v>
      </c>
      <c r="O81" s="39">
        <v>45920.538888888892</v>
      </c>
    </row>
    <row r="82" spans="1:15" x14ac:dyDescent="0.3">
      <c r="A82" s="6">
        <v>8680967376</v>
      </c>
      <c r="B82" s="6">
        <f>VLOOKUP(A82,PG_FORWARD_SETTLED__1[[order_id]:[Customer_Paid]],107,0)</f>
        <v>2794</v>
      </c>
      <c r="C82" s="6">
        <f>VLOOKUP(A82,PG_FORWARD_SETTLED__1[[order_id]:[Commission]],108,0)</f>
        <v>593.44600000000003</v>
      </c>
      <c r="D82" s="6">
        <f>VLOOKUP(A82,PG_FORWARD_SETTLED__1[[#All],[order_id]:[Tax_On_Commission]],109,0)</f>
        <v>14.968</v>
      </c>
      <c r="E82" s="6">
        <f>VLOOKUP(A82,PG_FORWARD_SETTLED__1[#All],110,0)</f>
        <v>71.98</v>
      </c>
      <c r="F82" s="6">
        <f>VLOOKUP(A82,PG_FORWARD_SETTLED__1[#All],111,0)</f>
        <v>311.83300000000003</v>
      </c>
      <c r="G82" s="6">
        <f>VLOOKUP(A82,PG_FORWARD_SETTLED__1[#All],112,0)</f>
        <v>2113.6060000000002</v>
      </c>
      <c r="H82" s="6">
        <f t="shared" si="11"/>
        <v>1801.7730000000001</v>
      </c>
      <c r="I82" s="6">
        <f t="shared" si="12"/>
        <v>680.39399999999978</v>
      </c>
      <c r="J82" s="6">
        <f>VLOOKUP(A82,PG_Reverse_Settled__1[#All],103,0)</f>
        <v>197.06</v>
      </c>
      <c r="K82" s="6">
        <f t="shared" si="14"/>
        <v>2382.6460000000002</v>
      </c>
      <c r="L82" s="7">
        <v>-269.03999999999996</v>
      </c>
      <c r="M82" s="6" t="s">
        <v>1479</v>
      </c>
      <c r="N82" s="6" t="str">
        <f>VLOOKUP(A82,Return!A:L,12,0)</f>
        <v>-</v>
      </c>
      <c r="O82" s="39">
        <v>45918.800694444442</v>
      </c>
    </row>
    <row r="83" spans="1:15" x14ac:dyDescent="0.3">
      <c r="A83" s="6">
        <v>8738277768</v>
      </c>
      <c r="B83" s="6">
        <f>VLOOKUP(A83,PG_FORWARD_SETTLED__1[[order_id]:[Customer_Paid]],107,0)</f>
        <v>391</v>
      </c>
      <c r="C83" s="6">
        <f>VLOOKUP(A83,PG_FORWARD_SETTLED__1[[order_id]:[Commission]],108,0)</f>
        <v>9.2279999999999998</v>
      </c>
      <c r="D83" s="6">
        <f>VLOOKUP(A83,PG_FORWARD_SETTLED__1[[#All],[order_id]:[Tax_On_Commission]],109,0)</f>
        <v>2.234</v>
      </c>
      <c r="E83" s="6">
        <f>VLOOKUP(A83,PG_FORWARD_SETTLED__1[#All],110,0)</f>
        <v>31.86</v>
      </c>
      <c r="F83" s="6">
        <f>VLOOKUP(A83,PG_FORWARD_SETTLED__1[#All],111,0)</f>
        <v>20.481999999999999</v>
      </c>
      <c r="G83" s="6">
        <f>VLOOKUP(A83,PG_FORWARD_SETTLED__1[#All],112,0)</f>
        <v>347.678</v>
      </c>
      <c r="H83" s="6">
        <f t="shared" si="11"/>
        <v>327.19600000000003</v>
      </c>
      <c r="I83" s="6">
        <f t="shared" si="12"/>
        <v>43.322000000000003</v>
      </c>
      <c r="J83" s="5">
        <v>0</v>
      </c>
      <c r="K83" s="6" t="s">
        <v>1480</v>
      </c>
      <c r="L83" s="8">
        <v>347.678</v>
      </c>
      <c r="M83" s="6" t="s">
        <v>1478</v>
      </c>
      <c r="N83" s="6"/>
      <c r="O83" s="39">
        <v>45936.454861111109</v>
      </c>
    </row>
    <row r="84" spans="1:15" x14ac:dyDescent="0.3">
      <c r="A84" s="6">
        <v>8714558795</v>
      </c>
      <c r="B84" s="6">
        <f>VLOOKUP(A84,PG_FORWARD_SETTLED__1[[order_id]:[Customer_Paid]],107,0)</f>
        <v>140</v>
      </c>
      <c r="C84" s="6">
        <f>VLOOKUP(A84,PG_FORWARD_SETTLED__1[[order_id]:[Commission]],108,0)</f>
        <v>16.52</v>
      </c>
      <c r="D84" s="6">
        <f>VLOOKUP(A84,PG_FORWARD_SETTLED__1[[#All],[order_id]:[Tax_On_Commission]],109,0)</f>
        <v>0.8</v>
      </c>
      <c r="E84" s="6">
        <f>VLOOKUP(A84,PG_FORWARD_SETTLED__1[#All],110,0)</f>
        <v>31.86</v>
      </c>
      <c r="F84" s="6">
        <f>VLOOKUP(A84,PG_FORWARD_SETTLED__1[#All],111,0)</f>
        <v>7.3369999999999997</v>
      </c>
      <c r="G84" s="6">
        <f>VLOOKUP(A84,PG_FORWARD_SETTLED__1[#All],112,0)</f>
        <v>90.820000000000007</v>
      </c>
      <c r="H84" s="6">
        <f t="shared" si="11"/>
        <v>83.483000000000004</v>
      </c>
      <c r="I84" s="6">
        <f t="shared" si="12"/>
        <v>49.179999999999993</v>
      </c>
      <c r="J84" s="5">
        <v>0</v>
      </c>
      <c r="K84" s="6" t="s">
        <v>1480</v>
      </c>
      <c r="L84" s="8">
        <v>90.820000000000007</v>
      </c>
      <c r="M84" s="6" t="s">
        <v>1478</v>
      </c>
      <c r="N84" s="6"/>
      <c r="O84" s="39">
        <v>45929.449305555558</v>
      </c>
    </row>
    <row r="85" spans="1:15" x14ac:dyDescent="0.3">
      <c r="A85" s="6">
        <v>8682570667</v>
      </c>
      <c r="B85" s="6">
        <f>VLOOKUP(A85,PG_FORWARD_SETTLED__1[[order_id]:[Customer_Paid]],107,0)</f>
        <v>3629</v>
      </c>
      <c r="C85" s="6">
        <f>VLOOKUP(A85,PG_FORWARD_SETTLED__1[[order_id]:[Commission]],108,0)</f>
        <v>1156.1990000000001</v>
      </c>
      <c r="D85" s="6">
        <f>VLOOKUP(A85,PG_FORWARD_SETTLED__1[[#All],[order_id]:[Tax_On_Commission]],109,0)</f>
        <v>19.441000000000003</v>
      </c>
      <c r="E85" s="6">
        <f>VLOOKUP(A85,PG_FORWARD_SETTLED__1[#All],110,0)</f>
        <v>71.98</v>
      </c>
      <c r="F85" s="6">
        <f>VLOOKUP(A85,PG_FORWARD_SETTLED__1[#All],111,0)</f>
        <v>405.02100000000002</v>
      </c>
      <c r="G85" s="6">
        <f>VLOOKUP(A85,PG_FORWARD_SETTLED__1[#All],112,0)</f>
        <v>2381.38</v>
      </c>
      <c r="H85" s="6">
        <f t="shared" si="11"/>
        <v>1976.3590000000002</v>
      </c>
      <c r="I85" s="6">
        <f t="shared" si="12"/>
        <v>1247.6199999999999</v>
      </c>
      <c r="J85" s="6">
        <f>VLOOKUP(A85,PG_Reverse_Settled__1[#All],103,0)</f>
        <v>197.06</v>
      </c>
      <c r="K85" s="6">
        <f>G85+E85+J85</f>
        <v>2650.42</v>
      </c>
      <c r="L85" s="7">
        <v>-269.03999999999996</v>
      </c>
      <c r="M85" s="6" t="s">
        <v>1479</v>
      </c>
      <c r="N85" s="6" t="str">
        <f>VLOOKUP(A85,Return!A:L,12,0)</f>
        <v>Color is different</v>
      </c>
      <c r="O85" s="39">
        <v>45919.79791666667</v>
      </c>
    </row>
    <row r="86" spans="1:15" x14ac:dyDescent="0.3">
      <c r="A86" s="6">
        <v>8662341758</v>
      </c>
      <c r="B86" s="6">
        <f>VLOOKUP(A86,PG_FORWARD_SETTLED__1[[order_id]:[Customer_Paid]],107,0)</f>
        <v>1931</v>
      </c>
      <c r="C86" s="6">
        <f>VLOOKUP(A86,PG_FORWARD_SETTLED__1[[order_id]:[Commission]],108,0)</f>
        <v>638.00300000000004</v>
      </c>
      <c r="D86" s="6">
        <f>VLOOKUP(A86,PG_FORWARD_SETTLED__1[[#All],[order_id]:[Tax_On_Commission]],109,0)</f>
        <v>10.343999999999999</v>
      </c>
      <c r="E86" s="6">
        <f>VLOOKUP(A86,PG_FORWARD_SETTLED__1[#All],110,0)</f>
        <v>53.1</v>
      </c>
      <c r="F86" s="6">
        <f>VLOOKUP(A86,PG_FORWARD_SETTLED__1[#All],111,0)</f>
        <v>215.51</v>
      </c>
      <c r="G86" s="6">
        <f>VLOOKUP(A86,PG_FORWARD_SETTLED__1[#All],112,0)</f>
        <v>1229.5529999999999</v>
      </c>
      <c r="H86" s="6">
        <f t="shared" si="11"/>
        <v>1014.0429999999999</v>
      </c>
      <c r="I86" s="6">
        <f t="shared" si="12"/>
        <v>701.44700000000012</v>
      </c>
      <c r="J86" s="5">
        <v>0</v>
      </c>
      <c r="K86" s="6" t="s">
        <v>1480</v>
      </c>
      <c r="L86" s="8">
        <v>1229.5529999999999</v>
      </c>
      <c r="M86" s="6" t="s">
        <v>1478</v>
      </c>
      <c r="N86" s="6"/>
      <c r="O86" s="39">
        <v>45912.475694444445</v>
      </c>
    </row>
    <row r="87" spans="1:15" x14ac:dyDescent="0.3">
      <c r="A87" s="6">
        <v>8724483694</v>
      </c>
      <c r="B87" s="6">
        <f>VLOOKUP(A87,PG_FORWARD_SETTLED__1[[order_id]:[Customer_Paid]],107,0)</f>
        <v>2338</v>
      </c>
      <c r="C87" s="6">
        <f>VLOOKUP(A87,PG_FORWARD_SETTLED__1[[order_id]:[Commission]],108,0)</f>
        <v>606.94500000000005</v>
      </c>
      <c r="D87" s="6">
        <f>VLOOKUP(A87,PG_FORWARD_SETTLED__1[[#All],[order_id]:[Tax_On_Commission]],109,0)</f>
        <v>13.36</v>
      </c>
      <c r="E87" s="6">
        <f>VLOOKUP(A87,PG_FORWARD_SETTLED__1[#All],110,0)</f>
        <v>71.98</v>
      </c>
      <c r="F87" s="6">
        <f>VLOOKUP(A87,PG_FORWARD_SETTLED__1[#All],111,0)</f>
        <v>122.46299999999999</v>
      </c>
      <c r="G87" s="6">
        <f>VLOOKUP(A87,PG_FORWARD_SETTLED__1[#All],112,0)</f>
        <v>1645.7149999999999</v>
      </c>
      <c r="H87" s="6">
        <f t="shared" si="11"/>
        <v>1523.252</v>
      </c>
      <c r="I87" s="6">
        <f t="shared" si="12"/>
        <v>692.28500000000008</v>
      </c>
      <c r="J87" s="6">
        <f>VLOOKUP(A87,PG_Reverse_Settled__1[#All],103,0)</f>
        <v>197.06</v>
      </c>
      <c r="K87" s="6">
        <f>G87+E87+J87</f>
        <v>1914.7549999999999</v>
      </c>
      <c r="L87" s="7">
        <v>-269.03999999999996</v>
      </c>
      <c r="M87" s="6" t="s">
        <v>1479</v>
      </c>
      <c r="N87" s="6" t="str">
        <f>VLOOKUP(A87,Return!A:L,12,0)</f>
        <v>I did not like the fit</v>
      </c>
      <c r="O87" s="39">
        <v>45931.463194444441</v>
      </c>
    </row>
    <row r="88" spans="1:15" x14ac:dyDescent="0.3">
      <c r="A88" s="6">
        <v>8740345353</v>
      </c>
      <c r="B88" s="6">
        <f>VLOOKUP(A88,PG_FORWARD_SETTLED__1[[order_id]:[Customer_Paid]],107,0)</f>
        <v>3594</v>
      </c>
      <c r="C88" s="6">
        <f>VLOOKUP(A88,PG_FORWARD_SETTLED__1[[order_id]:[Commission]],108,0)</f>
        <v>933.00199999999995</v>
      </c>
      <c r="D88" s="6">
        <f>VLOOKUP(A88,PG_FORWARD_SETTLED__1[[#All],[order_id]:[Tax_On_Commission]],109,0)</f>
        <v>18.274999999999999</v>
      </c>
      <c r="E88" s="6">
        <f>VLOOKUP(A88,PG_FORWARD_SETTLED__1[#All],110,0)</f>
        <v>71.98</v>
      </c>
      <c r="F88" s="6">
        <f>VLOOKUP(A88,PG_FORWARD_SETTLED__1[#All],111,0)</f>
        <v>563.46900000000005</v>
      </c>
      <c r="G88" s="6">
        <f>VLOOKUP(A88,PG_FORWARD_SETTLED__1[#All],112,0)</f>
        <v>2570.7429999999999</v>
      </c>
      <c r="H88" s="6">
        <f t="shared" si="11"/>
        <v>2007.2739999999999</v>
      </c>
      <c r="I88" s="6">
        <f t="shared" si="12"/>
        <v>1023.2570000000001</v>
      </c>
      <c r="J88" s="5">
        <v>0</v>
      </c>
      <c r="K88" s="6" t="s">
        <v>1480</v>
      </c>
      <c r="L88" s="8">
        <v>2570.7429999999999</v>
      </c>
      <c r="M88" s="6" t="s">
        <v>1478</v>
      </c>
      <c r="N88" s="6"/>
      <c r="O88" s="39">
        <v>45937.797222222223</v>
      </c>
    </row>
    <row r="89" spans="1:15" x14ac:dyDescent="0.3">
      <c r="A89" s="6">
        <v>8706210922</v>
      </c>
      <c r="B89" s="6">
        <f>VLOOKUP(A89,PG_FORWARD_SETTLED__1[[order_id]:[Customer_Paid]],107,0)</f>
        <v>391</v>
      </c>
      <c r="C89" s="6">
        <f>VLOOKUP(A89,PG_FORWARD_SETTLED__1[[order_id]:[Commission]],108,0)</f>
        <v>9.2279999999999998</v>
      </c>
      <c r="D89" s="6">
        <f>VLOOKUP(A89,PG_FORWARD_SETTLED__1[[#All],[order_id]:[Tax_On_Commission]],109,0)</f>
        <v>2.234</v>
      </c>
      <c r="E89" s="6">
        <f>VLOOKUP(A89,PG_FORWARD_SETTLED__1[#All],110,0)</f>
        <v>31.86</v>
      </c>
      <c r="F89" s="6">
        <f>VLOOKUP(A89,PG_FORWARD_SETTLED__1[#All],111,0)</f>
        <v>20.481999999999999</v>
      </c>
      <c r="G89" s="6">
        <f>VLOOKUP(A89,PG_FORWARD_SETTLED__1[#All],112,0)</f>
        <v>347.678</v>
      </c>
      <c r="H89" s="6">
        <f t="shared" si="11"/>
        <v>327.19600000000003</v>
      </c>
      <c r="I89" s="6">
        <f t="shared" si="12"/>
        <v>43.322000000000003</v>
      </c>
      <c r="J89" s="5">
        <v>0</v>
      </c>
      <c r="K89" s="6" t="s">
        <v>1480</v>
      </c>
      <c r="L89" s="8">
        <v>347.678</v>
      </c>
      <c r="M89" s="6" t="s">
        <v>1478</v>
      </c>
      <c r="N89" s="6"/>
      <c r="O89" s="39">
        <v>45925.451388888891</v>
      </c>
    </row>
    <row r="90" spans="1:15" x14ac:dyDescent="0.3">
      <c r="A90" s="6">
        <v>8738896129</v>
      </c>
      <c r="B90" s="6">
        <f>VLOOKUP(A90,PG_FORWARD_SETTLED__1[[order_id]:[Customer_Paid]],107,0)</f>
        <v>3955</v>
      </c>
      <c r="C90" s="6">
        <f>VLOOKUP(A90,PG_FORWARD_SETTLED__1[[order_id]:[Commission]],108,0)</f>
        <v>980.04899999999998</v>
      </c>
      <c r="D90" s="6">
        <f>VLOOKUP(A90,PG_FORWARD_SETTLED__1[[#All],[order_id]:[Tax_On_Commission]],109,0)</f>
        <v>20.11</v>
      </c>
      <c r="E90" s="6">
        <f>VLOOKUP(A90,PG_FORWARD_SETTLED__1[#All],110,0)</f>
        <v>71.98</v>
      </c>
      <c r="F90" s="6">
        <f>VLOOKUP(A90,PG_FORWARD_SETTLED__1[#All],111,0)</f>
        <v>620.05799999999999</v>
      </c>
      <c r="G90" s="6">
        <f>VLOOKUP(A90,PG_FORWARD_SETTLED__1[#All],112,0)</f>
        <v>2882.8609999999999</v>
      </c>
      <c r="H90" s="6">
        <f t="shared" si="11"/>
        <v>2262.8029999999999</v>
      </c>
      <c r="I90" s="6">
        <f t="shared" si="12"/>
        <v>1072.1390000000001</v>
      </c>
      <c r="J90" s="5">
        <v>0</v>
      </c>
      <c r="K90" s="6" t="s">
        <v>1480</v>
      </c>
      <c r="L90" s="8">
        <v>2882.8609999999999</v>
      </c>
      <c r="M90" s="6" t="s">
        <v>1478</v>
      </c>
      <c r="N90" s="6"/>
      <c r="O90" s="39">
        <v>45936.808333333334</v>
      </c>
    </row>
    <row r="91" spans="1:15" x14ac:dyDescent="0.3">
      <c r="A91" s="6">
        <v>8721028699</v>
      </c>
      <c r="B91" s="6">
        <f>VLOOKUP(A91,PG_FORWARD_SETTLED__1[[order_id]:[Customer_Paid]],107,0)</f>
        <v>1012</v>
      </c>
      <c r="C91" s="6">
        <f>VLOOKUP(A91,PG_FORWARD_SETTLED__1[[order_id]:[Commission]],108,0)</f>
        <v>250.774</v>
      </c>
      <c r="D91" s="6">
        <f>VLOOKUP(A91,PG_FORWARD_SETTLED__1[[#All],[order_id]:[Tax_On_Commission]],109,0)</f>
        <v>5.7829999999999995</v>
      </c>
      <c r="E91" s="6">
        <f>VLOOKUP(A91,PG_FORWARD_SETTLED__1[#All],110,0)</f>
        <v>53.1</v>
      </c>
      <c r="F91" s="6">
        <f>VLOOKUP(A91,PG_FORWARD_SETTLED__1[#All],111,0)</f>
        <v>53.009</v>
      </c>
      <c r="G91" s="6">
        <f>VLOOKUP(A91,PG_FORWARD_SETTLED__1[#All],112,0)</f>
        <v>702.34299999999996</v>
      </c>
      <c r="H91" s="6">
        <f t="shared" si="11"/>
        <v>649.33399999999995</v>
      </c>
      <c r="I91" s="6">
        <f t="shared" si="12"/>
        <v>309.65700000000004</v>
      </c>
      <c r="J91" s="5">
        <v>0</v>
      </c>
      <c r="K91" s="6" t="s">
        <v>1480</v>
      </c>
      <c r="L91" s="8">
        <v>702.34299999999996</v>
      </c>
      <c r="M91" s="6" t="s">
        <v>1478</v>
      </c>
      <c r="N91" s="6"/>
      <c r="O91" s="39">
        <v>45930.615277777775</v>
      </c>
    </row>
    <row r="92" spans="1:15" x14ac:dyDescent="0.3">
      <c r="A92" s="6">
        <v>8691260646</v>
      </c>
      <c r="B92" s="6">
        <f>VLOOKUP(A92,PG_FORWARD_SETTLED__1[[order_id]:[Customer_Paid]],107,0)</f>
        <v>3143</v>
      </c>
      <c r="C92" s="6">
        <f>VLOOKUP(A92,PG_FORWARD_SETTLED__1[[order_id]:[Commission]],108,0)</f>
        <v>667.57299999999998</v>
      </c>
      <c r="D92" s="6">
        <f>VLOOKUP(A92,PG_FORWARD_SETTLED__1[[#All],[order_id]:[Tax_On_Commission]],109,0)</f>
        <v>15.981999999999999</v>
      </c>
      <c r="E92" s="6">
        <f>VLOOKUP(A92,PG_FORWARD_SETTLED__1[#All],110,0)</f>
        <v>71.98</v>
      </c>
      <c r="F92" s="6">
        <f>VLOOKUP(A92,PG_FORWARD_SETTLED__1[#All],111,0)</f>
        <v>492.75799999999998</v>
      </c>
      <c r="G92" s="6">
        <f>VLOOKUP(A92,PG_FORWARD_SETTLED__1[#All],112,0)</f>
        <v>2387.4650000000001</v>
      </c>
      <c r="H92" s="6">
        <f t="shared" si="11"/>
        <v>1894.7070000000001</v>
      </c>
      <c r="I92" s="6">
        <f t="shared" si="12"/>
        <v>755.53499999999985</v>
      </c>
      <c r="J92" s="5">
        <v>0</v>
      </c>
      <c r="K92" s="6" t="s">
        <v>1480</v>
      </c>
      <c r="L92" s="8">
        <v>2387.4650000000001</v>
      </c>
      <c r="M92" s="6" t="s">
        <v>1478</v>
      </c>
      <c r="N92" s="6"/>
      <c r="O92" s="39">
        <v>45922.443055555559</v>
      </c>
    </row>
    <row r="93" spans="1:15" x14ac:dyDescent="0.3">
      <c r="A93" s="6">
        <v>8722877791</v>
      </c>
      <c r="B93" s="6">
        <f>VLOOKUP(A93,PG_FORWARD_SETTLED__1[[order_id]:[Customer_Paid]],107,0)</f>
        <v>3118.99</v>
      </c>
      <c r="C93" s="6">
        <f>VLOOKUP(A93,PG_FORWARD_SETTLED__1[[order_id]:[Commission]],108,0)</f>
        <v>662.47299999999996</v>
      </c>
      <c r="D93" s="6">
        <f>VLOOKUP(A93,PG_FORWARD_SETTLED__1[[#All],[order_id]:[Tax_On_Commission]],109,0)</f>
        <v>15.858999999999998</v>
      </c>
      <c r="E93" s="6">
        <f>VLOOKUP(A93,PG_FORWARD_SETTLED__1[#All],110,0)</f>
        <v>71.98</v>
      </c>
      <c r="F93" s="6">
        <f>VLOOKUP(A93,PG_FORWARD_SETTLED__1[#All],111,0)</f>
        <v>488.99599999999998</v>
      </c>
      <c r="G93" s="6">
        <f>VLOOKUP(A93,PG_FORWARD_SETTLED__1[#All],112,0)</f>
        <v>2368.6779999999999</v>
      </c>
      <c r="H93" s="6">
        <f t="shared" si="11"/>
        <v>1879.6819999999998</v>
      </c>
      <c r="I93" s="6">
        <f t="shared" si="12"/>
        <v>750.3119999999999</v>
      </c>
      <c r="J93" s="6">
        <f>VLOOKUP(A93,PG_Reverse_Settled__1[#All],103,0)</f>
        <v>197.06</v>
      </c>
      <c r="K93" s="6">
        <f t="shared" ref="K93:K95" si="15">G93+E93+J93</f>
        <v>2637.7179999999998</v>
      </c>
      <c r="L93" s="7">
        <v>-269.03999999999996</v>
      </c>
      <c r="M93" s="6" t="s">
        <v>1479</v>
      </c>
      <c r="N93" s="6" t="str">
        <f>VLOOKUP(A93,Return!A:L,12,0)</f>
        <v>I did not like the fit</v>
      </c>
      <c r="O93" s="39">
        <v>45930.787499999999</v>
      </c>
    </row>
    <row r="94" spans="1:15" x14ac:dyDescent="0.3">
      <c r="A94" s="6">
        <v>8663313597</v>
      </c>
      <c r="B94" s="6">
        <f>VLOOKUP(A94,PG_FORWARD_SETTLED__1[[order_id]:[Customer_Paid]],107,0)</f>
        <v>2994</v>
      </c>
      <c r="C94" s="6">
        <f>VLOOKUP(A94,PG_FORWARD_SETTLED__1[[order_id]:[Commission]],108,0)</f>
        <v>741.91300000000001</v>
      </c>
      <c r="D94" s="6">
        <f>VLOOKUP(A94,PG_FORWARD_SETTLED__1[[#All],[order_id]:[Tax_On_Commission]],109,0)</f>
        <v>16.039000000000001</v>
      </c>
      <c r="E94" s="6">
        <f>VLOOKUP(A94,PG_FORWARD_SETTLED__1[#All],110,0)</f>
        <v>71.98</v>
      </c>
      <c r="F94" s="6">
        <f>VLOOKUP(A94,PG_FORWARD_SETTLED__1[#All],111,0)</f>
        <v>334.15600000000001</v>
      </c>
      <c r="G94" s="6">
        <f>VLOOKUP(A94,PG_FORWARD_SETTLED__1[#All],112,0)</f>
        <v>2164.0679999999998</v>
      </c>
      <c r="H94" s="6">
        <f t="shared" si="11"/>
        <v>1829.9119999999998</v>
      </c>
      <c r="I94" s="6">
        <f t="shared" si="12"/>
        <v>829.93200000000024</v>
      </c>
      <c r="J94" s="6">
        <f>VLOOKUP(A94,PG_Reverse_Settled__1[#All],103,0)</f>
        <v>197.06</v>
      </c>
      <c r="K94" s="6">
        <f t="shared" si="15"/>
        <v>2433.1079999999997</v>
      </c>
      <c r="L94" s="7">
        <v>-269.03999999999996</v>
      </c>
      <c r="M94" s="6" t="s">
        <v>1479</v>
      </c>
      <c r="N94" s="6" t="str">
        <f>VLOOKUP(A94,Return!A:L,12,0)</f>
        <v>-</v>
      </c>
      <c r="O94" s="39">
        <v>45912.803472222222</v>
      </c>
    </row>
    <row r="95" spans="1:15" x14ac:dyDescent="0.3">
      <c r="A95" s="6">
        <v>8705353325</v>
      </c>
      <c r="B95" s="6">
        <f>VLOOKUP(A95,PG_FORWARD_SETTLED__1[[order_id]:[Customer_Paid]],107,0)</f>
        <v>2338</v>
      </c>
      <c r="C95" s="6">
        <f>VLOOKUP(A95,PG_FORWARD_SETTLED__1[[order_id]:[Commission]],108,0)</f>
        <v>579.35599999999999</v>
      </c>
      <c r="D95" s="6">
        <f>VLOOKUP(A95,PG_FORWARD_SETTLED__1[[#All],[order_id]:[Tax_On_Commission]],109,0)</f>
        <v>13.36</v>
      </c>
      <c r="E95" s="6">
        <f>VLOOKUP(A95,PG_FORWARD_SETTLED__1[#All],110,0)</f>
        <v>71.98</v>
      </c>
      <c r="F95" s="6">
        <f>VLOOKUP(A95,PG_FORWARD_SETTLED__1[#All],111,0)</f>
        <v>122.46299999999999</v>
      </c>
      <c r="G95" s="6">
        <f>VLOOKUP(A95,PG_FORWARD_SETTLED__1[#All],112,0)</f>
        <v>1673.3040000000001</v>
      </c>
      <c r="H95" s="6">
        <f t="shared" si="11"/>
        <v>1550.8410000000001</v>
      </c>
      <c r="I95" s="6">
        <f t="shared" si="12"/>
        <v>664.69599999999991</v>
      </c>
      <c r="J95" s="6">
        <f>VLOOKUP(A95,PG_Reverse_Settled__1[#All],103,0)</f>
        <v>197.06</v>
      </c>
      <c r="K95" s="6">
        <f t="shared" si="15"/>
        <v>1942.3440000000001</v>
      </c>
      <c r="L95" s="7">
        <v>-269.03999999999996</v>
      </c>
      <c r="M95" s="6" t="s">
        <v>1479</v>
      </c>
      <c r="N95" s="6" t="str">
        <f>VLOOKUP(A95,Return!A:L,12,0)</f>
        <v>Product image was better than the actual product</v>
      </c>
      <c r="O95" s="39">
        <v>45924.787499999999</v>
      </c>
    </row>
    <row r="96" spans="1:15" x14ac:dyDescent="0.3">
      <c r="A96" s="6">
        <v>8730594942</v>
      </c>
      <c r="B96" s="6">
        <f>VLOOKUP(A96,PG_FORWARD_SETTLED__1[[order_id]:[Customer_Paid]],107,0)</f>
        <v>3103.99</v>
      </c>
      <c r="C96" s="6">
        <f>VLOOKUP(A96,PG_FORWARD_SETTLED__1[[order_id]:[Commission]],108,0)</f>
        <v>769.16899999999998</v>
      </c>
      <c r="D96" s="6">
        <f>VLOOKUP(A96,PG_FORWARD_SETTLED__1[[#All],[order_id]:[Tax_On_Commission]],109,0)</f>
        <v>15.782999999999999</v>
      </c>
      <c r="E96" s="6">
        <f>VLOOKUP(A96,PG_FORWARD_SETTLED__1[#All],110,0)</f>
        <v>71.97999999999999</v>
      </c>
      <c r="F96" s="6">
        <f>VLOOKUP(A96,PG_FORWARD_SETTLED__1[#All],111,0)</f>
        <v>486.65199999999999</v>
      </c>
      <c r="G96" s="6">
        <f>VLOOKUP(A96,PG_FORWARD_SETTLED__1[#All],112,0)</f>
        <v>2247.058</v>
      </c>
      <c r="H96" s="6">
        <f t="shared" si="11"/>
        <v>1760.4059999999999</v>
      </c>
      <c r="I96" s="6">
        <f t="shared" si="12"/>
        <v>856.93199999999979</v>
      </c>
      <c r="J96" s="5">
        <v>0</v>
      </c>
      <c r="K96" s="6" t="s">
        <v>1480</v>
      </c>
      <c r="L96" s="8">
        <v>2247.058</v>
      </c>
      <c r="M96" s="6" t="s">
        <v>1478</v>
      </c>
      <c r="N96" s="6"/>
      <c r="O96" s="39">
        <v>45933.806250000001</v>
      </c>
    </row>
    <row r="97" spans="1:15" x14ac:dyDescent="0.3">
      <c r="A97" s="6">
        <v>8729326570</v>
      </c>
      <c r="B97" s="6">
        <f>VLOOKUP(A97,PG_FORWARD_SETTLED__1[[order_id]:[Customer_Paid]],107,0)</f>
        <v>1963.01</v>
      </c>
      <c r="C97" s="6">
        <f>VLOOKUP(A97,PG_FORWARD_SETTLED__1[[order_id]:[Commission]],108,0)</f>
        <v>625.41499999999996</v>
      </c>
      <c r="D97" s="6">
        <f>VLOOKUP(A97,PG_FORWARD_SETTLED__1[[#All],[order_id]:[Tax_On_Commission]],109,0)</f>
        <v>11.218</v>
      </c>
      <c r="E97" s="6">
        <f>VLOOKUP(A97,PG_FORWARD_SETTLED__1[#All],110,0)</f>
        <v>53.1</v>
      </c>
      <c r="F97" s="6">
        <f>VLOOKUP(A97,PG_FORWARD_SETTLED__1[#All],111,0)</f>
        <v>102.828</v>
      </c>
      <c r="G97" s="6">
        <f>VLOOKUP(A97,PG_FORWARD_SETTLED__1[#All],112,0)</f>
        <v>1273.277</v>
      </c>
      <c r="H97" s="6">
        <f t="shared" si="11"/>
        <v>1170.4490000000001</v>
      </c>
      <c r="I97" s="6">
        <f t="shared" si="12"/>
        <v>689.73299999999995</v>
      </c>
      <c r="J97" s="6">
        <f>VLOOKUP(A97,PG_Reverse_Settled__1[#All],103,0)</f>
        <v>197.06</v>
      </c>
      <c r="K97" s="6">
        <f>G97+E97+J97</f>
        <v>1523.4369999999999</v>
      </c>
      <c r="L97" s="7">
        <v>-250.15999999999985</v>
      </c>
      <c r="M97" s="6" t="s">
        <v>1479</v>
      </c>
      <c r="N97" s="6" t="str">
        <f>VLOOKUP(A97,Return!A:L,12,0)</f>
        <v>I did not like the fit</v>
      </c>
      <c r="O97" s="39">
        <v>45933.480555555558</v>
      </c>
    </row>
    <row r="98" spans="1:15" x14ac:dyDescent="0.3">
      <c r="A98" s="6">
        <v>8682097274</v>
      </c>
      <c r="B98" s="6">
        <f>VLOOKUP(A98,PG_FORWARD_SETTLED__1[[order_id]:[Customer_Paid]],107,0)</f>
        <v>2769</v>
      </c>
      <c r="C98" s="6">
        <f>VLOOKUP(A98,PG_FORWARD_SETTLED__1[[order_id]:[Commission]],108,0)</f>
        <v>718.83199999999999</v>
      </c>
      <c r="D98" s="6">
        <f>VLOOKUP(A98,PG_FORWARD_SETTLED__1[[#All],[order_id]:[Tax_On_Commission]],109,0)</f>
        <v>14.834</v>
      </c>
      <c r="E98" s="6">
        <f>VLOOKUP(A98,PG_FORWARD_SETTLED__1[#All],110,0)</f>
        <v>71.98</v>
      </c>
      <c r="F98" s="6">
        <f>VLOOKUP(A98,PG_FORWARD_SETTLED__1[#All],111,0)</f>
        <v>309.04200000000003</v>
      </c>
      <c r="G98" s="6">
        <f>VLOOKUP(A98,PG_FORWARD_SETTLED__1[#All],112,0)</f>
        <v>1963.354</v>
      </c>
      <c r="H98" s="6">
        <f t="shared" si="11"/>
        <v>1654.3119999999999</v>
      </c>
      <c r="I98" s="6">
        <f t="shared" si="12"/>
        <v>805.64599999999996</v>
      </c>
      <c r="J98" s="5">
        <v>0</v>
      </c>
      <c r="K98" s="6" t="s">
        <v>1480</v>
      </c>
      <c r="L98" s="8">
        <v>1963.354</v>
      </c>
      <c r="M98" s="6" t="s">
        <v>1478</v>
      </c>
      <c r="N98" s="6"/>
      <c r="O98" s="39">
        <v>45919.525000000001</v>
      </c>
    </row>
    <row r="99" spans="1:15" x14ac:dyDescent="0.3">
      <c r="A99" s="6">
        <v>8745960959</v>
      </c>
      <c r="B99" s="6">
        <f>VLOOKUP(A99,PG_FORWARD_SETTLED__1[[order_id]:[Customer_Paid]],107,0)</f>
        <v>2410</v>
      </c>
      <c r="C99" s="6">
        <f>VLOOKUP(A99,PG_FORWARD_SETTLED__1[[order_id]:[Commission]],108,0)</f>
        <v>597.19799999999998</v>
      </c>
      <c r="D99" s="6">
        <f>VLOOKUP(A99,PG_FORWARD_SETTLED__1[[#All],[order_id]:[Tax_On_Commission]],109,0)</f>
        <v>13.771000000000001</v>
      </c>
      <c r="E99" s="6">
        <f>VLOOKUP(A99,PG_FORWARD_SETTLED__1[#All],110,0)</f>
        <v>71.98</v>
      </c>
      <c r="F99" s="6">
        <f>VLOOKUP(A99,PG_FORWARD_SETTLED__1[#All],111,0)</f>
        <v>126.236</v>
      </c>
      <c r="G99" s="6">
        <f>VLOOKUP(A99,PG_FORWARD_SETTLED__1[#All],112,0)</f>
        <v>1727.0510000000002</v>
      </c>
      <c r="H99" s="6">
        <f t="shared" si="11"/>
        <v>1600.8150000000001</v>
      </c>
      <c r="I99" s="6">
        <f t="shared" si="12"/>
        <v>682.94899999999984</v>
      </c>
      <c r="J99" s="5">
        <v>0</v>
      </c>
      <c r="K99" s="6" t="s">
        <v>1480</v>
      </c>
      <c r="L99" s="8">
        <v>1727.0510000000002</v>
      </c>
      <c r="M99" s="6" t="s">
        <v>1478</v>
      </c>
      <c r="N99" s="6"/>
      <c r="O99" s="39">
        <v>45940.445138888892</v>
      </c>
    </row>
    <row r="100" spans="1:15" x14ac:dyDescent="0.3">
      <c r="A100" s="6">
        <v>8680835728</v>
      </c>
      <c r="B100" s="6">
        <f>VLOOKUP(A100,PG_FORWARD_SETTLED__1[[order_id]:[Customer_Paid]],107,0)</f>
        <v>2594</v>
      </c>
      <c r="C100" s="6">
        <f>VLOOKUP(A100,PG_FORWARD_SETTLED__1[[order_id]:[Commission]],108,0)</f>
        <v>550.96600000000001</v>
      </c>
      <c r="D100" s="6">
        <f>VLOOKUP(A100,PG_FORWARD_SETTLED__1[[#All],[order_id]:[Tax_On_Commission]],109,0)</f>
        <v>13.896000000000001</v>
      </c>
      <c r="E100" s="6">
        <f>VLOOKUP(A100,PG_FORWARD_SETTLED__1[#All],110,0)</f>
        <v>71.98</v>
      </c>
      <c r="F100" s="6">
        <f>VLOOKUP(A100,PG_FORWARD_SETTLED__1[#All],111,0)</f>
        <v>289.51</v>
      </c>
      <c r="G100" s="6">
        <f>VLOOKUP(A100,PG_FORWARD_SETTLED__1[#All],112,0)</f>
        <v>1957.1580000000001</v>
      </c>
      <c r="H100" s="6">
        <f t="shared" si="11"/>
        <v>1667.6480000000001</v>
      </c>
      <c r="I100" s="6">
        <f t="shared" si="12"/>
        <v>636.84199999999987</v>
      </c>
      <c r="J100" s="6">
        <f>VLOOKUP(A100,PG_Reverse_Settled__1[#All],103,0)</f>
        <v>197.06</v>
      </c>
      <c r="K100" s="6">
        <f t="shared" ref="K100:K101" si="16">G100+E100+J100</f>
        <v>2226.1980000000003</v>
      </c>
      <c r="L100" s="7">
        <v>-269.04000000000019</v>
      </c>
      <c r="M100" s="6" t="s">
        <v>1479</v>
      </c>
      <c r="N100" s="6" t="str">
        <f>VLOOKUP(A100,Return!A:L,12,0)</f>
        <v>Product was dirty and had stains</v>
      </c>
      <c r="O100" s="39">
        <v>45918.800694444442</v>
      </c>
    </row>
    <row r="101" spans="1:15" x14ac:dyDescent="0.3">
      <c r="A101" s="6">
        <v>8730282759</v>
      </c>
      <c r="B101" s="6">
        <f>VLOOKUP(A101,PG_FORWARD_SETTLED__1[[order_id]:[Customer_Paid]],107,0)</f>
        <v>3594</v>
      </c>
      <c r="C101" s="6">
        <f>VLOOKUP(A101,PG_FORWARD_SETTLED__1[[order_id]:[Commission]],108,0)</f>
        <v>933.00199999999995</v>
      </c>
      <c r="D101" s="6">
        <f>VLOOKUP(A101,PG_FORWARD_SETTLED__1[[#All],[order_id]:[Tax_On_Commission]],109,0)</f>
        <v>18.274999999999999</v>
      </c>
      <c r="E101" s="6">
        <f>VLOOKUP(A101,PG_FORWARD_SETTLED__1[#All],110,0)</f>
        <v>71.98</v>
      </c>
      <c r="F101" s="6">
        <f>VLOOKUP(A101,PG_FORWARD_SETTLED__1[#All],111,0)</f>
        <v>563.46900000000005</v>
      </c>
      <c r="G101" s="6">
        <f>VLOOKUP(A101,PG_FORWARD_SETTLED__1[#All],112,0)</f>
        <v>2570.7429999999999</v>
      </c>
      <c r="H101" s="6">
        <f t="shared" si="11"/>
        <v>2007.2739999999999</v>
      </c>
      <c r="I101" s="6">
        <f t="shared" si="12"/>
        <v>1023.2570000000001</v>
      </c>
      <c r="J101" s="6">
        <f>VLOOKUP(A101,PG_Reverse_Settled__1[#All],103,0)</f>
        <v>197.06</v>
      </c>
      <c r="K101" s="6">
        <f t="shared" si="16"/>
        <v>2839.7829999999999</v>
      </c>
      <c r="L101" s="7">
        <v>-269.03999999999996</v>
      </c>
      <c r="M101" s="6" t="s">
        <v>1479</v>
      </c>
      <c r="N101" s="6" t="str">
        <f>VLOOKUP(A101,Return!A:L,12,0)</f>
        <v>-</v>
      </c>
      <c r="O101" s="39">
        <v>45933.806250000001</v>
      </c>
    </row>
    <row r="102" spans="1:15" x14ac:dyDescent="0.3">
      <c r="A102" s="6">
        <v>8712008052</v>
      </c>
      <c r="B102" s="6">
        <f>VLOOKUP(A102,PG_FORWARD_SETTLED__1[[order_id]:[Customer_Paid]],107,0)</f>
        <v>391</v>
      </c>
      <c r="C102" s="6">
        <f>VLOOKUP(A102,PG_FORWARD_SETTLED__1[[order_id]:[Commission]],108,0)</f>
        <v>9.2279999999999998</v>
      </c>
      <c r="D102" s="6">
        <f>VLOOKUP(A102,PG_FORWARD_SETTLED__1[[#All],[order_id]:[Tax_On_Commission]],109,0)</f>
        <v>2.234</v>
      </c>
      <c r="E102" s="6">
        <f>VLOOKUP(A102,PG_FORWARD_SETTLED__1[#All],110,0)</f>
        <v>31.86</v>
      </c>
      <c r="F102" s="6">
        <f>VLOOKUP(A102,PG_FORWARD_SETTLED__1[#All],111,0)</f>
        <v>20.481999999999999</v>
      </c>
      <c r="G102" s="6">
        <f>VLOOKUP(A102,PG_FORWARD_SETTLED__1[#All],112,0)</f>
        <v>347.678</v>
      </c>
      <c r="H102" s="6">
        <f t="shared" si="11"/>
        <v>327.19600000000003</v>
      </c>
      <c r="I102" s="6">
        <f t="shared" si="12"/>
        <v>43.322000000000003</v>
      </c>
      <c r="J102" s="5">
        <v>0</v>
      </c>
      <c r="K102" s="6" t="s">
        <v>1480</v>
      </c>
      <c r="L102" s="8">
        <v>347.678</v>
      </c>
      <c r="M102" s="6" t="s">
        <v>1478</v>
      </c>
      <c r="N102" s="6"/>
      <c r="O102" s="39">
        <v>45927.456250000003</v>
      </c>
    </row>
    <row r="103" spans="1:15" x14ac:dyDescent="0.3">
      <c r="A103" s="6">
        <v>8733307124</v>
      </c>
      <c r="B103" s="6">
        <f>VLOOKUP(A103,PG_FORWARD_SETTLED__1[[order_id]:[Customer_Paid]],107,0)</f>
        <v>3103.99</v>
      </c>
      <c r="C103" s="6">
        <f>VLOOKUP(A103,PG_FORWARD_SETTLED__1[[order_id]:[Commission]],108,0)</f>
        <v>769.16899999999998</v>
      </c>
      <c r="D103" s="6">
        <f>VLOOKUP(A103,PG_FORWARD_SETTLED__1[[#All],[order_id]:[Tax_On_Commission]],109,0)</f>
        <v>15.784000000000001</v>
      </c>
      <c r="E103" s="6">
        <f>VLOOKUP(A103,PG_FORWARD_SETTLED__1[#All],110,0)</f>
        <v>71.98</v>
      </c>
      <c r="F103" s="6">
        <f>VLOOKUP(A103,PG_FORWARD_SETTLED__1[#All],111,0)</f>
        <v>486.65300000000002</v>
      </c>
      <c r="G103" s="6">
        <f>VLOOKUP(A103,PG_FORWARD_SETTLED__1[#All],112,0)</f>
        <v>2247.0569999999998</v>
      </c>
      <c r="H103" s="6">
        <f t="shared" si="11"/>
        <v>1760.4039999999998</v>
      </c>
      <c r="I103" s="6">
        <f t="shared" si="12"/>
        <v>856.93299999999999</v>
      </c>
      <c r="J103" s="6">
        <f>VLOOKUP(A103,PG_Reverse_Settled__1[#All],103,0)</f>
        <v>107.38</v>
      </c>
      <c r="K103" s="6">
        <f>G103+E103+J103</f>
        <v>2426.4169999999999</v>
      </c>
      <c r="L103" s="7">
        <v>-179.36000000000013</v>
      </c>
      <c r="M103" s="6" t="s">
        <v>1479</v>
      </c>
      <c r="N103" s="6" t="str">
        <f>VLOOKUP(A103,Return!A:L,12,0)</f>
        <v>I did not like the fit</v>
      </c>
      <c r="O103" s="39">
        <v>45934.836111111108</v>
      </c>
    </row>
    <row r="104" spans="1:15" x14ac:dyDescent="0.3">
      <c r="A104" s="6">
        <v>8706216343</v>
      </c>
      <c r="B104" s="6">
        <f>VLOOKUP(A104,PG_FORWARD_SETTLED__1[[order_id]:[Customer_Paid]],107,0)</f>
        <v>391</v>
      </c>
      <c r="C104" s="6">
        <f>VLOOKUP(A104,PG_FORWARD_SETTLED__1[[order_id]:[Commission]],108,0)</f>
        <v>32.296999999999997</v>
      </c>
      <c r="D104" s="6">
        <f>VLOOKUP(A104,PG_FORWARD_SETTLED__1[[#All],[order_id]:[Tax_On_Commission]],109,0)</f>
        <v>2.234</v>
      </c>
      <c r="E104" s="6">
        <f>VLOOKUP(A104,PG_FORWARD_SETTLED__1[#All],110,0)</f>
        <v>31.86</v>
      </c>
      <c r="F104" s="6">
        <f>VLOOKUP(A104,PG_FORWARD_SETTLED__1[#All],111,0)</f>
        <v>20.481999999999999</v>
      </c>
      <c r="G104" s="6">
        <f>VLOOKUP(A104,PG_FORWARD_SETTLED__1[#All],112,0)</f>
        <v>324.60899999999998</v>
      </c>
      <c r="H104" s="6">
        <f t="shared" si="11"/>
        <v>304.12699999999995</v>
      </c>
      <c r="I104" s="6">
        <f t="shared" si="12"/>
        <v>66.39100000000002</v>
      </c>
      <c r="J104" s="5">
        <v>0</v>
      </c>
      <c r="K104" s="6" t="s">
        <v>1480</v>
      </c>
      <c r="L104" s="8">
        <v>324.60899999999998</v>
      </c>
      <c r="M104" s="6" t="s">
        <v>1478</v>
      </c>
      <c r="N104" s="6"/>
      <c r="O104" s="39">
        <v>45925.451388888891</v>
      </c>
    </row>
    <row r="105" spans="1:15" x14ac:dyDescent="0.3">
      <c r="A105" s="6">
        <v>8752289308</v>
      </c>
      <c r="B105" s="6">
        <f>VLOOKUP(A105,PG_FORWARD_SETTLED__1[[order_id]:[Customer_Paid]],107,0)</f>
        <v>3743</v>
      </c>
      <c r="C105" s="6">
        <f>VLOOKUP(A105,PG_FORWARD_SETTLED__1[[order_id]:[Commission]],108,0)</f>
        <v>927.51499999999999</v>
      </c>
      <c r="D105" s="6">
        <f>VLOOKUP(A105,PG_FORWARD_SETTLED__1[[#All],[order_id]:[Tax_On_Commission]],109,0)</f>
        <v>19.032</v>
      </c>
      <c r="E105" s="6">
        <f>VLOOKUP(A105,PG_FORWARD_SETTLED__1[#All],110,0)</f>
        <v>71.98</v>
      </c>
      <c r="F105" s="6">
        <f>VLOOKUP(A105,PG_FORWARD_SETTLED__1[#All],111,0)</f>
        <v>586.83000000000004</v>
      </c>
      <c r="G105" s="6">
        <f>VLOOKUP(A105,PG_FORWARD_SETTLED__1[#All],112,0)</f>
        <v>2724.473</v>
      </c>
      <c r="H105" s="6">
        <f t="shared" si="11"/>
        <v>2137.643</v>
      </c>
      <c r="I105" s="6">
        <f t="shared" si="12"/>
        <v>1018.527</v>
      </c>
      <c r="J105" s="6">
        <f>VLOOKUP(A105,PG_Reverse_Settled__1[#All],103,0)</f>
        <v>132.16</v>
      </c>
      <c r="K105" s="6">
        <f t="shared" ref="K105:K107" si="17">G105+E105+J105</f>
        <v>2928.6129999999998</v>
      </c>
      <c r="L105" s="7">
        <v>-204.13999999999987</v>
      </c>
      <c r="M105" s="6" t="s">
        <v>1479</v>
      </c>
      <c r="N105" s="6" t="str">
        <f>VLOOKUP(A105,Return!A:L,12,0)</f>
        <v>Size too big</v>
      </c>
      <c r="O105" s="39">
        <v>45943.449305555558</v>
      </c>
    </row>
    <row r="106" spans="1:15" x14ac:dyDescent="0.3">
      <c r="A106" s="6">
        <v>8731408678</v>
      </c>
      <c r="B106" s="6">
        <f>VLOOKUP(A106,PG_FORWARD_SETTLED__1[[order_id]:[Customer_Paid]],107,0)</f>
        <v>3629</v>
      </c>
      <c r="C106" s="6">
        <f>VLOOKUP(A106,PG_FORWARD_SETTLED__1[[order_id]:[Commission]],108,0)</f>
        <v>1156.1990000000001</v>
      </c>
      <c r="D106" s="6">
        <f>VLOOKUP(A106,PG_FORWARD_SETTLED__1[[#All],[order_id]:[Tax_On_Commission]],109,0)</f>
        <v>18.452999999999999</v>
      </c>
      <c r="E106" s="6">
        <f>VLOOKUP(A106,PG_FORWARD_SETTLED__1[#All],110,0)</f>
        <v>71.98</v>
      </c>
      <c r="F106" s="6">
        <f>VLOOKUP(A106,PG_FORWARD_SETTLED__1[#All],111,0)</f>
        <v>568.95699999999999</v>
      </c>
      <c r="G106" s="6">
        <f>VLOOKUP(A106,PG_FORWARD_SETTLED__1[#All],112,0)</f>
        <v>2382.3679999999999</v>
      </c>
      <c r="H106" s="6">
        <f t="shared" si="11"/>
        <v>1813.4110000000001</v>
      </c>
      <c r="I106" s="6">
        <f t="shared" si="12"/>
        <v>1246.6320000000001</v>
      </c>
      <c r="J106" s="6">
        <f>VLOOKUP(A106,PG_Reverse_Settled__1[#All],103,0)</f>
        <v>197.06</v>
      </c>
      <c r="K106" s="6">
        <f t="shared" si="17"/>
        <v>2651.4079999999999</v>
      </c>
      <c r="L106" s="7">
        <v>-269.03999999999996</v>
      </c>
      <c r="M106" s="6" t="s">
        <v>1479</v>
      </c>
      <c r="N106" s="6" t="str">
        <f>VLOOKUP(A106,Return!A:L,12,0)</f>
        <v>I did not like the fit</v>
      </c>
      <c r="O106" s="39">
        <v>45934.436805555553</v>
      </c>
    </row>
    <row r="107" spans="1:15" x14ac:dyDescent="0.3">
      <c r="A107" s="6">
        <v>8711080795</v>
      </c>
      <c r="B107" s="6">
        <f>VLOOKUP(A107,PG_FORWARD_SETTLED__1[[order_id]:[Customer_Paid]],107,0)</f>
        <v>2770</v>
      </c>
      <c r="C107" s="6">
        <f>VLOOKUP(A107,PG_FORWARD_SETTLED__1[[order_id]:[Commission]],108,0)</f>
        <v>490.29</v>
      </c>
      <c r="D107" s="6">
        <f>VLOOKUP(A107,PG_FORWARD_SETTLED__1[[#All],[order_id]:[Tax_On_Commission]],109,0)</f>
        <v>14.084</v>
      </c>
      <c r="E107" s="6">
        <f>VLOOKUP(A107,PG_FORWARD_SETTLED__1[#All],110,0)</f>
        <v>71.98</v>
      </c>
      <c r="F107" s="6">
        <f>VLOOKUP(A107,PG_FORWARD_SETTLED__1[#All],111,0)</f>
        <v>434.27700000000004</v>
      </c>
      <c r="G107" s="6">
        <f>VLOOKUP(A107,PG_FORWARD_SETTLED__1[#All],112,0)</f>
        <v>2193.6460000000002</v>
      </c>
      <c r="H107" s="6">
        <f t="shared" si="11"/>
        <v>1759.3690000000001</v>
      </c>
      <c r="I107" s="6">
        <f t="shared" si="12"/>
        <v>576.35399999999981</v>
      </c>
      <c r="J107" s="6">
        <f>VLOOKUP(A107,PG_Reverse_Settled__1[#All],103,0)</f>
        <v>257.24</v>
      </c>
      <c r="K107" s="6">
        <f t="shared" si="17"/>
        <v>2522.866</v>
      </c>
      <c r="L107" s="7">
        <v>-329.2199999999998</v>
      </c>
      <c r="M107" s="6" t="s">
        <v>1479</v>
      </c>
      <c r="N107" s="6" t="str">
        <f>VLOOKUP(A107,Return!A:L,12,0)</f>
        <v>Size too big</v>
      </c>
      <c r="O107" s="39">
        <v>45926.780555555553</v>
      </c>
    </row>
    <row r="108" spans="1:15" x14ac:dyDescent="0.3">
      <c r="A108" s="6">
        <v>8662109200</v>
      </c>
      <c r="B108" s="6">
        <f>VLOOKUP(A108,PG_FORWARD_SETTLED__1[[order_id]:[Customer_Paid]],107,0)</f>
        <v>2344</v>
      </c>
      <c r="C108" s="6">
        <f>VLOOKUP(A108,PG_FORWARD_SETTLED__1[[order_id]:[Commission]],108,0)</f>
        <v>608.50199999999995</v>
      </c>
      <c r="D108" s="6">
        <f>VLOOKUP(A108,PG_FORWARD_SETTLED__1[[#All],[order_id]:[Tax_On_Commission]],109,0)</f>
        <v>12.557</v>
      </c>
      <c r="E108" s="6">
        <f>VLOOKUP(A108,PG_FORWARD_SETTLED__1[#All],110,0)</f>
        <v>71.98</v>
      </c>
      <c r="F108" s="6">
        <f>VLOOKUP(A108,PG_FORWARD_SETTLED__1[#All],111,0)</f>
        <v>261.60399999999998</v>
      </c>
      <c r="G108" s="6">
        <f>VLOOKUP(A108,PG_FORWARD_SETTLED__1[#All],112,0)</f>
        <v>1650.961</v>
      </c>
      <c r="H108" s="6">
        <f t="shared" si="11"/>
        <v>1389.357</v>
      </c>
      <c r="I108" s="6">
        <f t="shared" si="12"/>
        <v>693.03899999999999</v>
      </c>
      <c r="J108" s="5">
        <v>0</v>
      </c>
      <c r="K108" s="6" t="s">
        <v>1480</v>
      </c>
      <c r="L108" s="8">
        <v>1650.961</v>
      </c>
      <c r="M108" s="6" t="s">
        <v>1478</v>
      </c>
      <c r="N108" s="6"/>
      <c r="O108" s="39">
        <v>45912.475694444445</v>
      </c>
    </row>
    <row r="109" spans="1:15" x14ac:dyDescent="0.3">
      <c r="A109" s="6">
        <v>8690582232</v>
      </c>
      <c r="B109" s="6">
        <f>VLOOKUP(A109,PG_FORWARD_SETTLED__1[[order_id]:[Customer_Paid]],107,0)</f>
        <v>3104</v>
      </c>
      <c r="C109" s="6">
        <f>VLOOKUP(A109,PG_FORWARD_SETTLED__1[[order_id]:[Commission]],108,0)</f>
        <v>769.17100000000005</v>
      </c>
      <c r="D109" s="6">
        <f>VLOOKUP(A109,PG_FORWARD_SETTLED__1[[#All],[order_id]:[Tax_On_Commission]],109,0)</f>
        <v>15.784000000000001</v>
      </c>
      <c r="E109" s="6">
        <f>VLOOKUP(A109,PG_FORWARD_SETTLED__1[#All],110,0)</f>
        <v>71.98</v>
      </c>
      <c r="F109" s="6">
        <f>VLOOKUP(A109,PG_FORWARD_SETTLED__1[#All],111,0)</f>
        <v>486.65300000000002</v>
      </c>
      <c r="G109" s="6">
        <f>VLOOKUP(A109,PG_FORWARD_SETTLED__1[#All],112,0)</f>
        <v>2247.0649999999996</v>
      </c>
      <c r="H109" s="6">
        <f t="shared" si="11"/>
        <v>1760.4119999999996</v>
      </c>
      <c r="I109" s="6">
        <f t="shared" si="12"/>
        <v>856.9350000000004</v>
      </c>
      <c r="J109" s="6">
        <f>VLOOKUP(A109,PG_Reverse_Settled__1[#All],103,0)</f>
        <v>107.38</v>
      </c>
      <c r="K109" s="6">
        <f>G109+E109+J109</f>
        <v>2426.4249999999997</v>
      </c>
      <c r="L109" s="7">
        <v>-179.36000000000013</v>
      </c>
      <c r="M109" s="6" t="s">
        <v>1479</v>
      </c>
      <c r="N109" s="6" t="str">
        <f>VLOOKUP(A109,Return!A:L,12,0)</f>
        <v>-</v>
      </c>
      <c r="O109" s="39">
        <v>45922.443055555559</v>
      </c>
    </row>
    <row r="110" spans="1:15" x14ac:dyDescent="0.3">
      <c r="A110" s="6">
        <v>8713552887</v>
      </c>
      <c r="B110" s="6">
        <f>VLOOKUP(A110,PG_FORWARD_SETTLED__1[[order_id]:[Customer_Paid]],107,0)</f>
        <v>4751</v>
      </c>
      <c r="C110" s="6">
        <f>VLOOKUP(A110,PG_FORWARD_SETTLED__1[[order_id]:[Commission]],108,0)</f>
        <v>1513.6690000000001</v>
      </c>
      <c r="D110" s="6">
        <f>VLOOKUP(A110,PG_FORWARD_SETTLED__1[[#All],[order_id]:[Tax_On_Commission]],109,0)</f>
        <v>24.157</v>
      </c>
      <c r="E110" s="6">
        <f>VLOOKUP(A110,PG_FORWARD_SETTLED__1[#All],110,0)</f>
        <v>71.98</v>
      </c>
      <c r="F110" s="6">
        <f>VLOOKUP(A110,PG_FORWARD_SETTLED__1[#All],111,0)</f>
        <v>744.86099999999999</v>
      </c>
      <c r="G110" s="6">
        <f>VLOOKUP(A110,PG_FORWARD_SETTLED__1[#All],112,0)</f>
        <v>3141.194</v>
      </c>
      <c r="H110" s="6">
        <f t="shared" si="11"/>
        <v>2396.3330000000001</v>
      </c>
      <c r="I110" s="6">
        <f t="shared" si="12"/>
        <v>1609.806</v>
      </c>
      <c r="J110" s="5">
        <v>0</v>
      </c>
      <c r="K110" s="6" t="s">
        <v>1480</v>
      </c>
      <c r="L110" s="8">
        <v>3141.194</v>
      </c>
      <c r="M110" s="6" t="s">
        <v>1478</v>
      </c>
      <c r="N110" s="6"/>
      <c r="O110" s="39">
        <v>45927.559027777781</v>
      </c>
    </row>
    <row r="111" spans="1:15" x14ac:dyDescent="0.3">
      <c r="A111" s="6">
        <v>8698964259</v>
      </c>
      <c r="B111" s="6">
        <f>VLOOKUP(A111,PG_FORWARD_SETTLED__1[[order_id]:[Customer_Paid]],107,0)</f>
        <v>2150</v>
      </c>
      <c r="C111" s="6">
        <f>VLOOKUP(A111,PG_FORWARD_SETTLED__1[[order_id]:[Commission]],108,0)</f>
        <v>684.99</v>
      </c>
      <c r="D111" s="6">
        <f>VLOOKUP(A111,PG_FORWARD_SETTLED__1[[#All],[order_id]:[Tax_On_Commission]],109,0)</f>
        <v>12.286</v>
      </c>
      <c r="E111" s="6">
        <f>VLOOKUP(A111,PG_FORWARD_SETTLED__1[#All],110,0)</f>
        <v>71.98</v>
      </c>
      <c r="F111" s="6">
        <f>VLOOKUP(A111,PG_FORWARD_SETTLED__1[#All],111,0)</f>
        <v>112.61799999999999</v>
      </c>
      <c r="G111" s="6">
        <f>VLOOKUP(A111,PG_FORWARD_SETTLED__1[#All],112,0)</f>
        <v>1380.7439999999999</v>
      </c>
      <c r="H111" s="6">
        <f t="shared" si="11"/>
        <v>1268.126</v>
      </c>
      <c r="I111" s="6">
        <f t="shared" si="12"/>
        <v>769.25600000000009</v>
      </c>
      <c r="J111" s="6">
        <f>VLOOKUP(A111,PG_Reverse_Settled__1[#All],103,0)</f>
        <v>107.38</v>
      </c>
      <c r="K111" s="6">
        <f>G111+E111+J111</f>
        <v>1560.1039999999998</v>
      </c>
      <c r="L111" s="7">
        <v>-179.3599999999999</v>
      </c>
      <c r="M111" s="6" t="s">
        <v>1479</v>
      </c>
      <c r="N111" s="6" t="str">
        <f>VLOOKUP(A111,Return!A:L,12,0)</f>
        <v>-</v>
      </c>
      <c r="O111" s="39">
        <v>45923.446527777778</v>
      </c>
    </row>
    <row r="112" spans="1:15" x14ac:dyDescent="0.3">
      <c r="A112" s="6">
        <v>8724905175</v>
      </c>
      <c r="B112" s="6">
        <f>VLOOKUP(A112,PG_FORWARD_SETTLED__1[[order_id]:[Customer_Paid]],107,0)</f>
        <v>2300</v>
      </c>
      <c r="C112" s="6">
        <f>VLOOKUP(A112,PG_FORWARD_SETTLED__1[[order_id]:[Commission]],108,0)</f>
        <v>488.52</v>
      </c>
      <c r="D112" s="6">
        <f>VLOOKUP(A112,PG_FORWARD_SETTLED__1[[#All],[order_id]:[Tax_On_Commission]],109,0)</f>
        <v>13.141999999999999</v>
      </c>
      <c r="E112" s="6">
        <f>VLOOKUP(A112,PG_FORWARD_SETTLED__1[#All],110,0)</f>
        <v>71.98</v>
      </c>
      <c r="F112" s="6">
        <f>VLOOKUP(A112,PG_FORWARD_SETTLED__1[#All],111,0)</f>
        <v>120.47199999999999</v>
      </c>
      <c r="G112" s="6">
        <f>VLOOKUP(A112,PG_FORWARD_SETTLED__1[#All],112,0)</f>
        <v>1726.3579999999999</v>
      </c>
      <c r="H112" s="6">
        <f t="shared" si="11"/>
        <v>1605.886</v>
      </c>
      <c r="I112" s="6">
        <f t="shared" si="12"/>
        <v>573.64200000000005</v>
      </c>
      <c r="J112" s="5">
        <v>0</v>
      </c>
      <c r="K112" s="6" t="s">
        <v>1480</v>
      </c>
      <c r="L112" s="8">
        <v>1726.3579999999999</v>
      </c>
      <c r="M112" s="6" t="s">
        <v>1478</v>
      </c>
      <c r="N112" s="6"/>
      <c r="O112" s="39">
        <v>45931.568749999999</v>
      </c>
    </row>
    <row r="113" spans="1:15" x14ac:dyDescent="0.3">
      <c r="A113" s="6">
        <v>8746652612</v>
      </c>
      <c r="B113" s="6">
        <f>VLOOKUP(A113,PG_FORWARD_SETTLED__1[[order_id]:[Customer_Paid]],107,0)</f>
        <v>3754</v>
      </c>
      <c r="C113" s="6">
        <f>VLOOKUP(A113,PG_FORWARD_SETTLED__1[[order_id]:[Commission]],108,0)</f>
        <v>930.24099999999999</v>
      </c>
      <c r="D113" s="6">
        <f>VLOOKUP(A113,PG_FORWARD_SETTLED__1[[#All],[order_id]:[Tax_On_Commission]],109,0)</f>
        <v>19.088000000000001</v>
      </c>
      <c r="E113" s="6">
        <f>VLOOKUP(A113,PG_FORWARD_SETTLED__1[#All],110,0)</f>
        <v>71.98</v>
      </c>
      <c r="F113" s="6">
        <f>VLOOKUP(A113,PG_FORWARD_SETTLED__1[#All],111,0)</f>
        <v>588.54700000000003</v>
      </c>
      <c r="G113" s="6">
        <f>VLOOKUP(A113,PG_FORWARD_SETTLED__1[#All],112,0)</f>
        <v>2732.6909999999998</v>
      </c>
      <c r="H113" s="6">
        <f t="shared" si="11"/>
        <v>2144.1439999999998</v>
      </c>
      <c r="I113" s="6">
        <f t="shared" si="12"/>
        <v>1021.3090000000002</v>
      </c>
      <c r="J113" s="5">
        <v>0</v>
      </c>
      <c r="K113" s="6" t="s">
        <v>1480</v>
      </c>
      <c r="L113" s="8">
        <v>2732.6909999999998</v>
      </c>
      <c r="M113" s="6" t="s">
        <v>1478</v>
      </c>
      <c r="N113" s="6"/>
      <c r="O113" s="39">
        <v>45940.808333333334</v>
      </c>
    </row>
    <row r="114" spans="1:15" x14ac:dyDescent="0.3">
      <c r="A114" s="6">
        <v>8720801859</v>
      </c>
      <c r="B114" s="6">
        <f>VLOOKUP(A114,PG_FORWARD_SETTLED__1[[order_id]:[Customer_Paid]],107,0)</f>
        <v>1797</v>
      </c>
      <c r="C114" s="6">
        <f>VLOOKUP(A114,PG_FORWARD_SETTLED__1[[order_id]:[Commission]],108,0)</f>
        <v>593.72900000000004</v>
      </c>
      <c r="D114" s="6">
        <f>VLOOKUP(A114,PG_FORWARD_SETTLED__1[[#All],[order_id]:[Tax_On_Commission]],109,0)</f>
        <v>10.268000000000001</v>
      </c>
      <c r="E114" s="6">
        <f>VLOOKUP(A114,PG_FORWARD_SETTLED__1[#All],110,0)</f>
        <v>53.1</v>
      </c>
      <c r="F114" s="6">
        <f>VLOOKUP(A114,PG_FORWARD_SETTLED__1[#All],111,0)</f>
        <v>94.126999999999995</v>
      </c>
      <c r="G114" s="6">
        <f>VLOOKUP(A114,PG_FORWARD_SETTLED__1[#All],112,0)</f>
        <v>1139.903</v>
      </c>
      <c r="H114" s="6">
        <f t="shared" si="11"/>
        <v>1045.7760000000001</v>
      </c>
      <c r="I114" s="6">
        <f t="shared" si="12"/>
        <v>657.09699999999998</v>
      </c>
      <c r="J114" s="6">
        <f>VLOOKUP(A114,PG_Reverse_Settled__1[#All],103,0)</f>
        <v>197.06</v>
      </c>
      <c r="K114" s="6">
        <f>G114+E114+J114</f>
        <v>1390.0629999999999</v>
      </c>
      <c r="L114" s="7">
        <v>-250.15999999999985</v>
      </c>
      <c r="M114" s="6" t="s">
        <v>1479</v>
      </c>
      <c r="N114" s="6" t="str">
        <f>VLOOKUP(A114,Return!A:L,12,0)</f>
        <v>I did not like the fit</v>
      </c>
      <c r="O114" s="39">
        <v>45930.615277777775</v>
      </c>
    </row>
    <row r="115" spans="1:15" x14ac:dyDescent="0.3">
      <c r="A115" s="6">
        <v>8746617712</v>
      </c>
      <c r="B115" s="6">
        <f>VLOOKUP(A115,PG_FORWARD_SETTLED__1[[order_id]:[Customer_Paid]],107,0)</f>
        <v>391</v>
      </c>
      <c r="C115" s="6">
        <f>VLOOKUP(A115,PG_FORWARD_SETTLED__1[[order_id]:[Commission]],108,0)</f>
        <v>9.2279999999999998</v>
      </c>
      <c r="D115" s="6">
        <f>VLOOKUP(A115,PG_FORWARD_SETTLED__1[[#All],[order_id]:[Tax_On_Commission]],109,0)</f>
        <v>2.234</v>
      </c>
      <c r="E115" s="6">
        <f>VLOOKUP(A115,PG_FORWARD_SETTLED__1[#All],110,0)</f>
        <v>31.86</v>
      </c>
      <c r="F115" s="6">
        <f>VLOOKUP(A115,PG_FORWARD_SETTLED__1[#All],111,0)</f>
        <v>20.481999999999999</v>
      </c>
      <c r="G115" s="6">
        <f>VLOOKUP(A115,PG_FORWARD_SETTLED__1[#All],112,0)</f>
        <v>347.678</v>
      </c>
      <c r="H115" s="6">
        <f t="shared" si="11"/>
        <v>327.19600000000003</v>
      </c>
      <c r="I115" s="6">
        <f t="shared" si="12"/>
        <v>43.322000000000003</v>
      </c>
      <c r="J115" s="5">
        <v>0</v>
      </c>
      <c r="K115" s="6" t="s">
        <v>1480</v>
      </c>
      <c r="L115" s="8">
        <v>347.678</v>
      </c>
      <c r="M115" s="6" t="s">
        <v>1478</v>
      </c>
      <c r="N115" s="6"/>
      <c r="O115" s="39">
        <v>45940.808333333334</v>
      </c>
    </row>
    <row r="116" spans="1:15" x14ac:dyDescent="0.3">
      <c r="A116" s="6">
        <v>8676318892</v>
      </c>
      <c r="B116" s="6">
        <f>VLOOKUP(A116,PG_FORWARD_SETTLED__1[[order_id]:[Customer_Paid]],107,0)</f>
        <v>2594</v>
      </c>
      <c r="C116" s="6">
        <f>VLOOKUP(A116,PG_FORWARD_SETTLED__1[[order_id]:[Commission]],108,0)</f>
        <v>642.79300000000001</v>
      </c>
      <c r="D116" s="6">
        <f>VLOOKUP(A116,PG_FORWARD_SETTLED__1[[#All],[order_id]:[Tax_On_Commission]],109,0)</f>
        <v>13.896000000000001</v>
      </c>
      <c r="E116" s="6">
        <f>VLOOKUP(A116,PG_FORWARD_SETTLED__1[#All],110,0)</f>
        <v>71.98</v>
      </c>
      <c r="F116" s="6">
        <f>VLOOKUP(A116,PG_FORWARD_SETTLED__1[#All],111,0)</f>
        <v>289.51</v>
      </c>
      <c r="G116" s="6">
        <f>VLOOKUP(A116,PG_FORWARD_SETTLED__1[#All],112,0)</f>
        <v>1865.3309999999999</v>
      </c>
      <c r="H116" s="6">
        <f t="shared" si="11"/>
        <v>1575.8209999999999</v>
      </c>
      <c r="I116" s="6">
        <f t="shared" si="12"/>
        <v>728.6690000000001</v>
      </c>
      <c r="J116" s="5">
        <v>0</v>
      </c>
      <c r="K116" s="6" t="s">
        <v>1480</v>
      </c>
      <c r="L116" s="8">
        <v>1865.3309999999999</v>
      </c>
      <c r="M116" s="6" t="s">
        <v>1478</v>
      </c>
      <c r="N116" s="6"/>
      <c r="O116" s="39">
        <v>45917.434027777781</v>
      </c>
    </row>
    <row r="117" spans="1:15" x14ac:dyDescent="0.3">
      <c r="A117" s="6">
        <v>8681666403</v>
      </c>
      <c r="B117" s="6">
        <f>VLOOKUP(A117,PG_FORWARD_SETTLED__1[[order_id]:[Customer_Paid]],107,0)</f>
        <v>3169</v>
      </c>
      <c r="C117" s="6">
        <f>VLOOKUP(A117,PG_FORWARD_SETTLED__1[[order_id]:[Commission]],108,0)</f>
        <v>785.27800000000002</v>
      </c>
      <c r="D117" s="6">
        <f>VLOOKUP(A117,PG_FORWARD_SETTLED__1[[#All],[order_id]:[Tax_On_Commission]],109,0)</f>
        <v>16.975999999999999</v>
      </c>
      <c r="E117" s="6">
        <f>VLOOKUP(A117,PG_FORWARD_SETTLED__1[#All],110,0)</f>
        <v>71.98</v>
      </c>
      <c r="F117" s="6">
        <f>VLOOKUP(A117,PG_FORWARD_SETTLED__1[#All],111,0)</f>
        <v>353.68700000000001</v>
      </c>
      <c r="G117" s="6">
        <f>VLOOKUP(A117,PG_FORWARD_SETTLED__1[#All],112,0)</f>
        <v>2294.7659999999996</v>
      </c>
      <c r="H117" s="6">
        <f t="shared" si="11"/>
        <v>1941.0789999999997</v>
      </c>
      <c r="I117" s="6">
        <f t="shared" si="12"/>
        <v>874.23400000000038</v>
      </c>
      <c r="J117" s="6">
        <f>VLOOKUP(A117,PG_Reverse_Settled__1[#All],103,0)</f>
        <v>197.06</v>
      </c>
      <c r="K117" s="6">
        <f t="shared" ref="K117:K118" si="18">G117+E117+J117</f>
        <v>2563.8059999999996</v>
      </c>
      <c r="L117" s="7">
        <v>-269.03999999999996</v>
      </c>
      <c r="M117" s="6" t="s">
        <v>1479</v>
      </c>
      <c r="N117" s="6" t="str">
        <f>VLOOKUP(A117,Return!A:L,12,0)</f>
        <v>-</v>
      </c>
      <c r="O117" s="39">
        <v>45919.434027777781</v>
      </c>
    </row>
    <row r="118" spans="1:15" x14ac:dyDescent="0.3">
      <c r="A118" s="6">
        <v>8712558139</v>
      </c>
      <c r="B118" s="6">
        <f>VLOOKUP(A118,PG_FORWARD_SETTLED__1[[order_id]:[Customer_Paid]],107,0)</f>
        <v>3104</v>
      </c>
      <c r="C118" s="6">
        <f>VLOOKUP(A118,PG_FORWARD_SETTLED__1[[order_id]:[Commission]],108,0)</f>
        <v>769.17100000000005</v>
      </c>
      <c r="D118" s="6">
        <f>VLOOKUP(A118,PG_FORWARD_SETTLED__1[[#All],[order_id]:[Tax_On_Commission]],109,0)</f>
        <v>15.784000000000001</v>
      </c>
      <c r="E118" s="6">
        <f>VLOOKUP(A118,PG_FORWARD_SETTLED__1[#All],110,0)</f>
        <v>71.98</v>
      </c>
      <c r="F118" s="6">
        <f>VLOOKUP(A118,PG_FORWARD_SETTLED__1[#All],111,0)</f>
        <v>486.64300000000003</v>
      </c>
      <c r="G118" s="6">
        <f>VLOOKUP(A118,PG_FORWARD_SETTLED__1[#All],112,0)</f>
        <v>2247.0649999999996</v>
      </c>
      <c r="H118" s="6">
        <f t="shared" si="11"/>
        <v>1760.4219999999996</v>
      </c>
      <c r="I118" s="6">
        <f t="shared" si="12"/>
        <v>856.9350000000004</v>
      </c>
      <c r="J118" s="6">
        <f>VLOOKUP(A118,PG_Reverse_Settled__1[#All],103,0)</f>
        <v>197.06</v>
      </c>
      <c r="K118" s="6">
        <f t="shared" si="18"/>
        <v>2516.1049999999996</v>
      </c>
      <c r="L118" s="7">
        <v>-269.03999999999996</v>
      </c>
      <c r="M118" s="6" t="s">
        <v>1479</v>
      </c>
      <c r="N118" s="6" t="str">
        <f>VLOOKUP(A118,Return!A:L,12,0)</f>
        <v>Generic Return Reason</v>
      </c>
      <c r="O118" s="39">
        <v>45927.456250000003</v>
      </c>
    </row>
    <row r="119" spans="1:15" x14ac:dyDescent="0.3">
      <c r="A119" s="6">
        <v>8736322965</v>
      </c>
      <c r="B119" s="6">
        <f>VLOOKUP(A119,PG_FORWARD_SETTLED__1[[order_id]:[Customer_Paid]],107,0)</f>
        <v>3404</v>
      </c>
      <c r="C119" s="6">
        <f>VLOOKUP(A119,PG_FORWARD_SETTLED__1[[order_id]:[Commission]],108,0)</f>
        <v>883.678</v>
      </c>
      <c r="D119" s="6">
        <f>VLOOKUP(A119,PG_FORWARD_SETTLED__1[[#All],[order_id]:[Tax_On_Commission]],109,0)</f>
        <v>17.308999999999997</v>
      </c>
      <c r="E119" s="6">
        <f>VLOOKUP(A119,PG_FORWARD_SETTLED__1[#All],110,0)</f>
        <v>71.97999999999999</v>
      </c>
      <c r="F119" s="6">
        <f>VLOOKUP(A119,PG_FORWARD_SETTLED__1[#All],111,0)</f>
        <v>533.68399999999997</v>
      </c>
      <c r="G119" s="6">
        <f>VLOOKUP(A119,PG_FORWARD_SETTLED__1[#All],112,0)</f>
        <v>2431.0329999999999</v>
      </c>
      <c r="H119" s="6">
        <f t="shared" si="11"/>
        <v>1897.3489999999999</v>
      </c>
      <c r="I119" s="6">
        <f t="shared" si="12"/>
        <v>972.9670000000001</v>
      </c>
      <c r="J119" s="5">
        <v>0</v>
      </c>
      <c r="K119" s="6" t="s">
        <v>1480</v>
      </c>
      <c r="L119" s="8">
        <v>2431.0329999999999</v>
      </c>
      <c r="M119" s="6" t="s">
        <v>1478</v>
      </c>
      <c r="N119" s="6"/>
      <c r="O119" s="39">
        <v>45936.454861111109</v>
      </c>
    </row>
    <row r="120" spans="1:15" x14ac:dyDescent="0.3">
      <c r="A120" s="6">
        <v>8742029289</v>
      </c>
      <c r="B120" s="6">
        <f>VLOOKUP(A120,PG_FORWARD_SETTLED__1[[order_id]:[Customer_Paid]],107,0)</f>
        <v>2244</v>
      </c>
      <c r="C120" s="6">
        <f>VLOOKUP(A120,PG_FORWARD_SETTLED__1[[order_id]:[Commission]],108,0)</f>
        <v>476.62599999999998</v>
      </c>
      <c r="D120" s="6">
        <f>VLOOKUP(A120,PG_FORWARD_SETTLED__1[[#All],[order_id]:[Tax_On_Commission]],109,0)</f>
        <v>12.823</v>
      </c>
      <c r="E120" s="6">
        <f>VLOOKUP(A120,PG_FORWARD_SETTLED__1[#All],110,0)</f>
        <v>71.98</v>
      </c>
      <c r="F120" s="6">
        <f>VLOOKUP(A120,PG_FORWARD_SETTLED__1[#All],111,0)</f>
        <v>117.54599999999999</v>
      </c>
      <c r="G120" s="6">
        <f>VLOOKUP(A120,PG_FORWARD_SETTLED__1[#All],112,0)</f>
        <v>1682.5709999999999</v>
      </c>
      <c r="H120" s="6">
        <f t="shared" si="11"/>
        <v>1565.0249999999999</v>
      </c>
      <c r="I120" s="6">
        <f t="shared" si="12"/>
        <v>561.42900000000009</v>
      </c>
      <c r="J120" s="6">
        <f>VLOOKUP(A120,PG_Reverse_Settled__1[#All],103,0)</f>
        <v>132.16</v>
      </c>
      <c r="K120" s="6">
        <f t="shared" ref="K120:K121" si="19">G120+E120+J120</f>
        <v>1886.711</v>
      </c>
      <c r="L120" s="7">
        <v>-204.1400000000001</v>
      </c>
      <c r="M120" s="6" t="s">
        <v>1479</v>
      </c>
      <c r="N120" s="6" t="str">
        <f>VLOOKUP(A120,Return!A:L,12,0)</f>
        <v>Product was damaged</v>
      </c>
      <c r="O120" s="39">
        <v>45938.518750000003</v>
      </c>
    </row>
    <row r="121" spans="1:15" x14ac:dyDescent="0.3">
      <c r="A121" s="6">
        <v>8740143662</v>
      </c>
      <c r="B121" s="6">
        <f>VLOOKUP(A121,PG_FORWARD_SETTLED__1[[order_id]:[Customer_Paid]],107,0)</f>
        <v>391</v>
      </c>
      <c r="C121" s="6">
        <f>VLOOKUP(A121,PG_FORWARD_SETTLED__1[[order_id]:[Commission]],108,0)</f>
        <v>9.2279999999999998</v>
      </c>
      <c r="D121" s="6">
        <f>VLOOKUP(A121,PG_FORWARD_SETTLED__1[[#All],[order_id]:[Tax_On_Commission]],109,0)</f>
        <v>2.234</v>
      </c>
      <c r="E121" s="6">
        <f>VLOOKUP(A121,PG_FORWARD_SETTLED__1[#All],110,0)</f>
        <v>31.86</v>
      </c>
      <c r="F121" s="6">
        <f>VLOOKUP(A121,PG_FORWARD_SETTLED__1[#All],111,0)</f>
        <v>20.481999999999999</v>
      </c>
      <c r="G121" s="6">
        <f>VLOOKUP(A121,PG_FORWARD_SETTLED__1[#All],112,0)</f>
        <v>347.678</v>
      </c>
      <c r="H121" s="6">
        <f t="shared" si="11"/>
        <v>327.19600000000003</v>
      </c>
      <c r="I121" s="6">
        <f t="shared" si="12"/>
        <v>43.322000000000003</v>
      </c>
      <c r="J121" s="6">
        <f>VLOOKUP(A121,PG_Reverse_Settled__1[#All],103,0)</f>
        <v>197.06</v>
      </c>
      <c r="K121" s="6">
        <f t="shared" si="19"/>
        <v>576.59799999999996</v>
      </c>
      <c r="L121" s="7">
        <v>-228.91999999999996</v>
      </c>
      <c r="M121" s="6" t="s">
        <v>1479</v>
      </c>
      <c r="N121" s="6" t="str">
        <f>VLOOKUP(A121,Return!A:L,12,0)</f>
        <v>Received a poor quality product</v>
      </c>
      <c r="O121" s="39">
        <v>45937.538194444445</v>
      </c>
    </row>
    <row r="122" spans="1:15" x14ac:dyDescent="0.3">
      <c r="A122" s="6">
        <v>8741998109</v>
      </c>
      <c r="B122" s="6">
        <f>VLOOKUP(A122,PG_FORWARD_SETTLED__1[[order_id]:[Customer_Paid]],107,0)</f>
        <v>2549</v>
      </c>
      <c r="C122" s="6">
        <f>VLOOKUP(A122,PG_FORWARD_SETTLED__1[[order_id]:[Commission]],108,0)</f>
        <v>661.72</v>
      </c>
      <c r="D122" s="6">
        <f>VLOOKUP(A122,PG_FORWARD_SETTLED__1[[#All],[order_id]:[Tax_On_Commission]],109,0)</f>
        <v>14.565999999999999</v>
      </c>
      <c r="E122" s="6">
        <f>VLOOKUP(A122,PG_FORWARD_SETTLED__1[#All],110,0)</f>
        <v>71.98</v>
      </c>
      <c r="F122" s="6">
        <f>VLOOKUP(A122,PG_FORWARD_SETTLED__1[#All],111,0)</f>
        <v>133.518</v>
      </c>
      <c r="G122" s="6">
        <f>VLOOKUP(A122,PG_FORWARD_SETTLED__1[#All],112,0)</f>
        <v>1800.7339999999999</v>
      </c>
      <c r="H122" s="6">
        <f t="shared" si="11"/>
        <v>1667.2159999999999</v>
      </c>
      <c r="I122" s="6">
        <f t="shared" si="12"/>
        <v>748.26600000000008</v>
      </c>
      <c r="J122" s="5">
        <v>0</v>
      </c>
      <c r="K122" s="6" t="s">
        <v>1480</v>
      </c>
      <c r="L122" s="8">
        <v>1800.7339999999999</v>
      </c>
      <c r="M122" s="6" t="s">
        <v>1478</v>
      </c>
      <c r="N122" s="6"/>
      <c r="O122" s="39">
        <v>45938.518750000003</v>
      </c>
    </row>
    <row r="123" spans="1:15" x14ac:dyDescent="0.3">
      <c r="A123" s="6">
        <v>8731387525</v>
      </c>
      <c r="B123" s="6">
        <f>VLOOKUP(A123,PG_FORWARD_SETTLED__1[[order_id]:[Customer_Paid]],107,0)</f>
        <v>2479</v>
      </c>
      <c r="C123" s="6">
        <f>VLOOKUP(A123,PG_FORWARD_SETTLED__1[[order_id]:[Commission]],108,0)</f>
        <v>526.54</v>
      </c>
      <c r="D123" s="6">
        <f>VLOOKUP(A123,PG_FORWARD_SETTLED__1[[#All],[order_id]:[Tax_On_Commission]],109,0)</f>
        <v>14.166</v>
      </c>
      <c r="E123" s="6">
        <f>VLOOKUP(A123,PG_FORWARD_SETTLED__1[#All],110,0)</f>
        <v>71.98</v>
      </c>
      <c r="F123" s="6">
        <f>VLOOKUP(A123,PG_FORWARD_SETTLED__1[#All],111,0)</f>
        <v>129.85499999999999</v>
      </c>
      <c r="G123" s="6">
        <f>VLOOKUP(A123,PG_FORWARD_SETTLED__1[#All],112,0)</f>
        <v>1866.3140000000001</v>
      </c>
      <c r="H123" s="6">
        <f t="shared" si="11"/>
        <v>1736.4590000000001</v>
      </c>
      <c r="I123" s="6">
        <f t="shared" si="12"/>
        <v>612.68599999999992</v>
      </c>
      <c r="J123" s="6">
        <f>VLOOKUP(A123,PG_Reverse_Settled__1[#All],103,0)</f>
        <v>197.06</v>
      </c>
      <c r="K123" s="6">
        <f t="shared" ref="K123:K124" si="20">G123+E123+J123</f>
        <v>2135.3540000000003</v>
      </c>
      <c r="L123" s="7">
        <v>-269.04000000000019</v>
      </c>
      <c r="M123" s="6" t="s">
        <v>1479</v>
      </c>
      <c r="N123" s="6" t="str">
        <f>VLOOKUP(A123,Return!A:L,12,0)</f>
        <v>-</v>
      </c>
      <c r="O123" s="39">
        <v>45934.436805555553</v>
      </c>
    </row>
    <row r="124" spans="1:15" x14ac:dyDescent="0.3">
      <c r="A124" s="6">
        <v>8731779980</v>
      </c>
      <c r="B124" s="6">
        <f>VLOOKUP(A124,PG_FORWARD_SETTLED__1[[order_id]:[Customer_Paid]],107,0)</f>
        <v>1246</v>
      </c>
      <c r="C124" s="6">
        <f>VLOOKUP(A124,PG_FORWARD_SETTLED__1[[order_id]:[Commission]],108,0)</f>
        <v>338.16399999999999</v>
      </c>
      <c r="D124" s="6">
        <f>VLOOKUP(A124,PG_FORWARD_SETTLED__1[[#All],[order_id]:[Tax_On_Commission]],109,0)</f>
        <v>7.12</v>
      </c>
      <c r="E124" s="6">
        <f>VLOOKUP(A124,PG_FORWARD_SETTLED__1[#All],110,0)</f>
        <v>53.1</v>
      </c>
      <c r="F124" s="6">
        <f>VLOOKUP(A124,PG_FORWARD_SETTLED__1[#All],111,0)</f>
        <v>65.272999999999996</v>
      </c>
      <c r="G124" s="6">
        <f>VLOOKUP(A124,PG_FORWARD_SETTLED__1[#All],112,0)</f>
        <v>847.61599999999999</v>
      </c>
      <c r="H124" s="6">
        <f t="shared" si="11"/>
        <v>782.34299999999996</v>
      </c>
      <c r="I124" s="6">
        <f t="shared" si="12"/>
        <v>398.38400000000001</v>
      </c>
      <c r="J124" s="6">
        <f>VLOOKUP(A124,PG_Reverse_Settled__1[#All],103,0)</f>
        <v>107.38</v>
      </c>
      <c r="K124" s="6">
        <f t="shared" si="20"/>
        <v>1008.096</v>
      </c>
      <c r="L124" s="7">
        <v>-160.48000000000002</v>
      </c>
      <c r="M124" s="6" t="s">
        <v>1479</v>
      </c>
      <c r="N124" s="6" t="str">
        <f>VLOOKUP(A124,Return!A:L,12,0)</f>
        <v>I did not like the fit</v>
      </c>
      <c r="O124" s="39">
        <v>45934.436805555553</v>
      </c>
    </row>
    <row r="125" spans="1:15" x14ac:dyDescent="0.3">
      <c r="A125" s="6">
        <v>8665912845</v>
      </c>
      <c r="B125" s="6">
        <f>VLOOKUP(A125,PG_FORWARD_SETTLED__1[[order_id]:[Customer_Paid]],107,0)</f>
        <v>1054</v>
      </c>
      <c r="C125" s="6">
        <f>VLOOKUP(A125,PG_FORWARD_SETTLED__1[[order_id]:[Commission]],108,0)</f>
        <v>236.30699999999999</v>
      </c>
      <c r="D125" s="6">
        <f>VLOOKUP(A125,PG_FORWARD_SETTLED__1[[#All],[order_id]:[Tax_On_Commission]],109,0)</f>
        <v>5.6459999999999999</v>
      </c>
      <c r="E125" s="6">
        <f>VLOOKUP(A125,PG_FORWARD_SETTLED__1[#All],110,0)</f>
        <v>53.1</v>
      </c>
      <c r="F125" s="6">
        <f>VLOOKUP(A125,PG_FORWARD_SETTLED__1[#All],111,0)</f>
        <v>117.63500000000001</v>
      </c>
      <c r="G125" s="6">
        <f>VLOOKUP(A125,PG_FORWARD_SETTLED__1[#All],112,0)</f>
        <v>758.947</v>
      </c>
      <c r="H125" s="6">
        <f t="shared" si="11"/>
        <v>641.31200000000001</v>
      </c>
      <c r="I125" s="6">
        <f t="shared" si="12"/>
        <v>295.053</v>
      </c>
      <c r="J125" s="5">
        <v>0</v>
      </c>
      <c r="K125" s="6" t="s">
        <v>1480</v>
      </c>
      <c r="L125" s="8">
        <v>758.947</v>
      </c>
      <c r="M125" s="6" t="s">
        <v>1478</v>
      </c>
      <c r="N125" s="6"/>
      <c r="O125" s="39">
        <v>45913.570833333331</v>
      </c>
    </row>
    <row r="126" spans="1:15" x14ac:dyDescent="0.3">
      <c r="A126" s="6">
        <v>8732163099</v>
      </c>
      <c r="B126" s="6">
        <f>VLOOKUP(A126,PG_FORWARD_SETTLED__1[[order_id]:[Customer_Paid]],107,0)</f>
        <v>3594</v>
      </c>
      <c r="C126" s="6">
        <f>VLOOKUP(A126,PG_FORWARD_SETTLED__1[[order_id]:[Commission]],108,0)</f>
        <v>933.00199999999995</v>
      </c>
      <c r="D126" s="6">
        <f>VLOOKUP(A126,PG_FORWARD_SETTLED__1[[#All],[order_id]:[Tax_On_Commission]],109,0)</f>
        <v>18.274999999999999</v>
      </c>
      <c r="E126" s="6">
        <f>VLOOKUP(A126,PG_FORWARD_SETTLED__1[#All],110,0)</f>
        <v>71.98</v>
      </c>
      <c r="F126" s="6">
        <f>VLOOKUP(A126,PG_FORWARD_SETTLED__1[#All],111,0)</f>
        <v>563.46900000000005</v>
      </c>
      <c r="G126" s="6">
        <f>VLOOKUP(A126,PG_FORWARD_SETTLED__1[#All],112,0)</f>
        <v>2570.7429999999999</v>
      </c>
      <c r="H126" s="6">
        <f t="shared" si="11"/>
        <v>2007.2739999999999</v>
      </c>
      <c r="I126" s="6">
        <f t="shared" si="12"/>
        <v>1023.2570000000001</v>
      </c>
      <c r="J126" s="6">
        <f>VLOOKUP(A126,PG_Reverse_Settled__1[#All],103,0)</f>
        <v>197.06</v>
      </c>
      <c r="K126" s="6">
        <f t="shared" ref="K126:K127" si="21">G126+E126+J126</f>
        <v>2839.7829999999999</v>
      </c>
      <c r="L126" s="7">
        <v>-269.03999999999996</v>
      </c>
      <c r="M126" s="6" t="s">
        <v>1479</v>
      </c>
      <c r="N126" s="6" t="str">
        <f>VLOOKUP(A126,Return!A:L,12,0)</f>
        <v>-</v>
      </c>
      <c r="O126" s="39">
        <v>45934.436805555553</v>
      </c>
    </row>
    <row r="127" spans="1:15" x14ac:dyDescent="0.3">
      <c r="A127" s="6">
        <v>8666939756</v>
      </c>
      <c r="B127" s="6">
        <f>VLOOKUP(A127,PG_FORWARD_SETTLED__1[[order_id]:[Customer_Paid]],107,0)</f>
        <v>3000</v>
      </c>
      <c r="C127" s="6">
        <f>VLOOKUP(A127,PG_FORWARD_SETTLED__1[[order_id]:[Commission]],108,0)</f>
        <v>778.8</v>
      </c>
      <c r="D127" s="6">
        <f>VLOOKUP(A127,PG_FORWARD_SETTLED__1[[#All],[order_id]:[Tax_On_Commission]],109,0)</f>
        <v>16.071999999999999</v>
      </c>
      <c r="E127" s="6">
        <f>VLOOKUP(A127,PG_FORWARD_SETTLED__1[#All],110,0)</f>
        <v>71.98</v>
      </c>
      <c r="F127" s="6">
        <f>VLOOKUP(A127,PG_FORWARD_SETTLED__1[#All],111,0)</f>
        <v>334.82299999999998</v>
      </c>
      <c r="G127" s="6">
        <f>VLOOKUP(A127,PG_FORWARD_SETTLED__1[#All],112,0)</f>
        <v>2133.1479999999997</v>
      </c>
      <c r="H127" s="6">
        <f t="shared" si="11"/>
        <v>1798.3249999999998</v>
      </c>
      <c r="I127" s="6">
        <f t="shared" si="12"/>
        <v>866.85200000000032</v>
      </c>
      <c r="J127" s="6">
        <f>VLOOKUP(A127,PG_Reverse_Settled__1[#All],103,0)</f>
        <v>197.06</v>
      </c>
      <c r="K127" s="6">
        <f t="shared" si="21"/>
        <v>2402.1879999999996</v>
      </c>
      <c r="L127" s="7">
        <v>-269.03999999999996</v>
      </c>
      <c r="M127" s="6" t="s">
        <v>1479</v>
      </c>
      <c r="N127" s="6" t="str">
        <f>VLOOKUP(A127,Return!A:L,12,0)</f>
        <v>-</v>
      </c>
      <c r="O127" s="39">
        <v>45913.771527777775</v>
      </c>
    </row>
    <row r="128" spans="1:15" x14ac:dyDescent="0.3">
      <c r="A128" s="6">
        <v>8732669739</v>
      </c>
      <c r="B128" s="6">
        <f>VLOOKUP(A128,PG_FORWARD_SETTLED__1[[order_id]:[Customer_Paid]],107,0)</f>
        <v>3104</v>
      </c>
      <c r="C128" s="6">
        <f>VLOOKUP(A128,PG_FORWARD_SETTLED__1[[order_id]:[Commission]],108,0)</f>
        <v>769.17100000000005</v>
      </c>
      <c r="D128" s="6">
        <f>VLOOKUP(A128,PG_FORWARD_SETTLED__1[[#All],[order_id]:[Tax_On_Commission]],109,0)</f>
        <v>15.784000000000001</v>
      </c>
      <c r="E128" s="6">
        <f>VLOOKUP(A128,PG_FORWARD_SETTLED__1[#All],110,0)</f>
        <v>71.98</v>
      </c>
      <c r="F128" s="6">
        <f>VLOOKUP(A128,PG_FORWARD_SETTLED__1[#All],111,0)</f>
        <v>486.64300000000003</v>
      </c>
      <c r="G128" s="6">
        <f>VLOOKUP(A128,PG_FORWARD_SETTLED__1[#All],112,0)</f>
        <v>2247.0649999999996</v>
      </c>
      <c r="H128" s="6">
        <f t="shared" si="11"/>
        <v>1760.4219999999996</v>
      </c>
      <c r="I128" s="6">
        <f t="shared" si="12"/>
        <v>856.9350000000004</v>
      </c>
      <c r="J128" s="5">
        <v>0</v>
      </c>
      <c r="K128" s="6" t="s">
        <v>1480</v>
      </c>
      <c r="L128" s="8">
        <v>2247.0649999999996</v>
      </c>
      <c r="M128" s="6" t="s">
        <v>1478</v>
      </c>
      <c r="N128" s="6"/>
      <c r="O128" s="39">
        <v>45934.578472222223</v>
      </c>
    </row>
    <row r="129" spans="1:15" x14ac:dyDescent="0.3">
      <c r="A129" s="6">
        <v>8675097216</v>
      </c>
      <c r="B129" s="6">
        <f>VLOOKUP(A129,PG_FORWARD_SETTLED__1[[order_id]:[Customer_Paid]],107,0)</f>
        <v>3594</v>
      </c>
      <c r="C129" s="6">
        <f>VLOOKUP(A129,PG_FORWARD_SETTLED__1[[order_id]:[Commission]],108,0)</f>
        <v>890.59299999999996</v>
      </c>
      <c r="D129" s="6">
        <f>VLOOKUP(A129,PG_FORWARD_SETTLED__1[[#All],[order_id]:[Tax_On_Commission]],109,0)</f>
        <v>19.254000000000001</v>
      </c>
      <c r="E129" s="6">
        <f>VLOOKUP(A129,PG_FORWARD_SETTLED__1[#All],110,0)</f>
        <v>71.98</v>
      </c>
      <c r="F129" s="6">
        <f>VLOOKUP(A129,PG_FORWARD_SETTLED__1[#All],111,0)</f>
        <v>401.11500000000001</v>
      </c>
      <c r="G129" s="6">
        <f>VLOOKUP(A129,PG_FORWARD_SETTLED__1[#All],112,0)</f>
        <v>2612.1730000000002</v>
      </c>
      <c r="H129" s="6">
        <f t="shared" si="11"/>
        <v>2211.058</v>
      </c>
      <c r="I129" s="6">
        <f t="shared" si="12"/>
        <v>981.82699999999977</v>
      </c>
      <c r="J129" s="6">
        <f>VLOOKUP(A129,PG_Reverse_Settled__1[#All],103,0)</f>
        <v>132.16</v>
      </c>
      <c r="K129" s="6">
        <f>G129+E129+J129</f>
        <v>2816.3130000000001</v>
      </c>
      <c r="L129" s="7">
        <v>-204.13999999999987</v>
      </c>
      <c r="M129" s="6" t="s">
        <v>1479</v>
      </c>
      <c r="N129" s="6" t="str">
        <f>VLOOKUP(A129,Return!A:L,12,0)</f>
        <v>-</v>
      </c>
      <c r="O129" s="39">
        <v>45916.560416666667</v>
      </c>
    </row>
    <row r="130" spans="1:15" x14ac:dyDescent="0.3">
      <c r="A130" s="6">
        <v>8748741524</v>
      </c>
      <c r="B130" s="6">
        <f>VLOOKUP(A130,PG_FORWARD_SETTLED__1[[order_id]:[Customer_Paid]],107,0)</f>
        <v>2127</v>
      </c>
      <c r="C130" s="6">
        <f>VLOOKUP(A130,PG_FORWARD_SETTLED__1[[order_id]:[Commission]],108,0)</f>
        <v>552.16899999999998</v>
      </c>
      <c r="D130" s="6">
        <f>VLOOKUP(A130,PG_FORWARD_SETTLED__1[[#All],[order_id]:[Tax_On_Commission]],109,0)</f>
        <v>12.154999999999999</v>
      </c>
      <c r="E130" s="6">
        <f>VLOOKUP(A130,PG_FORWARD_SETTLED__1[#All],110,0)</f>
        <v>71.98</v>
      </c>
      <c r="F130" s="6">
        <f>VLOOKUP(A130,PG_FORWARD_SETTLED__1[#All],111,0)</f>
        <v>111.40900000000001</v>
      </c>
      <c r="G130" s="6">
        <f>VLOOKUP(A130,PG_FORWARD_SETTLED__1[#All],112,0)</f>
        <v>1490.6960000000001</v>
      </c>
      <c r="H130" s="6">
        <f t="shared" si="11"/>
        <v>1379.287</v>
      </c>
      <c r="I130" s="6">
        <f t="shared" si="12"/>
        <v>636.30399999999986</v>
      </c>
      <c r="J130" s="5">
        <v>0</v>
      </c>
      <c r="K130" s="6" t="s">
        <v>1480</v>
      </c>
      <c r="L130" s="8">
        <v>1490.6960000000001</v>
      </c>
      <c r="M130" s="6" t="s">
        <v>1478</v>
      </c>
      <c r="N130" s="6"/>
      <c r="O130" s="39">
        <v>45941.755555555559</v>
      </c>
    </row>
    <row r="131" spans="1:15" x14ac:dyDescent="0.3">
      <c r="A131" s="6">
        <v>8707995479</v>
      </c>
      <c r="B131" s="6">
        <f>VLOOKUP(A131,PG_FORWARD_SETTLED__1[[order_id]:[Customer_Paid]],107,0)</f>
        <v>2948</v>
      </c>
      <c r="C131" s="6">
        <f>VLOOKUP(A131,PG_FORWARD_SETTLED__1[[order_id]:[Commission]],108,0)</f>
        <v>730.51400000000001</v>
      </c>
      <c r="D131" s="6">
        <f>VLOOKUP(A131,PG_FORWARD_SETTLED__1[[#All],[order_id]:[Tax_On_Commission]],109,0)</f>
        <v>14.990000000000002</v>
      </c>
      <c r="E131" s="6">
        <f>VLOOKUP(A131,PG_FORWARD_SETTLED__1[#All],110,0)</f>
        <v>71.98</v>
      </c>
      <c r="F131" s="6">
        <f>VLOOKUP(A131,PG_FORWARD_SETTLED__1[#All],111,0)</f>
        <v>462.19200000000001</v>
      </c>
      <c r="G131" s="6">
        <f>VLOOKUP(A131,PG_FORWARD_SETTLED__1[#All],112,0)</f>
        <v>2130.5160000000001</v>
      </c>
      <c r="H131" s="6">
        <f t="shared" ref="H131:H194" si="22">G131-F131</f>
        <v>1668.3240000000001</v>
      </c>
      <c r="I131" s="6">
        <f t="shared" ref="I131:I194" si="23">B131-G131</f>
        <v>817.48399999999992</v>
      </c>
      <c r="J131" s="5">
        <v>0</v>
      </c>
      <c r="K131" s="6" t="s">
        <v>1480</v>
      </c>
      <c r="L131" s="8">
        <v>2130.5160000000001</v>
      </c>
      <c r="M131" s="6" t="s">
        <v>1478</v>
      </c>
      <c r="N131" s="6"/>
      <c r="O131" s="39">
        <v>45925.775694444441</v>
      </c>
    </row>
    <row r="132" spans="1:15" x14ac:dyDescent="0.3">
      <c r="A132" s="6">
        <v>8690310002</v>
      </c>
      <c r="B132" s="6">
        <f>VLOOKUP(A132,PG_FORWARD_SETTLED__1[[order_id]:[Customer_Paid]],107,0)</f>
        <v>3323.99</v>
      </c>
      <c r="C132" s="6">
        <f>VLOOKUP(A132,PG_FORWARD_SETTLED__1[[order_id]:[Commission]],108,0)</f>
        <v>706.01499999999999</v>
      </c>
      <c r="D132" s="6">
        <f>VLOOKUP(A132,PG_FORWARD_SETTLED__1[[#All],[order_id]:[Tax_On_Commission]],109,0)</f>
        <v>16.902000000000001</v>
      </c>
      <c r="E132" s="6">
        <f>VLOOKUP(A132,PG_FORWARD_SETTLED__1[#All],110,0)</f>
        <v>71.98</v>
      </c>
      <c r="F132" s="6">
        <f>VLOOKUP(A132,PG_FORWARD_SETTLED__1[#All],111,0)</f>
        <v>521.13499999999999</v>
      </c>
      <c r="G132" s="6">
        <f>VLOOKUP(A132,PG_FORWARD_SETTLED__1[#All],112,0)</f>
        <v>2529.0929999999998</v>
      </c>
      <c r="H132" s="6">
        <f t="shared" si="22"/>
        <v>2007.9579999999999</v>
      </c>
      <c r="I132" s="6">
        <f t="shared" si="23"/>
        <v>794.89699999999993</v>
      </c>
      <c r="J132" s="6">
        <f>VLOOKUP(A132,PG_Reverse_Settled__1[#All],103,0)</f>
        <v>197.06</v>
      </c>
      <c r="K132" s="6">
        <f t="shared" ref="K132:K133" si="24">G132+E132+J132</f>
        <v>2798.1329999999998</v>
      </c>
      <c r="L132" s="7">
        <v>-269.03999999999996</v>
      </c>
      <c r="M132" s="6" t="s">
        <v>1479</v>
      </c>
      <c r="N132" s="6" t="str">
        <f>VLOOKUP(A132,Return!A:L,12,0)</f>
        <v>Size is too Large</v>
      </c>
      <c r="O132" s="39">
        <v>45922.443055555559</v>
      </c>
    </row>
    <row r="133" spans="1:15" x14ac:dyDescent="0.3">
      <c r="A133" s="6">
        <v>8746355381</v>
      </c>
      <c r="B133" s="6">
        <f>VLOOKUP(A133,PG_FORWARD_SETTLED__1[[order_id]:[Customer_Paid]],107,0)</f>
        <v>2244</v>
      </c>
      <c r="C133" s="6">
        <f>VLOOKUP(A133,PG_FORWARD_SETTLED__1[[order_id]:[Commission]],108,0)</f>
        <v>582.54200000000003</v>
      </c>
      <c r="D133" s="6">
        <f>VLOOKUP(A133,PG_FORWARD_SETTLED__1[[#All],[order_id]:[Tax_On_Commission]],109,0)</f>
        <v>12.823</v>
      </c>
      <c r="E133" s="6">
        <f>VLOOKUP(A133,PG_FORWARD_SETTLED__1[#All],110,0)</f>
        <v>71.98</v>
      </c>
      <c r="F133" s="6">
        <f>VLOOKUP(A133,PG_FORWARD_SETTLED__1[#All],111,0)</f>
        <v>117.54599999999999</v>
      </c>
      <c r="G133" s="6">
        <f>VLOOKUP(A133,PG_FORWARD_SETTLED__1[#All],112,0)</f>
        <v>1576.655</v>
      </c>
      <c r="H133" s="6">
        <f t="shared" si="22"/>
        <v>1459.1089999999999</v>
      </c>
      <c r="I133" s="6">
        <f t="shared" si="23"/>
        <v>667.34500000000003</v>
      </c>
      <c r="J133" s="6">
        <f>VLOOKUP(A133,PG_Reverse_Settled__1[#All],103,0)</f>
        <v>197.06</v>
      </c>
      <c r="K133" s="6">
        <f t="shared" si="24"/>
        <v>1845.6949999999999</v>
      </c>
      <c r="L133" s="7">
        <v>-269.03999999999996</v>
      </c>
      <c r="M133" s="6" t="s">
        <v>1479</v>
      </c>
      <c r="N133" s="6" t="str">
        <f>VLOOKUP(A133,Return!A:L,12,0)</f>
        <v>-</v>
      </c>
      <c r="O133" s="39">
        <v>45940.808333333334</v>
      </c>
    </row>
    <row r="134" spans="1:15" x14ac:dyDescent="0.3">
      <c r="A134" s="6">
        <v>8744885746</v>
      </c>
      <c r="B134" s="6">
        <f>VLOOKUP(A134,PG_FORWARD_SETTLED__1[[order_id]:[Customer_Paid]],107,0)</f>
        <v>2410</v>
      </c>
      <c r="C134" s="6">
        <f>VLOOKUP(A134,PG_FORWARD_SETTLED__1[[order_id]:[Commission]],108,0)</f>
        <v>597.19799999999998</v>
      </c>
      <c r="D134" s="6">
        <f>VLOOKUP(A134,PG_FORWARD_SETTLED__1[[#All],[order_id]:[Tax_On_Commission]],109,0)</f>
        <v>13.771000000000001</v>
      </c>
      <c r="E134" s="6">
        <f>VLOOKUP(A134,PG_FORWARD_SETTLED__1[#All],110,0)</f>
        <v>71.98</v>
      </c>
      <c r="F134" s="6">
        <f>VLOOKUP(A134,PG_FORWARD_SETTLED__1[#All],111,0)</f>
        <v>126.236</v>
      </c>
      <c r="G134" s="6">
        <f>VLOOKUP(A134,PG_FORWARD_SETTLED__1[#All],112,0)</f>
        <v>1727.0510000000002</v>
      </c>
      <c r="H134" s="6">
        <f t="shared" si="22"/>
        <v>1600.8150000000001</v>
      </c>
      <c r="I134" s="6">
        <f t="shared" si="23"/>
        <v>682.94899999999984</v>
      </c>
      <c r="J134" s="5">
        <v>0</v>
      </c>
      <c r="K134" s="6" t="s">
        <v>1480</v>
      </c>
      <c r="L134" s="8">
        <v>1727.0510000000002</v>
      </c>
      <c r="M134" s="6" t="s">
        <v>1478</v>
      </c>
      <c r="N134" s="6"/>
      <c r="O134" s="39">
        <v>45940.445138888892</v>
      </c>
    </row>
    <row r="135" spans="1:15" x14ac:dyDescent="0.3">
      <c r="A135" s="6">
        <v>8746100133</v>
      </c>
      <c r="B135" s="6">
        <f>VLOOKUP(A135,PG_FORWARD_SETTLED__1[[order_id]:[Customer_Paid]],107,0)</f>
        <v>3119</v>
      </c>
      <c r="C135" s="6">
        <f>VLOOKUP(A135,PG_FORWARD_SETTLED__1[[order_id]:[Commission]],108,0)</f>
        <v>662.476</v>
      </c>
      <c r="D135" s="6">
        <f>VLOOKUP(A135,PG_FORWARD_SETTLED__1[[#All],[order_id]:[Tax_On_Commission]],109,0)</f>
        <v>15.858999999999998</v>
      </c>
      <c r="E135" s="6">
        <f>VLOOKUP(A135,PG_FORWARD_SETTLED__1[#All],110,0)</f>
        <v>71.98</v>
      </c>
      <c r="F135" s="6">
        <f>VLOOKUP(A135,PG_FORWARD_SETTLED__1[#All],111,0)</f>
        <v>488.99599999999998</v>
      </c>
      <c r="G135" s="6">
        <f>VLOOKUP(A135,PG_FORWARD_SETTLED__1[#All],112,0)</f>
        <v>2368.6849999999999</v>
      </c>
      <c r="H135" s="6">
        <f t="shared" si="22"/>
        <v>1879.6889999999999</v>
      </c>
      <c r="I135" s="6">
        <f t="shared" si="23"/>
        <v>750.31500000000005</v>
      </c>
      <c r="J135" s="5">
        <v>0</v>
      </c>
      <c r="K135" s="6" t="s">
        <v>1480</v>
      </c>
      <c r="L135" s="8">
        <v>2368.6849999999999</v>
      </c>
      <c r="M135" s="6" t="s">
        <v>1478</v>
      </c>
      <c r="N135" s="6"/>
      <c r="O135" s="39">
        <v>45940.543749999997</v>
      </c>
    </row>
    <row r="136" spans="1:15" x14ac:dyDescent="0.3">
      <c r="A136" s="6">
        <v>8672870386</v>
      </c>
      <c r="B136" s="6">
        <f>VLOOKUP(A136,PG_FORWARD_SETTLED__1[[order_id]:[Customer_Paid]],107,0)</f>
        <v>150</v>
      </c>
      <c r="C136" s="6">
        <f>VLOOKUP(A136,PG_FORWARD_SETTLED__1[[order_id]:[Commission]],108,0)</f>
        <v>17.7</v>
      </c>
      <c r="D136" s="6">
        <f>VLOOKUP(A136,PG_FORWARD_SETTLED__1[[#All],[order_id]:[Tax_On_Commission]],109,0)</f>
        <v>0.85699999999999998</v>
      </c>
      <c r="E136" s="6">
        <f>VLOOKUP(A136,PG_FORWARD_SETTLED__1[#All],110,0)</f>
        <v>31.86</v>
      </c>
      <c r="F136" s="6">
        <f>VLOOKUP(A136,PG_FORWARD_SETTLED__1[#All],111,0)</f>
        <v>7.8539999999999992</v>
      </c>
      <c r="G136" s="6">
        <f>VLOOKUP(A136,PG_FORWARD_SETTLED__1[#All],112,0)</f>
        <v>99.583000000000013</v>
      </c>
      <c r="H136" s="6">
        <f t="shared" si="22"/>
        <v>91.729000000000013</v>
      </c>
      <c r="I136" s="6">
        <f t="shared" si="23"/>
        <v>50.416999999999987</v>
      </c>
      <c r="J136" s="5">
        <v>0</v>
      </c>
      <c r="K136" s="6" t="s">
        <v>1480</v>
      </c>
      <c r="L136" s="8">
        <v>99.583000000000013</v>
      </c>
      <c r="M136" s="6" t="s">
        <v>1478</v>
      </c>
      <c r="N136" s="6"/>
      <c r="O136" s="39">
        <v>45915.790972222225</v>
      </c>
    </row>
    <row r="137" spans="1:15" x14ac:dyDescent="0.3">
      <c r="A137" s="6">
        <v>8743228912</v>
      </c>
      <c r="B137" s="6">
        <f>VLOOKUP(A137,PG_FORWARD_SETTLED__1[[order_id]:[Customer_Paid]],107,0)</f>
        <v>3294</v>
      </c>
      <c r="C137" s="6">
        <f>VLOOKUP(A137,PG_FORWARD_SETTLED__1[[order_id]:[Commission]],108,0)</f>
        <v>855.12199999999996</v>
      </c>
      <c r="D137" s="6">
        <f>VLOOKUP(A137,PG_FORWARD_SETTLED__1[[#All],[order_id]:[Tax_On_Commission]],109,0)</f>
        <v>16.75</v>
      </c>
      <c r="E137" s="6">
        <f>VLOOKUP(A137,PG_FORWARD_SETTLED__1[#All],110,0)</f>
        <v>71.98</v>
      </c>
      <c r="F137" s="6">
        <f>VLOOKUP(A137,PG_FORWARD_SETTLED__1[#All],111,0)</f>
        <v>516.43799999999999</v>
      </c>
      <c r="G137" s="6">
        <f>VLOOKUP(A137,PG_FORWARD_SETTLED__1[#All],112,0)</f>
        <v>2350.1480000000001</v>
      </c>
      <c r="H137" s="6">
        <f t="shared" si="22"/>
        <v>1833.71</v>
      </c>
      <c r="I137" s="6">
        <f t="shared" si="23"/>
        <v>943.85199999999986</v>
      </c>
      <c r="J137" s="5">
        <v>0</v>
      </c>
      <c r="K137" s="6" t="s">
        <v>1480</v>
      </c>
      <c r="L137" s="8">
        <v>2350.1480000000001</v>
      </c>
      <c r="M137" s="6" t="s">
        <v>1478</v>
      </c>
      <c r="N137" s="6"/>
      <c r="O137" s="39">
        <v>45939.448611111111</v>
      </c>
    </row>
    <row r="138" spans="1:15" x14ac:dyDescent="0.3">
      <c r="A138" s="6">
        <v>8719088432</v>
      </c>
      <c r="B138" s="6">
        <f>VLOOKUP(A138,PG_FORWARD_SETTLED__1[[order_id]:[Customer_Paid]],107,0)</f>
        <v>391</v>
      </c>
      <c r="C138" s="6">
        <f>VLOOKUP(A138,PG_FORWARD_SETTLED__1[[order_id]:[Commission]],108,0)</f>
        <v>36.909999999999997</v>
      </c>
      <c r="D138" s="6">
        <f>VLOOKUP(A138,PG_FORWARD_SETTLED__1[[#All],[order_id]:[Tax_On_Commission]],109,0)</f>
        <v>2.234</v>
      </c>
      <c r="E138" s="6">
        <f>VLOOKUP(A138,PG_FORWARD_SETTLED__1[#All],110,0)</f>
        <v>31.86</v>
      </c>
      <c r="F138" s="6">
        <f>VLOOKUP(A138,PG_FORWARD_SETTLED__1[#All],111,0)</f>
        <v>20.481999999999999</v>
      </c>
      <c r="G138" s="6">
        <f>VLOOKUP(A138,PG_FORWARD_SETTLED__1[#All],112,0)</f>
        <v>319.99600000000004</v>
      </c>
      <c r="H138" s="6">
        <f t="shared" si="22"/>
        <v>299.51400000000001</v>
      </c>
      <c r="I138" s="6">
        <f t="shared" si="23"/>
        <v>71.003999999999962</v>
      </c>
      <c r="J138" s="5">
        <v>0</v>
      </c>
      <c r="K138" s="6" t="s">
        <v>1480</v>
      </c>
      <c r="L138" s="8">
        <v>319.99600000000004</v>
      </c>
      <c r="M138" s="6" t="s">
        <v>1478</v>
      </c>
      <c r="N138" s="6"/>
      <c r="O138" s="39">
        <v>45930.615277777775</v>
      </c>
    </row>
    <row r="139" spans="1:15" x14ac:dyDescent="0.3">
      <c r="A139" s="6">
        <v>8739658859</v>
      </c>
      <c r="B139" s="6">
        <f>VLOOKUP(A139,PG_FORWARD_SETTLED__1[[order_id]:[Customer_Paid]],107,0)</f>
        <v>1527</v>
      </c>
      <c r="C139" s="6">
        <f>VLOOKUP(A139,PG_FORWARD_SETTLED__1[[order_id]:[Commission]],108,0)</f>
        <v>396.40899999999999</v>
      </c>
      <c r="D139" s="6">
        <f>VLOOKUP(A139,PG_FORWARD_SETTLED__1[[#All],[order_id]:[Tax_On_Commission]],109,0)</f>
        <v>8.7249999999999996</v>
      </c>
      <c r="E139" s="6">
        <f>VLOOKUP(A139,PG_FORWARD_SETTLED__1[#All],110,0)</f>
        <v>53.1</v>
      </c>
      <c r="F139" s="6">
        <f>VLOOKUP(A139,PG_FORWARD_SETTLED__1[#All],111,0)</f>
        <v>79.991</v>
      </c>
      <c r="G139" s="6">
        <f>VLOOKUP(A139,PG_FORWARD_SETTLED__1[#All],112,0)</f>
        <v>1068.7660000000001</v>
      </c>
      <c r="H139" s="6">
        <f t="shared" si="22"/>
        <v>988.77500000000009</v>
      </c>
      <c r="I139" s="6">
        <f t="shared" si="23"/>
        <v>458.23399999999992</v>
      </c>
      <c r="J139" s="5">
        <v>0</v>
      </c>
      <c r="K139" s="6" t="s">
        <v>1480</v>
      </c>
      <c r="L139" s="8">
        <v>1068.7660000000001</v>
      </c>
      <c r="M139" s="6" t="s">
        <v>1478</v>
      </c>
      <c r="N139" s="6"/>
      <c r="O139" s="39">
        <v>45937.468055555553</v>
      </c>
    </row>
    <row r="140" spans="1:15" x14ac:dyDescent="0.3">
      <c r="A140" s="6">
        <v>8751853480</v>
      </c>
      <c r="B140" s="6">
        <f>VLOOKUP(A140,PG_FORWARD_SETTLED__1[[order_id]:[Customer_Paid]],107,0)</f>
        <v>4981.99</v>
      </c>
      <c r="C140" s="6">
        <f>VLOOKUP(A140,PG_FORWARD_SETTLED__1[[order_id]:[Commission]],108,0)</f>
        <v>1587.2619999999999</v>
      </c>
      <c r="D140" s="6">
        <f>VLOOKUP(A140,PG_FORWARD_SETTLED__1[[#All],[order_id]:[Tax_On_Commission]],109,0)</f>
        <v>25.332000000000001</v>
      </c>
      <c r="E140" s="6">
        <f>VLOOKUP(A140,PG_FORWARD_SETTLED__1[#All],110,0)</f>
        <v>71.98</v>
      </c>
      <c r="F140" s="6">
        <f>VLOOKUP(A140,PG_FORWARD_SETTLED__1[#All],111,0)</f>
        <v>781.07</v>
      </c>
      <c r="G140" s="6">
        <f>VLOOKUP(A140,PG_FORWARD_SETTLED__1[#All],112,0)</f>
        <v>3297.4160000000002</v>
      </c>
      <c r="H140" s="6">
        <f t="shared" si="22"/>
        <v>2516.346</v>
      </c>
      <c r="I140" s="6">
        <f t="shared" si="23"/>
        <v>1684.5739999999996</v>
      </c>
      <c r="J140" s="5">
        <v>0</v>
      </c>
      <c r="K140" s="6" t="s">
        <v>1480</v>
      </c>
      <c r="L140" s="8">
        <v>3297.4160000000002</v>
      </c>
      <c r="M140" s="6" t="s">
        <v>1478</v>
      </c>
      <c r="N140" s="6"/>
      <c r="O140" s="39">
        <v>45943.449305555558</v>
      </c>
    </row>
    <row r="141" spans="1:15" x14ac:dyDescent="0.3">
      <c r="A141" s="6">
        <v>8670087236</v>
      </c>
      <c r="B141" s="6">
        <f>VLOOKUP(A141,PG_FORWARD_SETTLED__1[[order_id]:[Customer_Paid]],107,0)</f>
        <v>2344</v>
      </c>
      <c r="C141" s="6">
        <f>VLOOKUP(A141,PG_FORWARD_SETTLED__1[[order_id]:[Commission]],108,0)</f>
        <v>608.50199999999995</v>
      </c>
      <c r="D141" s="6">
        <f>VLOOKUP(A141,PG_FORWARD_SETTLED__1[[#All],[order_id]:[Tax_On_Commission]],109,0)</f>
        <v>12.557</v>
      </c>
      <c r="E141" s="6">
        <f>VLOOKUP(A141,PG_FORWARD_SETTLED__1[#All],110,0)</f>
        <v>71.98</v>
      </c>
      <c r="F141" s="6">
        <f>VLOOKUP(A141,PG_FORWARD_SETTLED__1[#All],111,0)</f>
        <v>261.60399999999998</v>
      </c>
      <c r="G141" s="6">
        <f>VLOOKUP(A141,PG_FORWARD_SETTLED__1[#All],112,0)</f>
        <v>1650.961</v>
      </c>
      <c r="H141" s="6">
        <f t="shared" si="22"/>
        <v>1389.357</v>
      </c>
      <c r="I141" s="6">
        <f t="shared" si="23"/>
        <v>693.03899999999999</v>
      </c>
      <c r="J141" s="5">
        <v>0</v>
      </c>
      <c r="K141" s="6" t="s">
        <v>1480</v>
      </c>
      <c r="L141" s="8">
        <v>1650.961</v>
      </c>
      <c r="M141" s="6" t="s">
        <v>1478</v>
      </c>
      <c r="N141" s="6"/>
      <c r="O141" s="39">
        <v>45915.47152777778</v>
      </c>
    </row>
    <row r="142" spans="1:15" x14ac:dyDescent="0.3">
      <c r="A142" s="6">
        <v>8737203650</v>
      </c>
      <c r="B142" s="6">
        <f>VLOOKUP(A142,PG_FORWARD_SETTLED__1[[order_id]:[Customer_Paid]],107,0)</f>
        <v>3143</v>
      </c>
      <c r="C142" s="6">
        <f>VLOOKUP(A142,PG_FORWARD_SETTLED__1[[order_id]:[Commission]],108,0)</f>
        <v>667.57299999999998</v>
      </c>
      <c r="D142" s="6">
        <f>VLOOKUP(A142,PG_FORWARD_SETTLED__1[[#All],[order_id]:[Tax_On_Commission]],109,0)</f>
        <v>15.981999999999999</v>
      </c>
      <c r="E142" s="6">
        <f>VLOOKUP(A142,PG_FORWARD_SETTLED__1[#All],110,0)</f>
        <v>71.98</v>
      </c>
      <c r="F142" s="6">
        <f>VLOOKUP(A142,PG_FORWARD_SETTLED__1[#All],111,0)</f>
        <v>492.75799999999998</v>
      </c>
      <c r="G142" s="6">
        <f>VLOOKUP(A142,PG_FORWARD_SETTLED__1[#All],112,0)</f>
        <v>2387.4650000000001</v>
      </c>
      <c r="H142" s="6">
        <f t="shared" si="22"/>
        <v>1894.7070000000001</v>
      </c>
      <c r="I142" s="6">
        <f t="shared" si="23"/>
        <v>755.53499999999985</v>
      </c>
      <c r="J142" s="5">
        <v>0</v>
      </c>
      <c r="K142" s="6" t="s">
        <v>1480</v>
      </c>
      <c r="L142" s="8">
        <v>2387.4650000000001</v>
      </c>
      <c r="M142" s="6" t="s">
        <v>1478</v>
      </c>
      <c r="N142" s="6"/>
      <c r="O142" s="39">
        <v>45936.454861111109</v>
      </c>
    </row>
    <row r="143" spans="1:15" x14ac:dyDescent="0.3">
      <c r="A143" s="6">
        <v>8694911050</v>
      </c>
      <c r="B143" s="6">
        <f>VLOOKUP(A143,PG_FORWARD_SETTLED__1[[order_id]:[Customer_Paid]],107,0)</f>
        <v>3564</v>
      </c>
      <c r="C143" s="6">
        <f>VLOOKUP(A143,PG_FORWARD_SETTLED__1[[order_id]:[Commission]],108,0)</f>
        <v>883.15899999999999</v>
      </c>
      <c r="D143" s="6">
        <f>VLOOKUP(A143,PG_FORWARD_SETTLED__1[[#All],[order_id]:[Tax_On_Commission]],109,0)</f>
        <v>18.122</v>
      </c>
      <c r="E143" s="6">
        <f>VLOOKUP(A143,PG_FORWARD_SETTLED__1[#All],110,0)</f>
        <v>71.98</v>
      </c>
      <c r="F143" s="6">
        <f>VLOOKUP(A143,PG_FORWARD_SETTLED__1[#All],111,0)</f>
        <v>558.76199999999994</v>
      </c>
      <c r="G143" s="6">
        <f>VLOOKUP(A143,PG_FORWARD_SETTLED__1[#All],112,0)</f>
        <v>2590.739</v>
      </c>
      <c r="H143" s="6">
        <f t="shared" si="22"/>
        <v>2031.9770000000001</v>
      </c>
      <c r="I143" s="6">
        <f t="shared" si="23"/>
        <v>973.26099999999997</v>
      </c>
      <c r="J143" s="6">
        <f>VLOOKUP(A143,PG_Reverse_Settled__1[#All],103,0)</f>
        <v>132.16</v>
      </c>
      <c r="K143" s="6">
        <f t="shared" ref="K143:K144" si="25">G143+E143+J143</f>
        <v>2794.8789999999999</v>
      </c>
      <c r="L143" s="7">
        <v>-204.13999999999987</v>
      </c>
      <c r="M143" s="6" t="s">
        <v>1479</v>
      </c>
      <c r="N143" s="6" t="str">
        <f>VLOOKUP(A143,Return!A:L,12,0)</f>
        <v>Received a completely different product</v>
      </c>
      <c r="O143" s="39">
        <v>45922.443055555559</v>
      </c>
    </row>
    <row r="144" spans="1:15" x14ac:dyDescent="0.3">
      <c r="A144" s="6">
        <v>8731017476</v>
      </c>
      <c r="B144" s="6">
        <f>VLOOKUP(A144,PG_FORWARD_SETTLED__1[[order_id]:[Customer_Paid]],107,0)</f>
        <v>3838.9900000000002</v>
      </c>
      <c r="C144" s="6">
        <f>VLOOKUP(A144,PG_FORWARD_SETTLED__1[[order_id]:[Commission]],108,0)</f>
        <v>1223.1020000000001</v>
      </c>
      <c r="D144" s="6">
        <f>VLOOKUP(A144,PG_FORWARD_SETTLED__1[[#All],[order_id]:[Tax_On_Commission]],109,0)</f>
        <v>19.521000000000001</v>
      </c>
      <c r="E144" s="6">
        <f>VLOOKUP(A144,PG_FORWARD_SETTLED__1[#All],110,0)</f>
        <v>71.97999999999999</v>
      </c>
      <c r="F144" s="6">
        <f>VLOOKUP(A144,PG_FORWARD_SETTLED__1[#All],111,0)</f>
        <v>601.86700000000008</v>
      </c>
      <c r="G144" s="6">
        <f>VLOOKUP(A144,PG_FORWARD_SETTLED__1[#All],112,0)</f>
        <v>2524.3869999999997</v>
      </c>
      <c r="H144" s="6">
        <f t="shared" si="22"/>
        <v>1922.5199999999995</v>
      </c>
      <c r="I144" s="6">
        <f t="shared" si="23"/>
        <v>1314.6030000000005</v>
      </c>
      <c r="J144" s="6">
        <f>VLOOKUP(A144,PG_Reverse_Settled__1[#All],103,0)</f>
        <v>107.38</v>
      </c>
      <c r="K144" s="6">
        <f t="shared" si="25"/>
        <v>2703.7469999999998</v>
      </c>
      <c r="L144" s="7">
        <v>-179.36000000000013</v>
      </c>
      <c r="M144" s="6" t="s">
        <v>1479</v>
      </c>
      <c r="N144" s="6" t="str">
        <f>VLOOKUP(A144,Return!A:L,12,0)</f>
        <v>I did not like the fit</v>
      </c>
      <c r="O144" s="39">
        <v>45934.436805555553</v>
      </c>
    </row>
    <row r="145" spans="1:15" x14ac:dyDescent="0.3">
      <c r="A145" s="6">
        <v>8711805998</v>
      </c>
      <c r="B145" s="6">
        <f>VLOOKUP(A145,PG_FORWARD_SETTLED__1[[order_id]:[Customer_Paid]],107,0)</f>
        <v>3104</v>
      </c>
      <c r="C145" s="6">
        <f>VLOOKUP(A145,PG_FORWARD_SETTLED__1[[order_id]:[Commission]],108,0)</f>
        <v>769.17100000000005</v>
      </c>
      <c r="D145" s="6">
        <f>VLOOKUP(A145,PG_FORWARD_SETTLED__1[[#All],[order_id]:[Tax_On_Commission]],109,0)</f>
        <v>15.784000000000001</v>
      </c>
      <c r="E145" s="6">
        <f>VLOOKUP(A145,PG_FORWARD_SETTLED__1[#All],110,0)</f>
        <v>71.98</v>
      </c>
      <c r="F145" s="6">
        <f>VLOOKUP(A145,PG_FORWARD_SETTLED__1[#All],111,0)</f>
        <v>486.64300000000003</v>
      </c>
      <c r="G145" s="6">
        <f>VLOOKUP(A145,PG_FORWARD_SETTLED__1[#All],112,0)</f>
        <v>2247.0649999999996</v>
      </c>
      <c r="H145" s="6">
        <f t="shared" si="22"/>
        <v>1760.4219999999996</v>
      </c>
      <c r="I145" s="6">
        <f t="shared" si="23"/>
        <v>856.9350000000004</v>
      </c>
      <c r="J145" s="5">
        <v>0</v>
      </c>
      <c r="K145" s="6" t="s">
        <v>1480</v>
      </c>
      <c r="L145" s="8">
        <v>2247.0649999999996</v>
      </c>
      <c r="M145" s="6" t="s">
        <v>1478</v>
      </c>
      <c r="N145" s="6"/>
      <c r="O145" s="39">
        <v>45926.806944444441</v>
      </c>
    </row>
    <row r="146" spans="1:15" x14ac:dyDescent="0.3">
      <c r="A146" s="6">
        <v>8687823960</v>
      </c>
      <c r="B146" s="6">
        <f>VLOOKUP(A146,PG_FORWARD_SETTLED__1[[order_id]:[Customer_Paid]],107,0)</f>
        <v>2264</v>
      </c>
      <c r="C146" s="6">
        <f>VLOOKUP(A146,PG_FORWARD_SETTLED__1[[order_id]:[Commission]],108,0)</f>
        <v>641.16499999999996</v>
      </c>
      <c r="D146" s="6">
        <f>VLOOKUP(A146,PG_FORWARD_SETTLED__1[[#All],[order_id]:[Tax_On_Commission]],109,0)</f>
        <v>12.937000000000001</v>
      </c>
      <c r="E146" s="6">
        <f>VLOOKUP(A146,PG_FORWARD_SETTLED__1[#All],110,0)</f>
        <v>71.98</v>
      </c>
      <c r="F146" s="6">
        <f>VLOOKUP(A146,PG_FORWARD_SETTLED__1[#All],111,0)</f>
        <v>118.59100000000001</v>
      </c>
      <c r="G146" s="6">
        <f>VLOOKUP(A146,PG_FORWARD_SETTLED__1[#All],112,0)</f>
        <v>1537.9180000000001</v>
      </c>
      <c r="H146" s="6">
        <f t="shared" si="22"/>
        <v>1419.3270000000002</v>
      </c>
      <c r="I146" s="6">
        <f t="shared" si="23"/>
        <v>726.08199999999988</v>
      </c>
      <c r="J146" s="6">
        <f>VLOOKUP(A146,PG_Reverse_Settled__1[#All],103,0)</f>
        <v>132.16</v>
      </c>
      <c r="K146" s="6">
        <f>G146+E146+J146</f>
        <v>1742.0580000000002</v>
      </c>
      <c r="L146" s="7">
        <v>-204.1400000000001</v>
      </c>
      <c r="M146" s="6" t="s">
        <v>1479</v>
      </c>
      <c r="N146" s="6" t="str">
        <f>VLOOKUP(A146,Return!A:L,12,0)</f>
        <v>Color is different</v>
      </c>
      <c r="O146" s="39">
        <v>45922.443055555559</v>
      </c>
    </row>
    <row r="147" spans="1:15" x14ac:dyDescent="0.3">
      <c r="A147" s="6">
        <v>8741404543</v>
      </c>
      <c r="B147" s="6">
        <f>VLOOKUP(A147,PG_FORWARD_SETTLED__1[[order_id]:[Customer_Paid]],107,0)</f>
        <v>2121</v>
      </c>
      <c r="C147" s="6">
        <f>VLOOKUP(A147,PG_FORWARD_SETTLED__1[[order_id]:[Commission]],108,0)</f>
        <v>550.61199999999997</v>
      </c>
      <c r="D147" s="6">
        <f>VLOOKUP(A147,PG_FORWARD_SETTLED__1[[#All],[order_id]:[Tax_On_Commission]],109,0)</f>
        <v>12.12</v>
      </c>
      <c r="E147" s="6">
        <f>VLOOKUP(A147,PG_FORWARD_SETTLED__1[#All],110,0)</f>
        <v>71.98</v>
      </c>
      <c r="F147" s="6">
        <f>VLOOKUP(A147,PG_FORWARD_SETTLED__1[#All],111,0)</f>
        <v>111.1</v>
      </c>
      <c r="G147" s="6">
        <f>VLOOKUP(A147,PG_FORWARD_SETTLED__1[#All],112,0)</f>
        <v>1486.288</v>
      </c>
      <c r="H147" s="6">
        <f t="shared" si="22"/>
        <v>1375.1880000000001</v>
      </c>
      <c r="I147" s="6">
        <f t="shared" si="23"/>
        <v>634.71199999999999</v>
      </c>
      <c r="J147" s="5">
        <v>0</v>
      </c>
      <c r="K147" s="6" t="s">
        <v>1480</v>
      </c>
      <c r="L147" s="8">
        <v>1486.288</v>
      </c>
      <c r="M147" s="6" t="s">
        <v>1478</v>
      </c>
      <c r="N147" s="6"/>
      <c r="O147" s="39">
        <v>45938.42291666667</v>
      </c>
    </row>
    <row r="148" spans="1:15" x14ac:dyDescent="0.3">
      <c r="A148" s="6">
        <v>8718090636</v>
      </c>
      <c r="B148" s="6">
        <f>VLOOKUP(A148,PG_FORWARD_SETTLED__1[[order_id]:[Customer_Paid]],107,0)</f>
        <v>4787</v>
      </c>
      <c r="C148" s="6">
        <f>VLOOKUP(A148,PG_FORWARD_SETTLED__1[[order_id]:[Commission]],108,0)</f>
        <v>1186.2190000000001</v>
      </c>
      <c r="D148" s="6">
        <f>VLOOKUP(A148,PG_FORWARD_SETTLED__1[[#All],[order_id]:[Tax_On_Commission]],109,0)</f>
        <v>24.341000000000001</v>
      </c>
      <c r="E148" s="6">
        <f>VLOOKUP(A148,PG_FORWARD_SETTLED__1[#All],110,0)</f>
        <v>71.98</v>
      </c>
      <c r="F148" s="6">
        <f>VLOOKUP(A148,PG_FORWARD_SETTLED__1[#All],111,0)</f>
        <v>750.50400000000002</v>
      </c>
      <c r="G148" s="6">
        <f>VLOOKUP(A148,PG_FORWARD_SETTLED__1[#All],112,0)</f>
        <v>3504.46</v>
      </c>
      <c r="H148" s="6">
        <f t="shared" si="22"/>
        <v>2753.9560000000001</v>
      </c>
      <c r="I148" s="6">
        <f t="shared" si="23"/>
        <v>1282.54</v>
      </c>
      <c r="J148" s="5">
        <v>0</v>
      </c>
      <c r="K148" s="6" t="s">
        <v>1480</v>
      </c>
      <c r="L148" s="8">
        <v>3504.46</v>
      </c>
      <c r="M148" s="6" t="s">
        <v>1478</v>
      </c>
      <c r="N148" s="6"/>
      <c r="O148" s="39">
        <v>45930.615277777775</v>
      </c>
    </row>
    <row r="149" spans="1:15" x14ac:dyDescent="0.3">
      <c r="A149" s="6">
        <v>8720912002</v>
      </c>
      <c r="B149" s="6">
        <f>VLOOKUP(A149,PG_FORWARD_SETTLED__1[[order_id]:[Customer_Paid]],107,0)</f>
        <v>3293.99</v>
      </c>
      <c r="C149" s="6">
        <f>VLOOKUP(A149,PG_FORWARD_SETTLED__1[[order_id]:[Commission]],108,0)</f>
        <v>816.25099999999998</v>
      </c>
      <c r="D149" s="6">
        <f>VLOOKUP(A149,PG_FORWARD_SETTLED__1[[#All],[order_id]:[Tax_On_Commission]],109,0)</f>
        <v>16.75</v>
      </c>
      <c r="E149" s="6">
        <f>VLOOKUP(A149,PG_FORWARD_SETTLED__1[#All],110,0)</f>
        <v>71.98</v>
      </c>
      <c r="F149" s="6">
        <f>VLOOKUP(A149,PG_FORWARD_SETTLED__1[#All],111,0)</f>
        <v>516.43799999999999</v>
      </c>
      <c r="G149" s="6">
        <f>VLOOKUP(A149,PG_FORWARD_SETTLED__1[#All],112,0)</f>
        <v>2389.0089999999996</v>
      </c>
      <c r="H149" s="6">
        <f t="shared" si="22"/>
        <v>1872.5709999999995</v>
      </c>
      <c r="I149" s="6">
        <f t="shared" si="23"/>
        <v>904.98100000000022</v>
      </c>
      <c r="J149" s="5">
        <v>0</v>
      </c>
      <c r="K149" s="6" t="s">
        <v>1480</v>
      </c>
      <c r="L149" s="8">
        <v>2389.0089999999996</v>
      </c>
      <c r="M149" s="6" t="s">
        <v>1478</v>
      </c>
      <c r="N149" s="6"/>
      <c r="O149" s="39">
        <v>45930.615277777775</v>
      </c>
    </row>
    <row r="150" spans="1:15" x14ac:dyDescent="0.3">
      <c r="A150" s="6">
        <v>8680104988</v>
      </c>
      <c r="B150" s="6">
        <f>VLOOKUP(A150,PG_FORWARD_SETTLED__1[[order_id]:[Customer_Paid]],107,0)</f>
        <v>1931</v>
      </c>
      <c r="C150" s="6">
        <f>VLOOKUP(A150,PG_FORWARD_SETTLED__1[[order_id]:[Commission]],108,0)</f>
        <v>638.00199999999995</v>
      </c>
      <c r="D150" s="6">
        <f>VLOOKUP(A150,PG_FORWARD_SETTLED__1[[#All],[order_id]:[Tax_On_Commission]],109,0)</f>
        <v>10.345000000000001</v>
      </c>
      <c r="E150" s="6">
        <f>VLOOKUP(A150,PG_FORWARD_SETTLED__1[#All],110,0)</f>
        <v>53.1</v>
      </c>
      <c r="F150" s="6">
        <f>VLOOKUP(A150,PG_FORWARD_SETTLED__1[#All],111,0)</f>
        <v>215.511</v>
      </c>
      <c r="G150" s="6">
        <f>VLOOKUP(A150,PG_FORWARD_SETTLED__1[#All],112,0)</f>
        <v>1229.5530000000001</v>
      </c>
      <c r="H150" s="6">
        <f t="shared" si="22"/>
        <v>1014.0420000000001</v>
      </c>
      <c r="I150" s="6">
        <f t="shared" si="23"/>
        <v>701.44699999999989</v>
      </c>
      <c r="J150" s="6">
        <f>VLOOKUP(A150,PG_Reverse_Settled__1[#All],103,0)</f>
        <v>197.06</v>
      </c>
      <c r="K150" s="6">
        <f>G150+E150+J150</f>
        <v>1479.713</v>
      </c>
      <c r="L150" s="7">
        <v>-250.15999999999985</v>
      </c>
      <c r="M150" s="6" t="s">
        <v>1479</v>
      </c>
      <c r="N150" s="6" t="str">
        <f>VLOOKUP(A150,Return!A:L,12,0)</f>
        <v>Defective product was delivered</v>
      </c>
      <c r="O150" s="39">
        <v>45918.445138888892</v>
      </c>
    </row>
    <row r="151" spans="1:15" x14ac:dyDescent="0.3">
      <c r="A151" s="6">
        <v>8709211879</v>
      </c>
      <c r="B151" s="6">
        <f>VLOOKUP(A151,PG_FORWARD_SETTLED__1[[order_id]:[Customer_Paid]],107,0)</f>
        <v>3329</v>
      </c>
      <c r="C151" s="6">
        <f>VLOOKUP(A151,PG_FORWARD_SETTLED__1[[order_id]:[Commission]],108,0)</f>
        <v>707.08</v>
      </c>
      <c r="D151" s="6">
        <f>VLOOKUP(A151,PG_FORWARD_SETTLED__1[[#All],[order_id]:[Tax_On_Commission]],109,0)</f>
        <v>16.927</v>
      </c>
      <c r="E151" s="6">
        <f>VLOOKUP(A151,PG_FORWARD_SETTLED__1[#All],110,0)</f>
        <v>71.98</v>
      </c>
      <c r="F151" s="6">
        <f>VLOOKUP(A151,PG_FORWARD_SETTLED__1[#All],111,0)</f>
        <v>521.91600000000005</v>
      </c>
      <c r="G151" s="6">
        <f>VLOOKUP(A151,PG_FORWARD_SETTLED__1[#All],112,0)</f>
        <v>2533.0129999999999</v>
      </c>
      <c r="H151" s="6">
        <f t="shared" si="22"/>
        <v>2011.0969999999998</v>
      </c>
      <c r="I151" s="6">
        <f t="shared" si="23"/>
        <v>795.98700000000008</v>
      </c>
      <c r="J151" s="5">
        <v>0</v>
      </c>
      <c r="K151" s="6" t="s">
        <v>1480</v>
      </c>
      <c r="L151" s="8">
        <v>2533.0129999999999</v>
      </c>
      <c r="M151" s="6" t="s">
        <v>1478</v>
      </c>
      <c r="N151" s="6"/>
      <c r="O151" s="39">
        <v>45926.445138888892</v>
      </c>
    </row>
    <row r="152" spans="1:15" x14ac:dyDescent="0.3">
      <c r="A152" s="6">
        <v>8679854503</v>
      </c>
      <c r="B152" s="6">
        <f>VLOOKUP(A152,PG_FORWARD_SETTLED__1[[order_id]:[Customer_Paid]],107,0)</f>
        <v>2419</v>
      </c>
      <c r="C152" s="6">
        <f>VLOOKUP(A152,PG_FORWARD_SETTLED__1[[order_id]:[Commission]],108,0)</f>
        <v>513.79600000000005</v>
      </c>
      <c r="D152" s="6">
        <f>VLOOKUP(A152,PG_FORWARD_SETTLED__1[[#All],[order_id]:[Tax_On_Commission]],109,0)</f>
        <v>12.959</v>
      </c>
      <c r="E152" s="6">
        <f>VLOOKUP(A152,PG_FORWARD_SETTLED__1[#All],110,0)</f>
        <v>71.98</v>
      </c>
      <c r="F152" s="6">
        <f>VLOOKUP(A152,PG_FORWARD_SETTLED__1[#All],111,0)</f>
        <v>269.97899999999998</v>
      </c>
      <c r="G152" s="6">
        <f>VLOOKUP(A152,PG_FORWARD_SETTLED__1[#All],112,0)</f>
        <v>1820.2649999999999</v>
      </c>
      <c r="H152" s="6">
        <f t="shared" si="22"/>
        <v>1550.2859999999998</v>
      </c>
      <c r="I152" s="6">
        <f t="shared" si="23"/>
        <v>598.73500000000013</v>
      </c>
      <c r="J152" s="6">
        <f>VLOOKUP(A152,PG_Reverse_Settled__1[#All],103,0)</f>
        <v>132.16</v>
      </c>
      <c r="K152" s="6">
        <f>G152+E152+J152</f>
        <v>2024.405</v>
      </c>
      <c r="L152" s="7">
        <v>-204.1400000000001</v>
      </c>
      <c r="M152" s="6" t="s">
        <v>1479</v>
      </c>
      <c r="N152" s="6" t="str">
        <f>VLOOKUP(A152,Return!A:L,12,0)</f>
        <v>I did not like the fit</v>
      </c>
      <c r="O152" s="39">
        <v>45918.445138888892</v>
      </c>
    </row>
    <row r="153" spans="1:15" x14ac:dyDescent="0.3">
      <c r="A153" s="6">
        <v>8731462402</v>
      </c>
      <c r="B153" s="6">
        <f>VLOOKUP(A153,PG_FORWARD_SETTLED__1[[order_id]:[Customer_Paid]],107,0)</f>
        <v>391</v>
      </c>
      <c r="C153" s="6">
        <f>VLOOKUP(A153,PG_FORWARD_SETTLED__1[[order_id]:[Commission]],108,0)</f>
        <v>36.909999999999997</v>
      </c>
      <c r="D153" s="6">
        <f>VLOOKUP(A153,PG_FORWARD_SETTLED__1[[#All],[order_id]:[Tax_On_Commission]],109,0)</f>
        <v>2.234</v>
      </c>
      <c r="E153" s="6">
        <f>VLOOKUP(A153,PG_FORWARD_SETTLED__1[#All],110,0)</f>
        <v>31.86</v>
      </c>
      <c r="F153" s="6">
        <f>VLOOKUP(A153,PG_FORWARD_SETTLED__1[#All],111,0)</f>
        <v>20.481999999999999</v>
      </c>
      <c r="G153" s="6">
        <f>VLOOKUP(A153,PG_FORWARD_SETTLED__1[#All],112,0)</f>
        <v>319.99600000000004</v>
      </c>
      <c r="H153" s="6">
        <f t="shared" si="22"/>
        <v>299.51400000000001</v>
      </c>
      <c r="I153" s="6">
        <f t="shared" si="23"/>
        <v>71.003999999999962</v>
      </c>
      <c r="J153" s="5">
        <v>0</v>
      </c>
      <c r="K153" s="6" t="s">
        <v>1480</v>
      </c>
      <c r="L153" s="8">
        <v>319.99600000000004</v>
      </c>
      <c r="M153" s="6" t="s">
        <v>1478</v>
      </c>
      <c r="N153" s="6"/>
      <c r="O153" s="39">
        <v>45934.436805555553</v>
      </c>
    </row>
    <row r="154" spans="1:15" x14ac:dyDescent="0.3">
      <c r="A154" s="6">
        <v>8689271567</v>
      </c>
      <c r="B154" s="6">
        <f>VLOOKUP(A154,PG_FORWARD_SETTLED__1[[order_id]:[Customer_Paid]],107,0)</f>
        <v>2794</v>
      </c>
      <c r="C154" s="6">
        <f>VLOOKUP(A154,PG_FORWARD_SETTLED__1[[order_id]:[Commission]],108,0)</f>
        <v>692.35299999999995</v>
      </c>
      <c r="D154" s="6">
        <f>VLOOKUP(A154,PG_FORWARD_SETTLED__1[[#All],[order_id]:[Tax_On_Commission]],109,0)</f>
        <v>14.207000000000001</v>
      </c>
      <c r="E154" s="6">
        <f>VLOOKUP(A154,PG_FORWARD_SETTLED__1[#All],110,0)</f>
        <v>71.98</v>
      </c>
      <c r="F154" s="6">
        <f>VLOOKUP(A154,PG_FORWARD_SETTLED__1[#All],111,0)</f>
        <v>438.03899999999999</v>
      </c>
      <c r="G154" s="6">
        <f>VLOOKUP(A154,PG_FORWARD_SETTLED__1[#All],112,0)</f>
        <v>2015.46</v>
      </c>
      <c r="H154" s="6">
        <f t="shared" si="22"/>
        <v>1577.421</v>
      </c>
      <c r="I154" s="6">
        <f t="shared" si="23"/>
        <v>778.54</v>
      </c>
      <c r="J154" s="5">
        <v>0</v>
      </c>
      <c r="K154" s="6" t="s">
        <v>1480</v>
      </c>
      <c r="L154" s="8">
        <v>2015.46</v>
      </c>
      <c r="M154" s="6" t="s">
        <v>1478</v>
      </c>
      <c r="N154" s="6"/>
      <c r="O154" s="39">
        <v>45922.443055555559</v>
      </c>
    </row>
    <row r="155" spans="1:15" x14ac:dyDescent="0.3">
      <c r="A155" s="6">
        <v>8725005042</v>
      </c>
      <c r="B155" s="6">
        <f>VLOOKUP(A155,PG_FORWARD_SETTLED__1[[order_id]:[Customer_Paid]],107,0)</f>
        <v>416</v>
      </c>
      <c r="C155" s="6">
        <f>VLOOKUP(A155,PG_FORWARD_SETTLED__1[[order_id]:[Commission]],108,0)</f>
        <v>34.362000000000002</v>
      </c>
      <c r="D155" s="6">
        <f>VLOOKUP(A155,PG_FORWARD_SETTLED__1[[#All],[order_id]:[Tax_On_Commission]],109,0)</f>
        <v>2.3770000000000002</v>
      </c>
      <c r="E155" s="6">
        <f>VLOOKUP(A155,PG_FORWARD_SETTLED__1[#All],110,0)</f>
        <v>31.86</v>
      </c>
      <c r="F155" s="6">
        <f>VLOOKUP(A155,PG_FORWARD_SETTLED__1[#All],111,0)</f>
        <v>21.791</v>
      </c>
      <c r="G155" s="6">
        <f>VLOOKUP(A155,PG_FORWARD_SETTLED__1[#All],112,0)</f>
        <v>347.40099999999995</v>
      </c>
      <c r="H155" s="6">
        <f t="shared" si="22"/>
        <v>325.60999999999996</v>
      </c>
      <c r="I155" s="6">
        <f t="shared" si="23"/>
        <v>68.599000000000046</v>
      </c>
      <c r="J155" s="5">
        <v>0</v>
      </c>
      <c r="K155" s="6" t="s">
        <v>1480</v>
      </c>
      <c r="L155" s="8">
        <v>347.40099999999995</v>
      </c>
      <c r="M155" s="6" t="s">
        <v>1478</v>
      </c>
      <c r="N155" s="6"/>
      <c r="O155" s="39">
        <v>45931.568749999999</v>
      </c>
    </row>
    <row r="156" spans="1:15" x14ac:dyDescent="0.3">
      <c r="A156" s="6">
        <v>8705380577</v>
      </c>
      <c r="B156" s="6">
        <f>VLOOKUP(A156,PG_FORWARD_SETTLED__1[[order_id]:[Customer_Paid]],107,0)</f>
        <v>1012</v>
      </c>
      <c r="C156" s="6">
        <f>VLOOKUP(A156,PG_FORWARD_SETTLED__1[[order_id]:[Commission]],108,0)</f>
        <v>250.774</v>
      </c>
      <c r="D156" s="6">
        <f>VLOOKUP(A156,PG_FORWARD_SETTLED__1[[#All],[order_id]:[Tax_On_Commission]],109,0)</f>
        <v>5.7829999999999995</v>
      </c>
      <c r="E156" s="6">
        <f>VLOOKUP(A156,PG_FORWARD_SETTLED__1[#All],110,0)</f>
        <v>53.1</v>
      </c>
      <c r="F156" s="6">
        <f>VLOOKUP(A156,PG_FORWARD_SETTLED__1[#All],111,0)</f>
        <v>53.009</v>
      </c>
      <c r="G156" s="6">
        <f>VLOOKUP(A156,PG_FORWARD_SETTLED__1[#All],112,0)</f>
        <v>702.34299999999996</v>
      </c>
      <c r="H156" s="6">
        <f t="shared" si="22"/>
        <v>649.33399999999995</v>
      </c>
      <c r="I156" s="6">
        <f t="shared" si="23"/>
        <v>309.65700000000004</v>
      </c>
      <c r="J156" s="6">
        <f>VLOOKUP(A156,PG_Reverse_Settled__1[#All],103,0)</f>
        <v>132.16</v>
      </c>
      <c r="K156" s="6">
        <f t="shared" ref="K156:K159" si="26">G156+E156+J156</f>
        <v>887.60299999999995</v>
      </c>
      <c r="L156" s="7">
        <v>-185.26</v>
      </c>
      <c r="M156" s="6" t="s">
        <v>1479</v>
      </c>
      <c r="N156" s="6" t="str">
        <f>VLOOKUP(A156,Return!A:L,12,0)</f>
        <v>I did not like the fit</v>
      </c>
      <c r="O156" s="39">
        <v>45924.787499999999</v>
      </c>
    </row>
    <row r="157" spans="1:15" x14ac:dyDescent="0.3">
      <c r="A157" s="6">
        <v>8740177952</v>
      </c>
      <c r="B157" s="6">
        <f>VLOOKUP(A157,PG_FORWARD_SETTLED__1[[order_id]:[Customer_Paid]],107,0)</f>
        <v>2619</v>
      </c>
      <c r="C157" s="6">
        <f>VLOOKUP(A157,PG_FORWARD_SETTLED__1[[order_id]:[Commission]],108,0)</f>
        <v>679.89200000000005</v>
      </c>
      <c r="D157" s="6">
        <f>VLOOKUP(A157,PG_FORWARD_SETTLED__1[[#All],[order_id]:[Tax_On_Commission]],109,0)</f>
        <v>14.965</v>
      </c>
      <c r="E157" s="6">
        <f>VLOOKUP(A157,PG_FORWARD_SETTLED__1[#All],110,0)</f>
        <v>71.98</v>
      </c>
      <c r="F157" s="6">
        <f>VLOOKUP(A157,PG_FORWARD_SETTLED__1[#All],111,0)</f>
        <v>137.18099999999998</v>
      </c>
      <c r="G157" s="6">
        <f>VLOOKUP(A157,PG_FORWARD_SETTLED__1[#All],112,0)</f>
        <v>1852.163</v>
      </c>
      <c r="H157" s="6">
        <f t="shared" si="22"/>
        <v>1714.982</v>
      </c>
      <c r="I157" s="6">
        <f t="shared" si="23"/>
        <v>766.83699999999999</v>
      </c>
      <c r="J157" s="6">
        <f>VLOOKUP(A157,PG_Reverse_Settled__1[#All],103,0)</f>
        <v>197.06</v>
      </c>
      <c r="K157" s="6">
        <f t="shared" si="26"/>
        <v>2121.203</v>
      </c>
      <c r="L157" s="7">
        <v>-269.03999999999996</v>
      </c>
      <c r="M157" s="6" t="s">
        <v>1479</v>
      </c>
      <c r="N157" s="6" t="str">
        <f>VLOOKUP(A157,Return!A:L,12,0)</f>
        <v>I did not like the fit</v>
      </c>
      <c r="O157" s="39">
        <v>45937.538194444445</v>
      </c>
    </row>
    <row r="158" spans="1:15" x14ac:dyDescent="0.3">
      <c r="A158" s="6">
        <v>8748147112</v>
      </c>
      <c r="B158" s="6">
        <f>VLOOKUP(A158,PG_FORWARD_SETTLED__1[[order_id]:[Customer_Paid]],107,0)</f>
        <v>3564</v>
      </c>
      <c r="C158" s="6">
        <f>VLOOKUP(A158,PG_FORWARD_SETTLED__1[[order_id]:[Commission]],108,0)</f>
        <v>883.15899999999999</v>
      </c>
      <c r="D158" s="6">
        <f>VLOOKUP(A158,PG_FORWARD_SETTLED__1[[#All],[order_id]:[Tax_On_Commission]],109,0)</f>
        <v>18.122</v>
      </c>
      <c r="E158" s="6">
        <f>VLOOKUP(A158,PG_FORWARD_SETTLED__1[#All],110,0)</f>
        <v>71.98</v>
      </c>
      <c r="F158" s="6">
        <f>VLOOKUP(A158,PG_FORWARD_SETTLED__1[#All],111,0)</f>
        <v>558.76199999999994</v>
      </c>
      <c r="G158" s="6">
        <f>VLOOKUP(A158,PG_FORWARD_SETTLED__1[#All],112,0)</f>
        <v>2590.739</v>
      </c>
      <c r="H158" s="6">
        <f t="shared" si="22"/>
        <v>2031.9770000000001</v>
      </c>
      <c r="I158" s="6">
        <f t="shared" si="23"/>
        <v>973.26099999999997</v>
      </c>
      <c r="J158" s="6">
        <f>VLOOKUP(A158,PG_Reverse_Settled__1[#All],103,0)</f>
        <v>132.16</v>
      </c>
      <c r="K158" s="6">
        <f t="shared" si="26"/>
        <v>2794.8789999999999</v>
      </c>
      <c r="L158" s="7">
        <v>-204.13999999999987</v>
      </c>
      <c r="M158" s="6" t="s">
        <v>1479</v>
      </c>
      <c r="N158" s="6" t="str">
        <f>VLOOKUP(A158,Return!A:L,12,0)</f>
        <v>I did not like the fit</v>
      </c>
      <c r="O158" s="39">
        <v>45941.550694444442</v>
      </c>
    </row>
    <row r="159" spans="1:15" x14ac:dyDescent="0.3">
      <c r="A159" s="6">
        <v>8716322467</v>
      </c>
      <c r="B159" s="6">
        <f>VLOOKUP(A159,PG_FORWARD_SETTLED__1[[order_id]:[Customer_Paid]],107,0)</f>
        <v>2044</v>
      </c>
      <c r="C159" s="6">
        <f>VLOOKUP(A159,PG_FORWARD_SETTLED__1[[order_id]:[Commission]],108,0)</f>
        <v>506.50299999999999</v>
      </c>
      <c r="D159" s="6">
        <f>VLOOKUP(A159,PG_FORWARD_SETTLED__1[[#All],[order_id]:[Tax_On_Commission]],109,0)</f>
        <v>11.68</v>
      </c>
      <c r="E159" s="6">
        <f>VLOOKUP(A159,PG_FORWARD_SETTLED__1[#All],110,0)</f>
        <v>71.98</v>
      </c>
      <c r="F159" s="6">
        <f>VLOOKUP(A159,PG_FORWARD_SETTLED__1[#All],111,0)</f>
        <v>107.063</v>
      </c>
      <c r="G159" s="6">
        <f>VLOOKUP(A159,PG_FORWARD_SETTLED__1[#All],112,0)</f>
        <v>1453.837</v>
      </c>
      <c r="H159" s="6">
        <f t="shared" si="22"/>
        <v>1346.7739999999999</v>
      </c>
      <c r="I159" s="6">
        <f t="shared" si="23"/>
        <v>590.16300000000001</v>
      </c>
      <c r="J159" s="6">
        <f>VLOOKUP(A159,PG_Reverse_Settled__1[#All],103,0)</f>
        <v>132.16</v>
      </c>
      <c r="K159" s="6">
        <f t="shared" si="26"/>
        <v>1657.9770000000001</v>
      </c>
      <c r="L159" s="7">
        <v>-204.1400000000001</v>
      </c>
      <c r="M159" s="6" t="s">
        <v>1479</v>
      </c>
      <c r="N159" s="6" t="str">
        <f>VLOOKUP(A159,Return!A:L,12,0)</f>
        <v>I did not like the fit</v>
      </c>
      <c r="O159" s="39">
        <v>45929.449305555558</v>
      </c>
    </row>
    <row r="160" spans="1:15" x14ac:dyDescent="0.3">
      <c r="A160" s="6">
        <v>8727164368</v>
      </c>
      <c r="B160" s="6">
        <f>VLOOKUP(A160,PG_FORWARD_SETTLED__1[[order_id]:[Customer_Paid]],107,0)</f>
        <v>2150</v>
      </c>
      <c r="C160" s="6">
        <f>VLOOKUP(A160,PG_FORWARD_SETTLED__1[[order_id]:[Commission]],108,0)</f>
        <v>532.77</v>
      </c>
      <c r="D160" s="6">
        <f>VLOOKUP(A160,PG_FORWARD_SETTLED__1[[#All],[order_id]:[Tax_On_Commission]],109,0)</f>
        <v>12.286</v>
      </c>
      <c r="E160" s="6">
        <f>VLOOKUP(A160,PG_FORWARD_SETTLED__1[#All],110,0)</f>
        <v>71.98</v>
      </c>
      <c r="F160" s="6">
        <f>VLOOKUP(A160,PG_FORWARD_SETTLED__1[#All],111,0)</f>
        <v>112.61799999999999</v>
      </c>
      <c r="G160" s="6">
        <f>VLOOKUP(A160,PG_FORWARD_SETTLED__1[#All],112,0)</f>
        <v>1532.9639999999999</v>
      </c>
      <c r="H160" s="6">
        <f t="shared" si="22"/>
        <v>1420.346</v>
      </c>
      <c r="I160" s="6">
        <f t="shared" si="23"/>
        <v>617.03600000000006</v>
      </c>
      <c r="J160" s="5">
        <v>0</v>
      </c>
      <c r="K160" s="6" t="s">
        <v>1480</v>
      </c>
      <c r="L160" s="8">
        <v>1532.9639999999999</v>
      </c>
      <c r="M160" s="6" t="s">
        <v>1478</v>
      </c>
      <c r="N160" s="6"/>
      <c r="O160" s="39">
        <v>45933.480555555558</v>
      </c>
    </row>
    <row r="161" spans="1:15" x14ac:dyDescent="0.3">
      <c r="A161" s="6">
        <v>8729836042</v>
      </c>
      <c r="B161" s="6">
        <f>VLOOKUP(A161,PG_FORWARD_SETTLED__1[[order_id]:[Customer_Paid]],107,0)</f>
        <v>3329</v>
      </c>
      <c r="C161" s="6">
        <f>VLOOKUP(A161,PG_FORWARD_SETTLED__1[[order_id]:[Commission]],108,0)</f>
        <v>707.08</v>
      </c>
      <c r="D161" s="6">
        <f>VLOOKUP(A161,PG_FORWARD_SETTLED__1[[#All],[order_id]:[Tax_On_Commission]],109,0)</f>
        <v>16.927</v>
      </c>
      <c r="E161" s="6">
        <f>VLOOKUP(A161,PG_FORWARD_SETTLED__1[#All],110,0)</f>
        <v>71.98</v>
      </c>
      <c r="F161" s="6">
        <f>VLOOKUP(A161,PG_FORWARD_SETTLED__1[#All],111,0)</f>
        <v>521.91600000000005</v>
      </c>
      <c r="G161" s="6">
        <f>VLOOKUP(A161,PG_FORWARD_SETTLED__1[#All],112,0)</f>
        <v>2533.0129999999999</v>
      </c>
      <c r="H161" s="6">
        <f t="shared" si="22"/>
        <v>2011.0969999999998</v>
      </c>
      <c r="I161" s="6">
        <f t="shared" si="23"/>
        <v>795.98700000000008</v>
      </c>
      <c r="J161" s="5">
        <v>0</v>
      </c>
      <c r="K161" s="6" t="s">
        <v>1480</v>
      </c>
      <c r="L161" s="8">
        <v>2533.0129999999999</v>
      </c>
      <c r="M161" s="6" t="s">
        <v>1478</v>
      </c>
      <c r="N161" s="6"/>
      <c r="O161" s="39">
        <v>45933.480555555558</v>
      </c>
    </row>
    <row r="162" spans="1:15" x14ac:dyDescent="0.3">
      <c r="A162" s="6">
        <v>8728899453</v>
      </c>
      <c r="B162" s="6">
        <f>VLOOKUP(A162,PG_FORWARD_SETTLED__1[[order_id]:[Customer_Paid]],107,0)</f>
        <v>4294</v>
      </c>
      <c r="C162" s="6">
        <f>VLOOKUP(A162,PG_FORWARD_SETTLED__1[[order_id]:[Commission]],108,0)</f>
        <v>1064.0530000000001</v>
      </c>
      <c r="D162" s="6">
        <f>VLOOKUP(A162,PG_FORWARD_SETTLED__1[[#All],[order_id]:[Tax_On_Commission]],109,0)</f>
        <v>21.834</v>
      </c>
      <c r="E162" s="6">
        <f>VLOOKUP(A162,PG_FORWARD_SETTLED__1[#All],110,0)</f>
        <v>71.98</v>
      </c>
      <c r="F162" s="6">
        <f>VLOOKUP(A162,PG_FORWARD_SETTLED__1[#All],111,0)</f>
        <v>673.21500000000003</v>
      </c>
      <c r="G162" s="6">
        <f>VLOOKUP(A162,PG_FORWARD_SETTLED__1[#All],112,0)</f>
        <v>3136.1330000000003</v>
      </c>
      <c r="H162" s="6">
        <f t="shared" si="22"/>
        <v>2462.9180000000001</v>
      </c>
      <c r="I162" s="6">
        <f t="shared" si="23"/>
        <v>1157.8669999999997</v>
      </c>
      <c r="J162" s="5">
        <v>0</v>
      </c>
      <c r="K162" s="6" t="s">
        <v>1480</v>
      </c>
      <c r="L162" s="8">
        <v>3136.1330000000003</v>
      </c>
      <c r="M162" s="6" t="s">
        <v>1478</v>
      </c>
      <c r="N162" s="6"/>
      <c r="O162" s="39">
        <v>45933.480555555558</v>
      </c>
    </row>
    <row r="163" spans="1:15" x14ac:dyDescent="0.3">
      <c r="A163" s="6">
        <v>8736198510</v>
      </c>
      <c r="B163" s="6">
        <f>VLOOKUP(A163,PG_FORWARD_SETTLED__1[[order_id]:[Customer_Paid]],107,0)</f>
        <v>5398</v>
      </c>
      <c r="C163" s="6">
        <f>VLOOKUP(A163,PG_FORWARD_SETTLED__1[[order_id]:[Commission]],108,0)</f>
        <v>1528.7139999999999</v>
      </c>
      <c r="D163" s="6">
        <f>VLOOKUP(A163,PG_FORWARD_SETTLED__1[[#All],[order_id]:[Tax_On_Commission]],109,0)</f>
        <v>27.448</v>
      </c>
      <c r="E163" s="6">
        <f>VLOOKUP(A163,PG_FORWARD_SETTLED__1[#All],110,0)</f>
        <v>71.98</v>
      </c>
      <c r="F163" s="6">
        <f>VLOOKUP(A163,PG_FORWARD_SETTLED__1[#All],111,0)</f>
        <v>846.29300000000001</v>
      </c>
      <c r="G163" s="6">
        <f>VLOOKUP(A163,PG_FORWARD_SETTLED__1[#All],112,0)</f>
        <v>3769.8580000000002</v>
      </c>
      <c r="H163" s="6">
        <f t="shared" si="22"/>
        <v>2923.5650000000001</v>
      </c>
      <c r="I163" s="6">
        <f t="shared" si="23"/>
        <v>1628.1419999999998</v>
      </c>
      <c r="J163" s="6">
        <f>VLOOKUP(A163,PG_Reverse_Settled__1[#All],103,0)</f>
        <v>197.06</v>
      </c>
      <c r="K163" s="6">
        <f t="shared" ref="K163:K164" si="27">G163+E163+J163</f>
        <v>4038.8980000000001</v>
      </c>
      <c r="L163" s="7">
        <v>-269.03999999999996</v>
      </c>
      <c r="M163" s="6" t="s">
        <v>1479</v>
      </c>
      <c r="N163" s="6" t="str">
        <f>VLOOKUP(A163,Return!A:L,12,0)</f>
        <v>Size too big</v>
      </c>
      <c r="O163" s="39">
        <v>45935.731249999997</v>
      </c>
    </row>
    <row r="164" spans="1:15" x14ac:dyDescent="0.3">
      <c r="A164" s="6">
        <v>8741151637</v>
      </c>
      <c r="B164" s="6">
        <f>VLOOKUP(A164,PG_FORWARD_SETTLED__1[[order_id]:[Customer_Paid]],107,0)</f>
        <v>2394</v>
      </c>
      <c r="C164" s="6">
        <f>VLOOKUP(A164,PG_FORWARD_SETTLED__1[[order_id]:[Commission]],108,0)</f>
        <v>621.48199999999997</v>
      </c>
      <c r="D164" s="6">
        <f>VLOOKUP(A164,PG_FORWARD_SETTLED__1[[#All],[order_id]:[Tax_On_Commission]],109,0)</f>
        <v>13.68</v>
      </c>
      <c r="E164" s="6">
        <f>VLOOKUP(A164,PG_FORWARD_SETTLED__1[#All],110,0)</f>
        <v>71.98</v>
      </c>
      <c r="F164" s="6">
        <f>VLOOKUP(A164,PG_FORWARD_SETTLED__1[#All],111,0)</f>
        <v>125.4</v>
      </c>
      <c r="G164" s="6">
        <f>VLOOKUP(A164,PG_FORWARD_SETTLED__1[#All],112,0)</f>
        <v>1686.8579999999999</v>
      </c>
      <c r="H164" s="6">
        <f t="shared" si="22"/>
        <v>1561.4579999999999</v>
      </c>
      <c r="I164" s="6">
        <f t="shared" si="23"/>
        <v>707.14200000000005</v>
      </c>
      <c r="J164" s="6">
        <f>VLOOKUP(A164,PG_Reverse_Settled__1[#All],103,0)</f>
        <v>132.16</v>
      </c>
      <c r="K164" s="6">
        <f t="shared" si="27"/>
        <v>1890.998</v>
      </c>
      <c r="L164" s="7">
        <v>-204.1400000000001</v>
      </c>
      <c r="M164" s="6" t="s">
        <v>1479</v>
      </c>
      <c r="N164" s="6" t="str">
        <f>VLOOKUP(A164,Return!A:L,12,0)</f>
        <v>Size too small</v>
      </c>
      <c r="O164" s="39">
        <v>45938.423611111109</v>
      </c>
    </row>
    <row r="165" spans="1:15" x14ac:dyDescent="0.3">
      <c r="A165" s="6">
        <v>8736384944</v>
      </c>
      <c r="B165" s="6">
        <f>VLOOKUP(A165,PG_FORWARD_SETTLED__1[[order_id]:[Customer_Paid]],107,0)</f>
        <v>3564</v>
      </c>
      <c r="C165" s="6">
        <f>VLOOKUP(A165,PG_FORWARD_SETTLED__1[[order_id]:[Commission]],108,0)</f>
        <v>883.15899999999999</v>
      </c>
      <c r="D165" s="6">
        <f>VLOOKUP(A165,PG_FORWARD_SETTLED__1[[#All],[order_id]:[Tax_On_Commission]],109,0)</f>
        <v>18.122</v>
      </c>
      <c r="E165" s="6">
        <f>VLOOKUP(A165,PG_FORWARD_SETTLED__1[#All],110,0)</f>
        <v>71.98</v>
      </c>
      <c r="F165" s="6">
        <f>VLOOKUP(A165,PG_FORWARD_SETTLED__1[#All],111,0)</f>
        <v>558.76199999999994</v>
      </c>
      <c r="G165" s="6">
        <f>VLOOKUP(A165,PG_FORWARD_SETTLED__1[#All],112,0)</f>
        <v>2590.739</v>
      </c>
      <c r="H165" s="6">
        <f t="shared" si="22"/>
        <v>2031.9770000000001</v>
      </c>
      <c r="I165" s="6">
        <f t="shared" si="23"/>
        <v>973.26099999999997</v>
      </c>
      <c r="J165" s="5">
        <v>0</v>
      </c>
      <c r="K165" s="6" t="s">
        <v>1480</v>
      </c>
      <c r="L165" s="8">
        <v>2590.739</v>
      </c>
      <c r="M165" s="6" t="s">
        <v>1478</v>
      </c>
      <c r="N165" s="6"/>
      <c r="O165" s="39">
        <v>45936.454861111109</v>
      </c>
    </row>
    <row r="166" spans="1:15" x14ac:dyDescent="0.3">
      <c r="A166" s="6">
        <v>8751113365</v>
      </c>
      <c r="B166" s="6">
        <f>VLOOKUP(A166,PG_FORWARD_SETTLED__1[[order_id]:[Customer_Paid]],107,0)</f>
        <v>4069</v>
      </c>
      <c r="C166" s="6">
        <f>VLOOKUP(A166,PG_FORWARD_SETTLED__1[[order_id]:[Commission]],108,0)</f>
        <v>1008.298</v>
      </c>
      <c r="D166" s="6">
        <f>VLOOKUP(A166,PG_FORWARD_SETTLED__1[[#All],[order_id]:[Tax_On_Commission]],109,0)</f>
        <v>20.69</v>
      </c>
      <c r="E166" s="6">
        <f>VLOOKUP(A166,PG_FORWARD_SETTLED__1[#All],110,0)</f>
        <v>71.98</v>
      </c>
      <c r="F166" s="6">
        <f>VLOOKUP(A166,PG_FORWARD_SETTLED__1[#All],111,0)</f>
        <v>637.94200000000001</v>
      </c>
      <c r="G166" s="6">
        <f>VLOOKUP(A166,PG_FORWARD_SETTLED__1[#All],112,0)</f>
        <v>2968.0320000000002</v>
      </c>
      <c r="H166" s="6">
        <f t="shared" si="22"/>
        <v>2330.09</v>
      </c>
      <c r="I166" s="6">
        <f t="shared" si="23"/>
        <v>1100.9679999999998</v>
      </c>
      <c r="J166" s="5">
        <v>0</v>
      </c>
      <c r="K166" s="6" t="s">
        <v>1480</v>
      </c>
      <c r="L166" s="8">
        <v>2968.0320000000002</v>
      </c>
      <c r="M166" s="6" t="s">
        <v>1478</v>
      </c>
      <c r="N166" s="6"/>
      <c r="O166" s="39">
        <v>45943.449305555558</v>
      </c>
    </row>
    <row r="167" spans="1:15" x14ac:dyDescent="0.3">
      <c r="A167" s="6">
        <v>8694911052</v>
      </c>
      <c r="B167" s="6">
        <f>VLOOKUP(A167,PG_FORWARD_SETTLED__1[[order_id]:[Customer_Paid]],107,0)</f>
        <v>3564</v>
      </c>
      <c r="C167" s="6">
        <f>VLOOKUP(A167,PG_FORWARD_SETTLED__1[[order_id]:[Commission]],108,0)</f>
        <v>883.15899999999999</v>
      </c>
      <c r="D167" s="6">
        <f>VLOOKUP(A167,PG_FORWARD_SETTLED__1[[#All],[order_id]:[Tax_On_Commission]],109,0)</f>
        <v>18.122</v>
      </c>
      <c r="E167" s="6">
        <f>VLOOKUP(A167,PG_FORWARD_SETTLED__1[#All],110,0)</f>
        <v>71.98</v>
      </c>
      <c r="F167" s="6">
        <f>VLOOKUP(A167,PG_FORWARD_SETTLED__1[#All],111,0)</f>
        <v>558.76199999999994</v>
      </c>
      <c r="G167" s="6">
        <f>VLOOKUP(A167,PG_FORWARD_SETTLED__1[#All],112,0)</f>
        <v>2590.739</v>
      </c>
      <c r="H167" s="6">
        <f t="shared" si="22"/>
        <v>2031.9770000000001</v>
      </c>
      <c r="I167" s="6">
        <f t="shared" si="23"/>
        <v>973.26099999999997</v>
      </c>
      <c r="J167" s="5">
        <v>0</v>
      </c>
      <c r="K167" s="6" t="s">
        <v>1480</v>
      </c>
      <c r="L167" s="8">
        <v>2590.739</v>
      </c>
      <c r="M167" s="6" t="s">
        <v>1478</v>
      </c>
      <c r="N167" s="6"/>
      <c r="O167" s="39">
        <v>45922.443055555559</v>
      </c>
    </row>
    <row r="168" spans="1:15" x14ac:dyDescent="0.3">
      <c r="A168" s="6">
        <v>8706180744</v>
      </c>
      <c r="B168" s="6">
        <f>VLOOKUP(A168,PG_FORWARD_SETTLED__1[[order_id]:[Customer_Paid]],107,0)</f>
        <v>1480</v>
      </c>
      <c r="C168" s="6">
        <f>VLOOKUP(A168,PG_FORWARD_SETTLED__1[[order_id]:[Commission]],108,0)</f>
        <v>384.20800000000003</v>
      </c>
      <c r="D168" s="6">
        <f>VLOOKUP(A168,PG_FORWARD_SETTLED__1[[#All],[order_id]:[Tax_On_Commission]],109,0)</f>
        <v>8.4580000000000002</v>
      </c>
      <c r="E168" s="6">
        <f>VLOOKUP(A168,PG_FORWARD_SETTLED__1[#All],110,0)</f>
        <v>53.1</v>
      </c>
      <c r="F168" s="6">
        <f>VLOOKUP(A168,PG_FORWARD_SETTLED__1[#All],111,0)</f>
        <v>77.528000000000006</v>
      </c>
      <c r="G168" s="6">
        <f>VLOOKUP(A168,PG_FORWARD_SETTLED__1[#All],112,0)</f>
        <v>1034.2339999999999</v>
      </c>
      <c r="H168" s="6">
        <f t="shared" si="22"/>
        <v>956.7059999999999</v>
      </c>
      <c r="I168" s="6">
        <f t="shared" si="23"/>
        <v>445.76600000000008</v>
      </c>
      <c r="J168" s="5">
        <v>0</v>
      </c>
      <c r="K168" s="6" t="s">
        <v>1480</v>
      </c>
      <c r="L168" s="8">
        <v>1034.2339999999999</v>
      </c>
      <c r="M168" s="6" t="s">
        <v>1478</v>
      </c>
      <c r="N168" s="6"/>
      <c r="O168" s="39">
        <v>45925.451388888891</v>
      </c>
    </row>
    <row r="169" spans="1:15" x14ac:dyDescent="0.3">
      <c r="A169" s="6">
        <v>8673411314</v>
      </c>
      <c r="B169" s="6">
        <f>VLOOKUP(A169,PG_FORWARD_SETTLED__1[[order_id]:[Customer_Paid]],107,0)</f>
        <v>1794</v>
      </c>
      <c r="C169" s="6">
        <f>VLOOKUP(A169,PG_FORWARD_SETTLED__1[[order_id]:[Commission]],108,0)</f>
        <v>444.553</v>
      </c>
      <c r="D169" s="6">
        <f>VLOOKUP(A169,PG_FORWARD_SETTLED__1[[#All],[order_id]:[Tax_On_Commission]],109,0)</f>
        <v>9.6110000000000007</v>
      </c>
      <c r="E169" s="6">
        <f>VLOOKUP(A169,PG_FORWARD_SETTLED__1[#All],110,0)</f>
        <v>53.1</v>
      </c>
      <c r="F169" s="6">
        <f>VLOOKUP(A169,PG_FORWARD_SETTLED__1[#All],111,0)</f>
        <v>200.21899999999999</v>
      </c>
      <c r="G169" s="6">
        <f>VLOOKUP(A169,PG_FORWARD_SETTLED__1[#All],112,0)</f>
        <v>1286.7360000000001</v>
      </c>
      <c r="H169" s="6">
        <f t="shared" si="22"/>
        <v>1086.5170000000001</v>
      </c>
      <c r="I169" s="6">
        <f t="shared" si="23"/>
        <v>507.2639999999999</v>
      </c>
      <c r="J169" s="5">
        <v>0</v>
      </c>
      <c r="K169" s="6" t="s">
        <v>1480</v>
      </c>
      <c r="L169" s="8">
        <v>1286.7360000000001</v>
      </c>
      <c r="M169" s="6" t="s">
        <v>1478</v>
      </c>
      <c r="N169" s="6"/>
      <c r="O169" s="39">
        <v>45916.459722222222</v>
      </c>
    </row>
    <row r="170" spans="1:15" x14ac:dyDescent="0.3">
      <c r="A170" s="6">
        <v>8708250502</v>
      </c>
      <c r="B170" s="6">
        <f>VLOOKUP(A170,PG_FORWARD_SETTLED__1[[order_id]:[Customer_Paid]],107,0)</f>
        <v>391</v>
      </c>
      <c r="C170" s="6">
        <f>VLOOKUP(A170,PG_FORWARD_SETTLED__1[[order_id]:[Commission]],108,0)</f>
        <v>9.2279999999999998</v>
      </c>
      <c r="D170" s="6">
        <f>VLOOKUP(A170,PG_FORWARD_SETTLED__1[[#All],[order_id]:[Tax_On_Commission]],109,0)</f>
        <v>2.234</v>
      </c>
      <c r="E170" s="6">
        <f>VLOOKUP(A170,PG_FORWARD_SETTLED__1[#All],110,0)</f>
        <v>31.86</v>
      </c>
      <c r="F170" s="6">
        <f>VLOOKUP(A170,PG_FORWARD_SETTLED__1[#All],111,0)</f>
        <v>20.481999999999999</v>
      </c>
      <c r="G170" s="6">
        <f>VLOOKUP(A170,PG_FORWARD_SETTLED__1[#All],112,0)</f>
        <v>347.678</v>
      </c>
      <c r="H170" s="6">
        <f t="shared" si="22"/>
        <v>327.19600000000003</v>
      </c>
      <c r="I170" s="6">
        <f t="shared" si="23"/>
        <v>43.322000000000003</v>
      </c>
      <c r="J170" s="6">
        <f>VLOOKUP(A170,PG_Reverse_Settled__1[#All],103,0)</f>
        <v>197.06</v>
      </c>
      <c r="K170" s="6">
        <f t="shared" ref="K170:K171" si="28">G170+E170+J170</f>
        <v>576.59799999999996</v>
      </c>
      <c r="L170" s="7">
        <v>-228.91999999999996</v>
      </c>
      <c r="M170" s="6" t="s">
        <v>1479</v>
      </c>
      <c r="N170" s="6" t="str">
        <f>VLOOKUP(A170,Return!A:L,12,0)</f>
        <v>Received a poor quality product</v>
      </c>
      <c r="O170" s="39">
        <v>45925.775694444441</v>
      </c>
    </row>
    <row r="171" spans="1:15" x14ac:dyDescent="0.3">
      <c r="A171" s="6">
        <v>8720752284</v>
      </c>
      <c r="B171" s="6">
        <f>VLOOKUP(A171,PG_FORWARD_SETTLED__1[[order_id]:[Customer_Paid]],107,0)</f>
        <v>2619</v>
      </c>
      <c r="C171" s="6">
        <f>VLOOKUP(A171,PG_FORWARD_SETTLED__1[[order_id]:[Commission]],108,0)</f>
        <v>803.50900000000001</v>
      </c>
      <c r="D171" s="6">
        <f>VLOOKUP(A171,PG_FORWARD_SETTLED__1[[#All],[order_id]:[Tax_On_Commission]],109,0)</f>
        <v>14.965</v>
      </c>
      <c r="E171" s="6">
        <f>VLOOKUP(A171,PG_FORWARD_SETTLED__1[#All],110,0)</f>
        <v>71.98</v>
      </c>
      <c r="F171" s="6">
        <f>VLOOKUP(A171,PG_FORWARD_SETTLED__1[#All],111,0)</f>
        <v>137.18099999999998</v>
      </c>
      <c r="G171" s="6">
        <f>VLOOKUP(A171,PG_FORWARD_SETTLED__1[#All],112,0)</f>
        <v>1728.546</v>
      </c>
      <c r="H171" s="6">
        <f t="shared" si="22"/>
        <v>1591.365</v>
      </c>
      <c r="I171" s="6">
        <f t="shared" si="23"/>
        <v>890.45399999999995</v>
      </c>
      <c r="J171" s="6">
        <f>VLOOKUP(A171,PG_Reverse_Settled__1[#All],103,0)</f>
        <v>132.16</v>
      </c>
      <c r="K171" s="6">
        <f t="shared" si="28"/>
        <v>1932.6860000000001</v>
      </c>
      <c r="L171" s="7">
        <v>-204.1400000000001</v>
      </c>
      <c r="M171" s="6" t="s">
        <v>1479</v>
      </c>
      <c r="N171" s="6" t="str">
        <f>VLOOKUP(A171,Return!A:L,12,0)</f>
        <v>Size too small</v>
      </c>
      <c r="O171" s="39">
        <v>45930.615277777775</v>
      </c>
    </row>
    <row r="172" spans="1:15" x14ac:dyDescent="0.3">
      <c r="A172" s="6">
        <v>8677721405</v>
      </c>
      <c r="B172" s="6">
        <f>VLOOKUP(A172,PG_FORWARD_SETTLED__1[[order_id]:[Customer_Paid]],107,0)</f>
        <v>3451</v>
      </c>
      <c r="C172" s="6">
        <f>VLOOKUP(A172,PG_FORWARD_SETTLED__1[[order_id]:[Commission]],108,0)</f>
        <v>1099.4880000000001</v>
      </c>
      <c r="D172" s="6">
        <f>VLOOKUP(A172,PG_FORWARD_SETTLED__1[[#All],[order_id]:[Tax_On_Commission]],109,0)</f>
        <v>18.489000000000001</v>
      </c>
      <c r="E172" s="6">
        <f>VLOOKUP(A172,PG_FORWARD_SETTLED__1[#All],110,0)</f>
        <v>71.98</v>
      </c>
      <c r="F172" s="6">
        <f>VLOOKUP(A172,PG_FORWARD_SETTLED__1[#All],111,0)</f>
        <v>385.15699999999998</v>
      </c>
      <c r="G172" s="6">
        <f>VLOOKUP(A172,PG_FORWARD_SETTLED__1[#All],112,0)</f>
        <v>2261.0429999999997</v>
      </c>
      <c r="H172" s="6">
        <f t="shared" si="22"/>
        <v>1875.8859999999997</v>
      </c>
      <c r="I172" s="6">
        <f t="shared" si="23"/>
        <v>1189.9570000000003</v>
      </c>
      <c r="J172" s="5">
        <v>0</v>
      </c>
      <c r="K172" s="6" t="s">
        <v>1480</v>
      </c>
      <c r="L172" s="8">
        <v>2261.0429999999997</v>
      </c>
      <c r="M172" s="6" t="s">
        <v>1478</v>
      </c>
      <c r="N172" s="6"/>
      <c r="O172" s="39">
        <v>45917.537499999999</v>
      </c>
    </row>
    <row r="173" spans="1:15" x14ac:dyDescent="0.3">
      <c r="A173" s="6">
        <v>8724077722</v>
      </c>
      <c r="B173" s="6">
        <f>VLOOKUP(A173,PG_FORWARD_SETTLED__1[[order_id]:[Customer_Paid]],107,0)</f>
        <v>415</v>
      </c>
      <c r="C173" s="6">
        <f>VLOOKUP(A173,PG_FORWARD_SETTLED__1[[order_id]:[Commission]],108,0)</f>
        <v>39.176000000000002</v>
      </c>
      <c r="D173" s="6">
        <f>VLOOKUP(A173,PG_FORWARD_SETTLED__1[[#All],[order_id]:[Tax_On_Commission]],109,0)</f>
        <v>2.371</v>
      </c>
      <c r="E173" s="6">
        <f>VLOOKUP(A173,PG_FORWARD_SETTLED__1[#All],110,0)</f>
        <v>31.86</v>
      </c>
      <c r="F173" s="6">
        <f>VLOOKUP(A173,PG_FORWARD_SETTLED__1[#All],111,0)</f>
        <v>21.736000000000001</v>
      </c>
      <c r="G173" s="6">
        <f>VLOOKUP(A173,PG_FORWARD_SETTLED__1[#All],112,0)</f>
        <v>341.59300000000002</v>
      </c>
      <c r="H173" s="6">
        <f t="shared" si="22"/>
        <v>319.85700000000003</v>
      </c>
      <c r="I173" s="6">
        <f t="shared" si="23"/>
        <v>73.406999999999982</v>
      </c>
      <c r="J173" s="5">
        <v>0</v>
      </c>
      <c r="K173" s="6" t="s">
        <v>1480</v>
      </c>
      <c r="L173" s="8">
        <v>341.59300000000002</v>
      </c>
      <c r="M173" s="6" t="s">
        <v>1478</v>
      </c>
      <c r="N173" s="6"/>
      <c r="O173" s="39">
        <v>45931.463194444441</v>
      </c>
    </row>
    <row r="174" spans="1:15" x14ac:dyDescent="0.3">
      <c r="A174" s="6">
        <v>8696157014</v>
      </c>
      <c r="B174" s="6">
        <f>VLOOKUP(A174,PG_FORWARD_SETTLED__1[[order_id]:[Customer_Paid]],107,0)</f>
        <v>2150</v>
      </c>
      <c r="C174" s="6">
        <f>VLOOKUP(A174,PG_FORWARD_SETTLED__1[[order_id]:[Commission]],108,0)</f>
        <v>684.99</v>
      </c>
      <c r="D174" s="6">
        <f>VLOOKUP(A174,PG_FORWARD_SETTLED__1[[#All],[order_id]:[Tax_On_Commission]],109,0)</f>
        <v>12.286</v>
      </c>
      <c r="E174" s="6">
        <f>VLOOKUP(A174,PG_FORWARD_SETTLED__1[#All],110,0)</f>
        <v>71.98</v>
      </c>
      <c r="F174" s="6">
        <f>VLOOKUP(A174,PG_FORWARD_SETTLED__1[#All],111,0)</f>
        <v>112.61799999999999</v>
      </c>
      <c r="G174" s="6">
        <f>VLOOKUP(A174,PG_FORWARD_SETTLED__1[#All],112,0)</f>
        <v>1380.7439999999999</v>
      </c>
      <c r="H174" s="6">
        <f t="shared" si="22"/>
        <v>1268.126</v>
      </c>
      <c r="I174" s="6">
        <f t="shared" si="23"/>
        <v>769.25600000000009</v>
      </c>
      <c r="J174" s="6">
        <f>VLOOKUP(A174,PG_Reverse_Settled__1[#All],103,0)</f>
        <v>197.06</v>
      </c>
      <c r="K174" s="6">
        <f t="shared" ref="K174:K175" si="29">G174+E174+J174</f>
        <v>1649.7839999999999</v>
      </c>
      <c r="L174" s="7">
        <v>-269.03999999999996</v>
      </c>
      <c r="M174" s="6" t="s">
        <v>1479</v>
      </c>
      <c r="N174" s="6" t="str">
        <f>VLOOKUP(A174,Return!A:L,12,0)</f>
        <v>I did not like the fit</v>
      </c>
      <c r="O174" s="39">
        <v>45922.444444444445</v>
      </c>
    </row>
    <row r="175" spans="1:15" x14ac:dyDescent="0.3">
      <c r="A175" s="6">
        <v>8675526093</v>
      </c>
      <c r="B175" s="6">
        <f>VLOOKUP(A175,PG_FORWARD_SETTLED__1[[order_id]:[Customer_Paid]],107,0)</f>
        <v>1079</v>
      </c>
      <c r="C175" s="6">
        <f>VLOOKUP(A175,PG_FORWARD_SETTLED__1[[order_id]:[Commission]],108,0)</f>
        <v>267.37599999999998</v>
      </c>
      <c r="D175" s="6">
        <f>VLOOKUP(A175,PG_FORWARD_SETTLED__1[[#All],[order_id]:[Tax_On_Commission]],109,0)</f>
        <v>5.78</v>
      </c>
      <c r="E175" s="6">
        <f>VLOOKUP(A175,PG_FORWARD_SETTLED__1[#All],110,0)</f>
        <v>53.1</v>
      </c>
      <c r="F175" s="6">
        <f>VLOOKUP(A175,PG_FORWARD_SETTLED__1[#All],111,0)</f>
        <v>120.42699999999999</v>
      </c>
      <c r="G175" s="6">
        <f>VLOOKUP(A175,PG_FORWARD_SETTLED__1[#All],112,0)</f>
        <v>752.74400000000003</v>
      </c>
      <c r="H175" s="6">
        <f t="shared" si="22"/>
        <v>632.31700000000001</v>
      </c>
      <c r="I175" s="6">
        <f t="shared" si="23"/>
        <v>326.25599999999997</v>
      </c>
      <c r="J175" s="6">
        <f>VLOOKUP(A175,PG_Reverse_Settled__1[#All],103,0)</f>
        <v>132.16</v>
      </c>
      <c r="K175" s="6">
        <f t="shared" si="29"/>
        <v>938.00400000000002</v>
      </c>
      <c r="L175" s="7">
        <v>-185.26</v>
      </c>
      <c r="M175" s="6" t="s">
        <v>1479</v>
      </c>
      <c r="N175" s="6" t="str">
        <f>VLOOKUP(A175,Return!A:L,12,0)</f>
        <v>-</v>
      </c>
      <c r="O175" s="39">
        <v>45916.818055555559</v>
      </c>
    </row>
    <row r="176" spans="1:15" x14ac:dyDescent="0.3">
      <c r="A176" s="6">
        <v>8674661457</v>
      </c>
      <c r="B176" s="6">
        <f>VLOOKUP(A176,PG_FORWARD_SETTLED__1[[order_id]:[Customer_Paid]],107,0)</f>
        <v>1079</v>
      </c>
      <c r="C176" s="6">
        <f>VLOOKUP(A176,PG_FORWARD_SETTLED__1[[order_id]:[Commission]],108,0)</f>
        <v>280.108</v>
      </c>
      <c r="D176" s="6">
        <f>VLOOKUP(A176,PG_FORWARD_SETTLED__1[[#All],[order_id]:[Tax_On_Commission]],109,0)</f>
        <v>5.78</v>
      </c>
      <c r="E176" s="6">
        <f>VLOOKUP(A176,PG_FORWARD_SETTLED__1[#All],110,0)</f>
        <v>53.1</v>
      </c>
      <c r="F176" s="6">
        <f>VLOOKUP(A176,PG_FORWARD_SETTLED__1[#All],111,0)</f>
        <v>120.42699999999999</v>
      </c>
      <c r="G176" s="6">
        <f>VLOOKUP(A176,PG_FORWARD_SETTLED__1[#All],112,0)</f>
        <v>740.01200000000006</v>
      </c>
      <c r="H176" s="6">
        <f t="shared" si="22"/>
        <v>619.58500000000004</v>
      </c>
      <c r="I176" s="6">
        <f t="shared" si="23"/>
        <v>338.98799999999994</v>
      </c>
      <c r="J176" s="5">
        <v>0</v>
      </c>
      <c r="K176" s="6" t="s">
        <v>1480</v>
      </c>
      <c r="L176" s="8">
        <v>740.01200000000006</v>
      </c>
      <c r="M176" s="6" t="s">
        <v>1478</v>
      </c>
      <c r="N176" s="6"/>
      <c r="O176" s="39">
        <v>45916.459722222222</v>
      </c>
    </row>
    <row r="177" spans="1:15" x14ac:dyDescent="0.3">
      <c r="A177" s="6">
        <v>8672536845</v>
      </c>
      <c r="B177" s="6">
        <f>VLOOKUP(A177,PG_FORWARD_SETTLED__1[[order_id]:[Customer_Paid]],107,0)</f>
        <v>2294</v>
      </c>
      <c r="C177" s="6">
        <f>VLOOKUP(A177,PG_FORWARD_SETTLED__1[[order_id]:[Commission]],108,0)</f>
        <v>730.86800000000005</v>
      </c>
      <c r="D177" s="6">
        <f>VLOOKUP(A177,PG_FORWARD_SETTLED__1[[#All],[order_id]:[Tax_On_Commission]],109,0)</f>
        <v>12.289</v>
      </c>
      <c r="E177" s="6">
        <f>VLOOKUP(A177,PG_FORWARD_SETTLED__1[#All],110,0)</f>
        <v>71.98</v>
      </c>
      <c r="F177" s="6">
        <f>VLOOKUP(A177,PG_FORWARD_SETTLED__1[#All],111,0)</f>
        <v>256.03100000000001</v>
      </c>
      <c r="G177" s="6">
        <f>VLOOKUP(A177,PG_FORWARD_SETTLED__1[#All],112,0)</f>
        <v>1478.8630000000001</v>
      </c>
      <c r="H177" s="6">
        <f t="shared" si="22"/>
        <v>1222.8320000000001</v>
      </c>
      <c r="I177" s="6">
        <f t="shared" si="23"/>
        <v>815.13699999999994</v>
      </c>
      <c r="J177" s="5">
        <v>0</v>
      </c>
      <c r="K177" s="6" t="s">
        <v>1480</v>
      </c>
      <c r="L177" s="8">
        <v>1478.8630000000001</v>
      </c>
      <c r="M177" s="6" t="s">
        <v>1478</v>
      </c>
      <c r="N177" s="6"/>
      <c r="O177" s="39">
        <v>45915.789583333331</v>
      </c>
    </row>
    <row r="178" spans="1:15" x14ac:dyDescent="0.3">
      <c r="A178" s="6">
        <v>8706210924</v>
      </c>
      <c r="B178" s="6">
        <f>VLOOKUP(A178,PG_FORWARD_SETTLED__1[[order_id]:[Customer_Paid]],107,0)</f>
        <v>391</v>
      </c>
      <c r="C178" s="6">
        <f>VLOOKUP(A178,PG_FORWARD_SETTLED__1[[order_id]:[Commission]],108,0)</f>
        <v>9.2279999999999998</v>
      </c>
      <c r="D178" s="6">
        <f>VLOOKUP(A178,PG_FORWARD_SETTLED__1[[#All],[order_id]:[Tax_On_Commission]],109,0)</f>
        <v>2.234</v>
      </c>
      <c r="E178" s="6">
        <f>VLOOKUP(A178,PG_FORWARD_SETTLED__1[#All],110,0)</f>
        <v>31.86</v>
      </c>
      <c r="F178" s="6">
        <f>VLOOKUP(A178,PG_FORWARD_SETTLED__1[#All],111,0)</f>
        <v>20.481999999999999</v>
      </c>
      <c r="G178" s="6">
        <f>VLOOKUP(A178,PG_FORWARD_SETTLED__1[#All],112,0)</f>
        <v>347.678</v>
      </c>
      <c r="H178" s="6">
        <f t="shared" si="22"/>
        <v>327.19600000000003</v>
      </c>
      <c r="I178" s="6">
        <f t="shared" si="23"/>
        <v>43.322000000000003</v>
      </c>
      <c r="J178" s="5">
        <v>0</v>
      </c>
      <c r="K178" s="6" t="s">
        <v>1480</v>
      </c>
      <c r="L178" s="8">
        <v>347.678</v>
      </c>
      <c r="M178" s="6" t="s">
        <v>1478</v>
      </c>
      <c r="N178" s="6"/>
      <c r="O178" s="39">
        <v>45925.451388888891</v>
      </c>
    </row>
    <row r="179" spans="1:15" x14ac:dyDescent="0.3">
      <c r="A179" s="6">
        <v>8694664240</v>
      </c>
      <c r="B179" s="6">
        <f>VLOOKUP(A179,PG_FORWARD_SETTLED__1[[order_id]:[Customer_Paid]],107,0)</f>
        <v>2293</v>
      </c>
      <c r="C179" s="6">
        <f>VLOOKUP(A179,PG_FORWARD_SETTLED__1[[order_id]:[Commission]],108,0)</f>
        <v>730.55</v>
      </c>
      <c r="D179" s="6">
        <f>VLOOKUP(A179,PG_FORWARD_SETTLED__1[[#All],[order_id]:[Tax_On_Commission]],109,0)</f>
        <v>13.103000000000002</v>
      </c>
      <c r="E179" s="6">
        <f>VLOOKUP(A179,PG_FORWARD_SETTLED__1[#All],110,0)</f>
        <v>71.97999999999999</v>
      </c>
      <c r="F179" s="6">
        <f>VLOOKUP(A179,PG_FORWARD_SETTLED__1[#All],111,0)</f>
        <v>120.119</v>
      </c>
      <c r="G179" s="6">
        <f>VLOOKUP(A179,PG_FORWARD_SETTLED__1[#All],112,0)</f>
        <v>1477.367</v>
      </c>
      <c r="H179" s="6">
        <f t="shared" si="22"/>
        <v>1357.248</v>
      </c>
      <c r="I179" s="6">
        <f t="shared" si="23"/>
        <v>815.63300000000004</v>
      </c>
      <c r="J179" s="6">
        <f>VLOOKUP(A179,PG_Reverse_Settled__1[#All],103,0)</f>
        <v>107.38</v>
      </c>
      <c r="K179" s="6">
        <f>G179+E179+J179</f>
        <v>1656.7269999999999</v>
      </c>
      <c r="L179" s="7">
        <v>-179.3599999999999</v>
      </c>
      <c r="M179" s="6" t="s">
        <v>1479</v>
      </c>
      <c r="N179" s="6" t="str">
        <f>VLOOKUP(A179,Return!A:L,12,0)</f>
        <v>Product image was better than the actual product</v>
      </c>
      <c r="O179" s="39">
        <v>45922.443055555559</v>
      </c>
    </row>
    <row r="180" spans="1:15" x14ac:dyDescent="0.3">
      <c r="A180" s="6">
        <v>8706330483</v>
      </c>
      <c r="B180" s="6">
        <f>VLOOKUP(A180,PG_FORWARD_SETTLED__1[[order_id]:[Customer_Paid]],107,0)</f>
        <v>2032</v>
      </c>
      <c r="C180" s="6">
        <f>VLOOKUP(A180,PG_FORWARD_SETTLED__1[[order_id]:[Commission]],108,0)</f>
        <v>623.41800000000001</v>
      </c>
      <c r="D180" s="6">
        <f>VLOOKUP(A180,PG_FORWARD_SETTLED__1[[#All],[order_id]:[Tax_On_Commission]],109,0)</f>
        <v>11.611000000000001</v>
      </c>
      <c r="E180" s="6">
        <f>VLOOKUP(A180,PG_FORWARD_SETTLED__1[#All],110,0)</f>
        <v>71.98</v>
      </c>
      <c r="F180" s="6">
        <f>VLOOKUP(A180,PG_FORWARD_SETTLED__1[#All],111,0)</f>
        <v>106.43600000000001</v>
      </c>
      <c r="G180" s="6">
        <f>VLOOKUP(A180,PG_FORWARD_SETTLED__1[#All],112,0)</f>
        <v>1324.9909999999998</v>
      </c>
      <c r="H180" s="6">
        <f t="shared" si="22"/>
        <v>1218.5549999999998</v>
      </c>
      <c r="I180" s="6">
        <f t="shared" si="23"/>
        <v>707.00900000000024</v>
      </c>
      <c r="J180" s="5">
        <v>0</v>
      </c>
      <c r="K180" s="6" t="s">
        <v>1480</v>
      </c>
      <c r="L180" s="8">
        <v>1324.9909999999998</v>
      </c>
      <c r="M180" s="6" t="s">
        <v>1478</v>
      </c>
      <c r="N180" s="6"/>
      <c r="O180" s="39">
        <v>45925.451388888891</v>
      </c>
    </row>
    <row r="181" spans="1:15" x14ac:dyDescent="0.3">
      <c r="A181" s="6">
        <v>8744667145</v>
      </c>
      <c r="B181" s="6">
        <f>VLOOKUP(A181,PG_FORWARD_SETTLED__1[[order_id]:[Customer_Paid]],107,0)</f>
        <v>3354</v>
      </c>
      <c r="C181" s="6">
        <f>VLOOKUP(A181,PG_FORWARD_SETTLED__1[[order_id]:[Commission]],108,0)</f>
        <v>831.12099999999998</v>
      </c>
      <c r="D181" s="6">
        <f>VLOOKUP(A181,PG_FORWARD_SETTLED__1[[#All],[order_id]:[Tax_On_Commission]],109,0)</f>
        <v>17.053999999999998</v>
      </c>
      <c r="E181" s="6">
        <f>VLOOKUP(A181,PG_FORWARD_SETTLED__1[#All],110,0)</f>
        <v>71.98</v>
      </c>
      <c r="F181" s="6">
        <f>VLOOKUP(A181,PG_FORWARD_SETTLED__1[#All],111,0)</f>
        <v>525.84199999999998</v>
      </c>
      <c r="G181" s="6">
        <f>VLOOKUP(A181,PG_FORWARD_SETTLED__1[#All],112,0)</f>
        <v>2433.8449999999998</v>
      </c>
      <c r="H181" s="6">
        <f t="shared" si="22"/>
        <v>1908.0029999999997</v>
      </c>
      <c r="I181" s="6">
        <f t="shared" si="23"/>
        <v>920.1550000000002</v>
      </c>
      <c r="J181" s="6">
        <f>VLOOKUP(A181,PG_Reverse_Settled__1[#All],103,0)</f>
        <v>197.06</v>
      </c>
      <c r="K181" s="6">
        <f t="shared" ref="K181:K182" si="30">G181+E181+J181</f>
        <v>2702.8849999999998</v>
      </c>
      <c r="L181" s="7">
        <v>-269.03999999999996</v>
      </c>
      <c r="M181" s="6" t="s">
        <v>1479</v>
      </c>
      <c r="N181" s="6" t="str">
        <f>VLOOKUP(A181,Return!A:L,12,0)</f>
        <v>I did not like the fit</v>
      </c>
      <c r="O181" s="39">
        <v>45939.773611111108</v>
      </c>
    </row>
    <row r="182" spans="1:15" x14ac:dyDescent="0.3">
      <c r="A182" s="6">
        <v>8724012044</v>
      </c>
      <c r="B182" s="6">
        <f>VLOOKUP(A182,PG_FORWARD_SETTLED__1[[order_id]:[Customer_Paid]],107,0)</f>
        <v>1704</v>
      </c>
      <c r="C182" s="6">
        <f>VLOOKUP(A182,PG_FORWARD_SETTLED__1[[order_id]:[Commission]],108,0)</f>
        <v>442.358</v>
      </c>
      <c r="D182" s="6">
        <f>VLOOKUP(A182,PG_FORWARD_SETTLED__1[[#All],[order_id]:[Tax_On_Commission]],109,0)</f>
        <v>9.7370000000000001</v>
      </c>
      <c r="E182" s="6">
        <f>VLOOKUP(A182,PG_FORWARD_SETTLED__1[#All],110,0)</f>
        <v>53.1</v>
      </c>
      <c r="F182" s="6">
        <f>VLOOKUP(A182,PG_FORWARD_SETTLED__1[#All],111,0)</f>
        <v>89.254000000000005</v>
      </c>
      <c r="G182" s="6">
        <f>VLOOKUP(A182,PG_FORWARD_SETTLED__1[#All],112,0)</f>
        <v>1198.8050000000001</v>
      </c>
      <c r="H182" s="6">
        <f t="shared" si="22"/>
        <v>1109.5510000000002</v>
      </c>
      <c r="I182" s="6">
        <f t="shared" si="23"/>
        <v>505.19499999999994</v>
      </c>
      <c r="J182" s="6">
        <f>VLOOKUP(A182,PG_Reverse_Settled__1[#All],103,0)</f>
        <v>132.16</v>
      </c>
      <c r="K182" s="6">
        <f t="shared" si="30"/>
        <v>1384.0650000000001</v>
      </c>
      <c r="L182" s="7">
        <v>-185.26</v>
      </c>
      <c r="M182" s="6" t="s">
        <v>1479</v>
      </c>
      <c r="N182" s="6" t="str">
        <f>VLOOKUP(A182,Return!A:L,12,0)</f>
        <v>Product was damaged</v>
      </c>
      <c r="O182" s="39">
        <v>45931.463194444441</v>
      </c>
    </row>
    <row r="183" spans="1:15" x14ac:dyDescent="0.3">
      <c r="A183" s="6">
        <v>8746617715</v>
      </c>
      <c r="B183" s="6">
        <f>VLOOKUP(A183,PG_FORWARD_SETTLED__1[[order_id]:[Customer_Paid]],107,0)</f>
        <v>416</v>
      </c>
      <c r="C183" s="6">
        <f>VLOOKUP(A183,PG_FORWARD_SETTLED__1[[order_id]:[Commission]],108,0)</f>
        <v>34.362000000000002</v>
      </c>
      <c r="D183" s="6">
        <f>VLOOKUP(A183,PG_FORWARD_SETTLED__1[[#All],[order_id]:[Tax_On_Commission]],109,0)</f>
        <v>2.3770000000000002</v>
      </c>
      <c r="E183" s="6">
        <f>VLOOKUP(A183,PG_FORWARD_SETTLED__1[#All],110,0)</f>
        <v>31.86</v>
      </c>
      <c r="F183" s="6">
        <f>VLOOKUP(A183,PG_FORWARD_SETTLED__1[#All],111,0)</f>
        <v>21.801000000000002</v>
      </c>
      <c r="G183" s="6">
        <f>VLOOKUP(A183,PG_FORWARD_SETTLED__1[#All],112,0)</f>
        <v>347.40099999999995</v>
      </c>
      <c r="H183" s="6">
        <f t="shared" si="22"/>
        <v>325.59999999999997</v>
      </c>
      <c r="I183" s="6">
        <f t="shared" si="23"/>
        <v>68.599000000000046</v>
      </c>
      <c r="J183" s="5">
        <v>0</v>
      </c>
      <c r="K183" s="6" t="s">
        <v>1480</v>
      </c>
      <c r="L183" s="8">
        <v>347.40099999999995</v>
      </c>
      <c r="M183" s="6" t="s">
        <v>1478</v>
      </c>
      <c r="N183" s="6"/>
      <c r="O183" s="39">
        <v>45940.808333333334</v>
      </c>
    </row>
    <row r="184" spans="1:15" x14ac:dyDescent="0.3">
      <c r="A184" s="6">
        <v>8735697154</v>
      </c>
      <c r="B184" s="6">
        <f>VLOOKUP(A184,PG_FORWARD_SETTLED__1[[order_id]:[Customer_Paid]],107,0)</f>
        <v>2198</v>
      </c>
      <c r="C184" s="6">
        <f>VLOOKUP(A184,PG_FORWARD_SETTLED__1[[order_id]:[Commission]],108,0)</f>
        <v>570.601</v>
      </c>
      <c r="D184" s="6">
        <f>VLOOKUP(A184,PG_FORWARD_SETTLED__1[[#All],[order_id]:[Tax_On_Commission]],109,0)</f>
        <v>12.56</v>
      </c>
      <c r="E184" s="6">
        <f>VLOOKUP(A184,PG_FORWARD_SETTLED__1[#All],110,0)</f>
        <v>71.98</v>
      </c>
      <c r="F184" s="6">
        <f>VLOOKUP(A184,PG_FORWARD_SETTLED__1[#All],111,0)</f>
        <v>115.137</v>
      </c>
      <c r="G184" s="6">
        <f>VLOOKUP(A184,PG_FORWARD_SETTLED__1[#All],112,0)</f>
        <v>1542.8589999999999</v>
      </c>
      <c r="H184" s="6">
        <f t="shared" si="22"/>
        <v>1427.722</v>
      </c>
      <c r="I184" s="6">
        <f t="shared" si="23"/>
        <v>655.14100000000008</v>
      </c>
      <c r="J184" s="5">
        <v>0</v>
      </c>
      <c r="K184" s="6" t="s">
        <v>1480</v>
      </c>
      <c r="L184" s="8">
        <v>1542.8589999999999</v>
      </c>
      <c r="M184" s="6" t="s">
        <v>1478</v>
      </c>
      <c r="N184" s="6"/>
      <c r="O184" s="39">
        <v>45935.731249999997</v>
      </c>
    </row>
    <row r="185" spans="1:15" x14ac:dyDescent="0.3">
      <c r="A185" s="6">
        <v>8683699399</v>
      </c>
      <c r="B185" s="6">
        <f>VLOOKUP(A185,PG_FORWARD_SETTLED__1[[order_id]:[Customer_Paid]],107,0)</f>
        <v>3563.99</v>
      </c>
      <c r="C185" s="6">
        <f>VLOOKUP(A185,PG_FORWARD_SETTLED__1[[order_id]:[Commission]],108,0)</f>
        <v>883.15700000000004</v>
      </c>
      <c r="D185" s="6">
        <f>VLOOKUP(A185,PG_FORWARD_SETTLED__1[[#All],[order_id]:[Tax_On_Commission]],109,0)</f>
        <v>19.093</v>
      </c>
      <c r="E185" s="6">
        <f>VLOOKUP(A185,PG_FORWARD_SETTLED__1[#All],110,0)</f>
        <v>71.98</v>
      </c>
      <c r="F185" s="6">
        <f>VLOOKUP(A185,PG_FORWARD_SETTLED__1[#All],111,0)</f>
        <v>397.77100000000002</v>
      </c>
      <c r="G185" s="6">
        <f>VLOOKUP(A185,PG_FORWARD_SETTLED__1[#All],112,0)</f>
        <v>2589.7599999999998</v>
      </c>
      <c r="H185" s="6">
        <f t="shared" si="22"/>
        <v>2191.9889999999996</v>
      </c>
      <c r="I185" s="6">
        <f t="shared" si="23"/>
        <v>974.23</v>
      </c>
      <c r="J185" s="5">
        <v>0</v>
      </c>
      <c r="K185" s="6" t="s">
        <v>1480</v>
      </c>
      <c r="L185" s="8">
        <v>2589.7599999999998</v>
      </c>
      <c r="M185" s="6" t="s">
        <v>1478</v>
      </c>
      <c r="N185" s="6"/>
      <c r="O185" s="39">
        <v>45920.473611111112</v>
      </c>
    </row>
    <row r="186" spans="1:15" x14ac:dyDescent="0.3">
      <c r="A186" s="6">
        <v>8715029290</v>
      </c>
      <c r="B186" s="6">
        <f>VLOOKUP(A186,PG_FORWARD_SETTLED__1[[order_id]:[Customer_Paid]],107,0)</f>
        <v>2150</v>
      </c>
      <c r="C186" s="6">
        <f>VLOOKUP(A186,PG_FORWARD_SETTLED__1[[order_id]:[Commission]],108,0)</f>
        <v>684.99</v>
      </c>
      <c r="D186" s="6">
        <f>VLOOKUP(A186,PG_FORWARD_SETTLED__1[[#All],[order_id]:[Tax_On_Commission]],109,0)</f>
        <v>12.286</v>
      </c>
      <c r="E186" s="6">
        <f>VLOOKUP(A186,PG_FORWARD_SETTLED__1[#All],110,0)</f>
        <v>71.98</v>
      </c>
      <c r="F186" s="6">
        <f>VLOOKUP(A186,PG_FORWARD_SETTLED__1[#All],111,0)</f>
        <v>112.61799999999999</v>
      </c>
      <c r="G186" s="6">
        <f>VLOOKUP(A186,PG_FORWARD_SETTLED__1[#All],112,0)</f>
        <v>1380.7439999999999</v>
      </c>
      <c r="H186" s="6">
        <f t="shared" si="22"/>
        <v>1268.126</v>
      </c>
      <c r="I186" s="6">
        <f t="shared" si="23"/>
        <v>769.25600000000009</v>
      </c>
      <c r="J186" s="6">
        <f>VLOOKUP(A186,PG_Reverse_Settled__1[#All],103,0)</f>
        <v>197.06</v>
      </c>
      <c r="K186" s="6">
        <f t="shared" ref="K186:K188" si="31">G186+E186+J186</f>
        <v>1649.7839999999999</v>
      </c>
      <c r="L186" s="7">
        <v>-269.03999999999996</v>
      </c>
      <c r="M186" s="6" t="s">
        <v>1479</v>
      </c>
      <c r="N186" s="6" t="str">
        <f>VLOOKUP(A186,Return!A:L,12,0)</f>
        <v>Size too small</v>
      </c>
      <c r="O186" s="39">
        <v>45929.449305555558</v>
      </c>
    </row>
    <row r="187" spans="1:15" x14ac:dyDescent="0.3">
      <c r="A187" s="6">
        <v>8727895698</v>
      </c>
      <c r="B187" s="6">
        <f>VLOOKUP(A187,PG_FORWARD_SETTLED__1[[order_id]:[Customer_Paid]],107,0)</f>
        <v>3470.01</v>
      </c>
      <c r="C187" s="6">
        <f>VLOOKUP(A187,PG_FORWARD_SETTLED__1[[order_id]:[Commission]],108,0)</f>
        <v>1105.5450000000001</v>
      </c>
      <c r="D187" s="6">
        <f>VLOOKUP(A187,PG_FORWARD_SETTLED__1[[#All],[order_id]:[Tax_On_Commission]],109,0)</f>
        <v>17.643999999999998</v>
      </c>
      <c r="E187" s="6">
        <f>VLOOKUP(A187,PG_FORWARD_SETTLED__1[#All],110,0)</f>
        <v>71.98</v>
      </c>
      <c r="F187" s="6">
        <f>VLOOKUP(A187,PG_FORWARD_SETTLED__1[#All],111,0)</f>
        <v>544.02300000000002</v>
      </c>
      <c r="G187" s="6">
        <f>VLOOKUP(A187,PG_FORWARD_SETTLED__1[#All],112,0)</f>
        <v>2274.8410000000003</v>
      </c>
      <c r="H187" s="6">
        <f t="shared" si="22"/>
        <v>1730.8180000000002</v>
      </c>
      <c r="I187" s="6">
        <f t="shared" si="23"/>
        <v>1195.1689999999999</v>
      </c>
      <c r="J187" s="6">
        <f>VLOOKUP(A187,PG_Reverse_Settled__1[#All],103,0)</f>
        <v>132.16</v>
      </c>
      <c r="K187" s="6">
        <f t="shared" si="31"/>
        <v>2478.9810000000002</v>
      </c>
      <c r="L187" s="7">
        <v>-204.13999999999987</v>
      </c>
      <c r="M187" s="6" t="s">
        <v>1479</v>
      </c>
      <c r="N187" s="6" t="str">
        <f>VLOOKUP(A187,Return!A:L,12,0)</f>
        <v>Size too big</v>
      </c>
      <c r="O187" s="39">
        <v>45933.480555555558</v>
      </c>
    </row>
    <row r="188" spans="1:15" x14ac:dyDescent="0.3">
      <c r="A188" s="6">
        <v>8730282764</v>
      </c>
      <c r="B188" s="6">
        <f>VLOOKUP(A188,PG_FORWARD_SETTLED__1[[order_id]:[Customer_Paid]],107,0)</f>
        <v>6341</v>
      </c>
      <c r="C188" s="6">
        <f>VLOOKUP(A188,PG_FORWARD_SETTLED__1[[order_id]:[Commission]],108,0)</f>
        <v>1945.4190000000001</v>
      </c>
      <c r="D188" s="6">
        <f>VLOOKUP(A188,PG_FORWARD_SETTLED__1[[#All],[order_id]:[Tax_On_Commission]],109,0)</f>
        <v>32.243000000000002</v>
      </c>
      <c r="E188" s="6">
        <f>VLOOKUP(A188,PG_FORWARD_SETTLED__1[#All],110,0)</f>
        <v>71.98</v>
      </c>
      <c r="F188" s="6">
        <f>VLOOKUP(A188,PG_FORWARD_SETTLED__1[#All],111,0)</f>
        <v>994.13900000000001</v>
      </c>
      <c r="G188" s="6">
        <f>VLOOKUP(A188,PG_FORWARD_SETTLED__1[#All],112,0)</f>
        <v>4291.3580000000002</v>
      </c>
      <c r="H188" s="6">
        <f t="shared" si="22"/>
        <v>3297.2190000000001</v>
      </c>
      <c r="I188" s="6">
        <f t="shared" si="23"/>
        <v>2049.6419999999998</v>
      </c>
      <c r="J188" s="6">
        <f>VLOOKUP(A188,PG_Reverse_Settled__1[#All],103,0)</f>
        <v>197.06</v>
      </c>
      <c r="K188" s="6">
        <f t="shared" si="31"/>
        <v>4560.3980000000001</v>
      </c>
      <c r="L188" s="7">
        <v>-269.03999999999996</v>
      </c>
      <c r="M188" s="6" t="s">
        <v>1479</v>
      </c>
      <c r="N188" s="6" t="str">
        <f>VLOOKUP(A188,Return!A:L,12,0)</f>
        <v>-</v>
      </c>
      <c r="O188" s="39">
        <v>45933.806250000001</v>
      </c>
    </row>
    <row r="189" spans="1:15" x14ac:dyDescent="0.3">
      <c r="A189" s="6">
        <v>8720617098</v>
      </c>
      <c r="B189" s="6">
        <f>VLOOKUP(A189,PG_FORWARD_SETTLED__1[[order_id]:[Customer_Paid]],107,0)</f>
        <v>1526.99</v>
      </c>
      <c r="C189" s="6">
        <f>VLOOKUP(A189,PG_FORWARD_SETTLED__1[[order_id]:[Commission]],108,0)</f>
        <v>414.42500000000001</v>
      </c>
      <c r="D189" s="6">
        <f>VLOOKUP(A189,PG_FORWARD_SETTLED__1[[#All],[order_id]:[Tax_On_Commission]],109,0)</f>
        <v>8.7249999999999996</v>
      </c>
      <c r="E189" s="6">
        <f>VLOOKUP(A189,PG_FORWARD_SETTLED__1[#All],110,0)</f>
        <v>53.1</v>
      </c>
      <c r="F189" s="6">
        <f>VLOOKUP(A189,PG_FORWARD_SETTLED__1[#All],111,0)</f>
        <v>79.980999999999995</v>
      </c>
      <c r="G189" s="6">
        <f>VLOOKUP(A189,PG_FORWARD_SETTLED__1[#All],112,0)</f>
        <v>1050.7400000000002</v>
      </c>
      <c r="H189" s="6">
        <f t="shared" si="22"/>
        <v>970.75900000000024</v>
      </c>
      <c r="I189" s="6">
        <f t="shared" si="23"/>
        <v>476.24999999999977</v>
      </c>
      <c r="J189" s="5">
        <v>0</v>
      </c>
      <c r="K189" s="6" t="s">
        <v>1480</v>
      </c>
      <c r="L189" s="8">
        <v>1050.7400000000002</v>
      </c>
      <c r="M189" s="6" t="s">
        <v>1478</v>
      </c>
      <c r="N189" s="6"/>
      <c r="O189" s="39">
        <v>45930.615277777775</v>
      </c>
    </row>
    <row r="190" spans="1:15" x14ac:dyDescent="0.3">
      <c r="A190" s="6">
        <v>8710469869</v>
      </c>
      <c r="B190" s="6">
        <f>VLOOKUP(A190,PG_FORWARD_SETTLED__1[[order_id]:[Customer_Paid]],107,0)</f>
        <v>3103.99</v>
      </c>
      <c r="C190" s="6">
        <f>VLOOKUP(A190,PG_FORWARD_SETTLED__1[[order_id]:[Commission]],108,0)</f>
        <v>769.16899999999998</v>
      </c>
      <c r="D190" s="6">
        <f>VLOOKUP(A190,PG_FORWARD_SETTLED__1[[#All],[order_id]:[Tax_On_Commission]],109,0)</f>
        <v>15.782</v>
      </c>
      <c r="E190" s="6">
        <f>VLOOKUP(A190,PG_FORWARD_SETTLED__1[#All],110,0)</f>
        <v>71.98</v>
      </c>
      <c r="F190" s="6">
        <f>VLOOKUP(A190,PG_FORWARD_SETTLED__1[#All],111,0)</f>
        <v>486.65199999999999</v>
      </c>
      <c r="G190" s="6">
        <f>VLOOKUP(A190,PG_FORWARD_SETTLED__1[#All],112,0)</f>
        <v>2247.0589999999997</v>
      </c>
      <c r="H190" s="6">
        <f t="shared" si="22"/>
        <v>1760.4069999999997</v>
      </c>
      <c r="I190" s="6">
        <f t="shared" si="23"/>
        <v>856.93100000000004</v>
      </c>
      <c r="J190" s="5">
        <v>0</v>
      </c>
      <c r="K190" s="6" t="s">
        <v>1480</v>
      </c>
      <c r="L190" s="8">
        <v>2247.0589999999997</v>
      </c>
      <c r="M190" s="6" t="s">
        <v>1478</v>
      </c>
      <c r="N190" s="6"/>
      <c r="O190" s="39">
        <v>45926.445138888892</v>
      </c>
    </row>
    <row r="191" spans="1:15" x14ac:dyDescent="0.3">
      <c r="A191" s="6">
        <v>8728456368</v>
      </c>
      <c r="B191" s="6">
        <f>VLOOKUP(A191,PG_FORWARD_SETTLED__1[[order_id]:[Customer_Paid]],107,0)</f>
        <v>2150</v>
      </c>
      <c r="C191" s="6">
        <f>VLOOKUP(A191,PG_FORWARD_SETTLED__1[[order_id]:[Commission]],108,0)</f>
        <v>684.99</v>
      </c>
      <c r="D191" s="6">
        <f>VLOOKUP(A191,PG_FORWARD_SETTLED__1[[#All],[order_id]:[Tax_On_Commission]],109,0)</f>
        <v>12.286</v>
      </c>
      <c r="E191" s="6">
        <f>VLOOKUP(A191,PG_FORWARD_SETTLED__1[#All],110,0)</f>
        <v>71.98</v>
      </c>
      <c r="F191" s="6">
        <f>VLOOKUP(A191,PG_FORWARD_SETTLED__1[#All],111,0)</f>
        <v>112.61799999999999</v>
      </c>
      <c r="G191" s="6">
        <f>VLOOKUP(A191,PG_FORWARD_SETTLED__1[#All],112,0)</f>
        <v>1380.7439999999999</v>
      </c>
      <c r="H191" s="6">
        <f t="shared" si="22"/>
        <v>1268.126</v>
      </c>
      <c r="I191" s="6">
        <f t="shared" si="23"/>
        <v>769.25600000000009</v>
      </c>
      <c r="J191" s="5">
        <v>0</v>
      </c>
      <c r="K191" s="6" t="s">
        <v>1480</v>
      </c>
      <c r="L191" s="8">
        <v>1380.7439999999999</v>
      </c>
      <c r="M191" s="6" t="s">
        <v>1478</v>
      </c>
      <c r="N191" s="6"/>
      <c r="O191" s="39">
        <v>45933.480555555558</v>
      </c>
    </row>
    <row r="192" spans="1:15" x14ac:dyDescent="0.3">
      <c r="A192" s="6">
        <v>8668327470</v>
      </c>
      <c r="B192" s="6">
        <f>VLOOKUP(A192,PG_FORWARD_SETTLED__1[[order_id]:[Customer_Paid]],107,0)</f>
        <v>4045</v>
      </c>
      <c r="C192" s="6">
        <f>VLOOKUP(A192,PG_FORWARD_SETTLED__1[[order_id]:[Commission]],108,0)</f>
        <v>1288.7370000000001</v>
      </c>
      <c r="D192" s="6">
        <f>VLOOKUP(A192,PG_FORWARD_SETTLED__1[[#All],[order_id]:[Tax_On_Commission]],109,0)</f>
        <v>21.67</v>
      </c>
      <c r="E192" s="6">
        <f>VLOOKUP(A192,PG_FORWARD_SETTLED__1[#All],110,0)</f>
        <v>71.98</v>
      </c>
      <c r="F192" s="6">
        <f>VLOOKUP(A192,PG_FORWARD_SETTLED__1[#All],111,0)</f>
        <v>451.44799999999998</v>
      </c>
      <c r="G192" s="6">
        <f>VLOOKUP(A192,PG_FORWARD_SETTLED__1[#All],112,0)</f>
        <v>2662.6129999999998</v>
      </c>
      <c r="H192" s="6">
        <f t="shared" si="22"/>
        <v>2211.165</v>
      </c>
      <c r="I192" s="6">
        <f t="shared" si="23"/>
        <v>1382.3870000000002</v>
      </c>
      <c r="J192" s="6">
        <f>VLOOKUP(A192,PG_Reverse_Settled__1[#All],103,0)</f>
        <v>197.06</v>
      </c>
      <c r="K192" s="6">
        <f t="shared" ref="K192:K200" si="32">G192+E192+J192</f>
        <v>2931.6529999999998</v>
      </c>
      <c r="L192" s="7">
        <v>-269.03999999999996</v>
      </c>
      <c r="M192" s="6" t="s">
        <v>1479</v>
      </c>
      <c r="N192" s="6" t="str">
        <f>VLOOKUP(A192,Return!A:L,12,0)</f>
        <v>Size too big</v>
      </c>
      <c r="O192" s="39">
        <v>45915.47152777778</v>
      </c>
    </row>
    <row r="193" spans="1:15" x14ac:dyDescent="0.3">
      <c r="A193" s="6">
        <v>8698760848</v>
      </c>
      <c r="B193" s="6">
        <f>VLOOKUP(A193,PG_FORWARD_SETTLED__1[[order_id]:[Customer_Paid]],107,0)</f>
        <v>3260</v>
      </c>
      <c r="C193" s="6">
        <f>VLOOKUP(A193,PG_FORWARD_SETTLED__1[[order_id]:[Commission]],108,0)</f>
        <v>846.29600000000005</v>
      </c>
      <c r="D193" s="6">
        <f>VLOOKUP(A193,PG_FORWARD_SETTLED__1[[#All],[order_id]:[Tax_On_Commission]],109,0)</f>
        <v>16.576999999999998</v>
      </c>
      <c r="E193" s="6">
        <f>VLOOKUP(A193,PG_FORWARD_SETTLED__1[#All],110,0)</f>
        <v>71.97999999999999</v>
      </c>
      <c r="F193" s="6">
        <f>VLOOKUP(A193,PG_FORWARD_SETTLED__1[#All],111,0)</f>
        <v>511.09399999999999</v>
      </c>
      <c r="G193" s="6">
        <f>VLOOKUP(A193,PG_FORWARD_SETTLED__1[#All],112,0)</f>
        <v>2325.1469999999995</v>
      </c>
      <c r="H193" s="6">
        <f t="shared" si="22"/>
        <v>1814.0529999999994</v>
      </c>
      <c r="I193" s="6">
        <f t="shared" si="23"/>
        <v>934.85300000000052</v>
      </c>
      <c r="J193" s="6">
        <f>VLOOKUP(A193,PG_Reverse_Settled__1[#All],103,0)</f>
        <v>197.06</v>
      </c>
      <c r="K193" s="6">
        <f t="shared" si="32"/>
        <v>2594.1869999999994</v>
      </c>
      <c r="L193" s="7">
        <v>-269.03999999999996</v>
      </c>
      <c r="M193" s="6" t="s">
        <v>1479</v>
      </c>
      <c r="N193" s="6" t="str">
        <f>VLOOKUP(A193,Return!A:L,12,0)</f>
        <v>Size is different</v>
      </c>
      <c r="O193" s="39">
        <v>45923.446527777778</v>
      </c>
    </row>
    <row r="194" spans="1:15" x14ac:dyDescent="0.3">
      <c r="A194" s="6">
        <v>8737285674</v>
      </c>
      <c r="B194" s="6">
        <f>VLOOKUP(A194,PG_FORWARD_SETTLED__1[[order_id]:[Customer_Paid]],107,0)</f>
        <v>2127</v>
      </c>
      <c r="C194" s="6">
        <f>VLOOKUP(A194,PG_FORWARD_SETTLED__1[[order_id]:[Commission]],108,0)</f>
        <v>552.16899999999998</v>
      </c>
      <c r="D194" s="6">
        <f>VLOOKUP(A194,PG_FORWARD_SETTLED__1[[#All],[order_id]:[Tax_On_Commission]],109,0)</f>
        <v>12.154999999999999</v>
      </c>
      <c r="E194" s="6">
        <f>VLOOKUP(A194,PG_FORWARD_SETTLED__1[#All],110,0)</f>
        <v>71.98</v>
      </c>
      <c r="F194" s="6">
        <f>VLOOKUP(A194,PG_FORWARD_SETTLED__1[#All],111,0)</f>
        <v>111.40900000000001</v>
      </c>
      <c r="G194" s="6">
        <f>VLOOKUP(A194,PG_FORWARD_SETTLED__1[#All],112,0)</f>
        <v>1490.6960000000001</v>
      </c>
      <c r="H194" s="6">
        <f t="shared" si="22"/>
        <v>1379.287</v>
      </c>
      <c r="I194" s="6">
        <f t="shared" si="23"/>
        <v>636.30399999999986</v>
      </c>
      <c r="J194" s="6">
        <f>VLOOKUP(A194,PG_Reverse_Settled__1[#All],103,0)</f>
        <v>107.38</v>
      </c>
      <c r="K194" s="6">
        <f t="shared" si="32"/>
        <v>1670.056</v>
      </c>
      <c r="L194" s="7">
        <v>-179.3599999999999</v>
      </c>
      <c r="M194" s="6" t="s">
        <v>1479</v>
      </c>
      <c r="N194" s="6" t="str">
        <f>VLOOKUP(A194,Return!A:L,12,0)</f>
        <v>Generic Return Reason</v>
      </c>
      <c r="O194" s="39">
        <v>45936.454861111109</v>
      </c>
    </row>
    <row r="195" spans="1:15" x14ac:dyDescent="0.3">
      <c r="A195" s="6">
        <v>8713449655</v>
      </c>
      <c r="B195" s="6">
        <f>VLOOKUP(A195,PG_FORWARD_SETTLED__1[[order_id]:[Customer_Paid]],107,0)</f>
        <v>3564</v>
      </c>
      <c r="C195" s="6">
        <f>VLOOKUP(A195,PG_FORWARD_SETTLED__1[[order_id]:[Commission]],108,0)</f>
        <v>883.15899999999999</v>
      </c>
      <c r="D195" s="6">
        <f>VLOOKUP(A195,PG_FORWARD_SETTLED__1[[#All],[order_id]:[Tax_On_Commission]],109,0)</f>
        <v>18.122</v>
      </c>
      <c r="E195" s="6">
        <f>VLOOKUP(A195,PG_FORWARD_SETTLED__1[#All],110,0)</f>
        <v>71.98</v>
      </c>
      <c r="F195" s="6">
        <f>VLOOKUP(A195,PG_FORWARD_SETTLED__1[#All],111,0)</f>
        <v>558.76199999999994</v>
      </c>
      <c r="G195" s="6">
        <f>VLOOKUP(A195,PG_FORWARD_SETTLED__1[#All],112,0)</f>
        <v>2590.739</v>
      </c>
      <c r="H195" s="6">
        <f t="shared" ref="H195:H258" si="33">G195-F195</f>
        <v>2031.9770000000001</v>
      </c>
      <c r="I195" s="6">
        <f t="shared" ref="I195:I258" si="34">B195-G195</f>
        <v>973.26099999999997</v>
      </c>
      <c r="J195" s="6">
        <f>VLOOKUP(A195,PG_Reverse_Settled__1[#All],103,0)</f>
        <v>132.16</v>
      </c>
      <c r="K195" s="6">
        <f t="shared" si="32"/>
        <v>2794.8789999999999</v>
      </c>
      <c r="L195" s="7">
        <v>-204.13999999999987</v>
      </c>
      <c r="M195" s="6" t="s">
        <v>1479</v>
      </c>
      <c r="N195" s="6" t="str">
        <f>VLOOKUP(A195,Return!A:L,12,0)</f>
        <v>Size too big</v>
      </c>
      <c r="O195" s="39">
        <v>45927.456944444442</v>
      </c>
    </row>
    <row r="196" spans="1:15" x14ac:dyDescent="0.3">
      <c r="A196" s="6">
        <v>8745584524</v>
      </c>
      <c r="B196" s="6">
        <f>VLOOKUP(A196,PG_FORWARD_SETTLED__1[[order_id]:[Customer_Paid]],107,0)</f>
        <v>2886</v>
      </c>
      <c r="C196" s="6">
        <f>VLOOKUP(A196,PG_FORWARD_SETTLED__1[[order_id]:[Commission]],108,0)</f>
        <v>612.98599999999999</v>
      </c>
      <c r="D196" s="6">
        <f>VLOOKUP(A196,PG_FORWARD_SETTLED__1[[#All],[order_id]:[Tax_On_Commission]],109,0)</f>
        <v>14.674999999999999</v>
      </c>
      <c r="E196" s="6">
        <f>VLOOKUP(A196,PG_FORWARD_SETTLED__1[#All],110,0)</f>
        <v>71.98</v>
      </c>
      <c r="F196" s="6">
        <f>VLOOKUP(A196,PG_FORWARD_SETTLED__1[#All],111,0)</f>
        <v>452.46899999999999</v>
      </c>
      <c r="G196" s="6">
        <f>VLOOKUP(A196,PG_FORWARD_SETTLED__1[#All],112,0)</f>
        <v>2186.3589999999999</v>
      </c>
      <c r="H196" s="6">
        <f t="shared" si="33"/>
        <v>1733.8899999999999</v>
      </c>
      <c r="I196" s="6">
        <f t="shared" si="34"/>
        <v>699.64100000000008</v>
      </c>
      <c r="J196" s="6">
        <f>VLOOKUP(A196,PG_Reverse_Settled__1[#All],103,0)</f>
        <v>197.06</v>
      </c>
      <c r="K196" s="6">
        <f t="shared" si="32"/>
        <v>2455.3989999999999</v>
      </c>
      <c r="L196" s="7">
        <v>-269.03999999999996</v>
      </c>
      <c r="M196" s="6" t="s">
        <v>1479</v>
      </c>
      <c r="N196" s="6" t="str">
        <f>VLOOKUP(A196,Return!A:L,12,0)</f>
        <v>-</v>
      </c>
      <c r="O196" s="39">
        <v>45940.445138888892</v>
      </c>
    </row>
    <row r="197" spans="1:15" x14ac:dyDescent="0.3">
      <c r="A197" s="6">
        <v>8746399015</v>
      </c>
      <c r="B197" s="6">
        <f>VLOOKUP(A197,PG_FORWARD_SETTLED__1[[order_id]:[Customer_Paid]],107,0)</f>
        <v>391</v>
      </c>
      <c r="C197" s="6">
        <f>VLOOKUP(A197,PG_FORWARD_SETTLED__1[[order_id]:[Commission]],108,0)</f>
        <v>36.909999999999997</v>
      </c>
      <c r="D197" s="6">
        <f>VLOOKUP(A197,PG_FORWARD_SETTLED__1[[#All],[order_id]:[Tax_On_Commission]],109,0)</f>
        <v>2.234</v>
      </c>
      <c r="E197" s="6">
        <f>VLOOKUP(A197,PG_FORWARD_SETTLED__1[#All],110,0)</f>
        <v>31.86</v>
      </c>
      <c r="F197" s="6">
        <f>VLOOKUP(A197,PG_FORWARD_SETTLED__1[#All],111,0)</f>
        <v>20.481999999999999</v>
      </c>
      <c r="G197" s="6">
        <f>VLOOKUP(A197,PG_FORWARD_SETTLED__1[#All],112,0)</f>
        <v>319.99600000000004</v>
      </c>
      <c r="H197" s="6">
        <f t="shared" si="33"/>
        <v>299.51400000000001</v>
      </c>
      <c r="I197" s="6">
        <f t="shared" si="34"/>
        <v>71.003999999999962</v>
      </c>
      <c r="J197" s="6">
        <f>VLOOKUP(A197,PG_Reverse_Settled__1[#All],103,0)</f>
        <v>132.16</v>
      </c>
      <c r="K197" s="6">
        <f t="shared" si="32"/>
        <v>484.01600000000008</v>
      </c>
      <c r="L197" s="7">
        <v>-164.02000000000004</v>
      </c>
      <c r="M197" s="6" t="s">
        <v>1479</v>
      </c>
      <c r="N197" s="6" t="str">
        <f>VLOOKUP(A197,Return!A:L,12,0)</f>
        <v>I did not like the fit</v>
      </c>
      <c r="O197" s="39">
        <v>45940.808333333334</v>
      </c>
    </row>
    <row r="198" spans="1:15" x14ac:dyDescent="0.3">
      <c r="A198" s="6">
        <v>8752499710</v>
      </c>
      <c r="B198" s="6">
        <f>VLOOKUP(A198,PG_FORWARD_SETTLED__1[[order_id]:[Customer_Paid]],107,0)</f>
        <v>2146</v>
      </c>
      <c r="C198" s="6">
        <f>VLOOKUP(A198,PG_FORWARD_SETTLED__1[[order_id]:[Commission]],108,0)</f>
        <v>455.81</v>
      </c>
      <c r="D198" s="6">
        <f>VLOOKUP(A198,PG_FORWARD_SETTLED__1[[#All],[order_id]:[Tax_On_Commission]],109,0)</f>
        <v>12.263</v>
      </c>
      <c r="E198" s="6">
        <f>VLOOKUP(A198,PG_FORWARD_SETTLED__1[#All],110,0)</f>
        <v>71.98</v>
      </c>
      <c r="F198" s="6">
        <f>VLOOKUP(A198,PG_FORWARD_SETTLED__1[#All],111,0)</f>
        <v>112.40899999999999</v>
      </c>
      <c r="G198" s="6">
        <f>VLOOKUP(A198,PG_FORWARD_SETTLED__1[#All],112,0)</f>
        <v>1605.9470000000001</v>
      </c>
      <c r="H198" s="6">
        <f t="shared" si="33"/>
        <v>1493.538</v>
      </c>
      <c r="I198" s="6">
        <f t="shared" si="34"/>
        <v>540.05299999999988</v>
      </c>
      <c r="J198" s="6">
        <f>VLOOKUP(A198,PG_Reverse_Settled__1[#All],103,0)</f>
        <v>132.16</v>
      </c>
      <c r="K198" s="6">
        <f t="shared" si="32"/>
        <v>1810.0870000000002</v>
      </c>
      <c r="L198" s="7">
        <v>-204.1400000000001</v>
      </c>
      <c r="M198" s="6" t="s">
        <v>1479</v>
      </c>
      <c r="N198" s="6" t="str">
        <f>VLOOKUP(A198,Return!A:L,12,0)</f>
        <v>Size too big</v>
      </c>
      <c r="O198" s="39">
        <v>45943.449305555558</v>
      </c>
    </row>
    <row r="199" spans="1:15" x14ac:dyDescent="0.3">
      <c r="A199" s="6">
        <v>8737652524</v>
      </c>
      <c r="B199" s="6">
        <f>VLOOKUP(A199,PG_FORWARD_SETTLED__1[[order_id]:[Customer_Paid]],107,0)</f>
        <v>3293.99</v>
      </c>
      <c r="C199" s="6">
        <f>VLOOKUP(A199,PG_FORWARD_SETTLED__1[[order_id]:[Commission]],108,0)</f>
        <v>816.25099999999998</v>
      </c>
      <c r="D199" s="6">
        <f>VLOOKUP(A199,PG_FORWARD_SETTLED__1[[#All],[order_id]:[Tax_On_Commission]],109,0)</f>
        <v>16.75</v>
      </c>
      <c r="E199" s="6">
        <f>VLOOKUP(A199,PG_FORWARD_SETTLED__1[#All],110,0)</f>
        <v>71.98</v>
      </c>
      <c r="F199" s="6">
        <f>VLOOKUP(A199,PG_FORWARD_SETTLED__1[#All],111,0)</f>
        <v>516.43799999999999</v>
      </c>
      <c r="G199" s="6">
        <f>VLOOKUP(A199,PG_FORWARD_SETTLED__1[#All],112,0)</f>
        <v>2389.0089999999996</v>
      </c>
      <c r="H199" s="6">
        <f t="shared" si="33"/>
        <v>1872.5709999999995</v>
      </c>
      <c r="I199" s="6">
        <f t="shared" si="34"/>
        <v>904.98100000000022</v>
      </c>
      <c r="J199" s="6">
        <f>VLOOKUP(A199,PG_Reverse_Settled__1[#All],103,0)</f>
        <v>107.38</v>
      </c>
      <c r="K199" s="6">
        <f t="shared" si="32"/>
        <v>2568.3689999999997</v>
      </c>
      <c r="L199" s="7">
        <v>-179.36000000000013</v>
      </c>
      <c r="M199" s="6" t="s">
        <v>1479</v>
      </c>
      <c r="N199" s="6" t="str">
        <f>VLOOKUP(A199,Return!A:L,12,0)</f>
        <v>Size too big</v>
      </c>
      <c r="O199" s="39">
        <v>45936.454861111109</v>
      </c>
    </row>
    <row r="200" spans="1:15" x14ac:dyDescent="0.3">
      <c r="A200" s="6">
        <v>8746063107</v>
      </c>
      <c r="B200" s="6">
        <f>VLOOKUP(A200,PG_FORWARD_SETTLED__1[[order_id]:[Customer_Paid]],107,0)</f>
        <v>3544</v>
      </c>
      <c r="C200" s="6">
        <f>VLOOKUP(A200,PG_FORWARD_SETTLED__1[[order_id]:[Commission]],108,0)</f>
        <v>878.20299999999997</v>
      </c>
      <c r="D200" s="6">
        <f>VLOOKUP(A200,PG_FORWARD_SETTLED__1[[#All],[order_id]:[Tax_On_Commission]],109,0)</f>
        <v>18.02</v>
      </c>
      <c r="E200" s="6">
        <f>VLOOKUP(A200,PG_FORWARD_SETTLED__1[#All],110,0)</f>
        <v>71.98</v>
      </c>
      <c r="F200" s="6">
        <f>VLOOKUP(A200,PG_FORWARD_SETTLED__1[#All],111,0)</f>
        <v>555.61700000000008</v>
      </c>
      <c r="G200" s="6">
        <f>VLOOKUP(A200,PG_FORWARD_SETTLED__1[#All],112,0)</f>
        <v>2575.797</v>
      </c>
      <c r="H200" s="6">
        <f t="shared" si="33"/>
        <v>2020.1799999999998</v>
      </c>
      <c r="I200" s="6">
        <f t="shared" si="34"/>
        <v>968.20299999999997</v>
      </c>
      <c r="J200" s="6">
        <f>VLOOKUP(A200,PG_Reverse_Settled__1[#All],103,0)</f>
        <v>107.38</v>
      </c>
      <c r="K200" s="6">
        <f t="shared" si="32"/>
        <v>2755.1570000000002</v>
      </c>
      <c r="L200" s="7">
        <v>-179.36000000000013</v>
      </c>
      <c r="M200" s="6" t="s">
        <v>1479</v>
      </c>
      <c r="N200" s="6" t="str">
        <f>VLOOKUP(A200,Return!A:L,12,0)</f>
        <v>I did not like the fit</v>
      </c>
      <c r="O200" s="39">
        <v>45940.543749999997</v>
      </c>
    </row>
    <row r="201" spans="1:15" x14ac:dyDescent="0.3">
      <c r="A201" s="6">
        <v>8724558017</v>
      </c>
      <c r="B201" s="6">
        <f>VLOOKUP(A201,PG_FORWARD_SETTLED__1[[order_id]:[Customer_Paid]],107,0)</f>
        <v>3329</v>
      </c>
      <c r="C201" s="6">
        <f>VLOOKUP(A201,PG_FORWARD_SETTLED__1[[order_id]:[Commission]],108,0)</f>
        <v>707.08</v>
      </c>
      <c r="D201" s="6">
        <f>VLOOKUP(A201,PG_FORWARD_SETTLED__1[[#All],[order_id]:[Tax_On_Commission]],109,0)</f>
        <v>16.927</v>
      </c>
      <c r="E201" s="6">
        <f>VLOOKUP(A201,PG_FORWARD_SETTLED__1[#All],110,0)</f>
        <v>71.98</v>
      </c>
      <c r="F201" s="6">
        <f>VLOOKUP(A201,PG_FORWARD_SETTLED__1[#All],111,0)</f>
        <v>521.91600000000005</v>
      </c>
      <c r="G201" s="6">
        <f>VLOOKUP(A201,PG_FORWARD_SETTLED__1[#All],112,0)</f>
        <v>2533.0129999999999</v>
      </c>
      <c r="H201" s="6">
        <f t="shared" si="33"/>
        <v>2011.0969999999998</v>
      </c>
      <c r="I201" s="6">
        <f t="shared" si="34"/>
        <v>795.98700000000008</v>
      </c>
      <c r="J201" s="5">
        <v>0</v>
      </c>
      <c r="K201" s="6" t="s">
        <v>1480</v>
      </c>
      <c r="L201" s="8">
        <v>2533.0129999999999</v>
      </c>
      <c r="M201" s="6" t="s">
        <v>1478</v>
      </c>
      <c r="N201" s="6"/>
      <c r="O201" s="39">
        <v>45931.463194444441</v>
      </c>
    </row>
    <row r="202" spans="1:15" x14ac:dyDescent="0.3">
      <c r="A202" s="6">
        <v>8700291971</v>
      </c>
      <c r="B202" s="6">
        <f>VLOOKUP(A202,PG_FORWARD_SETTLED__1[[order_id]:[Customer_Paid]],107,0)</f>
        <v>1128.99</v>
      </c>
      <c r="C202" s="6">
        <f>VLOOKUP(A202,PG_FORWARD_SETTLED__1[[order_id]:[Commission]],108,0)</f>
        <v>279.76400000000001</v>
      </c>
      <c r="D202" s="6">
        <f>VLOOKUP(A202,PG_FORWARD_SETTLED__1[[#All],[order_id]:[Tax_On_Commission]],109,0)</f>
        <v>6.4529999999999994</v>
      </c>
      <c r="E202" s="6">
        <f>VLOOKUP(A202,PG_FORWARD_SETTLED__1[#All],110,0)</f>
        <v>53.1</v>
      </c>
      <c r="F202" s="6">
        <f>VLOOKUP(A202,PG_FORWARD_SETTLED__1[#All],111,0)</f>
        <v>59.137</v>
      </c>
      <c r="G202" s="6">
        <f>VLOOKUP(A202,PG_FORWARD_SETTLED__1[#All],112,0)</f>
        <v>789.673</v>
      </c>
      <c r="H202" s="6">
        <f t="shared" si="33"/>
        <v>730.53600000000006</v>
      </c>
      <c r="I202" s="6">
        <f t="shared" si="34"/>
        <v>339.31700000000001</v>
      </c>
      <c r="J202" s="5">
        <v>0</v>
      </c>
      <c r="K202" s="6" t="s">
        <v>1480</v>
      </c>
      <c r="L202" s="8">
        <v>789.673</v>
      </c>
      <c r="M202" s="6" t="s">
        <v>1478</v>
      </c>
      <c r="N202" s="6"/>
      <c r="O202" s="39">
        <v>45923.446527777778</v>
      </c>
    </row>
    <row r="203" spans="1:15" x14ac:dyDescent="0.3">
      <c r="A203" s="6">
        <v>8658461828</v>
      </c>
      <c r="B203" s="6">
        <f>VLOOKUP(A203,PG_FORWARD_SETTLED__1[[order_id]:[Customer_Paid]],107,0)</f>
        <v>2994</v>
      </c>
      <c r="C203" s="6">
        <f>VLOOKUP(A203,PG_FORWARD_SETTLED__1[[order_id]:[Commission]],108,0)</f>
        <v>741.91300000000001</v>
      </c>
      <c r="D203" s="6">
        <f>VLOOKUP(A203,PG_FORWARD_SETTLED__1[[#All],[order_id]:[Tax_On_Commission]],109,0)</f>
        <v>16.039000000000001</v>
      </c>
      <c r="E203" s="6">
        <f>VLOOKUP(A203,PG_FORWARD_SETTLED__1[#All],110,0)</f>
        <v>71.98</v>
      </c>
      <c r="F203" s="6">
        <f>VLOOKUP(A203,PG_FORWARD_SETTLED__1[#All],111,0)</f>
        <v>334.15600000000001</v>
      </c>
      <c r="G203" s="6">
        <f>VLOOKUP(A203,PG_FORWARD_SETTLED__1[#All],112,0)</f>
        <v>2164.0679999999998</v>
      </c>
      <c r="H203" s="6">
        <f t="shared" si="33"/>
        <v>1829.9119999999998</v>
      </c>
      <c r="I203" s="6">
        <f t="shared" si="34"/>
        <v>829.93200000000024</v>
      </c>
      <c r="J203" s="5">
        <v>0</v>
      </c>
      <c r="K203" s="6" t="s">
        <v>1480</v>
      </c>
      <c r="L203" s="8">
        <v>2164.0679999999998</v>
      </c>
      <c r="M203" s="6" t="s">
        <v>1478</v>
      </c>
      <c r="N203" s="6"/>
      <c r="O203" s="39">
        <v>45910.459722222222</v>
      </c>
    </row>
    <row r="204" spans="1:15" x14ac:dyDescent="0.3">
      <c r="A204" s="6">
        <v>8711144198</v>
      </c>
      <c r="B204" s="6">
        <f>VLOOKUP(A204,PG_FORWARD_SETTLED__1[[order_id]:[Customer_Paid]],107,0)</f>
        <v>391.01</v>
      </c>
      <c r="C204" s="6">
        <f>VLOOKUP(A204,PG_FORWARD_SETTLED__1[[order_id]:[Commission]],108,0)</f>
        <v>9.2279999999999998</v>
      </c>
      <c r="D204" s="6">
        <f>VLOOKUP(A204,PG_FORWARD_SETTLED__1[[#All],[order_id]:[Tax_On_Commission]],109,0)</f>
        <v>2.234</v>
      </c>
      <c r="E204" s="6">
        <f>VLOOKUP(A204,PG_FORWARD_SETTLED__1[#All],110,0)</f>
        <v>31.86</v>
      </c>
      <c r="F204" s="6">
        <f>VLOOKUP(A204,PG_FORWARD_SETTLED__1[#All],111,0)</f>
        <v>20.481999999999999</v>
      </c>
      <c r="G204" s="6">
        <f>VLOOKUP(A204,PG_FORWARD_SETTLED__1[#All],112,0)</f>
        <v>347.68799999999999</v>
      </c>
      <c r="H204" s="6">
        <f t="shared" si="33"/>
        <v>327.20600000000002</v>
      </c>
      <c r="I204" s="6">
        <f t="shared" si="34"/>
        <v>43.322000000000003</v>
      </c>
      <c r="J204" s="5">
        <v>0</v>
      </c>
      <c r="K204" s="6" t="s">
        <v>1480</v>
      </c>
      <c r="L204" s="8">
        <v>347.68799999999999</v>
      </c>
      <c r="M204" s="6" t="s">
        <v>1478</v>
      </c>
      <c r="N204" s="6"/>
      <c r="O204" s="39">
        <v>45926.779861111114</v>
      </c>
    </row>
    <row r="205" spans="1:15" x14ac:dyDescent="0.3">
      <c r="A205" s="6">
        <v>8682069874</v>
      </c>
      <c r="B205" s="6">
        <f>VLOOKUP(A205,PG_FORWARD_SETTLED__1[[order_id]:[Customer_Paid]],107,0)</f>
        <v>3109</v>
      </c>
      <c r="C205" s="6">
        <f>VLOOKUP(A205,PG_FORWARD_SETTLED__1[[order_id]:[Commission]],108,0)</f>
        <v>660.35199999999998</v>
      </c>
      <c r="D205" s="6">
        <f>VLOOKUP(A205,PG_FORWARD_SETTLED__1[[#All],[order_id]:[Tax_On_Commission]],109,0)</f>
        <v>16.655000000000001</v>
      </c>
      <c r="E205" s="6">
        <f>VLOOKUP(A205,PG_FORWARD_SETTLED__1[#All],110,0)</f>
        <v>71.98</v>
      </c>
      <c r="F205" s="6">
        <f>VLOOKUP(A205,PG_FORWARD_SETTLED__1[#All],111,0)</f>
        <v>346.98900000000003</v>
      </c>
      <c r="G205" s="6">
        <f>VLOOKUP(A205,PG_FORWARD_SETTLED__1[#All],112,0)</f>
        <v>2360.0129999999999</v>
      </c>
      <c r="H205" s="6">
        <f t="shared" si="33"/>
        <v>2013.0239999999999</v>
      </c>
      <c r="I205" s="6">
        <f t="shared" si="34"/>
        <v>748.98700000000008</v>
      </c>
      <c r="J205" s="6">
        <f>VLOOKUP(A205,PG_Reverse_Settled__1[#All],103,0)</f>
        <v>132.16</v>
      </c>
      <c r="K205" s="6">
        <f t="shared" ref="K205:K207" si="35">G205+E205+J205</f>
        <v>2564.1529999999998</v>
      </c>
      <c r="L205" s="7">
        <v>-204.13999999999987</v>
      </c>
      <c r="M205" s="6" t="s">
        <v>1479</v>
      </c>
      <c r="N205" s="6" t="str">
        <f>VLOOKUP(A205,Return!A:L,12,0)</f>
        <v>-</v>
      </c>
      <c r="O205" s="39">
        <v>45919.525000000001</v>
      </c>
    </row>
    <row r="206" spans="1:15" x14ac:dyDescent="0.3">
      <c r="A206" s="6">
        <v>8705615425</v>
      </c>
      <c r="B206" s="6">
        <f>VLOOKUP(A206,PG_FORWARD_SETTLED__1[[order_id]:[Customer_Paid]],107,0)</f>
        <v>3594</v>
      </c>
      <c r="C206" s="6">
        <f>VLOOKUP(A206,PG_FORWARD_SETTLED__1[[order_id]:[Commission]],108,0)</f>
        <v>933.00199999999995</v>
      </c>
      <c r="D206" s="6">
        <f>VLOOKUP(A206,PG_FORWARD_SETTLED__1[[#All],[order_id]:[Tax_On_Commission]],109,0)</f>
        <v>18.274999999999999</v>
      </c>
      <c r="E206" s="6">
        <f>VLOOKUP(A206,PG_FORWARD_SETTLED__1[#All],110,0)</f>
        <v>71.98</v>
      </c>
      <c r="F206" s="6">
        <f>VLOOKUP(A206,PG_FORWARD_SETTLED__1[#All],111,0)</f>
        <v>563.46900000000005</v>
      </c>
      <c r="G206" s="6">
        <f>VLOOKUP(A206,PG_FORWARD_SETTLED__1[#All],112,0)</f>
        <v>2570.7429999999999</v>
      </c>
      <c r="H206" s="6">
        <f t="shared" si="33"/>
        <v>2007.2739999999999</v>
      </c>
      <c r="I206" s="6">
        <f t="shared" si="34"/>
        <v>1023.2570000000001</v>
      </c>
      <c r="J206" s="6">
        <f>VLOOKUP(A206,PG_Reverse_Settled__1[#All],103,0)</f>
        <v>132.16</v>
      </c>
      <c r="K206" s="6">
        <f t="shared" si="35"/>
        <v>2774.8829999999998</v>
      </c>
      <c r="L206" s="7">
        <v>-204.13999999999987</v>
      </c>
      <c r="M206" s="6" t="s">
        <v>1479</v>
      </c>
      <c r="N206" s="6" t="str">
        <f>VLOOKUP(A206,Return!A:L,12,0)</f>
        <v>-</v>
      </c>
      <c r="O206" s="39">
        <v>45924.787499999999</v>
      </c>
    </row>
    <row r="207" spans="1:15" x14ac:dyDescent="0.3">
      <c r="A207" s="6">
        <v>8717073660</v>
      </c>
      <c r="B207" s="6">
        <f>VLOOKUP(A207,PG_FORWARD_SETTLED__1[[order_id]:[Customer_Paid]],107,0)</f>
        <v>2293</v>
      </c>
      <c r="C207" s="6">
        <f>VLOOKUP(A207,PG_FORWARD_SETTLED__1[[order_id]:[Commission]],108,0)</f>
        <v>730.55</v>
      </c>
      <c r="D207" s="6">
        <f>VLOOKUP(A207,PG_FORWARD_SETTLED__1[[#All],[order_id]:[Tax_On_Commission]],109,0)</f>
        <v>13.103000000000002</v>
      </c>
      <c r="E207" s="6">
        <f>VLOOKUP(A207,PG_FORWARD_SETTLED__1[#All],110,0)</f>
        <v>71.98</v>
      </c>
      <c r="F207" s="6">
        <f>VLOOKUP(A207,PG_FORWARD_SETTLED__1[#All],111,0)</f>
        <v>120.10899999999999</v>
      </c>
      <c r="G207" s="6">
        <f>VLOOKUP(A207,PG_FORWARD_SETTLED__1[#All],112,0)</f>
        <v>1477.367</v>
      </c>
      <c r="H207" s="6">
        <f t="shared" si="33"/>
        <v>1357.258</v>
      </c>
      <c r="I207" s="6">
        <f t="shared" si="34"/>
        <v>815.63300000000004</v>
      </c>
      <c r="J207" s="6">
        <f>VLOOKUP(A207,PG_Reverse_Settled__1[#All],103,0)</f>
        <v>197.06</v>
      </c>
      <c r="K207" s="6">
        <f t="shared" si="35"/>
        <v>1746.4069999999999</v>
      </c>
      <c r="L207" s="7">
        <v>-269.03999999999996</v>
      </c>
      <c r="M207" s="6" t="s">
        <v>1479</v>
      </c>
      <c r="N207" s="6" t="str">
        <f>VLOOKUP(A207,Return!A:L,12,0)</f>
        <v>Size too small</v>
      </c>
      <c r="O207" s="39">
        <v>45930.615277777775</v>
      </c>
    </row>
    <row r="208" spans="1:15" x14ac:dyDescent="0.3">
      <c r="A208" s="6">
        <v>8680316333</v>
      </c>
      <c r="B208" s="6">
        <f>VLOOKUP(A208,PG_FORWARD_SETTLED__1[[order_id]:[Customer_Paid]],107,0)</f>
        <v>2994</v>
      </c>
      <c r="C208" s="6">
        <f>VLOOKUP(A208,PG_FORWARD_SETTLED__1[[order_id]:[Commission]],108,0)</f>
        <v>741.91300000000001</v>
      </c>
      <c r="D208" s="6">
        <f>VLOOKUP(A208,PG_FORWARD_SETTLED__1[[#All],[order_id]:[Tax_On_Commission]],109,0)</f>
        <v>16.039000000000001</v>
      </c>
      <c r="E208" s="6">
        <f>VLOOKUP(A208,PG_FORWARD_SETTLED__1[#All],110,0)</f>
        <v>71.98</v>
      </c>
      <c r="F208" s="6">
        <f>VLOOKUP(A208,PG_FORWARD_SETTLED__1[#All],111,0)</f>
        <v>334.15600000000001</v>
      </c>
      <c r="G208" s="6">
        <f>VLOOKUP(A208,PG_FORWARD_SETTLED__1[#All],112,0)</f>
        <v>2164.0679999999998</v>
      </c>
      <c r="H208" s="6">
        <f t="shared" si="33"/>
        <v>1829.9119999999998</v>
      </c>
      <c r="I208" s="6">
        <f t="shared" si="34"/>
        <v>829.93200000000024</v>
      </c>
      <c r="J208" s="5">
        <v>0</v>
      </c>
      <c r="K208" s="6" t="s">
        <v>1480</v>
      </c>
      <c r="L208" s="8">
        <v>2164.0679999999998</v>
      </c>
      <c r="M208" s="6" t="s">
        <v>1478</v>
      </c>
      <c r="N208" s="6"/>
      <c r="O208" s="39">
        <v>45918.544444444444</v>
      </c>
    </row>
    <row r="209" spans="1:15" x14ac:dyDescent="0.3">
      <c r="A209" s="6">
        <v>8719766427</v>
      </c>
      <c r="B209" s="6">
        <f>VLOOKUP(A209,PG_FORWARD_SETTLED__1[[order_id]:[Customer_Paid]],107,0)</f>
        <v>3636</v>
      </c>
      <c r="C209" s="6">
        <f>VLOOKUP(A209,PG_FORWARD_SETTLED__1[[order_id]:[Commission]],108,0)</f>
        <v>1158.43</v>
      </c>
      <c r="D209" s="6">
        <f>VLOOKUP(A209,PG_FORWARD_SETTLED__1[[#All],[order_id]:[Tax_On_Commission]],109,0)</f>
        <v>18.488</v>
      </c>
      <c r="E209" s="6">
        <f>VLOOKUP(A209,PG_FORWARD_SETTLED__1[#All],110,0)</f>
        <v>71.98</v>
      </c>
      <c r="F209" s="6">
        <f>VLOOKUP(A209,PG_FORWARD_SETTLED__1[#All],111,0)</f>
        <v>570.04700000000003</v>
      </c>
      <c r="G209" s="6">
        <f>VLOOKUP(A209,PG_FORWARD_SETTLED__1[#All],112,0)</f>
        <v>2387.1019999999999</v>
      </c>
      <c r="H209" s="6">
        <f t="shared" si="33"/>
        <v>1817.0549999999998</v>
      </c>
      <c r="I209" s="6">
        <f t="shared" si="34"/>
        <v>1248.8980000000001</v>
      </c>
      <c r="J209" s="5">
        <v>0</v>
      </c>
      <c r="K209" s="6" t="s">
        <v>1480</v>
      </c>
      <c r="L209" s="8">
        <v>2387.1019999999999</v>
      </c>
      <c r="M209" s="6" t="s">
        <v>1478</v>
      </c>
      <c r="N209" s="6"/>
      <c r="O209" s="39">
        <v>45930.615277777775</v>
      </c>
    </row>
    <row r="210" spans="1:15" x14ac:dyDescent="0.3">
      <c r="A210" s="6">
        <v>8740527848</v>
      </c>
      <c r="B210" s="6">
        <f>VLOOKUP(A210,PG_FORWARD_SETTLED__1[[order_id]:[Customer_Paid]],107,0)</f>
        <v>391</v>
      </c>
      <c r="C210" s="6">
        <f>VLOOKUP(A210,PG_FORWARD_SETTLED__1[[order_id]:[Commission]],108,0)</f>
        <v>9.2279999999999998</v>
      </c>
      <c r="D210" s="6">
        <f>VLOOKUP(A210,PG_FORWARD_SETTLED__1[[#All],[order_id]:[Tax_On_Commission]],109,0)</f>
        <v>2.234</v>
      </c>
      <c r="E210" s="6">
        <f>VLOOKUP(A210,PG_FORWARD_SETTLED__1[#All],110,0)</f>
        <v>31.86</v>
      </c>
      <c r="F210" s="6">
        <f>VLOOKUP(A210,PG_FORWARD_SETTLED__1[#All],111,0)</f>
        <v>20.481999999999999</v>
      </c>
      <c r="G210" s="6">
        <f>VLOOKUP(A210,PG_FORWARD_SETTLED__1[#All],112,0)</f>
        <v>347.678</v>
      </c>
      <c r="H210" s="6">
        <f t="shared" si="33"/>
        <v>327.19600000000003</v>
      </c>
      <c r="I210" s="6">
        <f t="shared" si="34"/>
        <v>43.322000000000003</v>
      </c>
      <c r="J210" s="5">
        <v>0</v>
      </c>
      <c r="K210" s="6" t="s">
        <v>1480</v>
      </c>
      <c r="L210" s="8">
        <v>347.678</v>
      </c>
      <c r="M210" s="6" t="s">
        <v>1478</v>
      </c>
      <c r="N210" s="6"/>
      <c r="O210" s="39">
        <v>45937.797222222223</v>
      </c>
    </row>
    <row r="211" spans="1:15" x14ac:dyDescent="0.3">
      <c r="A211" s="6">
        <v>8744864100</v>
      </c>
      <c r="B211" s="6">
        <f>VLOOKUP(A211,PG_FORWARD_SETTLED__1[[order_id]:[Customer_Paid]],107,0)</f>
        <v>3564</v>
      </c>
      <c r="C211" s="6">
        <f>VLOOKUP(A211,PG_FORWARD_SETTLED__1[[order_id]:[Commission]],108,0)</f>
        <v>883.15899999999999</v>
      </c>
      <c r="D211" s="6">
        <f>VLOOKUP(A211,PG_FORWARD_SETTLED__1[[#All],[order_id]:[Tax_On_Commission]],109,0)</f>
        <v>18.122</v>
      </c>
      <c r="E211" s="6">
        <f>VLOOKUP(A211,PG_FORWARD_SETTLED__1[#All],110,0)</f>
        <v>71.98</v>
      </c>
      <c r="F211" s="6">
        <f>VLOOKUP(A211,PG_FORWARD_SETTLED__1[#All],111,0)</f>
        <v>558.76199999999994</v>
      </c>
      <c r="G211" s="6">
        <f>VLOOKUP(A211,PG_FORWARD_SETTLED__1[#All],112,0)</f>
        <v>2590.739</v>
      </c>
      <c r="H211" s="6">
        <f t="shared" si="33"/>
        <v>2031.9770000000001</v>
      </c>
      <c r="I211" s="6">
        <f t="shared" si="34"/>
        <v>973.26099999999997</v>
      </c>
      <c r="J211" s="5">
        <v>0</v>
      </c>
      <c r="K211" s="6" t="s">
        <v>1480</v>
      </c>
      <c r="L211" s="8">
        <v>2590.739</v>
      </c>
      <c r="M211" s="6" t="s">
        <v>1478</v>
      </c>
      <c r="N211" s="6"/>
      <c r="O211" s="39">
        <v>45940.445138888892</v>
      </c>
    </row>
    <row r="212" spans="1:15" x14ac:dyDescent="0.3">
      <c r="A212" s="6">
        <v>8752655575</v>
      </c>
      <c r="B212" s="6">
        <f>VLOOKUP(A212,PG_FORWARD_SETTLED__1[[order_id]:[Customer_Paid]],107,0)</f>
        <v>3629</v>
      </c>
      <c r="C212" s="6">
        <f>VLOOKUP(A212,PG_FORWARD_SETTLED__1[[order_id]:[Commission]],108,0)</f>
        <v>1156.1990000000001</v>
      </c>
      <c r="D212" s="6">
        <f>VLOOKUP(A212,PG_FORWARD_SETTLED__1[[#All],[order_id]:[Tax_On_Commission]],109,0)</f>
        <v>18.452000000000002</v>
      </c>
      <c r="E212" s="6">
        <f>VLOOKUP(A212,PG_FORWARD_SETTLED__1[#All],110,0)</f>
        <v>71.98</v>
      </c>
      <c r="F212" s="6">
        <f>VLOOKUP(A212,PG_FORWARD_SETTLED__1[#All],111,0)</f>
        <v>568.95699999999999</v>
      </c>
      <c r="G212" s="6">
        <f>VLOOKUP(A212,PG_FORWARD_SETTLED__1[#All],112,0)</f>
        <v>2382.3689999999997</v>
      </c>
      <c r="H212" s="6">
        <f t="shared" si="33"/>
        <v>1813.4119999999998</v>
      </c>
      <c r="I212" s="6">
        <f t="shared" si="34"/>
        <v>1246.6310000000003</v>
      </c>
      <c r="J212" s="6">
        <f>VLOOKUP(A212,PG_Reverse_Settled__1[#All],103,0)</f>
        <v>132.16</v>
      </c>
      <c r="K212" s="6">
        <f t="shared" ref="K212:K213" si="36">G212+E212+J212</f>
        <v>2586.5089999999996</v>
      </c>
      <c r="L212" s="7">
        <v>-204.13999999999987</v>
      </c>
      <c r="M212" s="6" t="s">
        <v>1479</v>
      </c>
      <c r="N212" s="6" t="str">
        <f>VLOOKUP(A212,Return!A:L,12,0)</f>
        <v>Product image was better than the actual product</v>
      </c>
      <c r="O212" s="39">
        <v>45943.449305555558</v>
      </c>
    </row>
    <row r="213" spans="1:15" x14ac:dyDescent="0.3">
      <c r="A213" s="6">
        <v>8713449658</v>
      </c>
      <c r="B213" s="6">
        <f>VLOOKUP(A213,PG_FORWARD_SETTLED__1[[order_id]:[Customer_Paid]],107,0)</f>
        <v>3104</v>
      </c>
      <c r="C213" s="6">
        <f>VLOOKUP(A213,PG_FORWARD_SETTLED__1[[order_id]:[Commission]],108,0)</f>
        <v>769.17100000000005</v>
      </c>
      <c r="D213" s="6">
        <f>VLOOKUP(A213,PG_FORWARD_SETTLED__1[[#All],[order_id]:[Tax_On_Commission]],109,0)</f>
        <v>15.784000000000001</v>
      </c>
      <c r="E213" s="6">
        <f>VLOOKUP(A213,PG_FORWARD_SETTLED__1[#All],110,0)</f>
        <v>71.98</v>
      </c>
      <c r="F213" s="6">
        <f>VLOOKUP(A213,PG_FORWARD_SETTLED__1[#All],111,0)</f>
        <v>486.64300000000003</v>
      </c>
      <c r="G213" s="6">
        <f>VLOOKUP(A213,PG_FORWARD_SETTLED__1[#All],112,0)</f>
        <v>2247.0649999999996</v>
      </c>
      <c r="H213" s="6">
        <f t="shared" si="33"/>
        <v>1760.4219999999996</v>
      </c>
      <c r="I213" s="6">
        <f t="shared" si="34"/>
        <v>856.9350000000004</v>
      </c>
      <c r="J213" s="6">
        <f>VLOOKUP(A213,PG_Reverse_Settled__1[#All],103,0)</f>
        <v>132.16</v>
      </c>
      <c r="K213" s="6">
        <f t="shared" si="36"/>
        <v>2451.2049999999995</v>
      </c>
      <c r="L213" s="7">
        <v>-204.13999999999987</v>
      </c>
      <c r="M213" s="6" t="s">
        <v>1479</v>
      </c>
      <c r="N213" s="6" t="str">
        <f>VLOOKUP(A213,Return!A:L,12,0)</f>
        <v>Generic Return Reason</v>
      </c>
      <c r="O213" s="39">
        <v>45927.456944444442</v>
      </c>
    </row>
    <row r="214" spans="1:15" x14ac:dyDescent="0.3">
      <c r="A214" s="6">
        <v>8738625657</v>
      </c>
      <c r="B214" s="6">
        <f>VLOOKUP(A214,PG_FORWARD_SETTLED__1[[order_id]:[Customer_Paid]],107,0)</f>
        <v>2198</v>
      </c>
      <c r="C214" s="6">
        <f>VLOOKUP(A214,PG_FORWARD_SETTLED__1[[order_id]:[Commission]],108,0)</f>
        <v>570.601</v>
      </c>
      <c r="D214" s="6">
        <f>VLOOKUP(A214,PG_FORWARD_SETTLED__1[[#All],[order_id]:[Tax_On_Commission]],109,0)</f>
        <v>12.56</v>
      </c>
      <c r="E214" s="6">
        <f>VLOOKUP(A214,PG_FORWARD_SETTLED__1[#All],110,0)</f>
        <v>71.98</v>
      </c>
      <c r="F214" s="6">
        <f>VLOOKUP(A214,PG_FORWARD_SETTLED__1[#All],111,0)</f>
        <v>115.137</v>
      </c>
      <c r="G214" s="6">
        <f>VLOOKUP(A214,PG_FORWARD_SETTLED__1[#All],112,0)</f>
        <v>1542.8589999999999</v>
      </c>
      <c r="H214" s="6">
        <f t="shared" si="33"/>
        <v>1427.722</v>
      </c>
      <c r="I214" s="6">
        <f t="shared" si="34"/>
        <v>655.14100000000008</v>
      </c>
      <c r="J214" s="5">
        <v>0</v>
      </c>
      <c r="K214" s="6" t="s">
        <v>1480</v>
      </c>
      <c r="L214" s="8">
        <v>1542.8589999999999</v>
      </c>
      <c r="M214" s="6" t="s">
        <v>1478</v>
      </c>
      <c r="N214" s="6"/>
      <c r="O214" s="39">
        <v>45936.572916666664</v>
      </c>
    </row>
    <row r="215" spans="1:15" x14ac:dyDescent="0.3">
      <c r="A215" s="6">
        <v>8739290385</v>
      </c>
      <c r="B215" s="6">
        <f>VLOOKUP(A215,PG_FORWARD_SETTLED__1[[order_id]:[Customer_Paid]],107,0)</f>
        <v>2146</v>
      </c>
      <c r="C215" s="6">
        <f>VLOOKUP(A215,PG_FORWARD_SETTLED__1[[order_id]:[Commission]],108,0)</f>
        <v>455.81</v>
      </c>
      <c r="D215" s="6">
        <f>VLOOKUP(A215,PG_FORWARD_SETTLED__1[[#All],[order_id]:[Tax_On_Commission]],109,0)</f>
        <v>12.263</v>
      </c>
      <c r="E215" s="6">
        <f>VLOOKUP(A215,PG_FORWARD_SETTLED__1[#All],110,0)</f>
        <v>71.98</v>
      </c>
      <c r="F215" s="6">
        <f>VLOOKUP(A215,PG_FORWARD_SETTLED__1[#All],111,0)</f>
        <v>112.419</v>
      </c>
      <c r="G215" s="6">
        <f>VLOOKUP(A215,PG_FORWARD_SETTLED__1[#All],112,0)</f>
        <v>1605.9470000000001</v>
      </c>
      <c r="H215" s="6">
        <f t="shared" si="33"/>
        <v>1493.528</v>
      </c>
      <c r="I215" s="6">
        <f t="shared" si="34"/>
        <v>540.05299999999988</v>
      </c>
      <c r="J215" s="6">
        <f>VLOOKUP(A215,PG_Reverse_Settled__1[#All],103,0)</f>
        <v>132.16</v>
      </c>
      <c r="K215" s="6">
        <f>G215+E215+J215</f>
        <v>1810.0870000000002</v>
      </c>
      <c r="L215" s="7">
        <v>-204.1400000000001</v>
      </c>
      <c r="M215" s="6" t="s">
        <v>1479</v>
      </c>
      <c r="N215" s="6" t="str">
        <f>VLOOKUP(A215,Return!A:L,12,0)</f>
        <v>Size too big</v>
      </c>
      <c r="O215" s="39">
        <v>45937.468055555553</v>
      </c>
    </row>
    <row r="216" spans="1:15" x14ac:dyDescent="0.3">
      <c r="A216" s="6">
        <v>8678600193</v>
      </c>
      <c r="B216" s="6">
        <f>VLOOKUP(A216,PG_FORWARD_SETTLED__1[[order_id]:[Customer_Paid]],107,0)</f>
        <v>2269</v>
      </c>
      <c r="C216" s="6">
        <f>VLOOKUP(A216,PG_FORWARD_SETTLED__1[[order_id]:[Commission]],108,0)</f>
        <v>589.03200000000004</v>
      </c>
      <c r="D216" s="6">
        <f>VLOOKUP(A216,PG_FORWARD_SETTLED__1[[#All],[order_id]:[Tax_On_Commission]],109,0)</f>
        <v>12.154999999999999</v>
      </c>
      <c r="E216" s="6">
        <f>VLOOKUP(A216,PG_FORWARD_SETTLED__1[#All],110,0)</f>
        <v>71.98</v>
      </c>
      <c r="F216" s="6">
        <f>VLOOKUP(A216,PG_FORWARD_SETTLED__1[#All],111,0)</f>
        <v>253.239</v>
      </c>
      <c r="G216" s="6">
        <f>VLOOKUP(A216,PG_FORWARD_SETTLED__1[#All],112,0)</f>
        <v>1595.8329999999999</v>
      </c>
      <c r="H216" s="6">
        <f t="shared" si="33"/>
        <v>1342.5939999999998</v>
      </c>
      <c r="I216" s="6">
        <f t="shared" si="34"/>
        <v>673.16700000000014</v>
      </c>
      <c r="J216" s="5">
        <v>0</v>
      </c>
      <c r="K216" s="6" t="s">
        <v>1480</v>
      </c>
      <c r="L216" s="8">
        <v>1595.8329999999999</v>
      </c>
      <c r="M216" s="6" t="s">
        <v>1478</v>
      </c>
      <c r="N216" s="6"/>
      <c r="O216" s="39">
        <v>45917.792361111111</v>
      </c>
    </row>
    <row r="217" spans="1:15" x14ac:dyDescent="0.3">
      <c r="A217" s="6">
        <v>8675166482</v>
      </c>
      <c r="B217" s="6">
        <f>VLOOKUP(A217,PG_FORWARD_SETTLED__1[[order_id]:[Customer_Paid]],107,0)</f>
        <v>2994</v>
      </c>
      <c r="C217" s="6">
        <f>VLOOKUP(A217,PG_FORWARD_SETTLED__1[[order_id]:[Commission]],108,0)</f>
        <v>777.24199999999996</v>
      </c>
      <c r="D217" s="6">
        <f>VLOOKUP(A217,PG_FORWARD_SETTLED__1[[#All],[order_id]:[Tax_On_Commission]],109,0)</f>
        <v>16.039000000000001</v>
      </c>
      <c r="E217" s="6">
        <f>VLOOKUP(A217,PG_FORWARD_SETTLED__1[#All],110,0)</f>
        <v>71.98</v>
      </c>
      <c r="F217" s="6">
        <f>VLOOKUP(A217,PG_FORWARD_SETTLED__1[#All],111,0)</f>
        <v>334.15600000000001</v>
      </c>
      <c r="G217" s="6">
        <f>VLOOKUP(A217,PG_FORWARD_SETTLED__1[#All],112,0)</f>
        <v>2128.7389999999996</v>
      </c>
      <c r="H217" s="6">
        <f t="shared" si="33"/>
        <v>1794.5829999999996</v>
      </c>
      <c r="I217" s="6">
        <f t="shared" si="34"/>
        <v>865.26100000000042</v>
      </c>
      <c r="J217" s="6">
        <f>VLOOKUP(A217,PG_Reverse_Settled__1[#All],103,0)</f>
        <v>197.06</v>
      </c>
      <c r="K217" s="6">
        <f>G217+E217+J217</f>
        <v>2397.7789999999995</v>
      </c>
      <c r="L217" s="7">
        <v>-269.03999999999996</v>
      </c>
      <c r="M217" s="6" t="s">
        <v>1479</v>
      </c>
      <c r="N217" s="6" t="str">
        <f>VLOOKUP(A217,Return!A:L,12,0)</f>
        <v>-</v>
      </c>
      <c r="O217" s="39">
        <v>45916.560416666667</v>
      </c>
    </row>
    <row r="218" spans="1:15" x14ac:dyDescent="0.3">
      <c r="A218" s="6">
        <v>8727645657</v>
      </c>
      <c r="B218" s="6">
        <f>VLOOKUP(A218,PG_FORWARD_SETTLED__1[[order_id]:[Customer_Paid]],107,0)</f>
        <v>3734</v>
      </c>
      <c r="C218" s="6">
        <f>VLOOKUP(A218,PG_FORWARD_SETTLED__1[[order_id]:[Commission]],108,0)</f>
        <v>969.346</v>
      </c>
      <c r="D218" s="6">
        <f>VLOOKUP(A218,PG_FORWARD_SETTLED__1[[#All],[order_id]:[Tax_On_Commission]],109,0)</f>
        <v>18.986000000000001</v>
      </c>
      <c r="E218" s="6">
        <f>VLOOKUP(A218,PG_FORWARD_SETTLED__1[#All],110,0)</f>
        <v>71.98</v>
      </c>
      <c r="F218" s="6">
        <f>VLOOKUP(A218,PG_FORWARD_SETTLED__1[#All],111,0)</f>
        <v>585.42200000000003</v>
      </c>
      <c r="G218" s="6">
        <f>VLOOKUP(A218,PG_FORWARD_SETTLED__1[#All],112,0)</f>
        <v>2673.6880000000001</v>
      </c>
      <c r="H218" s="6">
        <f t="shared" si="33"/>
        <v>2088.2660000000001</v>
      </c>
      <c r="I218" s="6">
        <f t="shared" si="34"/>
        <v>1060.3119999999999</v>
      </c>
      <c r="J218" s="5">
        <v>0</v>
      </c>
      <c r="K218" s="6" t="s">
        <v>1480</v>
      </c>
      <c r="L218" s="8">
        <v>2673.6880000000001</v>
      </c>
      <c r="M218" s="6" t="s">
        <v>1478</v>
      </c>
      <c r="N218" s="6"/>
      <c r="O218" s="39">
        <v>45933.480555555558</v>
      </c>
    </row>
    <row r="219" spans="1:15" x14ac:dyDescent="0.3">
      <c r="A219" s="6">
        <v>8668992574</v>
      </c>
      <c r="B219" s="6">
        <f>VLOOKUP(A219,PG_FORWARD_SETTLED__1[[order_id]:[Customer_Paid]],107,0)</f>
        <v>1818.99</v>
      </c>
      <c r="C219" s="6">
        <f>VLOOKUP(A219,PG_FORWARD_SETTLED__1[[order_id]:[Commission]],108,0)</f>
        <v>536.60199999999998</v>
      </c>
      <c r="D219" s="6">
        <f>VLOOKUP(A219,PG_FORWARD_SETTLED__1[[#All],[order_id]:[Tax_On_Commission]],109,0)</f>
        <v>9.7439999999999998</v>
      </c>
      <c r="E219" s="6">
        <f>VLOOKUP(A219,PG_FORWARD_SETTLED__1[#All],110,0)</f>
        <v>53.1</v>
      </c>
      <c r="F219" s="6">
        <f>VLOOKUP(A219,PG_FORWARD_SETTLED__1[#All],111,0)</f>
        <v>203.02</v>
      </c>
      <c r="G219" s="6">
        <f>VLOOKUP(A219,PG_FORWARD_SETTLED__1[#All],112,0)</f>
        <v>1219.5440000000001</v>
      </c>
      <c r="H219" s="6">
        <f t="shared" si="33"/>
        <v>1016.5240000000001</v>
      </c>
      <c r="I219" s="6">
        <f t="shared" si="34"/>
        <v>599.44599999999991</v>
      </c>
      <c r="J219" s="5">
        <v>0</v>
      </c>
      <c r="K219" s="6" t="s">
        <v>1480</v>
      </c>
      <c r="L219" s="8">
        <v>1219.5440000000001</v>
      </c>
      <c r="M219" s="6" t="s">
        <v>1478</v>
      </c>
      <c r="N219" s="6"/>
      <c r="O219" s="39">
        <v>45915.47152777778</v>
      </c>
    </row>
    <row r="220" spans="1:15" x14ac:dyDescent="0.3">
      <c r="A220" s="6">
        <v>8728421593</v>
      </c>
      <c r="B220" s="6">
        <f>VLOOKUP(A220,PG_FORWARD_SETTLED__1[[order_id]:[Customer_Paid]],107,0)</f>
        <v>2944</v>
      </c>
      <c r="C220" s="6">
        <f>VLOOKUP(A220,PG_FORWARD_SETTLED__1[[order_id]:[Commission]],108,0)</f>
        <v>729.52300000000002</v>
      </c>
      <c r="D220" s="6">
        <f>VLOOKUP(A220,PG_FORWARD_SETTLED__1[[#All],[order_id]:[Tax_On_Commission]],109,0)</f>
        <v>14.969999999999999</v>
      </c>
      <c r="E220" s="6">
        <f>VLOOKUP(A220,PG_FORWARD_SETTLED__1[#All],110,0)</f>
        <v>71.98</v>
      </c>
      <c r="F220" s="6">
        <f>VLOOKUP(A220,PG_FORWARD_SETTLED__1[#All],111,0)</f>
        <v>461.565</v>
      </c>
      <c r="G220" s="6">
        <f>VLOOKUP(A220,PG_FORWARD_SETTLED__1[#All],112,0)</f>
        <v>2127.527</v>
      </c>
      <c r="H220" s="6">
        <f t="shared" si="33"/>
        <v>1665.962</v>
      </c>
      <c r="I220" s="6">
        <f t="shared" si="34"/>
        <v>816.47299999999996</v>
      </c>
      <c r="J220" s="5">
        <v>0</v>
      </c>
      <c r="K220" s="6" t="s">
        <v>1480</v>
      </c>
      <c r="L220" s="8">
        <v>2127.527</v>
      </c>
      <c r="M220" s="6" t="s">
        <v>1478</v>
      </c>
      <c r="N220" s="6"/>
      <c r="O220" s="39">
        <v>45933.480555555558</v>
      </c>
    </row>
    <row r="221" spans="1:15" x14ac:dyDescent="0.3">
      <c r="A221" s="6">
        <v>8741151636</v>
      </c>
      <c r="B221" s="6">
        <f>VLOOKUP(A221,PG_FORWARD_SETTLED__1[[order_id]:[Customer_Paid]],107,0)</f>
        <v>2256</v>
      </c>
      <c r="C221" s="6">
        <f>VLOOKUP(A221,PG_FORWARD_SETTLED__1[[order_id]:[Commission]],108,0)</f>
        <v>559.03700000000003</v>
      </c>
      <c r="D221" s="6">
        <f>VLOOKUP(A221,PG_FORWARD_SETTLED__1[[#All],[order_id]:[Tax_On_Commission]],109,0)</f>
        <v>12.891999999999999</v>
      </c>
      <c r="E221" s="6">
        <f>VLOOKUP(A221,PG_FORWARD_SETTLED__1[#All],110,0)</f>
        <v>71.98</v>
      </c>
      <c r="F221" s="6">
        <f>VLOOKUP(A221,PG_FORWARD_SETTLED__1[#All],111,0)</f>
        <v>118.163</v>
      </c>
      <c r="G221" s="6">
        <f>VLOOKUP(A221,PG_FORWARD_SETTLED__1[#All],112,0)</f>
        <v>1612.0909999999999</v>
      </c>
      <c r="H221" s="6">
        <f t="shared" si="33"/>
        <v>1493.9279999999999</v>
      </c>
      <c r="I221" s="6">
        <f t="shared" si="34"/>
        <v>643.90900000000011</v>
      </c>
      <c r="J221" s="6">
        <f>VLOOKUP(A221,PG_Reverse_Settled__1[#All],103,0)</f>
        <v>132.16</v>
      </c>
      <c r="K221" s="6">
        <f>G221+E221+J221</f>
        <v>1816.231</v>
      </c>
      <c r="L221" s="7">
        <v>-204.1400000000001</v>
      </c>
      <c r="M221" s="6" t="s">
        <v>1479</v>
      </c>
      <c r="N221" s="6" t="str">
        <f>VLOOKUP(A221,Return!A:L,12,0)</f>
        <v>Size too small</v>
      </c>
      <c r="O221" s="39">
        <v>45938.423611111109</v>
      </c>
    </row>
    <row r="222" spans="1:15" x14ac:dyDescent="0.3">
      <c r="A222" s="6">
        <v>8730206965</v>
      </c>
      <c r="B222" s="6">
        <f>VLOOKUP(A222,PG_FORWARD_SETTLED__1[[order_id]:[Customer_Paid]],107,0)</f>
        <v>2938</v>
      </c>
      <c r="C222" s="6">
        <f>VLOOKUP(A222,PG_FORWARD_SETTLED__1[[order_id]:[Commission]],108,0)</f>
        <v>728.03599999999994</v>
      </c>
      <c r="D222" s="6">
        <f>VLOOKUP(A222,PG_FORWARD_SETTLED__1[[#All],[order_id]:[Tax_On_Commission]],109,0)</f>
        <v>14.939</v>
      </c>
      <c r="E222" s="6">
        <f>VLOOKUP(A222,PG_FORWARD_SETTLED__1[#All],110,0)</f>
        <v>71.98</v>
      </c>
      <c r="F222" s="6">
        <f>VLOOKUP(A222,PG_FORWARD_SETTLED__1[#All],111,0)</f>
        <v>460.61900000000003</v>
      </c>
      <c r="G222" s="6">
        <f>VLOOKUP(A222,PG_FORWARD_SETTLED__1[#All],112,0)</f>
        <v>2123.0450000000001</v>
      </c>
      <c r="H222" s="6">
        <f t="shared" si="33"/>
        <v>1662.4259999999999</v>
      </c>
      <c r="I222" s="6">
        <f t="shared" si="34"/>
        <v>814.95499999999993</v>
      </c>
      <c r="J222" s="5">
        <v>0</v>
      </c>
      <c r="K222" s="6" t="s">
        <v>1480</v>
      </c>
      <c r="L222" s="8">
        <v>2123.0450000000001</v>
      </c>
      <c r="M222" s="6" t="s">
        <v>1478</v>
      </c>
      <c r="N222" s="6"/>
      <c r="O222" s="39">
        <v>45933.806250000001</v>
      </c>
    </row>
    <row r="223" spans="1:15" x14ac:dyDescent="0.3">
      <c r="A223" s="6">
        <v>8740248073</v>
      </c>
      <c r="B223" s="6">
        <f>VLOOKUP(A223,PG_FORWARD_SETTLED__1[[order_id]:[Customer_Paid]],107,0)</f>
        <v>5506</v>
      </c>
      <c r="C223" s="6">
        <f>VLOOKUP(A223,PG_FORWARD_SETTLED__1[[order_id]:[Commission]],108,0)</f>
        <v>1689.241</v>
      </c>
      <c r="D223" s="6">
        <f>VLOOKUP(A223,PG_FORWARD_SETTLED__1[[#All],[order_id]:[Tax_On_Commission]],109,0)</f>
        <v>27.997</v>
      </c>
      <c r="E223" s="6">
        <f>VLOOKUP(A223,PG_FORWARD_SETTLED__1[#All],110,0)</f>
        <v>71.98</v>
      </c>
      <c r="F223" s="6">
        <f>VLOOKUP(A223,PG_FORWARD_SETTLED__1[#All],111,0)</f>
        <v>863.23099999999999</v>
      </c>
      <c r="G223" s="6">
        <f>VLOOKUP(A223,PG_FORWARD_SETTLED__1[#All],112,0)</f>
        <v>3716.7820000000002</v>
      </c>
      <c r="H223" s="6">
        <f t="shared" si="33"/>
        <v>2853.5510000000004</v>
      </c>
      <c r="I223" s="6">
        <f t="shared" si="34"/>
        <v>1789.2179999999998</v>
      </c>
      <c r="J223" s="5">
        <v>0</v>
      </c>
      <c r="K223" s="6" t="s">
        <v>1480</v>
      </c>
      <c r="L223" s="8">
        <v>3716.7820000000002</v>
      </c>
      <c r="M223" s="6" t="s">
        <v>1478</v>
      </c>
      <c r="N223" s="6"/>
      <c r="O223" s="39">
        <v>45937.539583333331</v>
      </c>
    </row>
    <row r="224" spans="1:15" x14ac:dyDescent="0.3">
      <c r="A224" s="6">
        <v>8728456365</v>
      </c>
      <c r="B224" s="6">
        <f>VLOOKUP(A224,PG_FORWARD_SETTLED__1[[order_id]:[Customer_Paid]],107,0)</f>
        <v>4068.99</v>
      </c>
      <c r="C224" s="6">
        <f>VLOOKUP(A224,PG_FORWARD_SETTLED__1[[order_id]:[Commission]],108,0)</f>
        <v>1008.296</v>
      </c>
      <c r="D224" s="6">
        <f>VLOOKUP(A224,PG_FORWARD_SETTLED__1[[#All],[order_id]:[Tax_On_Commission]],109,0)</f>
        <v>20.689</v>
      </c>
      <c r="E224" s="6">
        <f>VLOOKUP(A224,PG_FORWARD_SETTLED__1[#All],110,0)</f>
        <v>71.98</v>
      </c>
      <c r="F224" s="6">
        <f>VLOOKUP(A224,PG_FORWARD_SETTLED__1[#All],111,0)</f>
        <v>637.94100000000003</v>
      </c>
      <c r="G224" s="6">
        <f>VLOOKUP(A224,PG_FORWARD_SETTLED__1[#All],112,0)</f>
        <v>2968.0249999999996</v>
      </c>
      <c r="H224" s="6">
        <f t="shared" si="33"/>
        <v>2330.0839999999998</v>
      </c>
      <c r="I224" s="6">
        <f t="shared" si="34"/>
        <v>1100.9650000000001</v>
      </c>
      <c r="J224" s="5">
        <v>0</v>
      </c>
      <c r="K224" s="6" t="s">
        <v>1480</v>
      </c>
      <c r="L224" s="8">
        <v>2968.0249999999996</v>
      </c>
      <c r="M224" s="6" t="s">
        <v>1478</v>
      </c>
      <c r="N224" s="6"/>
      <c r="O224" s="39">
        <v>45933.480555555558</v>
      </c>
    </row>
    <row r="225" spans="1:15" x14ac:dyDescent="0.3">
      <c r="A225" s="6">
        <v>8659518257</v>
      </c>
      <c r="B225" s="6">
        <f>VLOOKUP(A225,PG_FORWARD_SETTLED__1[[order_id]:[Customer_Paid]],107,0)</f>
        <v>2556</v>
      </c>
      <c r="C225" s="6">
        <f>VLOOKUP(A225,PG_FORWARD_SETTLED__1[[order_id]:[Commission]],108,0)</f>
        <v>633.37699999999995</v>
      </c>
      <c r="D225" s="6">
        <f>VLOOKUP(A225,PG_FORWARD_SETTLED__1[[#All],[order_id]:[Tax_On_Commission]],109,0)</f>
        <v>13.693</v>
      </c>
      <c r="E225" s="6">
        <f>VLOOKUP(A225,PG_FORWARD_SETTLED__1[#All],110,0)</f>
        <v>71.98</v>
      </c>
      <c r="F225" s="6">
        <f>VLOOKUP(A225,PG_FORWARD_SETTLED__1[#All],111,0)</f>
        <v>285.27100000000002</v>
      </c>
      <c r="G225" s="6">
        <f>VLOOKUP(A225,PG_FORWARD_SETTLED__1[#All],112,0)</f>
        <v>1836.95</v>
      </c>
      <c r="H225" s="6">
        <f t="shared" si="33"/>
        <v>1551.6790000000001</v>
      </c>
      <c r="I225" s="6">
        <f t="shared" si="34"/>
        <v>719.05</v>
      </c>
      <c r="J225" s="5">
        <v>0</v>
      </c>
      <c r="K225" s="6" t="s">
        <v>1480</v>
      </c>
      <c r="L225" s="8">
        <v>1836.95</v>
      </c>
      <c r="M225" s="6" t="s">
        <v>1478</v>
      </c>
      <c r="N225" s="6"/>
      <c r="O225" s="39">
        <v>45911.459027777775</v>
      </c>
    </row>
    <row r="226" spans="1:15" x14ac:dyDescent="0.3">
      <c r="A226" s="6">
        <v>8673430085</v>
      </c>
      <c r="B226" s="6">
        <f>VLOOKUP(A226,PG_FORWARD_SETTLED__1[[order_id]:[Customer_Paid]],107,0)</f>
        <v>3214</v>
      </c>
      <c r="C226" s="6">
        <f>VLOOKUP(A226,PG_FORWARD_SETTLED__1[[order_id]:[Commission]],108,0)</f>
        <v>796.42899999999997</v>
      </c>
      <c r="D226" s="6">
        <f>VLOOKUP(A226,PG_FORWARD_SETTLED__1[[#All],[order_id]:[Tax_On_Commission]],109,0)</f>
        <v>17.218</v>
      </c>
      <c r="E226" s="6">
        <f>VLOOKUP(A226,PG_FORWARD_SETTLED__1[#All],110,0)</f>
        <v>71.98</v>
      </c>
      <c r="F226" s="6">
        <f>VLOOKUP(A226,PG_FORWARD_SETTLED__1[#All],111,0)</f>
        <v>358.70800000000003</v>
      </c>
      <c r="G226" s="6">
        <f>VLOOKUP(A226,PG_FORWARD_SETTLED__1[#All],112,0)</f>
        <v>2328.373</v>
      </c>
      <c r="H226" s="6">
        <f t="shared" si="33"/>
        <v>1969.665</v>
      </c>
      <c r="I226" s="6">
        <f t="shared" si="34"/>
        <v>885.62699999999995</v>
      </c>
      <c r="J226" s="5">
        <v>0</v>
      </c>
      <c r="K226" s="6" t="s">
        <v>1480</v>
      </c>
      <c r="L226" s="8">
        <v>2328.373</v>
      </c>
      <c r="M226" s="6" t="s">
        <v>1478</v>
      </c>
      <c r="N226" s="6"/>
      <c r="O226" s="39">
        <v>45916.459722222222</v>
      </c>
    </row>
    <row r="227" spans="1:15" x14ac:dyDescent="0.3">
      <c r="A227" s="6">
        <v>8752302650</v>
      </c>
      <c r="B227" s="6">
        <f>VLOOKUP(A227,PG_FORWARD_SETTLED__1[[order_id]:[Customer_Paid]],107,0)</f>
        <v>3394</v>
      </c>
      <c r="C227" s="6">
        <f>VLOOKUP(A227,PG_FORWARD_SETTLED__1[[order_id]:[Commission]],108,0)</f>
        <v>720.88599999999997</v>
      </c>
      <c r="D227" s="6">
        <f>VLOOKUP(A227,PG_FORWARD_SETTLED__1[[#All],[order_id]:[Tax_On_Commission]],109,0)</f>
        <v>17.257000000000001</v>
      </c>
      <c r="E227" s="6">
        <f>VLOOKUP(A227,PG_FORWARD_SETTLED__1[#All],110,0)</f>
        <v>71.98</v>
      </c>
      <c r="F227" s="6">
        <f>VLOOKUP(A227,PG_FORWARD_SETTLED__1[#All],111,0)</f>
        <v>532.11099999999999</v>
      </c>
      <c r="G227" s="6">
        <f>VLOOKUP(A227,PG_FORWARD_SETTLED__1[#All],112,0)</f>
        <v>2583.877</v>
      </c>
      <c r="H227" s="6">
        <f t="shared" si="33"/>
        <v>2051.7660000000001</v>
      </c>
      <c r="I227" s="6">
        <f t="shared" si="34"/>
        <v>810.12300000000005</v>
      </c>
      <c r="J227" s="6">
        <f>VLOOKUP(A227,PG_Reverse_Settled__1[#All],103,0)</f>
        <v>132.16</v>
      </c>
      <c r="K227" s="6">
        <f t="shared" ref="K227:K232" si="37">G227+E227+J227</f>
        <v>2788.0169999999998</v>
      </c>
      <c r="L227" s="7">
        <v>-204.13999999999987</v>
      </c>
      <c r="M227" s="6" t="s">
        <v>1479</v>
      </c>
      <c r="N227" s="6" t="str">
        <f>VLOOKUP(A227,Return!A:L,12,0)</f>
        <v>-</v>
      </c>
      <c r="O227" s="39">
        <v>45943.449305555558</v>
      </c>
    </row>
    <row r="228" spans="1:15" x14ac:dyDescent="0.3">
      <c r="A228" s="6">
        <v>8672975238</v>
      </c>
      <c r="B228" s="6">
        <f>VLOOKUP(A228,PG_FORWARD_SETTLED__1[[order_id]:[Customer_Paid]],107,0)</f>
        <v>2719</v>
      </c>
      <c r="C228" s="6">
        <f>VLOOKUP(A228,PG_FORWARD_SETTLED__1[[order_id]:[Commission]],108,0)</f>
        <v>866.27300000000002</v>
      </c>
      <c r="D228" s="6">
        <f>VLOOKUP(A228,PG_FORWARD_SETTLED__1[[#All],[order_id]:[Tax_On_Commission]],109,0)</f>
        <v>14.565999999999999</v>
      </c>
      <c r="E228" s="6">
        <f>VLOOKUP(A228,PG_FORWARD_SETTLED__1[#All],110,0)</f>
        <v>71.98</v>
      </c>
      <c r="F228" s="6">
        <f>VLOOKUP(A228,PG_FORWARD_SETTLED__1[#All],111,0)</f>
        <v>303.45799999999997</v>
      </c>
      <c r="G228" s="6">
        <f>VLOOKUP(A228,PG_FORWARD_SETTLED__1[#All],112,0)</f>
        <v>1766.1809999999998</v>
      </c>
      <c r="H228" s="6">
        <f t="shared" si="33"/>
        <v>1462.723</v>
      </c>
      <c r="I228" s="6">
        <f t="shared" si="34"/>
        <v>952.81900000000019</v>
      </c>
      <c r="J228" s="6">
        <f>VLOOKUP(A228,PG_Reverse_Settled__1[#All],103,0)</f>
        <v>197.06</v>
      </c>
      <c r="K228" s="6">
        <f t="shared" si="37"/>
        <v>2035.2209999999998</v>
      </c>
      <c r="L228" s="7">
        <v>-269.03999999999996</v>
      </c>
      <c r="M228" s="6" t="s">
        <v>1479</v>
      </c>
      <c r="N228" s="6" t="str">
        <f>VLOOKUP(A228,Return!A:L,12,0)</f>
        <v>-</v>
      </c>
      <c r="O228" s="39">
        <v>45916.459722222222</v>
      </c>
    </row>
    <row r="229" spans="1:15" x14ac:dyDescent="0.3">
      <c r="A229" s="6">
        <v>8682749335</v>
      </c>
      <c r="B229" s="6">
        <f>VLOOKUP(A229,PG_FORWARD_SETTLED__1[[order_id]:[Customer_Paid]],107,0)</f>
        <v>3294</v>
      </c>
      <c r="C229" s="6">
        <f>VLOOKUP(A229,PG_FORWARD_SETTLED__1[[order_id]:[Commission]],108,0)</f>
        <v>699.64599999999996</v>
      </c>
      <c r="D229" s="6">
        <f>VLOOKUP(A229,PG_FORWARD_SETTLED__1[[#All],[order_id]:[Tax_On_Commission]],109,0)</f>
        <v>17.646000000000001</v>
      </c>
      <c r="E229" s="6">
        <f>VLOOKUP(A229,PG_FORWARD_SETTLED__1[#All],110,0)</f>
        <v>71.98</v>
      </c>
      <c r="F229" s="6">
        <f>VLOOKUP(A229,PG_FORWARD_SETTLED__1[#All],111,0)</f>
        <v>367.63499999999999</v>
      </c>
      <c r="G229" s="6">
        <f>VLOOKUP(A229,PG_FORWARD_SETTLED__1[#All],112,0)</f>
        <v>2504.7280000000001</v>
      </c>
      <c r="H229" s="6">
        <f t="shared" si="33"/>
        <v>2137.0929999999998</v>
      </c>
      <c r="I229" s="6">
        <f t="shared" si="34"/>
        <v>789.27199999999993</v>
      </c>
      <c r="J229" s="6">
        <f>VLOOKUP(A229,PG_Reverse_Settled__1[#All],103,0)</f>
        <v>197.06</v>
      </c>
      <c r="K229" s="6">
        <f t="shared" si="37"/>
        <v>2773.768</v>
      </c>
      <c r="L229" s="7">
        <v>-269.03999999999996</v>
      </c>
      <c r="M229" s="6" t="s">
        <v>1479</v>
      </c>
      <c r="N229" s="6" t="str">
        <f>VLOOKUP(A229,Return!A:L,12,0)</f>
        <v>Size too big</v>
      </c>
      <c r="O229" s="39">
        <v>45920.473611111112</v>
      </c>
    </row>
    <row r="230" spans="1:15" x14ac:dyDescent="0.3">
      <c r="A230" s="6">
        <v>8655681370</v>
      </c>
      <c r="B230" s="6">
        <f>VLOOKUP(A230,PG_FORWARD_SETTLED__1[[order_id]:[Customer_Paid]],107,0)</f>
        <v>2944</v>
      </c>
      <c r="C230" s="6">
        <f>VLOOKUP(A230,PG_FORWARD_SETTLED__1[[order_id]:[Commission]],108,0)</f>
        <v>729.52300000000002</v>
      </c>
      <c r="D230" s="6">
        <f>VLOOKUP(A230,PG_FORWARD_SETTLED__1[[#All],[order_id]:[Tax_On_Commission]],109,0)</f>
        <v>15.772</v>
      </c>
      <c r="E230" s="6">
        <f>VLOOKUP(A230,PG_FORWARD_SETTLED__1[#All],110,0)</f>
        <v>71.98</v>
      </c>
      <c r="F230" s="6">
        <f>VLOOKUP(A230,PG_FORWARD_SETTLED__1[#All],111,0)</f>
        <v>328.57299999999998</v>
      </c>
      <c r="G230" s="6">
        <f>VLOOKUP(A230,PG_FORWARD_SETTLED__1[#All],112,0)</f>
        <v>2126.7249999999999</v>
      </c>
      <c r="H230" s="6">
        <f t="shared" si="33"/>
        <v>1798.152</v>
      </c>
      <c r="I230" s="6">
        <f t="shared" si="34"/>
        <v>817.27500000000009</v>
      </c>
      <c r="J230" s="6">
        <f>VLOOKUP(A230,PG_Reverse_Settled__1[#All],103,0)</f>
        <v>197.06</v>
      </c>
      <c r="K230" s="6">
        <f t="shared" si="37"/>
        <v>2395.7649999999999</v>
      </c>
      <c r="L230" s="7">
        <v>-269.03999999999996</v>
      </c>
      <c r="M230" s="6" t="s">
        <v>1479</v>
      </c>
      <c r="N230" s="6" t="str">
        <f>VLOOKUP(A230,Return!A:L,12,0)</f>
        <v>-</v>
      </c>
      <c r="O230" s="39">
        <v>45908.48333333333</v>
      </c>
    </row>
    <row r="231" spans="1:15" x14ac:dyDescent="0.3">
      <c r="A231" s="6">
        <v>8754245409</v>
      </c>
      <c r="B231" s="6">
        <f>VLOOKUP(A231,PG_FORWARD_SETTLED__1[[order_id]:[Customer_Paid]],107,0)</f>
        <v>2886</v>
      </c>
      <c r="C231" s="6">
        <f>VLOOKUP(A231,PG_FORWARD_SETTLED__1[[order_id]:[Commission]],108,0)</f>
        <v>612.98599999999999</v>
      </c>
      <c r="D231" s="6">
        <f>VLOOKUP(A231,PG_FORWARD_SETTLED__1[[#All],[order_id]:[Tax_On_Commission]],109,0)</f>
        <v>14.674999999999999</v>
      </c>
      <c r="E231" s="6">
        <f>VLOOKUP(A231,PG_FORWARD_SETTLED__1[#All],110,0)</f>
        <v>71.98</v>
      </c>
      <c r="F231" s="6">
        <f>VLOOKUP(A231,PG_FORWARD_SETTLED__1[#All],111,0)</f>
        <v>452.46899999999999</v>
      </c>
      <c r="G231" s="6">
        <f>VLOOKUP(A231,PG_FORWARD_SETTLED__1[#All],112,0)</f>
        <v>2186.3589999999999</v>
      </c>
      <c r="H231" s="6">
        <f t="shared" si="33"/>
        <v>1733.8899999999999</v>
      </c>
      <c r="I231" s="6">
        <f t="shared" si="34"/>
        <v>699.64100000000008</v>
      </c>
      <c r="J231" s="6">
        <f>VLOOKUP(A231,PG_Reverse_Settled__1[#All],103,0)</f>
        <v>107.38</v>
      </c>
      <c r="K231" s="6">
        <f t="shared" si="37"/>
        <v>2365.7190000000001</v>
      </c>
      <c r="L231" s="7">
        <v>-179.36000000000013</v>
      </c>
      <c r="M231" s="6" t="s">
        <v>1479</v>
      </c>
      <c r="N231" s="6" t="str">
        <f>VLOOKUP(A231,Return!A:L,12,0)</f>
        <v>I did not like the fit</v>
      </c>
      <c r="O231" s="39">
        <v>45944.447916666664</v>
      </c>
    </row>
    <row r="232" spans="1:15" x14ac:dyDescent="0.3">
      <c r="A232" s="6">
        <v>8739996073</v>
      </c>
      <c r="B232" s="6">
        <f>VLOOKUP(A232,PG_FORWARD_SETTLED__1[[order_id]:[Customer_Paid]],107,0)</f>
        <v>3143</v>
      </c>
      <c r="C232" s="6">
        <f>VLOOKUP(A232,PG_FORWARD_SETTLED__1[[order_id]:[Commission]],108,0)</f>
        <v>667.57299999999998</v>
      </c>
      <c r="D232" s="6">
        <f>VLOOKUP(A232,PG_FORWARD_SETTLED__1[[#All],[order_id]:[Tax_On_Commission]],109,0)</f>
        <v>15.981999999999999</v>
      </c>
      <c r="E232" s="6">
        <f>VLOOKUP(A232,PG_FORWARD_SETTLED__1[#All],110,0)</f>
        <v>71.98</v>
      </c>
      <c r="F232" s="6">
        <f>VLOOKUP(A232,PG_FORWARD_SETTLED__1[#All],111,0)</f>
        <v>492.75799999999998</v>
      </c>
      <c r="G232" s="6">
        <f>VLOOKUP(A232,PG_FORWARD_SETTLED__1[#All],112,0)</f>
        <v>2387.4650000000001</v>
      </c>
      <c r="H232" s="6">
        <f t="shared" si="33"/>
        <v>1894.7070000000001</v>
      </c>
      <c r="I232" s="6">
        <f t="shared" si="34"/>
        <v>755.53499999999985</v>
      </c>
      <c r="J232" s="6">
        <f>VLOOKUP(A232,PG_Reverse_Settled__1[#All],103,0)</f>
        <v>132.16</v>
      </c>
      <c r="K232" s="6">
        <f t="shared" si="37"/>
        <v>2591.605</v>
      </c>
      <c r="L232" s="7">
        <v>-204.13999999999987</v>
      </c>
      <c r="M232" s="6" t="s">
        <v>1479</v>
      </c>
      <c r="N232" s="6" t="str">
        <f>VLOOKUP(A232,Return!A:L,12,0)</f>
        <v>I did not like the fit</v>
      </c>
      <c r="O232" s="39">
        <v>45937.468055555553</v>
      </c>
    </row>
    <row r="233" spans="1:15" x14ac:dyDescent="0.3">
      <c r="A233" s="6">
        <v>8661360320</v>
      </c>
      <c r="B233" s="6">
        <f>VLOOKUP(A233,PG_FORWARD_SETTLED__1[[order_id]:[Customer_Paid]],107,0)</f>
        <v>3794</v>
      </c>
      <c r="C233" s="6">
        <f>VLOOKUP(A233,PG_FORWARD_SETTLED__1[[order_id]:[Commission]],108,0)</f>
        <v>940.15300000000002</v>
      </c>
      <c r="D233" s="6">
        <f>VLOOKUP(A233,PG_FORWARD_SETTLED__1[[#All],[order_id]:[Tax_On_Commission]],109,0)</f>
        <v>20.325000000000003</v>
      </c>
      <c r="E233" s="6">
        <f>VLOOKUP(A233,PG_FORWARD_SETTLED__1[#All],110,0)</f>
        <v>71.98</v>
      </c>
      <c r="F233" s="6">
        <f>VLOOKUP(A233,PG_FORWARD_SETTLED__1[#All],111,0)</f>
        <v>423.43700000000001</v>
      </c>
      <c r="G233" s="6">
        <f>VLOOKUP(A233,PG_FORWARD_SETTLED__1[#All],112,0)</f>
        <v>2761.5419999999999</v>
      </c>
      <c r="H233" s="6">
        <f t="shared" si="33"/>
        <v>2338.105</v>
      </c>
      <c r="I233" s="6">
        <f t="shared" si="34"/>
        <v>1032.4580000000001</v>
      </c>
      <c r="J233" s="5">
        <v>0</v>
      </c>
      <c r="K233" s="6" t="s">
        <v>1480</v>
      </c>
      <c r="L233" s="8">
        <v>2761.5419999999999</v>
      </c>
      <c r="M233" s="6" t="s">
        <v>1478</v>
      </c>
      <c r="N233" s="6"/>
      <c r="O233" s="39">
        <v>45911.783333333333</v>
      </c>
    </row>
    <row r="234" spans="1:15" x14ac:dyDescent="0.3">
      <c r="A234" s="6">
        <v>8697803935</v>
      </c>
      <c r="B234" s="6">
        <f>VLOOKUP(A234,PG_FORWARD_SETTLED__1[[order_id]:[Customer_Paid]],107,0)</f>
        <v>2244</v>
      </c>
      <c r="C234" s="6">
        <f>VLOOKUP(A234,PG_FORWARD_SETTLED__1[[order_id]:[Commission]],108,0)</f>
        <v>582.54200000000003</v>
      </c>
      <c r="D234" s="6">
        <f>VLOOKUP(A234,PG_FORWARD_SETTLED__1[[#All],[order_id]:[Tax_On_Commission]],109,0)</f>
        <v>12.823</v>
      </c>
      <c r="E234" s="6">
        <f>VLOOKUP(A234,PG_FORWARD_SETTLED__1[#All],110,0)</f>
        <v>71.98</v>
      </c>
      <c r="F234" s="6">
        <f>VLOOKUP(A234,PG_FORWARD_SETTLED__1[#All],111,0)</f>
        <v>117.54599999999999</v>
      </c>
      <c r="G234" s="6">
        <f>VLOOKUP(A234,PG_FORWARD_SETTLED__1[#All],112,0)</f>
        <v>1576.655</v>
      </c>
      <c r="H234" s="6">
        <f t="shared" si="33"/>
        <v>1459.1089999999999</v>
      </c>
      <c r="I234" s="6">
        <f t="shared" si="34"/>
        <v>667.34500000000003</v>
      </c>
      <c r="J234" s="5">
        <v>0</v>
      </c>
      <c r="K234" s="6" t="s">
        <v>1480</v>
      </c>
      <c r="L234" s="8">
        <v>1576.655</v>
      </c>
      <c r="M234" s="6" t="s">
        <v>1478</v>
      </c>
      <c r="N234" s="6"/>
      <c r="O234" s="39">
        <v>45922.779861111114</v>
      </c>
    </row>
    <row r="235" spans="1:15" x14ac:dyDescent="0.3">
      <c r="A235" s="6">
        <v>8694412952</v>
      </c>
      <c r="B235" s="6">
        <f>VLOOKUP(A235,PG_FORWARD_SETTLED__1[[order_id]:[Customer_Paid]],107,0)</f>
        <v>3788.98</v>
      </c>
      <c r="C235" s="6">
        <f>VLOOKUP(A235,PG_FORWARD_SETTLED__1[[order_id]:[Commission]],108,0)</f>
        <v>938.90899999999999</v>
      </c>
      <c r="D235" s="6">
        <f>VLOOKUP(A235,PG_FORWARD_SETTLED__1[[#All],[order_id]:[Tax_On_Commission]],109,0)</f>
        <v>19.265999999999998</v>
      </c>
      <c r="E235" s="6">
        <f>VLOOKUP(A235,PG_FORWARD_SETTLED__1[#All],110,0)</f>
        <v>71.98</v>
      </c>
      <c r="F235" s="6">
        <f>VLOOKUP(A235,PG_FORWARD_SETTLED__1[#All],111,0)</f>
        <v>594.03499999999997</v>
      </c>
      <c r="G235" s="6">
        <f>VLOOKUP(A235,PG_FORWARD_SETTLED__1[#All],112,0)</f>
        <v>2758.8249999999998</v>
      </c>
      <c r="H235" s="6">
        <f t="shared" si="33"/>
        <v>2164.79</v>
      </c>
      <c r="I235" s="6">
        <f t="shared" si="34"/>
        <v>1030.1550000000002</v>
      </c>
      <c r="J235" s="6">
        <f>VLOOKUP(A235,PG_Reverse_Settled__1[#All],103,0)</f>
        <v>107.38</v>
      </c>
      <c r="K235" s="6">
        <f t="shared" ref="K235:K239" si="38">G235+E235+J235</f>
        <v>2938.1849999999999</v>
      </c>
      <c r="L235" s="7">
        <v>-179.36000000000013</v>
      </c>
      <c r="M235" s="6" t="s">
        <v>1479</v>
      </c>
      <c r="N235" s="6" t="str">
        <f>VLOOKUP(A235,Return!A:L,12,0)</f>
        <v>Found a better price elsewhere</v>
      </c>
      <c r="O235" s="39">
        <v>45922.443055555559</v>
      </c>
    </row>
    <row r="236" spans="1:15" x14ac:dyDescent="0.3">
      <c r="A236" s="6">
        <v>8710495331</v>
      </c>
      <c r="B236" s="6">
        <f>VLOOKUP(A236,PG_FORWARD_SETTLED__1[[order_id]:[Customer_Paid]],107,0)</f>
        <v>2149.9900000000002</v>
      </c>
      <c r="C236" s="6">
        <f>VLOOKUP(A236,PG_FORWARD_SETTLED__1[[order_id]:[Commission]],108,0)</f>
        <v>684.98699999999997</v>
      </c>
      <c r="D236" s="6">
        <f>VLOOKUP(A236,PG_FORWARD_SETTLED__1[[#All],[order_id]:[Tax_On_Commission]],109,0)</f>
        <v>12.286</v>
      </c>
      <c r="E236" s="6">
        <f>VLOOKUP(A236,PG_FORWARD_SETTLED__1[#All],110,0)</f>
        <v>71.97999999999999</v>
      </c>
      <c r="F236" s="6">
        <f>VLOOKUP(A236,PG_FORWARD_SETTLED__1[#All],111,0)</f>
        <v>112.61799999999999</v>
      </c>
      <c r="G236" s="6">
        <f>VLOOKUP(A236,PG_FORWARD_SETTLED__1[#All],112,0)</f>
        <v>1380.7370000000001</v>
      </c>
      <c r="H236" s="6">
        <f t="shared" si="33"/>
        <v>1268.1190000000001</v>
      </c>
      <c r="I236" s="6">
        <f t="shared" si="34"/>
        <v>769.25300000000016</v>
      </c>
      <c r="J236" s="6">
        <f>VLOOKUP(A236,PG_Reverse_Settled__1[#All],103,0)</f>
        <v>197.06</v>
      </c>
      <c r="K236" s="6">
        <f t="shared" si="38"/>
        <v>1649.777</v>
      </c>
      <c r="L236" s="7">
        <v>-269.03999999999996</v>
      </c>
      <c r="M236" s="6" t="s">
        <v>1479</v>
      </c>
      <c r="N236" s="6" t="str">
        <f>VLOOKUP(A236,Return!A:L,12,0)</f>
        <v>I did not like the fit</v>
      </c>
      <c r="O236" s="39">
        <v>45926.446527777778</v>
      </c>
    </row>
    <row r="237" spans="1:15" x14ac:dyDescent="0.3">
      <c r="A237" s="6">
        <v>8679284151</v>
      </c>
      <c r="B237" s="6">
        <f>VLOOKUP(A237,PG_FORWARD_SETTLED__1[[order_id]:[Customer_Paid]],107,0)</f>
        <v>2993.98</v>
      </c>
      <c r="C237" s="6">
        <f>VLOOKUP(A237,PG_FORWARD_SETTLED__1[[order_id]:[Commission]],108,0)</f>
        <v>635.92100000000005</v>
      </c>
      <c r="D237" s="6">
        <f>VLOOKUP(A237,PG_FORWARD_SETTLED__1[[#All],[order_id]:[Tax_On_Commission]],109,0)</f>
        <v>16.039000000000001</v>
      </c>
      <c r="E237" s="6">
        <f>VLOOKUP(A237,PG_FORWARD_SETTLED__1[#All],110,0)</f>
        <v>71.98</v>
      </c>
      <c r="F237" s="6">
        <f>VLOOKUP(A237,PG_FORWARD_SETTLED__1[#All],111,0)</f>
        <v>334.14599999999996</v>
      </c>
      <c r="G237" s="6">
        <f>VLOOKUP(A237,PG_FORWARD_SETTLED__1[#All],112,0)</f>
        <v>2270.04</v>
      </c>
      <c r="H237" s="6">
        <f t="shared" si="33"/>
        <v>1935.894</v>
      </c>
      <c r="I237" s="6">
        <f t="shared" si="34"/>
        <v>723.94</v>
      </c>
      <c r="J237" s="6">
        <f>VLOOKUP(A237,PG_Reverse_Settled__1[#All],103,0)</f>
        <v>132.16</v>
      </c>
      <c r="K237" s="6">
        <f t="shared" si="38"/>
        <v>2474.1799999999998</v>
      </c>
      <c r="L237" s="7">
        <v>-204.13999999999987</v>
      </c>
      <c r="M237" s="6" t="s">
        <v>1479</v>
      </c>
      <c r="N237" s="6" t="str">
        <f>VLOOKUP(A237,Return!A:L,12,0)</f>
        <v>-</v>
      </c>
      <c r="O237" s="39">
        <v>45918.445138888892</v>
      </c>
    </row>
    <row r="238" spans="1:15" x14ac:dyDescent="0.3">
      <c r="A238" s="6">
        <v>8738769838</v>
      </c>
      <c r="B238" s="6">
        <f>VLOOKUP(A238,PG_FORWARD_SETTLED__1[[order_id]:[Customer_Paid]],107,0)</f>
        <v>2150</v>
      </c>
      <c r="C238" s="6">
        <f>VLOOKUP(A238,PG_FORWARD_SETTLED__1[[order_id]:[Commission]],108,0)</f>
        <v>684.99</v>
      </c>
      <c r="D238" s="6">
        <f>VLOOKUP(A238,PG_FORWARD_SETTLED__1[[#All],[order_id]:[Tax_On_Commission]],109,0)</f>
        <v>12.286</v>
      </c>
      <c r="E238" s="6">
        <f>VLOOKUP(A238,PG_FORWARD_SETTLED__1[#All],110,0)</f>
        <v>71.98</v>
      </c>
      <c r="F238" s="6">
        <f>VLOOKUP(A238,PG_FORWARD_SETTLED__1[#All],111,0)</f>
        <v>112.61799999999999</v>
      </c>
      <c r="G238" s="6">
        <f>VLOOKUP(A238,PG_FORWARD_SETTLED__1[#All],112,0)</f>
        <v>1380.7439999999999</v>
      </c>
      <c r="H238" s="6">
        <f t="shared" si="33"/>
        <v>1268.126</v>
      </c>
      <c r="I238" s="6">
        <f t="shared" si="34"/>
        <v>769.25600000000009</v>
      </c>
      <c r="J238" s="6">
        <f>VLOOKUP(A238,PG_Reverse_Settled__1[#All],103,0)</f>
        <v>107.38</v>
      </c>
      <c r="K238" s="6">
        <f t="shared" si="38"/>
        <v>1560.1039999999998</v>
      </c>
      <c r="L238" s="7">
        <v>-179.3599999999999</v>
      </c>
      <c r="M238" s="6" t="s">
        <v>1479</v>
      </c>
      <c r="N238" s="6" t="str">
        <f>VLOOKUP(A238,Return!A:L,12,0)</f>
        <v>Received a completely different product</v>
      </c>
      <c r="O238" s="39">
        <v>45936.808333333334</v>
      </c>
    </row>
    <row r="239" spans="1:15" x14ac:dyDescent="0.3">
      <c r="A239" s="6">
        <v>8690365732</v>
      </c>
      <c r="B239" s="6">
        <f>VLOOKUP(A239,PG_FORWARD_SETTLED__1[[order_id]:[Customer_Paid]],107,0)</f>
        <v>4543.99</v>
      </c>
      <c r="C239" s="6">
        <f>VLOOKUP(A239,PG_FORWARD_SETTLED__1[[order_id]:[Commission]],108,0)</f>
        <v>1126.001</v>
      </c>
      <c r="D239" s="6">
        <f>VLOOKUP(A239,PG_FORWARD_SETTLED__1[[#All],[order_id]:[Tax_On_Commission]],109,0)</f>
        <v>23.105</v>
      </c>
      <c r="E239" s="6">
        <f>VLOOKUP(A239,PG_FORWARD_SETTLED__1[#All],110,0)</f>
        <v>71.98</v>
      </c>
      <c r="F239" s="6">
        <f>VLOOKUP(A239,PG_FORWARD_SETTLED__1[#All],111,0)</f>
        <v>712.404</v>
      </c>
      <c r="G239" s="6">
        <f>VLOOKUP(A239,PG_FORWARD_SETTLED__1[#All],112,0)</f>
        <v>3322.9039999999995</v>
      </c>
      <c r="H239" s="6">
        <f t="shared" si="33"/>
        <v>2610.4999999999995</v>
      </c>
      <c r="I239" s="6">
        <f t="shared" si="34"/>
        <v>1221.0860000000002</v>
      </c>
      <c r="J239" s="6">
        <f>VLOOKUP(A239,PG_Reverse_Settled__1[#All],103,0)</f>
        <v>197.06</v>
      </c>
      <c r="K239" s="6">
        <f t="shared" si="38"/>
        <v>3591.9439999999995</v>
      </c>
      <c r="L239" s="7">
        <v>-269.03999999999996</v>
      </c>
      <c r="M239" s="6" t="s">
        <v>1479</v>
      </c>
      <c r="N239" s="6" t="str">
        <f>VLOOKUP(A239,Return!A:L,12,0)</f>
        <v>-</v>
      </c>
      <c r="O239" s="39">
        <v>45922.443055555559</v>
      </c>
    </row>
    <row r="240" spans="1:15" x14ac:dyDescent="0.3">
      <c r="A240" s="6">
        <v>8738277769</v>
      </c>
      <c r="B240" s="6">
        <f>VLOOKUP(A240,PG_FORWARD_SETTLED__1[[order_id]:[Customer_Paid]],107,0)</f>
        <v>391</v>
      </c>
      <c r="C240" s="6">
        <f>VLOOKUP(A240,PG_FORWARD_SETTLED__1[[order_id]:[Commission]],108,0)</f>
        <v>9.2279999999999998</v>
      </c>
      <c r="D240" s="6">
        <f>VLOOKUP(A240,PG_FORWARD_SETTLED__1[[#All],[order_id]:[Tax_On_Commission]],109,0)</f>
        <v>2.234</v>
      </c>
      <c r="E240" s="6">
        <f>VLOOKUP(A240,PG_FORWARD_SETTLED__1[#All],110,0)</f>
        <v>31.86</v>
      </c>
      <c r="F240" s="6">
        <f>VLOOKUP(A240,PG_FORWARD_SETTLED__1[#All],111,0)</f>
        <v>20.481999999999999</v>
      </c>
      <c r="G240" s="6">
        <f>VLOOKUP(A240,PG_FORWARD_SETTLED__1[#All],112,0)</f>
        <v>347.678</v>
      </c>
      <c r="H240" s="6">
        <f t="shared" si="33"/>
        <v>327.19600000000003</v>
      </c>
      <c r="I240" s="6">
        <f t="shared" si="34"/>
        <v>43.322000000000003</v>
      </c>
      <c r="J240" s="5">
        <v>0</v>
      </c>
      <c r="K240" s="6" t="s">
        <v>1480</v>
      </c>
      <c r="L240" s="8">
        <v>347.678</v>
      </c>
      <c r="M240" s="6" t="s">
        <v>1478</v>
      </c>
      <c r="N240" s="6"/>
      <c r="O240" s="39">
        <v>45936.454861111109</v>
      </c>
    </row>
    <row r="241" spans="1:15" x14ac:dyDescent="0.3">
      <c r="A241" s="6">
        <v>8737279770</v>
      </c>
      <c r="B241" s="6">
        <f>VLOOKUP(A241,PG_FORWARD_SETTLED__1[[order_id]:[Customer_Paid]],107,0)</f>
        <v>2549</v>
      </c>
      <c r="C241" s="6">
        <f>VLOOKUP(A241,PG_FORWARD_SETTLED__1[[order_id]:[Commission]],108,0)</f>
        <v>661.72</v>
      </c>
      <c r="D241" s="6">
        <f>VLOOKUP(A241,PG_FORWARD_SETTLED__1[[#All],[order_id]:[Tax_On_Commission]],109,0)</f>
        <v>14.565999999999999</v>
      </c>
      <c r="E241" s="6">
        <f>VLOOKUP(A241,PG_FORWARD_SETTLED__1[#All],110,0)</f>
        <v>71.98</v>
      </c>
      <c r="F241" s="6">
        <f>VLOOKUP(A241,PG_FORWARD_SETTLED__1[#All],111,0)</f>
        <v>133.518</v>
      </c>
      <c r="G241" s="6">
        <f>VLOOKUP(A241,PG_FORWARD_SETTLED__1[#All],112,0)</f>
        <v>1800.7339999999999</v>
      </c>
      <c r="H241" s="6">
        <f t="shared" si="33"/>
        <v>1667.2159999999999</v>
      </c>
      <c r="I241" s="6">
        <f t="shared" si="34"/>
        <v>748.26600000000008</v>
      </c>
      <c r="J241" s="6">
        <f>VLOOKUP(A241,PG_Reverse_Settled__1[#All],103,0)</f>
        <v>107.38</v>
      </c>
      <c r="K241" s="6">
        <f t="shared" ref="K241:K242" si="39">G241+E241+J241</f>
        <v>1980.0940000000001</v>
      </c>
      <c r="L241" s="7">
        <v>-179.36000000000013</v>
      </c>
      <c r="M241" s="6" t="s">
        <v>1479</v>
      </c>
      <c r="N241" s="6" t="str">
        <f>VLOOKUP(A241,Return!A:L,12,0)</f>
        <v>-</v>
      </c>
      <c r="O241" s="39">
        <v>45936.454861111109</v>
      </c>
    </row>
    <row r="242" spans="1:15" x14ac:dyDescent="0.3">
      <c r="A242" s="6">
        <v>8720788804</v>
      </c>
      <c r="B242" s="6">
        <f>VLOOKUP(A242,PG_FORWARD_SETTLED__1[[order_id]:[Customer_Paid]],107,0)</f>
        <v>2293</v>
      </c>
      <c r="C242" s="6">
        <f>VLOOKUP(A242,PG_FORWARD_SETTLED__1[[order_id]:[Commission]],108,0)</f>
        <v>730.55</v>
      </c>
      <c r="D242" s="6">
        <f>VLOOKUP(A242,PG_FORWARD_SETTLED__1[[#All],[order_id]:[Tax_On_Commission]],109,0)</f>
        <v>13.103000000000002</v>
      </c>
      <c r="E242" s="6">
        <f>VLOOKUP(A242,PG_FORWARD_SETTLED__1[#All],110,0)</f>
        <v>71.98</v>
      </c>
      <c r="F242" s="6">
        <f>VLOOKUP(A242,PG_FORWARD_SETTLED__1[#All],111,0)</f>
        <v>120.10899999999999</v>
      </c>
      <c r="G242" s="6">
        <f>VLOOKUP(A242,PG_FORWARD_SETTLED__1[#All],112,0)</f>
        <v>1477.367</v>
      </c>
      <c r="H242" s="6">
        <f t="shared" si="33"/>
        <v>1357.258</v>
      </c>
      <c r="I242" s="6">
        <f t="shared" si="34"/>
        <v>815.63300000000004</v>
      </c>
      <c r="J242" s="6">
        <f>VLOOKUP(A242,PG_Reverse_Settled__1[#All],103,0)</f>
        <v>197.06</v>
      </c>
      <c r="K242" s="6">
        <f t="shared" si="39"/>
        <v>1746.4069999999999</v>
      </c>
      <c r="L242" s="7">
        <v>-269.03999999999996</v>
      </c>
      <c r="M242" s="6" t="s">
        <v>1479</v>
      </c>
      <c r="N242" s="6" t="str">
        <f>VLOOKUP(A242,Return!A:L,12,0)</f>
        <v>I did not like the fit</v>
      </c>
      <c r="O242" s="39">
        <v>45930.615277777775</v>
      </c>
    </row>
    <row r="243" spans="1:15" x14ac:dyDescent="0.3">
      <c r="A243" s="6">
        <v>8722024188</v>
      </c>
      <c r="B243" s="6">
        <f>VLOOKUP(A243,PG_FORWARD_SETTLED__1[[order_id]:[Customer_Paid]],107,0)</f>
        <v>3169</v>
      </c>
      <c r="C243" s="6">
        <f>VLOOKUP(A243,PG_FORWARD_SETTLED__1[[order_id]:[Commission]],108,0)</f>
        <v>785.27800000000002</v>
      </c>
      <c r="D243" s="6">
        <f>VLOOKUP(A243,PG_FORWARD_SETTLED__1[[#All],[order_id]:[Tax_On_Commission]],109,0)</f>
        <v>16.114000000000001</v>
      </c>
      <c r="E243" s="6">
        <f>VLOOKUP(A243,PG_FORWARD_SETTLED__1[#All],110,0)</f>
        <v>71.98</v>
      </c>
      <c r="F243" s="6">
        <f>VLOOKUP(A243,PG_FORWARD_SETTLED__1[#All],111,0)</f>
        <v>496.83800000000002</v>
      </c>
      <c r="G243" s="6">
        <f>VLOOKUP(A243,PG_FORWARD_SETTLED__1[#All],112,0)</f>
        <v>2295.6279999999997</v>
      </c>
      <c r="H243" s="6">
        <f t="shared" si="33"/>
        <v>1798.7899999999997</v>
      </c>
      <c r="I243" s="6">
        <f t="shared" si="34"/>
        <v>873.3720000000003</v>
      </c>
      <c r="J243" s="5">
        <v>0</v>
      </c>
      <c r="K243" s="6" t="s">
        <v>1480</v>
      </c>
      <c r="L243" s="8">
        <v>2295.6279999999997</v>
      </c>
      <c r="M243" s="6" t="s">
        <v>1478</v>
      </c>
      <c r="N243" s="6"/>
      <c r="O243" s="39">
        <v>45930.615277777775</v>
      </c>
    </row>
    <row r="244" spans="1:15" x14ac:dyDescent="0.3">
      <c r="A244" s="6">
        <v>8739101324</v>
      </c>
      <c r="B244" s="6">
        <f>VLOOKUP(A244,PG_FORWARD_SETTLED__1[[order_id]:[Customer_Paid]],107,0)</f>
        <v>3294</v>
      </c>
      <c r="C244" s="6">
        <f>VLOOKUP(A244,PG_FORWARD_SETTLED__1[[order_id]:[Commission]],108,0)</f>
        <v>816.25300000000004</v>
      </c>
      <c r="D244" s="6">
        <f>VLOOKUP(A244,PG_FORWARD_SETTLED__1[[#All],[order_id]:[Tax_On_Commission]],109,0)</f>
        <v>16.75</v>
      </c>
      <c r="E244" s="6">
        <f>VLOOKUP(A244,PG_FORWARD_SETTLED__1[#All],110,0)</f>
        <v>71.98</v>
      </c>
      <c r="F244" s="6">
        <f>VLOOKUP(A244,PG_FORWARD_SETTLED__1[#All],111,0)</f>
        <v>516.43799999999999</v>
      </c>
      <c r="G244" s="6">
        <f>VLOOKUP(A244,PG_FORWARD_SETTLED__1[#All],112,0)</f>
        <v>2389.0169999999998</v>
      </c>
      <c r="H244" s="6">
        <f t="shared" si="33"/>
        <v>1872.5789999999997</v>
      </c>
      <c r="I244" s="6">
        <f t="shared" si="34"/>
        <v>904.98300000000017</v>
      </c>
      <c r="J244" s="5">
        <v>0</v>
      </c>
      <c r="K244" s="6" t="s">
        <v>1480</v>
      </c>
      <c r="L244" s="8">
        <v>2389.0169999999998</v>
      </c>
      <c r="M244" s="6" t="s">
        <v>1478</v>
      </c>
      <c r="N244" s="6"/>
      <c r="O244" s="39">
        <v>45937.468055555553</v>
      </c>
    </row>
    <row r="245" spans="1:15" x14ac:dyDescent="0.3">
      <c r="A245" s="6">
        <v>8680872278</v>
      </c>
      <c r="B245" s="6">
        <f>VLOOKUP(A245,PG_FORWARD_SETTLED__1[[order_id]:[Customer_Paid]],107,0)</f>
        <v>2406</v>
      </c>
      <c r="C245" s="6">
        <f>VLOOKUP(A245,PG_FORWARD_SETTLED__1[[order_id]:[Commission]],108,0)</f>
        <v>596.20699999999999</v>
      </c>
      <c r="D245" s="6">
        <f>VLOOKUP(A245,PG_FORWARD_SETTLED__1[[#All],[order_id]:[Tax_On_Commission]],109,0)</f>
        <v>12.89</v>
      </c>
      <c r="E245" s="6">
        <f>VLOOKUP(A245,PG_FORWARD_SETTLED__1[#All],110,0)</f>
        <v>71.98</v>
      </c>
      <c r="F245" s="6">
        <f>VLOOKUP(A245,PG_FORWARD_SETTLED__1[#All],111,0)</f>
        <v>268.53200000000004</v>
      </c>
      <c r="G245" s="6">
        <f>VLOOKUP(A245,PG_FORWARD_SETTLED__1[#All],112,0)</f>
        <v>1724.923</v>
      </c>
      <c r="H245" s="6">
        <f t="shared" si="33"/>
        <v>1456.3910000000001</v>
      </c>
      <c r="I245" s="6">
        <f t="shared" si="34"/>
        <v>681.077</v>
      </c>
      <c r="J245" s="6">
        <f>VLOOKUP(A245,PG_Reverse_Settled__1[#All],103,0)</f>
        <v>197.06</v>
      </c>
      <c r="K245" s="6">
        <f>G245+E245+J245</f>
        <v>1993.963</v>
      </c>
      <c r="L245" s="7">
        <v>-269.03999999999996</v>
      </c>
      <c r="M245" s="6" t="s">
        <v>1479</v>
      </c>
      <c r="N245" s="6" t="str">
        <f>VLOOKUP(A245,Return!A:L,12,0)</f>
        <v>Size is different</v>
      </c>
      <c r="O245" s="39">
        <v>45918.800694444442</v>
      </c>
    </row>
    <row r="246" spans="1:15" x14ac:dyDescent="0.3">
      <c r="A246" s="6">
        <v>8713819110</v>
      </c>
      <c r="B246" s="6">
        <f>VLOOKUP(A246,PG_FORWARD_SETTLED__1[[order_id]:[Customer_Paid]],107,0)</f>
        <v>3294</v>
      </c>
      <c r="C246" s="6">
        <f>VLOOKUP(A246,PG_FORWARD_SETTLED__1[[order_id]:[Commission]],108,0)</f>
        <v>816.25300000000004</v>
      </c>
      <c r="D246" s="6">
        <f>VLOOKUP(A246,PG_FORWARD_SETTLED__1[[#All],[order_id]:[Tax_On_Commission]],109,0)</f>
        <v>16.75</v>
      </c>
      <c r="E246" s="6">
        <f>VLOOKUP(A246,PG_FORWARD_SETTLED__1[#All],110,0)</f>
        <v>71.98</v>
      </c>
      <c r="F246" s="6">
        <f>VLOOKUP(A246,PG_FORWARD_SETTLED__1[#All],111,0)</f>
        <v>516.43799999999999</v>
      </c>
      <c r="G246" s="6">
        <f>VLOOKUP(A246,PG_FORWARD_SETTLED__1[#All],112,0)</f>
        <v>2389.0169999999998</v>
      </c>
      <c r="H246" s="6">
        <f t="shared" si="33"/>
        <v>1872.5789999999997</v>
      </c>
      <c r="I246" s="6">
        <f t="shared" si="34"/>
        <v>904.98300000000017</v>
      </c>
      <c r="J246" s="5">
        <v>0</v>
      </c>
      <c r="K246" s="6" t="s">
        <v>1480</v>
      </c>
      <c r="L246" s="8">
        <v>2389.0169999999998</v>
      </c>
      <c r="M246" s="6" t="s">
        <v>1478</v>
      </c>
      <c r="N246" s="6"/>
      <c r="O246" s="39">
        <v>45929.449305555558</v>
      </c>
    </row>
    <row r="247" spans="1:15" x14ac:dyDescent="0.3">
      <c r="A247" s="6">
        <v>8704665177</v>
      </c>
      <c r="B247" s="6">
        <f>VLOOKUP(A247,PG_FORWARD_SETTLED__1[[order_id]:[Customer_Paid]],107,0)</f>
        <v>2150</v>
      </c>
      <c r="C247" s="6">
        <f>VLOOKUP(A247,PG_FORWARD_SETTLED__1[[order_id]:[Commission]],108,0)</f>
        <v>684.99</v>
      </c>
      <c r="D247" s="6">
        <f>VLOOKUP(A247,PG_FORWARD_SETTLED__1[[#All],[order_id]:[Tax_On_Commission]],109,0)</f>
        <v>12.286</v>
      </c>
      <c r="E247" s="6">
        <f>VLOOKUP(A247,PG_FORWARD_SETTLED__1[#All],110,0)</f>
        <v>71.98</v>
      </c>
      <c r="F247" s="6">
        <f>VLOOKUP(A247,PG_FORWARD_SETTLED__1[#All],111,0)</f>
        <v>112.61799999999999</v>
      </c>
      <c r="G247" s="6">
        <f>VLOOKUP(A247,PG_FORWARD_SETTLED__1[#All],112,0)</f>
        <v>1380.7439999999999</v>
      </c>
      <c r="H247" s="6">
        <f t="shared" si="33"/>
        <v>1268.126</v>
      </c>
      <c r="I247" s="6">
        <f t="shared" si="34"/>
        <v>769.25600000000009</v>
      </c>
      <c r="J247" s="6">
        <f>VLOOKUP(A247,PG_Reverse_Settled__1[#All],103,0)</f>
        <v>197.06</v>
      </c>
      <c r="K247" s="6">
        <f>G247+E247+J247</f>
        <v>1649.7839999999999</v>
      </c>
      <c r="L247" s="7">
        <v>-269.03999999999996</v>
      </c>
      <c r="M247" s="6" t="s">
        <v>1479</v>
      </c>
      <c r="N247" s="6" t="str">
        <f>VLOOKUP(A247,Return!A:L,12,0)</f>
        <v>Size too small</v>
      </c>
      <c r="O247" s="39">
        <v>45924.55</v>
      </c>
    </row>
    <row r="248" spans="1:15" x14ac:dyDescent="0.3">
      <c r="A248" s="6">
        <v>8739090064</v>
      </c>
      <c r="B248" s="6">
        <f>VLOOKUP(A248,PG_FORWARD_SETTLED__1[[order_id]:[Customer_Paid]],107,0)</f>
        <v>3594</v>
      </c>
      <c r="C248" s="6">
        <f>VLOOKUP(A248,PG_FORWARD_SETTLED__1[[order_id]:[Commission]],108,0)</f>
        <v>933.00199999999995</v>
      </c>
      <c r="D248" s="6">
        <f>VLOOKUP(A248,PG_FORWARD_SETTLED__1[[#All],[order_id]:[Tax_On_Commission]],109,0)</f>
        <v>18.274999999999999</v>
      </c>
      <c r="E248" s="6">
        <f>VLOOKUP(A248,PG_FORWARD_SETTLED__1[#All],110,0)</f>
        <v>71.98</v>
      </c>
      <c r="F248" s="6">
        <f>VLOOKUP(A248,PG_FORWARD_SETTLED__1[#All],111,0)</f>
        <v>563.46900000000005</v>
      </c>
      <c r="G248" s="6">
        <f>VLOOKUP(A248,PG_FORWARD_SETTLED__1[#All],112,0)</f>
        <v>2570.7429999999999</v>
      </c>
      <c r="H248" s="6">
        <f t="shared" si="33"/>
        <v>2007.2739999999999</v>
      </c>
      <c r="I248" s="6">
        <f t="shared" si="34"/>
        <v>1023.2570000000001</v>
      </c>
      <c r="J248" s="5">
        <v>0</v>
      </c>
      <c r="K248" s="6" t="s">
        <v>1480</v>
      </c>
      <c r="L248" s="8">
        <v>2570.7429999999999</v>
      </c>
      <c r="M248" s="6" t="s">
        <v>1478</v>
      </c>
      <c r="N248" s="6"/>
      <c r="O248" s="39">
        <v>45936.808333333334</v>
      </c>
    </row>
    <row r="249" spans="1:15" x14ac:dyDescent="0.3">
      <c r="A249" s="6">
        <v>8729464761</v>
      </c>
      <c r="B249" s="6">
        <f>VLOOKUP(A249,PG_FORWARD_SETTLED__1[[order_id]:[Customer_Paid]],107,0)</f>
        <v>3594</v>
      </c>
      <c r="C249" s="6">
        <f>VLOOKUP(A249,PG_FORWARD_SETTLED__1[[order_id]:[Commission]],108,0)</f>
        <v>933.00199999999995</v>
      </c>
      <c r="D249" s="6">
        <f>VLOOKUP(A249,PG_FORWARD_SETTLED__1[[#All],[order_id]:[Tax_On_Commission]],109,0)</f>
        <v>18.274999999999999</v>
      </c>
      <c r="E249" s="6">
        <f>VLOOKUP(A249,PG_FORWARD_SETTLED__1[#All],110,0)</f>
        <v>71.98</v>
      </c>
      <c r="F249" s="6">
        <f>VLOOKUP(A249,PG_FORWARD_SETTLED__1[#All],111,0)</f>
        <v>563.46900000000005</v>
      </c>
      <c r="G249" s="6">
        <f>VLOOKUP(A249,PG_FORWARD_SETTLED__1[#All],112,0)</f>
        <v>2570.7429999999999</v>
      </c>
      <c r="H249" s="6">
        <f t="shared" si="33"/>
        <v>2007.2739999999999</v>
      </c>
      <c r="I249" s="6">
        <f t="shared" si="34"/>
        <v>1023.2570000000001</v>
      </c>
      <c r="J249" s="6">
        <f>VLOOKUP(A249,PG_Reverse_Settled__1[#All],103,0)</f>
        <v>197.06</v>
      </c>
      <c r="K249" s="6">
        <f t="shared" ref="K249:K252" si="40">G249+E249+J249</f>
        <v>2839.7829999999999</v>
      </c>
      <c r="L249" s="7">
        <v>-269.03999999999996</v>
      </c>
      <c r="M249" s="6" t="s">
        <v>1479</v>
      </c>
      <c r="N249" s="6" t="str">
        <f>VLOOKUP(A249,Return!A:L,12,0)</f>
        <v>Primary packaging damaged</v>
      </c>
      <c r="O249" s="39">
        <v>45933.480555555558</v>
      </c>
    </row>
    <row r="250" spans="1:15" x14ac:dyDescent="0.3">
      <c r="A250" s="6">
        <v>8665242405</v>
      </c>
      <c r="B250" s="6">
        <f>VLOOKUP(A250,PG_FORWARD_SETTLED__1[[order_id]:[Customer_Paid]],107,0)</f>
        <v>2834</v>
      </c>
      <c r="C250" s="6">
        <f>VLOOKUP(A250,PG_FORWARD_SETTLED__1[[order_id]:[Commission]],108,0)</f>
        <v>702.26499999999999</v>
      </c>
      <c r="D250" s="6">
        <f>VLOOKUP(A250,PG_FORWARD_SETTLED__1[[#All],[order_id]:[Tax_On_Commission]],109,0)</f>
        <v>15.181999999999999</v>
      </c>
      <c r="E250" s="6">
        <f>VLOOKUP(A250,PG_FORWARD_SETTLED__1[#All],110,0)</f>
        <v>71.98</v>
      </c>
      <c r="F250" s="6">
        <f>VLOOKUP(A250,PG_FORWARD_SETTLED__1[#All],111,0)</f>
        <v>316.29199999999997</v>
      </c>
      <c r="G250" s="6">
        <f>VLOOKUP(A250,PG_FORWARD_SETTLED__1[#All],112,0)</f>
        <v>2044.5730000000003</v>
      </c>
      <c r="H250" s="6">
        <f t="shared" si="33"/>
        <v>1728.2810000000004</v>
      </c>
      <c r="I250" s="6">
        <f t="shared" si="34"/>
        <v>789.42699999999968</v>
      </c>
      <c r="J250" s="6">
        <f>VLOOKUP(A250,PG_Reverse_Settled__1[#All],103,0)</f>
        <v>132.16</v>
      </c>
      <c r="K250" s="6">
        <f t="shared" si="40"/>
        <v>2248.7130000000002</v>
      </c>
      <c r="L250" s="7">
        <v>-204.13999999999987</v>
      </c>
      <c r="M250" s="6" t="s">
        <v>1479</v>
      </c>
      <c r="N250" s="6" t="str">
        <f>VLOOKUP(A250,Return!A:L,12,0)</f>
        <v>-</v>
      </c>
      <c r="O250" s="39">
        <v>45913.450694444444</v>
      </c>
    </row>
    <row r="251" spans="1:15" x14ac:dyDescent="0.3">
      <c r="A251" s="6">
        <v>8752596562</v>
      </c>
      <c r="B251" s="6">
        <f>VLOOKUP(A251,PG_FORWARD_SETTLED__1[[order_id]:[Customer_Paid]],107,0)</f>
        <v>1029</v>
      </c>
      <c r="C251" s="6">
        <f>VLOOKUP(A251,PG_FORWARD_SETTLED__1[[order_id]:[Commission]],108,0)</f>
        <v>279.27100000000002</v>
      </c>
      <c r="D251" s="6">
        <f>VLOOKUP(A251,PG_FORWARD_SETTLED__1[[#All],[order_id]:[Tax_On_Commission]],109,0)</f>
        <v>5.8800000000000008</v>
      </c>
      <c r="E251" s="6">
        <f>VLOOKUP(A251,PG_FORWARD_SETTLED__1[#All],110,0)</f>
        <v>53.1</v>
      </c>
      <c r="F251" s="6">
        <f>VLOOKUP(A251,PG_FORWARD_SETTLED__1[#All],111,0)</f>
        <v>53.9</v>
      </c>
      <c r="G251" s="6">
        <f>VLOOKUP(A251,PG_FORWARD_SETTLED__1[#All],112,0)</f>
        <v>690.74900000000002</v>
      </c>
      <c r="H251" s="6">
        <f t="shared" si="33"/>
        <v>636.84900000000005</v>
      </c>
      <c r="I251" s="6">
        <f t="shared" si="34"/>
        <v>338.25099999999998</v>
      </c>
      <c r="J251" s="6">
        <f>VLOOKUP(A251,PG_Reverse_Settled__1[#All],103,0)</f>
        <v>197.06</v>
      </c>
      <c r="K251" s="6">
        <f t="shared" si="40"/>
        <v>940.90900000000011</v>
      </c>
      <c r="L251" s="7">
        <v>-250.16000000000008</v>
      </c>
      <c r="M251" s="6" t="s">
        <v>1479</v>
      </c>
      <c r="N251" s="6" t="str">
        <f>VLOOKUP(A251,Return!A:L,12,0)</f>
        <v>I did not like the fit</v>
      </c>
      <c r="O251" s="39">
        <v>45943.449305555558</v>
      </c>
    </row>
    <row r="252" spans="1:15" x14ac:dyDescent="0.3">
      <c r="A252" s="6">
        <v>8708903671</v>
      </c>
      <c r="B252" s="6">
        <f>VLOOKUP(A252,PG_FORWARD_SETTLED__1[[order_id]:[Customer_Paid]],107,0)</f>
        <v>3104</v>
      </c>
      <c r="C252" s="6">
        <f>VLOOKUP(A252,PG_FORWARD_SETTLED__1[[order_id]:[Commission]],108,0)</f>
        <v>769.17100000000005</v>
      </c>
      <c r="D252" s="6">
        <f>VLOOKUP(A252,PG_FORWARD_SETTLED__1[[#All],[order_id]:[Tax_On_Commission]],109,0)</f>
        <v>15.784000000000001</v>
      </c>
      <c r="E252" s="6">
        <f>VLOOKUP(A252,PG_FORWARD_SETTLED__1[#All],110,0)</f>
        <v>71.98</v>
      </c>
      <c r="F252" s="6">
        <f>VLOOKUP(A252,PG_FORWARD_SETTLED__1[#All],111,0)</f>
        <v>486.65300000000002</v>
      </c>
      <c r="G252" s="6">
        <f>VLOOKUP(A252,PG_FORWARD_SETTLED__1[#All],112,0)</f>
        <v>2247.0649999999996</v>
      </c>
      <c r="H252" s="6">
        <f t="shared" si="33"/>
        <v>1760.4119999999996</v>
      </c>
      <c r="I252" s="6">
        <f t="shared" si="34"/>
        <v>856.9350000000004</v>
      </c>
      <c r="J252" s="6">
        <f>VLOOKUP(A252,PG_Reverse_Settled__1[#All],103,0)</f>
        <v>107.38</v>
      </c>
      <c r="K252" s="6">
        <f t="shared" si="40"/>
        <v>2426.4249999999997</v>
      </c>
      <c r="L252" s="7">
        <v>-179.36000000000013</v>
      </c>
      <c r="M252" s="6" t="s">
        <v>1479</v>
      </c>
      <c r="N252" s="6" t="str">
        <f>VLOOKUP(A252,Return!A:L,12,0)</f>
        <v>Received a poor quality product</v>
      </c>
      <c r="O252" s="39">
        <v>45926.445138888892</v>
      </c>
    </row>
    <row r="253" spans="1:15" x14ac:dyDescent="0.3">
      <c r="A253" s="6">
        <v>8752062875</v>
      </c>
      <c r="B253" s="6">
        <f>VLOOKUP(A253,PG_FORWARD_SETTLED__1[[order_id]:[Customer_Paid]],107,0)</f>
        <v>3563.99</v>
      </c>
      <c r="C253" s="6">
        <f>VLOOKUP(A253,PG_FORWARD_SETTLED__1[[order_id]:[Commission]],108,0)</f>
        <v>883.15700000000004</v>
      </c>
      <c r="D253" s="6">
        <f>VLOOKUP(A253,PG_FORWARD_SETTLED__1[[#All],[order_id]:[Tax_On_Commission]],109,0)</f>
        <v>18.122</v>
      </c>
      <c r="E253" s="6">
        <f>VLOOKUP(A253,PG_FORWARD_SETTLED__1[#All],110,0)</f>
        <v>71.98</v>
      </c>
      <c r="F253" s="6">
        <f>VLOOKUP(A253,PG_FORWARD_SETTLED__1[#All],111,0)</f>
        <v>558.76199999999994</v>
      </c>
      <c r="G253" s="6">
        <f>VLOOKUP(A253,PG_FORWARD_SETTLED__1[#All],112,0)</f>
        <v>2590.7309999999998</v>
      </c>
      <c r="H253" s="6">
        <f t="shared" si="33"/>
        <v>2031.9689999999998</v>
      </c>
      <c r="I253" s="6">
        <f t="shared" si="34"/>
        <v>973.25900000000001</v>
      </c>
      <c r="J253" s="5">
        <v>0</v>
      </c>
      <c r="K253" s="6" t="s">
        <v>1480</v>
      </c>
      <c r="L253" s="8">
        <v>2590.7309999999998</v>
      </c>
      <c r="M253" s="6" t="s">
        <v>1478</v>
      </c>
      <c r="N253" s="6"/>
      <c r="O253" s="39">
        <v>45943.449305555558</v>
      </c>
    </row>
    <row r="254" spans="1:15" x14ac:dyDescent="0.3">
      <c r="A254" s="6">
        <v>8698417103</v>
      </c>
      <c r="B254" s="6">
        <f>VLOOKUP(A254,PG_FORWARD_SETTLED__1[[order_id]:[Customer_Paid]],107,0)</f>
        <v>2146</v>
      </c>
      <c r="C254" s="6">
        <f>VLOOKUP(A254,PG_FORWARD_SETTLED__1[[order_id]:[Commission]],108,0)</f>
        <v>455.81</v>
      </c>
      <c r="D254" s="6">
        <f>VLOOKUP(A254,PG_FORWARD_SETTLED__1[[#All],[order_id]:[Tax_On_Commission]],109,0)</f>
        <v>12.263</v>
      </c>
      <c r="E254" s="6">
        <f>VLOOKUP(A254,PG_FORWARD_SETTLED__1[#All],110,0)</f>
        <v>71.98</v>
      </c>
      <c r="F254" s="6">
        <f>VLOOKUP(A254,PG_FORWARD_SETTLED__1[#All],111,0)</f>
        <v>112.40899999999999</v>
      </c>
      <c r="G254" s="6">
        <f>VLOOKUP(A254,PG_FORWARD_SETTLED__1[#All],112,0)</f>
        <v>1605.9470000000001</v>
      </c>
      <c r="H254" s="6">
        <f t="shared" si="33"/>
        <v>1493.538</v>
      </c>
      <c r="I254" s="6">
        <f t="shared" si="34"/>
        <v>540.05299999999988</v>
      </c>
      <c r="J254" s="6">
        <f>VLOOKUP(A254,PG_Reverse_Settled__1[#All],103,0)</f>
        <v>197.06</v>
      </c>
      <c r="K254" s="6">
        <f t="shared" ref="K254:K255" si="41">G254+E254+J254</f>
        <v>1874.9870000000001</v>
      </c>
      <c r="L254" s="7">
        <v>-269.03999999999996</v>
      </c>
      <c r="M254" s="6" t="s">
        <v>1479</v>
      </c>
      <c r="N254" s="6" t="str">
        <f>VLOOKUP(A254,Return!A:L,12,0)</f>
        <v>Size too small</v>
      </c>
      <c r="O254" s="39">
        <v>45923.446527777778</v>
      </c>
    </row>
    <row r="255" spans="1:15" x14ac:dyDescent="0.3">
      <c r="A255" s="6">
        <v>8737098227</v>
      </c>
      <c r="B255" s="6">
        <f>VLOOKUP(A255,PG_FORWARD_SETTLED__1[[order_id]:[Customer_Paid]],107,0)</f>
        <v>3789</v>
      </c>
      <c r="C255" s="6">
        <f>VLOOKUP(A255,PG_FORWARD_SETTLED__1[[order_id]:[Commission]],108,0)</f>
        <v>938.91399999999999</v>
      </c>
      <c r="D255" s="6">
        <f>VLOOKUP(A255,PG_FORWARD_SETTLED__1[[#All],[order_id]:[Tax_On_Commission]],109,0)</f>
        <v>19.265999999999998</v>
      </c>
      <c r="E255" s="6">
        <f>VLOOKUP(A255,PG_FORWARD_SETTLED__1[#All],110,0)</f>
        <v>71.98</v>
      </c>
      <c r="F255" s="6">
        <f>VLOOKUP(A255,PG_FORWARD_SETTLED__1[#All],111,0)</f>
        <v>594.03499999999997</v>
      </c>
      <c r="G255" s="6">
        <f>VLOOKUP(A255,PG_FORWARD_SETTLED__1[#All],112,0)</f>
        <v>2758.84</v>
      </c>
      <c r="H255" s="6">
        <f t="shared" si="33"/>
        <v>2164.8050000000003</v>
      </c>
      <c r="I255" s="6">
        <f t="shared" si="34"/>
        <v>1030.1599999999999</v>
      </c>
      <c r="J255" s="6">
        <f>VLOOKUP(A255,PG_Reverse_Settled__1[#All],103,0)</f>
        <v>197.06</v>
      </c>
      <c r="K255" s="6">
        <f t="shared" si="41"/>
        <v>3027.88</v>
      </c>
      <c r="L255" s="7">
        <v>-269.03999999999996</v>
      </c>
      <c r="M255" s="6" t="s">
        <v>1479</v>
      </c>
      <c r="N255" s="6" t="str">
        <f>VLOOKUP(A255,Return!A:L,12,0)</f>
        <v>-</v>
      </c>
      <c r="O255" s="39">
        <v>45936.454861111109</v>
      </c>
    </row>
    <row r="256" spans="1:15" x14ac:dyDescent="0.3">
      <c r="A256" s="6">
        <v>8681438935</v>
      </c>
      <c r="B256" s="6">
        <f>VLOOKUP(A256,PG_FORWARD_SETTLED__1[[order_id]:[Customer_Paid]],107,0)</f>
        <v>3629</v>
      </c>
      <c r="C256" s="6">
        <f>VLOOKUP(A256,PG_FORWARD_SETTLED__1[[order_id]:[Commission]],108,0)</f>
        <v>1156.1990000000001</v>
      </c>
      <c r="D256" s="6">
        <f>VLOOKUP(A256,PG_FORWARD_SETTLED__1[[#All],[order_id]:[Tax_On_Commission]],109,0)</f>
        <v>19.441000000000003</v>
      </c>
      <c r="E256" s="6">
        <f>VLOOKUP(A256,PG_FORWARD_SETTLED__1[#All],110,0)</f>
        <v>71.98</v>
      </c>
      <c r="F256" s="6">
        <f>VLOOKUP(A256,PG_FORWARD_SETTLED__1[#All],111,0)</f>
        <v>405.02100000000002</v>
      </c>
      <c r="G256" s="6">
        <f>VLOOKUP(A256,PG_FORWARD_SETTLED__1[#All],112,0)</f>
        <v>2381.38</v>
      </c>
      <c r="H256" s="6">
        <f t="shared" si="33"/>
        <v>1976.3590000000002</v>
      </c>
      <c r="I256" s="6">
        <f t="shared" si="34"/>
        <v>1247.6199999999999</v>
      </c>
      <c r="J256" s="5">
        <v>0</v>
      </c>
      <c r="K256" s="6" t="s">
        <v>1480</v>
      </c>
      <c r="L256" s="8">
        <v>2381.38</v>
      </c>
      <c r="M256" s="6" t="s">
        <v>1478</v>
      </c>
      <c r="N256" s="6"/>
      <c r="O256" s="39">
        <v>45919.434027777781</v>
      </c>
    </row>
    <row r="257" spans="1:15" x14ac:dyDescent="0.3">
      <c r="A257" s="6">
        <v>8664113232</v>
      </c>
      <c r="B257" s="6">
        <f>VLOOKUP(A257,PG_FORWARD_SETTLED__1[[order_id]:[Customer_Paid]],107,0)</f>
        <v>2406</v>
      </c>
      <c r="C257" s="6">
        <f>VLOOKUP(A257,PG_FORWARD_SETTLED__1[[order_id]:[Commission]],108,0)</f>
        <v>596.20699999999999</v>
      </c>
      <c r="D257" s="6">
        <f>VLOOKUP(A257,PG_FORWARD_SETTLED__1[[#All],[order_id]:[Tax_On_Commission]],109,0)</f>
        <v>12.888999999999999</v>
      </c>
      <c r="E257" s="6">
        <f>VLOOKUP(A257,PG_FORWARD_SETTLED__1[#All],110,0)</f>
        <v>71.98</v>
      </c>
      <c r="F257" s="6">
        <f>VLOOKUP(A257,PG_FORWARD_SETTLED__1[#All],111,0)</f>
        <v>268.53100000000001</v>
      </c>
      <c r="G257" s="6">
        <f>VLOOKUP(A257,PG_FORWARD_SETTLED__1[#All],112,0)</f>
        <v>1724.9240000000002</v>
      </c>
      <c r="H257" s="6">
        <f t="shared" si="33"/>
        <v>1456.3930000000003</v>
      </c>
      <c r="I257" s="6">
        <f t="shared" si="34"/>
        <v>681.07599999999979</v>
      </c>
      <c r="J257" s="6">
        <f>VLOOKUP(A257,PG_Reverse_Settled__1[#All],103,0)</f>
        <v>197.06</v>
      </c>
      <c r="K257" s="6">
        <f>G257+E257+J257</f>
        <v>1993.9640000000002</v>
      </c>
      <c r="L257" s="7">
        <v>-269.03999999999996</v>
      </c>
      <c r="M257" s="6" t="s">
        <v>1479</v>
      </c>
      <c r="N257" s="6" t="str">
        <f>VLOOKUP(A257,Return!A:L,12,0)</f>
        <v>-</v>
      </c>
      <c r="O257" s="39">
        <v>45913.450694444444</v>
      </c>
    </row>
    <row r="258" spans="1:15" x14ac:dyDescent="0.3">
      <c r="A258" s="6">
        <v>8752574079</v>
      </c>
      <c r="B258" s="6">
        <f>VLOOKUP(A258,PG_FORWARD_SETTLED__1[[order_id]:[Customer_Paid]],107,0)</f>
        <v>3394</v>
      </c>
      <c r="C258" s="6">
        <f>VLOOKUP(A258,PG_FORWARD_SETTLED__1[[order_id]:[Commission]],108,0)</f>
        <v>841.03300000000002</v>
      </c>
      <c r="D258" s="6">
        <f>VLOOKUP(A258,PG_FORWARD_SETTLED__1[[#All],[order_id]:[Tax_On_Commission]],109,0)</f>
        <v>17.257000000000001</v>
      </c>
      <c r="E258" s="6">
        <f>VLOOKUP(A258,PG_FORWARD_SETTLED__1[#All],110,0)</f>
        <v>71.98</v>
      </c>
      <c r="F258" s="6">
        <f>VLOOKUP(A258,PG_FORWARD_SETTLED__1[#All],111,0)</f>
        <v>532.11099999999999</v>
      </c>
      <c r="G258" s="6">
        <f>VLOOKUP(A258,PG_FORWARD_SETTLED__1[#All],112,0)</f>
        <v>2463.73</v>
      </c>
      <c r="H258" s="6">
        <f t="shared" si="33"/>
        <v>1931.6190000000001</v>
      </c>
      <c r="I258" s="6">
        <f t="shared" si="34"/>
        <v>930.27</v>
      </c>
      <c r="J258" s="5">
        <v>0</v>
      </c>
      <c r="K258" s="6" t="s">
        <v>1480</v>
      </c>
      <c r="L258" s="8">
        <v>2463.73</v>
      </c>
      <c r="M258" s="6" t="s">
        <v>1478</v>
      </c>
      <c r="N258" s="6"/>
      <c r="O258" s="39">
        <v>45943.449305555558</v>
      </c>
    </row>
    <row r="259" spans="1:15" x14ac:dyDescent="0.3">
      <c r="A259" s="6">
        <v>8742285736</v>
      </c>
      <c r="B259" s="6">
        <f>VLOOKUP(A259,PG_FORWARD_SETTLED__1[[order_id]:[Customer_Paid]],107,0)</f>
        <v>2150</v>
      </c>
      <c r="C259" s="6">
        <f>VLOOKUP(A259,PG_FORWARD_SETTLED__1[[order_id]:[Commission]],108,0)</f>
        <v>684.99</v>
      </c>
      <c r="D259" s="6">
        <f>VLOOKUP(A259,PG_FORWARD_SETTLED__1[[#All],[order_id]:[Tax_On_Commission]],109,0)</f>
        <v>12.286</v>
      </c>
      <c r="E259" s="6">
        <f>VLOOKUP(A259,PG_FORWARD_SETTLED__1[#All],110,0)</f>
        <v>71.98</v>
      </c>
      <c r="F259" s="6">
        <f>VLOOKUP(A259,PG_FORWARD_SETTLED__1[#All],111,0)</f>
        <v>112.61799999999999</v>
      </c>
      <c r="G259" s="6">
        <f>VLOOKUP(A259,PG_FORWARD_SETTLED__1[#All],112,0)</f>
        <v>1380.7439999999999</v>
      </c>
      <c r="H259" s="6">
        <f t="shared" ref="H259:H322" si="42">G259-F259</f>
        <v>1268.126</v>
      </c>
      <c r="I259" s="6">
        <f t="shared" ref="I259:I322" si="43">B259-G259</f>
        <v>769.25600000000009</v>
      </c>
      <c r="J259" s="5">
        <v>0</v>
      </c>
      <c r="K259" s="6" t="s">
        <v>1480</v>
      </c>
      <c r="L259" s="8">
        <v>1380.7439999999999</v>
      </c>
      <c r="M259" s="6" t="s">
        <v>1478</v>
      </c>
      <c r="N259" s="6"/>
      <c r="O259" s="39">
        <v>45938.5625</v>
      </c>
    </row>
    <row r="260" spans="1:15" x14ac:dyDescent="0.3">
      <c r="A260" s="6">
        <v>8746617717</v>
      </c>
      <c r="B260" s="6">
        <f>VLOOKUP(A260,PG_FORWARD_SETTLED__1[[order_id]:[Customer_Paid]],107,0)</f>
        <v>391</v>
      </c>
      <c r="C260" s="6">
        <f>VLOOKUP(A260,PG_FORWARD_SETTLED__1[[order_id]:[Commission]],108,0)</f>
        <v>9.2279999999999998</v>
      </c>
      <c r="D260" s="6">
        <f>VLOOKUP(A260,PG_FORWARD_SETTLED__1[[#All],[order_id]:[Tax_On_Commission]],109,0)</f>
        <v>2.234</v>
      </c>
      <c r="E260" s="6">
        <f>VLOOKUP(A260,PG_FORWARD_SETTLED__1[#All],110,0)</f>
        <v>31.86</v>
      </c>
      <c r="F260" s="6">
        <f>VLOOKUP(A260,PG_FORWARD_SETTLED__1[#All],111,0)</f>
        <v>20.481999999999999</v>
      </c>
      <c r="G260" s="6">
        <f>VLOOKUP(A260,PG_FORWARD_SETTLED__1[#All],112,0)</f>
        <v>347.678</v>
      </c>
      <c r="H260" s="6">
        <f t="shared" si="42"/>
        <v>327.19600000000003</v>
      </c>
      <c r="I260" s="6">
        <f t="shared" si="43"/>
        <v>43.322000000000003</v>
      </c>
      <c r="J260" s="5">
        <v>0</v>
      </c>
      <c r="K260" s="6" t="s">
        <v>1480</v>
      </c>
      <c r="L260" s="8">
        <v>347.678</v>
      </c>
      <c r="M260" s="6" t="s">
        <v>1478</v>
      </c>
      <c r="N260" s="6"/>
      <c r="O260" s="39">
        <v>45940.808333333334</v>
      </c>
    </row>
    <row r="261" spans="1:15" x14ac:dyDescent="0.3">
      <c r="A261" s="6">
        <v>8739283234</v>
      </c>
      <c r="B261" s="6">
        <f>VLOOKUP(A261,PG_FORWARD_SETTLED__1[[order_id]:[Customer_Paid]],107,0)</f>
        <v>3294</v>
      </c>
      <c r="C261" s="6">
        <f>VLOOKUP(A261,PG_FORWARD_SETTLED__1[[order_id]:[Commission]],108,0)</f>
        <v>855.12199999999996</v>
      </c>
      <c r="D261" s="6">
        <f>VLOOKUP(A261,PG_FORWARD_SETTLED__1[[#All],[order_id]:[Tax_On_Commission]],109,0)</f>
        <v>16.749000000000002</v>
      </c>
      <c r="E261" s="6">
        <f>VLOOKUP(A261,PG_FORWARD_SETTLED__1[#All],110,0)</f>
        <v>71.97999999999999</v>
      </c>
      <c r="F261" s="6">
        <f>VLOOKUP(A261,PG_FORWARD_SETTLED__1[#All],111,0)</f>
        <v>516.43700000000001</v>
      </c>
      <c r="G261" s="6">
        <f>VLOOKUP(A261,PG_FORWARD_SETTLED__1[#All],112,0)</f>
        <v>2350.1490000000003</v>
      </c>
      <c r="H261" s="6">
        <f t="shared" si="42"/>
        <v>1833.7120000000004</v>
      </c>
      <c r="I261" s="6">
        <f t="shared" si="43"/>
        <v>943.85099999999966</v>
      </c>
      <c r="J261" s="6">
        <f>VLOOKUP(A261,PG_Reverse_Settled__1[#All],103,0)</f>
        <v>197.06</v>
      </c>
      <c r="K261" s="6">
        <f t="shared" ref="K261:K267" si="44">G261+E261+J261</f>
        <v>2619.1890000000003</v>
      </c>
      <c r="L261" s="7">
        <v>-269.03999999999996</v>
      </c>
      <c r="M261" s="6" t="s">
        <v>1479</v>
      </c>
      <c r="N261" s="6" t="str">
        <f>VLOOKUP(A261,Return!A:L,12,0)</f>
        <v>I did not like the fit</v>
      </c>
      <c r="O261" s="39">
        <v>45937.468055555553</v>
      </c>
    </row>
    <row r="262" spans="1:15" x14ac:dyDescent="0.3">
      <c r="A262" s="6">
        <v>8748110663</v>
      </c>
      <c r="B262" s="6">
        <f>VLOOKUP(A262,PG_FORWARD_SETTLED__1[[order_id]:[Customer_Paid]],107,0)</f>
        <v>4069</v>
      </c>
      <c r="C262" s="6">
        <f>VLOOKUP(A262,PG_FORWARD_SETTLED__1[[order_id]:[Commission]],108,0)</f>
        <v>1008.298</v>
      </c>
      <c r="D262" s="6">
        <f>VLOOKUP(A262,PG_FORWARD_SETTLED__1[[#All],[order_id]:[Tax_On_Commission]],109,0)</f>
        <v>20.69</v>
      </c>
      <c r="E262" s="6">
        <f>VLOOKUP(A262,PG_FORWARD_SETTLED__1[#All],110,0)</f>
        <v>71.98</v>
      </c>
      <c r="F262" s="6">
        <f>VLOOKUP(A262,PG_FORWARD_SETTLED__1[#All],111,0)</f>
        <v>637.94200000000001</v>
      </c>
      <c r="G262" s="6">
        <f>VLOOKUP(A262,PG_FORWARD_SETTLED__1[#All],112,0)</f>
        <v>2968.0320000000002</v>
      </c>
      <c r="H262" s="6">
        <f t="shared" si="42"/>
        <v>2330.09</v>
      </c>
      <c r="I262" s="6">
        <f t="shared" si="43"/>
        <v>1100.9679999999998</v>
      </c>
      <c r="J262" s="6">
        <f>VLOOKUP(A262,PG_Reverse_Settled__1[#All],103,0)</f>
        <v>107.38</v>
      </c>
      <c r="K262" s="6">
        <f t="shared" si="44"/>
        <v>3147.3920000000003</v>
      </c>
      <c r="L262" s="7">
        <v>-179.36000000000013</v>
      </c>
      <c r="M262" s="6" t="s">
        <v>1479</v>
      </c>
      <c r="N262" s="6" t="str">
        <f>VLOOKUP(A262,Return!A:L,12,0)</f>
        <v>Size too big</v>
      </c>
      <c r="O262" s="39">
        <v>45941.550694444442</v>
      </c>
    </row>
    <row r="263" spans="1:15" x14ac:dyDescent="0.3">
      <c r="A263" s="6">
        <v>8684439845</v>
      </c>
      <c r="B263" s="6">
        <f>VLOOKUP(A263,PG_FORWARD_SETTLED__1[[order_id]:[Customer_Paid]],107,0)</f>
        <v>3365</v>
      </c>
      <c r="C263" s="6">
        <f>VLOOKUP(A263,PG_FORWARD_SETTLED__1[[order_id]:[Commission]],108,0)</f>
        <v>833.84699999999998</v>
      </c>
      <c r="D263" s="6">
        <f>VLOOKUP(A263,PG_FORWARD_SETTLED__1[[#All],[order_id]:[Tax_On_Commission]],109,0)</f>
        <v>18.026</v>
      </c>
      <c r="E263" s="6">
        <f>VLOOKUP(A263,PG_FORWARD_SETTLED__1[#All],110,0)</f>
        <v>71.98</v>
      </c>
      <c r="F263" s="6">
        <f>VLOOKUP(A263,PG_FORWARD_SETTLED__1[#All],111,0)</f>
        <v>375.56200000000001</v>
      </c>
      <c r="G263" s="6">
        <f>VLOOKUP(A263,PG_FORWARD_SETTLED__1[#All],112,0)</f>
        <v>2441.1470000000004</v>
      </c>
      <c r="H263" s="6">
        <f t="shared" si="42"/>
        <v>2065.5850000000005</v>
      </c>
      <c r="I263" s="6">
        <f t="shared" si="43"/>
        <v>923.85299999999961</v>
      </c>
      <c r="J263" s="6">
        <f>VLOOKUP(A263,PG_Reverse_Settled__1[#All],103,0)</f>
        <v>197.06</v>
      </c>
      <c r="K263" s="6">
        <f t="shared" si="44"/>
        <v>2710.1870000000004</v>
      </c>
      <c r="L263" s="7">
        <v>-269.03999999999996</v>
      </c>
      <c r="M263" s="6" t="s">
        <v>1479</v>
      </c>
      <c r="N263" s="6" t="str">
        <f>VLOOKUP(A263,Return!A:L,12,0)</f>
        <v>Generic Return Reason</v>
      </c>
      <c r="O263" s="39">
        <v>45920.473611111112</v>
      </c>
    </row>
    <row r="264" spans="1:15" x14ac:dyDescent="0.3">
      <c r="A264" s="6">
        <v>8720881782</v>
      </c>
      <c r="B264" s="6">
        <f>VLOOKUP(A264,PG_FORWARD_SETTLED__1[[order_id]:[Customer_Paid]],107,0)</f>
        <v>1794</v>
      </c>
      <c r="C264" s="6">
        <f>VLOOKUP(A264,PG_FORWARD_SETTLED__1[[order_id]:[Commission]],108,0)</f>
        <v>444.553</v>
      </c>
      <c r="D264" s="6">
        <f>VLOOKUP(A264,PG_FORWARD_SETTLED__1[[#All],[order_id]:[Tax_On_Commission]],109,0)</f>
        <v>10.251999999999999</v>
      </c>
      <c r="E264" s="6">
        <f>VLOOKUP(A264,PG_FORWARD_SETTLED__1[#All],110,0)</f>
        <v>53.1</v>
      </c>
      <c r="F264" s="6">
        <f>VLOOKUP(A264,PG_FORWARD_SETTLED__1[#All],111,0)</f>
        <v>93.973000000000013</v>
      </c>
      <c r="G264" s="6">
        <f>VLOOKUP(A264,PG_FORWARD_SETTLED__1[#All],112,0)</f>
        <v>1286.0950000000003</v>
      </c>
      <c r="H264" s="6">
        <f t="shared" si="42"/>
        <v>1192.1220000000003</v>
      </c>
      <c r="I264" s="6">
        <f t="shared" si="43"/>
        <v>507.90499999999975</v>
      </c>
      <c r="J264" s="6">
        <f>VLOOKUP(A264,PG_Reverse_Settled__1[#All],103,0)</f>
        <v>132.16</v>
      </c>
      <c r="K264" s="6">
        <f t="shared" si="44"/>
        <v>1471.3550000000002</v>
      </c>
      <c r="L264" s="7">
        <v>-185.26</v>
      </c>
      <c r="M264" s="6" t="s">
        <v>1479</v>
      </c>
      <c r="N264" s="6" t="str">
        <f>VLOOKUP(A264,Return!A:L,12,0)</f>
        <v>Size too big</v>
      </c>
      <c r="O264" s="39">
        <v>45930.615277777775</v>
      </c>
    </row>
    <row r="265" spans="1:15" x14ac:dyDescent="0.3">
      <c r="A265" s="6">
        <v>8749774627</v>
      </c>
      <c r="B265" s="6">
        <f>VLOOKUP(A265,PG_FORWARD_SETTLED__1[[order_id]:[Customer_Paid]],107,0)</f>
        <v>3838.99</v>
      </c>
      <c r="C265" s="6">
        <f>VLOOKUP(A265,PG_FORWARD_SETTLED__1[[order_id]:[Commission]],108,0)</f>
        <v>1177.8019999999999</v>
      </c>
      <c r="D265" s="6">
        <f>VLOOKUP(A265,PG_FORWARD_SETTLED__1[[#All],[order_id]:[Tax_On_Commission]],109,0)</f>
        <v>19.52</v>
      </c>
      <c r="E265" s="6">
        <f>VLOOKUP(A265,PG_FORWARD_SETTLED__1[#All],110,0)</f>
        <v>71.98</v>
      </c>
      <c r="F265" s="6">
        <f>VLOOKUP(A265,PG_FORWARD_SETTLED__1[#All],111,0)</f>
        <v>601.86700000000008</v>
      </c>
      <c r="G265" s="6">
        <f>VLOOKUP(A265,PG_FORWARD_SETTLED__1[#All],112,0)</f>
        <v>2569.6880000000001</v>
      </c>
      <c r="H265" s="6">
        <f t="shared" si="42"/>
        <v>1967.8209999999999</v>
      </c>
      <c r="I265" s="6">
        <f t="shared" si="43"/>
        <v>1269.3019999999997</v>
      </c>
      <c r="J265" s="6">
        <f>VLOOKUP(A265,PG_Reverse_Settled__1[#All],103,0)</f>
        <v>107.38</v>
      </c>
      <c r="K265" s="6">
        <f t="shared" si="44"/>
        <v>2749.0480000000002</v>
      </c>
      <c r="L265" s="7">
        <v>-179.36000000000013</v>
      </c>
      <c r="M265" s="6" t="s">
        <v>1479</v>
      </c>
      <c r="N265" s="6" t="str">
        <f>VLOOKUP(A265,Return!A:L,12,0)</f>
        <v>Received a poor quality product</v>
      </c>
      <c r="O265" s="39">
        <v>45942.466666666667</v>
      </c>
    </row>
    <row r="266" spans="1:15" x14ac:dyDescent="0.3">
      <c r="A266" s="6">
        <v>8726350593</v>
      </c>
      <c r="B266" s="6">
        <f>VLOOKUP(A266,PG_FORWARD_SETTLED__1[[order_id]:[Customer_Paid]],107,0)</f>
        <v>2338</v>
      </c>
      <c r="C266" s="6">
        <f>VLOOKUP(A266,PG_FORWARD_SETTLED__1[[order_id]:[Commission]],108,0)</f>
        <v>606.94500000000005</v>
      </c>
      <c r="D266" s="6">
        <f>VLOOKUP(A266,PG_FORWARD_SETTLED__1[[#All],[order_id]:[Tax_On_Commission]],109,0)</f>
        <v>13.36</v>
      </c>
      <c r="E266" s="6">
        <f>VLOOKUP(A266,PG_FORWARD_SETTLED__1[#All],110,0)</f>
        <v>71.98</v>
      </c>
      <c r="F266" s="6">
        <f>VLOOKUP(A266,PG_FORWARD_SETTLED__1[#All],111,0)</f>
        <v>122.46299999999999</v>
      </c>
      <c r="G266" s="6">
        <f>VLOOKUP(A266,PG_FORWARD_SETTLED__1[#All],112,0)</f>
        <v>1645.7149999999999</v>
      </c>
      <c r="H266" s="6">
        <f t="shared" si="42"/>
        <v>1523.252</v>
      </c>
      <c r="I266" s="6">
        <f t="shared" si="43"/>
        <v>692.28500000000008</v>
      </c>
      <c r="J266" s="6">
        <f>VLOOKUP(A266,PG_Reverse_Settled__1[#All],103,0)</f>
        <v>197.06</v>
      </c>
      <c r="K266" s="6">
        <f t="shared" si="44"/>
        <v>1914.7549999999999</v>
      </c>
      <c r="L266" s="7">
        <v>-269.03999999999996</v>
      </c>
      <c r="M266" s="6" t="s">
        <v>1479</v>
      </c>
      <c r="N266" s="6" t="str">
        <f>VLOOKUP(A266,Return!A:L,12,0)</f>
        <v>Size too big</v>
      </c>
      <c r="O266" s="39">
        <v>45933.480555555558</v>
      </c>
    </row>
    <row r="267" spans="1:15" x14ac:dyDescent="0.3">
      <c r="A267" s="6">
        <v>8677429790</v>
      </c>
      <c r="B267" s="6">
        <f>VLOOKUP(A267,PG_FORWARD_SETTLED__1[[order_id]:[Customer_Paid]],107,0)</f>
        <v>2594</v>
      </c>
      <c r="C267" s="6">
        <f>VLOOKUP(A267,PG_FORWARD_SETTLED__1[[order_id]:[Commission]],108,0)</f>
        <v>550.96600000000001</v>
      </c>
      <c r="D267" s="6">
        <f>VLOOKUP(A267,PG_FORWARD_SETTLED__1[[#All],[order_id]:[Tax_On_Commission]],109,0)</f>
        <v>13.896000000000001</v>
      </c>
      <c r="E267" s="6">
        <f>VLOOKUP(A267,PG_FORWARD_SETTLED__1[#All],110,0)</f>
        <v>71.98</v>
      </c>
      <c r="F267" s="6">
        <f>VLOOKUP(A267,PG_FORWARD_SETTLED__1[#All],111,0)</f>
        <v>289.51</v>
      </c>
      <c r="G267" s="6">
        <f>VLOOKUP(A267,PG_FORWARD_SETTLED__1[#All],112,0)</f>
        <v>1957.1580000000001</v>
      </c>
      <c r="H267" s="6">
        <f t="shared" si="42"/>
        <v>1667.6480000000001</v>
      </c>
      <c r="I267" s="6">
        <f t="shared" si="43"/>
        <v>636.84199999999987</v>
      </c>
      <c r="J267" s="6">
        <f>VLOOKUP(A267,PG_Reverse_Settled__1[#All],103,0)</f>
        <v>197.06</v>
      </c>
      <c r="K267" s="6">
        <f t="shared" si="44"/>
        <v>2226.1980000000003</v>
      </c>
      <c r="L267" s="7">
        <v>-269.04000000000019</v>
      </c>
      <c r="M267" s="6" t="s">
        <v>1479</v>
      </c>
      <c r="N267" s="6" t="str">
        <f>VLOOKUP(A267,Return!A:L,12,0)</f>
        <v>-</v>
      </c>
      <c r="O267" s="39">
        <v>45917.434027777781</v>
      </c>
    </row>
    <row r="268" spans="1:15" x14ac:dyDescent="0.3">
      <c r="A268" s="6">
        <v>8743002577</v>
      </c>
      <c r="B268" s="6">
        <f>VLOOKUP(A268,PG_FORWARD_SETTLED__1[[order_id]:[Customer_Paid]],107,0)</f>
        <v>1340</v>
      </c>
      <c r="C268" s="6">
        <f>VLOOKUP(A268,PG_FORWARD_SETTLED__1[[order_id]:[Commission]],108,0)</f>
        <v>347.86399999999998</v>
      </c>
      <c r="D268" s="6">
        <f>VLOOKUP(A268,PG_FORWARD_SETTLED__1[[#All],[order_id]:[Tax_On_Commission]],109,0)</f>
        <v>7.657</v>
      </c>
      <c r="E268" s="6">
        <f>VLOOKUP(A268,PG_FORWARD_SETTLED__1[#All],110,0)</f>
        <v>53.1</v>
      </c>
      <c r="F268" s="6">
        <f>VLOOKUP(A268,PG_FORWARD_SETTLED__1[#All],111,0)</f>
        <v>70.191000000000003</v>
      </c>
      <c r="G268" s="6">
        <f>VLOOKUP(A268,PG_FORWARD_SETTLED__1[#All],112,0)</f>
        <v>931.37899999999991</v>
      </c>
      <c r="H268" s="6">
        <f t="shared" si="42"/>
        <v>861.18799999999987</v>
      </c>
      <c r="I268" s="6">
        <f t="shared" si="43"/>
        <v>408.62100000000009</v>
      </c>
      <c r="J268" s="5">
        <v>0</v>
      </c>
      <c r="K268" s="6" t="s">
        <v>1480</v>
      </c>
      <c r="L268" s="8">
        <v>931.37899999999991</v>
      </c>
      <c r="M268" s="6" t="s">
        <v>1478</v>
      </c>
      <c r="N268" s="6"/>
      <c r="O268" s="39">
        <v>45939.448611111111</v>
      </c>
    </row>
    <row r="269" spans="1:15" x14ac:dyDescent="0.3">
      <c r="A269" s="6">
        <v>8726498662</v>
      </c>
      <c r="B269" s="6">
        <f>VLOOKUP(A269,PG_FORWARD_SETTLED__1[[order_id]:[Customer_Paid]],107,0)</f>
        <v>3260</v>
      </c>
      <c r="C269" s="6">
        <f>VLOOKUP(A269,PG_FORWARD_SETTLED__1[[order_id]:[Commission]],108,0)</f>
        <v>846.29600000000005</v>
      </c>
      <c r="D269" s="6">
        <f>VLOOKUP(A269,PG_FORWARD_SETTLED__1[[#All],[order_id]:[Tax_On_Commission]],109,0)</f>
        <v>16.576999999999998</v>
      </c>
      <c r="E269" s="6">
        <f>VLOOKUP(A269,PG_FORWARD_SETTLED__1[#All],110,0)</f>
        <v>71.98</v>
      </c>
      <c r="F269" s="6">
        <f>VLOOKUP(A269,PG_FORWARD_SETTLED__1[#All],111,0)</f>
        <v>511.10400000000004</v>
      </c>
      <c r="G269" s="6">
        <f>VLOOKUP(A269,PG_FORWARD_SETTLED__1[#All],112,0)</f>
        <v>2325.1469999999995</v>
      </c>
      <c r="H269" s="6">
        <f t="shared" si="42"/>
        <v>1814.0429999999994</v>
      </c>
      <c r="I269" s="6">
        <f t="shared" si="43"/>
        <v>934.85300000000052</v>
      </c>
      <c r="J269" s="6">
        <f>VLOOKUP(A269,PG_Reverse_Settled__1[#All],103,0)</f>
        <v>132.16</v>
      </c>
      <c r="K269" s="6">
        <f>G269+E269+J269</f>
        <v>2529.2869999999994</v>
      </c>
      <c r="L269" s="7">
        <v>-204.13999999999987</v>
      </c>
      <c r="M269" s="6" t="s">
        <v>1479</v>
      </c>
      <c r="N269" s="6" t="str">
        <f>VLOOKUP(A269,Return!A:L,12,0)</f>
        <v>I did not like the fit</v>
      </c>
      <c r="O269" s="39">
        <v>45933.480555555558</v>
      </c>
    </row>
    <row r="270" spans="1:15" x14ac:dyDescent="0.3">
      <c r="A270" s="6">
        <v>8680310158</v>
      </c>
      <c r="B270" s="6">
        <f>VLOOKUP(A270,PG_FORWARD_SETTLED__1[[order_id]:[Customer_Paid]],107,0)</f>
        <v>1109</v>
      </c>
      <c r="C270" s="6">
        <f>VLOOKUP(A270,PG_FORWARD_SETTLED__1[[order_id]:[Commission]],108,0)</f>
        <v>248.63800000000001</v>
      </c>
      <c r="D270" s="6">
        <f>VLOOKUP(A270,PG_FORWARD_SETTLED__1[[#All],[order_id]:[Tax_On_Commission]],109,0)</f>
        <v>5.9409999999999998</v>
      </c>
      <c r="E270" s="6">
        <f>VLOOKUP(A270,PG_FORWARD_SETTLED__1[#All],110,0)</f>
        <v>53.1</v>
      </c>
      <c r="F270" s="6">
        <f>VLOOKUP(A270,PG_FORWARD_SETTLED__1[#All],111,0)</f>
        <v>123.77099999999999</v>
      </c>
      <c r="G270" s="6">
        <f>VLOOKUP(A270,PG_FORWARD_SETTLED__1[#All],112,0)</f>
        <v>801.32099999999991</v>
      </c>
      <c r="H270" s="6">
        <f t="shared" si="42"/>
        <v>677.55</v>
      </c>
      <c r="I270" s="6">
        <f t="shared" si="43"/>
        <v>307.67900000000009</v>
      </c>
      <c r="J270" s="5">
        <v>0</v>
      </c>
      <c r="K270" s="6" t="s">
        <v>1480</v>
      </c>
      <c r="L270" s="8">
        <v>801.32099999999991</v>
      </c>
      <c r="M270" s="6" t="s">
        <v>1478</v>
      </c>
      <c r="N270" s="6"/>
      <c r="O270" s="39">
        <v>45918.544444444444</v>
      </c>
    </row>
    <row r="271" spans="1:15" x14ac:dyDescent="0.3">
      <c r="A271" s="6">
        <v>8715030410</v>
      </c>
      <c r="B271" s="6">
        <f>VLOOKUP(A271,PG_FORWARD_SETTLED__1[[order_id]:[Customer_Paid]],107,0)</f>
        <v>3992</v>
      </c>
      <c r="C271" s="6">
        <f>VLOOKUP(A271,PG_FORWARD_SETTLED__1[[order_id]:[Commission]],108,0)</f>
        <v>989.21799999999996</v>
      </c>
      <c r="D271" s="6">
        <f>VLOOKUP(A271,PG_FORWARD_SETTLED__1[[#All],[order_id]:[Tax_On_Commission]],109,0)</f>
        <v>20.297999999999998</v>
      </c>
      <c r="E271" s="6">
        <f>VLOOKUP(A271,PG_FORWARD_SETTLED__1[#All],110,0)</f>
        <v>71.98</v>
      </c>
      <c r="F271" s="6">
        <f>VLOOKUP(A271,PG_FORWARD_SETTLED__1[#All],111,0)</f>
        <v>625.86500000000001</v>
      </c>
      <c r="G271" s="6">
        <f>VLOOKUP(A271,PG_FORWARD_SETTLED__1[#All],112,0)</f>
        <v>2910.5040000000004</v>
      </c>
      <c r="H271" s="6">
        <f t="shared" si="42"/>
        <v>2284.6390000000001</v>
      </c>
      <c r="I271" s="6">
        <f t="shared" si="43"/>
        <v>1081.4959999999996</v>
      </c>
      <c r="J271" s="6">
        <f>VLOOKUP(A271,PG_Reverse_Settled__1[#All],103,0)</f>
        <v>197.06</v>
      </c>
      <c r="K271" s="6">
        <f>G271+E271+J271</f>
        <v>3179.5440000000003</v>
      </c>
      <c r="L271" s="7">
        <v>-269.03999999999996</v>
      </c>
      <c r="M271" s="6" t="s">
        <v>1479</v>
      </c>
      <c r="N271" s="6" t="str">
        <f>VLOOKUP(A271,Return!A:L,12,0)</f>
        <v>I did not like the fit</v>
      </c>
      <c r="O271" s="39">
        <v>45929.449305555558</v>
      </c>
    </row>
    <row r="272" spans="1:15" x14ac:dyDescent="0.3">
      <c r="A272" s="6">
        <v>8728755432</v>
      </c>
      <c r="B272" s="6">
        <f>VLOOKUP(A272,PG_FORWARD_SETTLED__1[[order_id]:[Customer_Paid]],107,0)</f>
        <v>3104</v>
      </c>
      <c r="C272" s="6">
        <f>VLOOKUP(A272,PG_FORWARD_SETTLED__1[[order_id]:[Commission]],108,0)</f>
        <v>769.17100000000005</v>
      </c>
      <c r="D272" s="6">
        <f>VLOOKUP(A272,PG_FORWARD_SETTLED__1[[#All],[order_id]:[Tax_On_Commission]],109,0)</f>
        <v>15.784000000000001</v>
      </c>
      <c r="E272" s="6">
        <f>VLOOKUP(A272,PG_FORWARD_SETTLED__1[#All],110,0)</f>
        <v>71.98</v>
      </c>
      <c r="F272" s="6">
        <f>VLOOKUP(A272,PG_FORWARD_SETTLED__1[#All],111,0)</f>
        <v>486.65300000000002</v>
      </c>
      <c r="G272" s="6">
        <f>VLOOKUP(A272,PG_FORWARD_SETTLED__1[#All],112,0)</f>
        <v>2247.0649999999996</v>
      </c>
      <c r="H272" s="6">
        <f t="shared" si="42"/>
        <v>1760.4119999999996</v>
      </c>
      <c r="I272" s="6">
        <f t="shared" si="43"/>
        <v>856.9350000000004</v>
      </c>
      <c r="J272" s="5">
        <v>0</v>
      </c>
      <c r="K272" s="6" t="s">
        <v>1480</v>
      </c>
      <c r="L272" s="8">
        <v>2247.0649999999996</v>
      </c>
      <c r="M272" s="6" t="s">
        <v>1478</v>
      </c>
      <c r="N272" s="6"/>
      <c r="O272" s="39">
        <v>45933.480555555558</v>
      </c>
    </row>
    <row r="273" spans="1:15" x14ac:dyDescent="0.3">
      <c r="A273" s="6">
        <v>8738271964</v>
      </c>
      <c r="B273" s="6">
        <f>VLOOKUP(A273,PG_FORWARD_SETTLED__1[[order_id]:[Customer_Paid]],107,0)</f>
        <v>4069</v>
      </c>
      <c r="C273" s="6">
        <f>VLOOKUP(A273,PG_FORWARD_SETTLED__1[[order_id]:[Commission]],108,0)</f>
        <v>1008.298</v>
      </c>
      <c r="D273" s="6">
        <f>VLOOKUP(A273,PG_FORWARD_SETTLED__1[[#All],[order_id]:[Tax_On_Commission]],109,0)</f>
        <v>20.69</v>
      </c>
      <c r="E273" s="6">
        <f>VLOOKUP(A273,PG_FORWARD_SETTLED__1[#All],110,0)</f>
        <v>71.98</v>
      </c>
      <c r="F273" s="6">
        <f>VLOOKUP(A273,PG_FORWARD_SETTLED__1[#All],111,0)</f>
        <v>637.94200000000001</v>
      </c>
      <c r="G273" s="6">
        <f>VLOOKUP(A273,PG_FORWARD_SETTLED__1[#All],112,0)</f>
        <v>2968.0320000000002</v>
      </c>
      <c r="H273" s="6">
        <f t="shared" si="42"/>
        <v>2330.09</v>
      </c>
      <c r="I273" s="6">
        <f t="shared" si="43"/>
        <v>1100.9679999999998</v>
      </c>
      <c r="J273" s="6">
        <f>VLOOKUP(A273,PG_Reverse_Settled__1[#All],103,0)</f>
        <v>197.06</v>
      </c>
      <c r="K273" s="6">
        <f t="shared" ref="K273:K281" si="45">G273+E273+J273</f>
        <v>3237.0720000000001</v>
      </c>
      <c r="L273" s="7">
        <v>-269.03999999999996</v>
      </c>
      <c r="M273" s="6" t="s">
        <v>1479</v>
      </c>
      <c r="N273" s="6" t="str">
        <f>VLOOKUP(A273,Return!A:L,12,0)</f>
        <v>I did not like the fit</v>
      </c>
      <c r="O273" s="39">
        <v>45936.454861111109</v>
      </c>
    </row>
    <row r="274" spans="1:15" x14ac:dyDescent="0.3">
      <c r="A274" s="6">
        <v>8718713159</v>
      </c>
      <c r="B274" s="6">
        <f>VLOOKUP(A274,PG_FORWARD_SETTLED__1[[order_id]:[Customer_Paid]],107,0)</f>
        <v>2294</v>
      </c>
      <c r="C274" s="6">
        <f>VLOOKUP(A274,PG_FORWARD_SETTLED__1[[order_id]:[Commission]],108,0)</f>
        <v>568.45299999999997</v>
      </c>
      <c r="D274" s="6">
        <f>VLOOKUP(A274,PG_FORWARD_SETTLED__1[[#All],[order_id]:[Tax_On_Commission]],109,0)</f>
        <v>13.109</v>
      </c>
      <c r="E274" s="6">
        <f>VLOOKUP(A274,PG_FORWARD_SETTLED__1[#All],110,0)</f>
        <v>71.98</v>
      </c>
      <c r="F274" s="6">
        <f>VLOOKUP(A274,PG_FORWARD_SETTLED__1[#All],111,0)</f>
        <v>120.16399999999999</v>
      </c>
      <c r="G274" s="6">
        <f>VLOOKUP(A274,PG_FORWARD_SETTLED__1[#All],112,0)</f>
        <v>1640.4580000000001</v>
      </c>
      <c r="H274" s="6">
        <f t="shared" si="42"/>
        <v>1520.2940000000001</v>
      </c>
      <c r="I274" s="6">
        <f t="shared" si="43"/>
        <v>653.54199999999992</v>
      </c>
      <c r="J274" s="6">
        <f>VLOOKUP(A274,PG_Reverse_Settled__1[#All],103,0)</f>
        <v>132.16</v>
      </c>
      <c r="K274" s="6">
        <f t="shared" si="45"/>
        <v>1844.5980000000002</v>
      </c>
      <c r="L274" s="7">
        <v>-204.1400000000001</v>
      </c>
      <c r="M274" s="6" t="s">
        <v>1479</v>
      </c>
      <c r="N274" s="6" t="str">
        <f>VLOOKUP(A274,Return!A:L,12,0)</f>
        <v>Found a better price elsewhere</v>
      </c>
      <c r="O274" s="39">
        <v>45930.615277777775</v>
      </c>
    </row>
    <row r="275" spans="1:15" x14ac:dyDescent="0.3">
      <c r="A275" s="6">
        <v>8670004890</v>
      </c>
      <c r="B275" s="6">
        <f>VLOOKUP(A275,PG_FORWARD_SETTLED__1[[order_id]:[Customer_Paid]],107,0)</f>
        <v>969</v>
      </c>
      <c r="C275" s="6">
        <f>VLOOKUP(A275,PG_FORWARD_SETTLED__1[[order_id]:[Commission]],108,0)</f>
        <v>320.15800000000002</v>
      </c>
      <c r="D275" s="6">
        <f>VLOOKUP(A275,PG_FORWARD_SETTLED__1[[#All],[order_id]:[Tax_On_Commission]],109,0)</f>
        <v>5.5369999999999999</v>
      </c>
      <c r="E275" s="6">
        <f>VLOOKUP(A275,PG_FORWARD_SETTLED__1[#All],110,0)</f>
        <v>31.86</v>
      </c>
      <c r="F275" s="6">
        <f>VLOOKUP(A275,PG_FORWARD_SETTLED__1[#All],111,0)</f>
        <v>50.753999999999998</v>
      </c>
      <c r="G275" s="6">
        <f>VLOOKUP(A275,PG_FORWARD_SETTLED__1[#All],112,0)</f>
        <v>611.44499999999994</v>
      </c>
      <c r="H275" s="6">
        <f t="shared" si="42"/>
        <v>560.69099999999992</v>
      </c>
      <c r="I275" s="6">
        <f t="shared" si="43"/>
        <v>357.55500000000006</v>
      </c>
      <c r="J275" s="6">
        <f>VLOOKUP(A275,PG_Reverse_Settled__1[#All],103,0)</f>
        <v>132.16</v>
      </c>
      <c r="K275" s="6">
        <f t="shared" si="45"/>
        <v>775.46499999999992</v>
      </c>
      <c r="L275" s="7">
        <v>-164.01999999999998</v>
      </c>
      <c r="M275" s="6" t="s">
        <v>1479</v>
      </c>
      <c r="N275" s="6" t="str">
        <f>VLOOKUP(A275,Return!A:L,12,0)</f>
        <v>-</v>
      </c>
      <c r="O275" s="39">
        <v>45915.47152777778</v>
      </c>
    </row>
    <row r="276" spans="1:15" x14ac:dyDescent="0.3">
      <c r="A276" s="6">
        <v>8692031977</v>
      </c>
      <c r="B276" s="6">
        <f>VLOOKUP(A276,PG_FORWARD_SETTLED__1[[order_id]:[Customer_Paid]],107,0)</f>
        <v>3564</v>
      </c>
      <c r="C276" s="6">
        <f>VLOOKUP(A276,PG_FORWARD_SETTLED__1[[order_id]:[Commission]],108,0)</f>
        <v>883.15899999999999</v>
      </c>
      <c r="D276" s="6">
        <f>VLOOKUP(A276,PG_FORWARD_SETTLED__1[[#All],[order_id]:[Tax_On_Commission]],109,0)</f>
        <v>18.122</v>
      </c>
      <c r="E276" s="6">
        <f>VLOOKUP(A276,PG_FORWARD_SETTLED__1[#All],110,0)</f>
        <v>71.98</v>
      </c>
      <c r="F276" s="6">
        <f>VLOOKUP(A276,PG_FORWARD_SETTLED__1[#All],111,0)</f>
        <v>558.76199999999994</v>
      </c>
      <c r="G276" s="6">
        <f>VLOOKUP(A276,PG_FORWARD_SETTLED__1[#All],112,0)</f>
        <v>2590.739</v>
      </c>
      <c r="H276" s="6">
        <f t="shared" si="42"/>
        <v>2031.9770000000001</v>
      </c>
      <c r="I276" s="6">
        <f t="shared" si="43"/>
        <v>973.26099999999997</v>
      </c>
      <c r="J276" s="6">
        <f>VLOOKUP(A276,PG_Reverse_Settled__1[#All],103,0)</f>
        <v>132.16</v>
      </c>
      <c r="K276" s="6">
        <f t="shared" si="45"/>
        <v>2794.8789999999999</v>
      </c>
      <c r="L276" s="7">
        <v>-204.13999999999987</v>
      </c>
      <c r="M276" s="6" t="s">
        <v>1479</v>
      </c>
      <c r="N276" s="6" t="str">
        <f>VLOOKUP(A276,Return!A:L,12,0)</f>
        <v>-</v>
      </c>
      <c r="O276" s="39">
        <v>45922.443055555559</v>
      </c>
    </row>
    <row r="277" spans="1:15" x14ac:dyDescent="0.3">
      <c r="A277" s="6">
        <v>8698964265</v>
      </c>
      <c r="B277" s="6">
        <f>VLOOKUP(A277,PG_FORWARD_SETTLED__1[[order_id]:[Customer_Paid]],107,0)</f>
        <v>2432</v>
      </c>
      <c r="C277" s="6">
        <f>VLOOKUP(A277,PG_FORWARD_SETTLED__1[[order_id]:[Commission]],108,0)</f>
        <v>516.55700000000002</v>
      </c>
      <c r="D277" s="6">
        <f>VLOOKUP(A277,PG_FORWARD_SETTLED__1[[#All],[order_id]:[Tax_On_Commission]],109,0)</f>
        <v>13.896999999999998</v>
      </c>
      <c r="E277" s="6">
        <f>VLOOKUP(A277,PG_FORWARD_SETTLED__1[#All],110,0)</f>
        <v>71.98</v>
      </c>
      <c r="F277" s="6">
        <f>VLOOKUP(A277,PG_FORWARD_SETTLED__1[#All],111,0)</f>
        <v>127.401</v>
      </c>
      <c r="G277" s="6">
        <f>VLOOKUP(A277,PG_FORWARD_SETTLED__1[#All],112,0)</f>
        <v>1829.566</v>
      </c>
      <c r="H277" s="6">
        <f t="shared" si="42"/>
        <v>1702.165</v>
      </c>
      <c r="I277" s="6">
        <f t="shared" si="43"/>
        <v>602.43399999999997</v>
      </c>
      <c r="J277" s="6">
        <f>VLOOKUP(A277,PG_Reverse_Settled__1[#All],103,0)</f>
        <v>107.38</v>
      </c>
      <c r="K277" s="6">
        <f t="shared" si="45"/>
        <v>2008.9259999999999</v>
      </c>
      <c r="L277" s="7">
        <v>-179.3599999999999</v>
      </c>
      <c r="M277" s="6" t="s">
        <v>1479</v>
      </c>
      <c r="N277" s="6" t="str">
        <f>VLOOKUP(A277,Return!A:L,12,0)</f>
        <v>-</v>
      </c>
      <c r="O277" s="39">
        <v>45923.446527777778</v>
      </c>
    </row>
    <row r="278" spans="1:15" x14ac:dyDescent="0.3">
      <c r="A278" s="6">
        <v>8720752288</v>
      </c>
      <c r="B278" s="6">
        <f>VLOOKUP(A278,PG_FORWARD_SETTLED__1[[order_id]:[Customer_Paid]],107,0)</f>
        <v>3169</v>
      </c>
      <c r="C278" s="6">
        <f>VLOOKUP(A278,PG_FORWARD_SETTLED__1[[order_id]:[Commission]],108,0)</f>
        <v>785.27800000000002</v>
      </c>
      <c r="D278" s="6">
        <f>VLOOKUP(A278,PG_FORWARD_SETTLED__1[[#All],[order_id]:[Tax_On_Commission]],109,0)</f>
        <v>16.114000000000001</v>
      </c>
      <c r="E278" s="6">
        <f>VLOOKUP(A278,PG_FORWARD_SETTLED__1[#All],110,0)</f>
        <v>71.98</v>
      </c>
      <c r="F278" s="6">
        <f>VLOOKUP(A278,PG_FORWARD_SETTLED__1[#All],111,0)</f>
        <v>496.83800000000002</v>
      </c>
      <c r="G278" s="6">
        <f>VLOOKUP(A278,PG_FORWARD_SETTLED__1[#All],112,0)</f>
        <v>2295.6279999999997</v>
      </c>
      <c r="H278" s="6">
        <f t="shared" si="42"/>
        <v>1798.7899999999997</v>
      </c>
      <c r="I278" s="6">
        <f t="shared" si="43"/>
        <v>873.3720000000003</v>
      </c>
      <c r="J278" s="6">
        <f>VLOOKUP(A278,PG_Reverse_Settled__1[#All],103,0)</f>
        <v>132.16</v>
      </c>
      <c r="K278" s="6">
        <f t="shared" si="45"/>
        <v>2499.7679999999996</v>
      </c>
      <c r="L278" s="7">
        <v>-204.13999999999987</v>
      </c>
      <c r="M278" s="6" t="s">
        <v>1479</v>
      </c>
      <c r="N278" s="6" t="str">
        <f>VLOOKUP(A278,Return!A:L,12,0)</f>
        <v>Size too small</v>
      </c>
      <c r="O278" s="39">
        <v>45930.615277777775</v>
      </c>
    </row>
    <row r="279" spans="1:15" x14ac:dyDescent="0.3">
      <c r="A279" s="6">
        <v>8728105853</v>
      </c>
      <c r="B279" s="6">
        <f>VLOOKUP(A279,PG_FORWARD_SETTLED__1[[order_id]:[Customer_Paid]],107,0)</f>
        <v>2127</v>
      </c>
      <c r="C279" s="6">
        <f>VLOOKUP(A279,PG_FORWARD_SETTLED__1[[order_id]:[Commission]],108,0)</f>
        <v>552.16899999999998</v>
      </c>
      <c r="D279" s="6">
        <f>VLOOKUP(A279,PG_FORWARD_SETTLED__1[[#All],[order_id]:[Tax_On_Commission]],109,0)</f>
        <v>12.154999999999999</v>
      </c>
      <c r="E279" s="6">
        <f>VLOOKUP(A279,PG_FORWARD_SETTLED__1[#All],110,0)</f>
        <v>71.98</v>
      </c>
      <c r="F279" s="6">
        <f>VLOOKUP(A279,PG_FORWARD_SETTLED__1[#All],111,0)</f>
        <v>111.40900000000001</v>
      </c>
      <c r="G279" s="6">
        <f>VLOOKUP(A279,PG_FORWARD_SETTLED__1[#All],112,0)</f>
        <v>1490.6960000000001</v>
      </c>
      <c r="H279" s="6">
        <f t="shared" si="42"/>
        <v>1379.287</v>
      </c>
      <c r="I279" s="6">
        <f t="shared" si="43"/>
        <v>636.30399999999986</v>
      </c>
      <c r="J279" s="6">
        <f>VLOOKUP(A279,PG_Reverse_Settled__1[#All],103,0)</f>
        <v>107.38</v>
      </c>
      <c r="K279" s="6">
        <f t="shared" si="45"/>
        <v>1670.056</v>
      </c>
      <c r="L279" s="7">
        <v>-179.3599999999999</v>
      </c>
      <c r="M279" s="6" t="s">
        <v>1479</v>
      </c>
      <c r="N279" s="6" t="str">
        <f>VLOOKUP(A279,Return!A:L,12,0)</f>
        <v>Generic Return Reason</v>
      </c>
      <c r="O279" s="39">
        <v>45933.480555555558</v>
      </c>
    </row>
    <row r="280" spans="1:15" x14ac:dyDescent="0.3">
      <c r="A280" s="6">
        <v>8704611977</v>
      </c>
      <c r="B280" s="6">
        <f>VLOOKUP(A280,PG_FORWARD_SETTLED__1[[order_id]:[Customer_Paid]],107,0)</f>
        <v>1012</v>
      </c>
      <c r="C280" s="6">
        <f>VLOOKUP(A280,PG_FORWARD_SETTLED__1[[order_id]:[Commission]],108,0)</f>
        <v>250.773</v>
      </c>
      <c r="D280" s="6">
        <f>VLOOKUP(A280,PG_FORWARD_SETTLED__1[[#All],[order_id]:[Tax_On_Commission]],109,0)</f>
        <v>5.7829999999999995</v>
      </c>
      <c r="E280" s="6">
        <f>VLOOKUP(A280,PG_FORWARD_SETTLED__1[#All],110,0)</f>
        <v>53.1</v>
      </c>
      <c r="F280" s="6">
        <f>VLOOKUP(A280,PG_FORWARD_SETTLED__1[#All],111,0)</f>
        <v>53.019000000000005</v>
      </c>
      <c r="G280" s="6">
        <f>VLOOKUP(A280,PG_FORWARD_SETTLED__1[#All],112,0)</f>
        <v>702.34399999999994</v>
      </c>
      <c r="H280" s="6">
        <f t="shared" si="42"/>
        <v>649.32499999999993</v>
      </c>
      <c r="I280" s="6">
        <f t="shared" si="43"/>
        <v>309.65600000000006</v>
      </c>
      <c r="J280" s="6">
        <f>VLOOKUP(A280,PG_Reverse_Settled__1[#All],103,0)</f>
        <v>132.16</v>
      </c>
      <c r="K280" s="6">
        <f t="shared" si="45"/>
        <v>887.60399999999993</v>
      </c>
      <c r="L280" s="7">
        <v>-185.26</v>
      </c>
      <c r="M280" s="6" t="s">
        <v>1479</v>
      </c>
      <c r="N280" s="6" t="str">
        <f>VLOOKUP(A280,Return!A:L,12,0)</f>
        <v>-</v>
      </c>
      <c r="O280" s="39">
        <v>45924.55</v>
      </c>
    </row>
    <row r="281" spans="1:15" x14ac:dyDescent="0.3">
      <c r="A281" s="6">
        <v>8741500656</v>
      </c>
      <c r="B281" s="6">
        <f>VLOOKUP(A281,PG_FORWARD_SETTLED__1[[order_id]:[Customer_Paid]],107,0)</f>
        <v>3114</v>
      </c>
      <c r="C281" s="6">
        <f>VLOOKUP(A281,PG_FORWARD_SETTLED__1[[order_id]:[Commission]],108,0)</f>
        <v>771.649</v>
      </c>
      <c r="D281" s="6">
        <f>VLOOKUP(A281,PG_FORWARD_SETTLED__1[[#All],[order_id]:[Tax_On_Commission]],109,0)</f>
        <v>15.834</v>
      </c>
      <c r="E281" s="6">
        <f>VLOOKUP(A281,PG_FORWARD_SETTLED__1[#All],110,0)</f>
        <v>71.98</v>
      </c>
      <c r="F281" s="6">
        <f>VLOOKUP(A281,PG_FORWARD_SETTLED__1[#All],111,0)</f>
        <v>488.21499999999997</v>
      </c>
      <c r="G281" s="6">
        <f>VLOOKUP(A281,PG_FORWARD_SETTLED__1[#All],112,0)</f>
        <v>2254.5370000000003</v>
      </c>
      <c r="H281" s="6">
        <f t="shared" si="42"/>
        <v>1766.3220000000003</v>
      </c>
      <c r="I281" s="6">
        <f t="shared" si="43"/>
        <v>859.46299999999974</v>
      </c>
      <c r="J281" s="6">
        <f>VLOOKUP(A281,PG_Reverse_Settled__1[#All],103,0)</f>
        <v>132.16</v>
      </c>
      <c r="K281" s="6">
        <f t="shared" si="45"/>
        <v>2458.6770000000001</v>
      </c>
      <c r="L281" s="7">
        <v>-204.13999999999987</v>
      </c>
      <c r="M281" s="6" t="s">
        <v>1479</v>
      </c>
      <c r="N281" s="6" t="str">
        <f>VLOOKUP(A281,Return!A:L,12,0)</f>
        <v>Size too small</v>
      </c>
      <c r="O281" s="39">
        <v>45938.42291666667</v>
      </c>
    </row>
    <row r="282" spans="1:15" x14ac:dyDescent="0.3">
      <c r="A282" s="6">
        <v>8751416965</v>
      </c>
      <c r="B282" s="6">
        <f>VLOOKUP(A282,PG_FORWARD_SETTLED__1[[order_id]:[Customer_Paid]],107,0)</f>
        <v>3564</v>
      </c>
      <c r="C282" s="6">
        <f>VLOOKUP(A282,PG_FORWARD_SETTLED__1[[order_id]:[Commission]],108,0)</f>
        <v>883.15899999999999</v>
      </c>
      <c r="D282" s="6">
        <f>VLOOKUP(A282,PG_FORWARD_SETTLED__1[[#All],[order_id]:[Tax_On_Commission]],109,0)</f>
        <v>18.122</v>
      </c>
      <c r="E282" s="6">
        <f>VLOOKUP(A282,PG_FORWARD_SETTLED__1[#All],110,0)</f>
        <v>71.98</v>
      </c>
      <c r="F282" s="6">
        <f>VLOOKUP(A282,PG_FORWARD_SETTLED__1[#All],111,0)</f>
        <v>558.76199999999994</v>
      </c>
      <c r="G282" s="6">
        <f>VLOOKUP(A282,PG_FORWARD_SETTLED__1[#All],112,0)</f>
        <v>2590.739</v>
      </c>
      <c r="H282" s="6">
        <f t="shared" si="42"/>
        <v>2031.9770000000001</v>
      </c>
      <c r="I282" s="6">
        <f t="shared" si="43"/>
        <v>973.26099999999997</v>
      </c>
      <c r="J282" s="5">
        <v>0</v>
      </c>
      <c r="K282" s="6" t="s">
        <v>1480</v>
      </c>
      <c r="L282" s="8">
        <v>2590.739</v>
      </c>
      <c r="M282" s="6" t="s">
        <v>1478</v>
      </c>
      <c r="N282" s="6"/>
      <c r="O282" s="39">
        <v>45943.449305555558</v>
      </c>
    </row>
    <row r="283" spans="1:15" x14ac:dyDescent="0.3">
      <c r="A283" s="6">
        <v>8702982660</v>
      </c>
      <c r="B283" s="6">
        <f>VLOOKUP(A283,PG_FORWARD_SETTLED__1[[order_id]:[Customer_Paid]],107,0)</f>
        <v>1442</v>
      </c>
      <c r="C283" s="6">
        <f>VLOOKUP(A283,PG_FORWARD_SETTLED__1[[order_id]:[Commission]],108,0)</f>
        <v>391.35899999999998</v>
      </c>
      <c r="D283" s="6">
        <f>VLOOKUP(A283,PG_FORWARD_SETTLED__1[[#All],[order_id]:[Tax_On_Commission]],109,0)</f>
        <v>8.24</v>
      </c>
      <c r="E283" s="6">
        <f>VLOOKUP(A283,PG_FORWARD_SETTLED__1[#All],110,0)</f>
        <v>53.1</v>
      </c>
      <c r="F283" s="6">
        <f>VLOOKUP(A283,PG_FORWARD_SETTLED__1[#All],111,0)</f>
        <v>75.537000000000006</v>
      </c>
      <c r="G283" s="6">
        <f>VLOOKUP(A283,PG_FORWARD_SETTLED__1[#All],112,0)</f>
        <v>989.30100000000004</v>
      </c>
      <c r="H283" s="6">
        <f t="shared" si="42"/>
        <v>913.76400000000001</v>
      </c>
      <c r="I283" s="6">
        <f t="shared" si="43"/>
        <v>452.69899999999996</v>
      </c>
      <c r="J283" s="5">
        <v>0</v>
      </c>
      <c r="K283" s="6" t="s">
        <v>1480</v>
      </c>
      <c r="L283" s="8">
        <v>989.30100000000004</v>
      </c>
      <c r="M283" s="6" t="s">
        <v>1478</v>
      </c>
      <c r="N283" s="6"/>
      <c r="O283" s="39">
        <v>45924.441666666666</v>
      </c>
    </row>
    <row r="284" spans="1:15" x14ac:dyDescent="0.3">
      <c r="A284" s="6">
        <v>8725101730</v>
      </c>
      <c r="B284" s="6">
        <f>VLOOKUP(A284,PG_FORWARD_SETTLED__1[[order_id]:[Customer_Paid]],107,0)</f>
        <v>3594</v>
      </c>
      <c r="C284" s="6">
        <f>VLOOKUP(A284,PG_FORWARD_SETTLED__1[[order_id]:[Commission]],108,0)</f>
        <v>933.00199999999995</v>
      </c>
      <c r="D284" s="6">
        <f>VLOOKUP(A284,PG_FORWARD_SETTLED__1[[#All],[order_id]:[Tax_On_Commission]],109,0)</f>
        <v>18.274999999999999</v>
      </c>
      <c r="E284" s="6">
        <f>VLOOKUP(A284,PG_FORWARD_SETTLED__1[#All],110,0)</f>
        <v>71.98</v>
      </c>
      <c r="F284" s="6">
        <f>VLOOKUP(A284,PG_FORWARD_SETTLED__1[#All],111,0)</f>
        <v>563.46900000000005</v>
      </c>
      <c r="G284" s="6">
        <f>VLOOKUP(A284,PG_FORWARD_SETTLED__1[#All],112,0)</f>
        <v>2570.7429999999999</v>
      </c>
      <c r="H284" s="6">
        <f t="shared" si="42"/>
        <v>2007.2739999999999</v>
      </c>
      <c r="I284" s="6">
        <f t="shared" si="43"/>
        <v>1023.2570000000001</v>
      </c>
      <c r="J284" s="6">
        <f>VLOOKUP(A284,PG_Reverse_Settled__1[#All],103,0)</f>
        <v>132.16</v>
      </c>
      <c r="K284" s="6">
        <f>G284+E284+J284</f>
        <v>2774.8829999999998</v>
      </c>
      <c r="L284" s="7">
        <v>-204.13999999999987</v>
      </c>
      <c r="M284" s="6" t="s">
        <v>1479</v>
      </c>
      <c r="N284" s="6" t="str">
        <f>VLOOKUP(A284,Return!A:L,12,0)</f>
        <v>Size too small</v>
      </c>
      <c r="O284" s="39">
        <v>45931.568749999999</v>
      </c>
    </row>
    <row r="285" spans="1:15" x14ac:dyDescent="0.3">
      <c r="A285" s="6">
        <v>8735827162</v>
      </c>
      <c r="B285" s="6">
        <f>VLOOKUP(A285,PG_FORWARD_SETTLED__1[[order_id]:[Customer_Paid]],107,0)</f>
        <v>1916</v>
      </c>
      <c r="C285" s="6">
        <f>VLOOKUP(A285,PG_FORWARD_SETTLED__1[[order_id]:[Commission]],108,0)</f>
        <v>497.39400000000001</v>
      </c>
      <c r="D285" s="6">
        <f>VLOOKUP(A285,PG_FORWARD_SETTLED__1[[#All],[order_id]:[Tax_On_Commission]],109,0)</f>
        <v>10.949</v>
      </c>
      <c r="E285" s="6">
        <f>VLOOKUP(A285,PG_FORWARD_SETTLED__1[#All],110,0)</f>
        <v>53.1</v>
      </c>
      <c r="F285" s="6">
        <f>VLOOKUP(A285,PG_FORWARD_SETTLED__1[#All],111,0)</f>
        <v>100.36399999999999</v>
      </c>
      <c r="G285" s="6">
        <f>VLOOKUP(A285,PG_FORWARD_SETTLED__1[#All],112,0)</f>
        <v>1354.557</v>
      </c>
      <c r="H285" s="6">
        <f t="shared" si="42"/>
        <v>1254.193</v>
      </c>
      <c r="I285" s="6">
        <f t="shared" si="43"/>
        <v>561.44299999999998</v>
      </c>
      <c r="J285" s="5">
        <v>0</v>
      </c>
      <c r="K285" s="6" t="s">
        <v>1480</v>
      </c>
      <c r="L285" s="8">
        <v>1354.557</v>
      </c>
      <c r="M285" s="6" t="s">
        <v>1478</v>
      </c>
      <c r="N285" s="6"/>
      <c r="O285" s="39">
        <v>45935.731249999997</v>
      </c>
    </row>
    <row r="286" spans="1:15" x14ac:dyDescent="0.3">
      <c r="A286" s="6">
        <v>8743093579</v>
      </c>
      <c r="B286" s="6">
        <f>VLOOKUP(A286,PG_FORWARD_SETTLED__1[[order_id]:[Customer_Paid]],107,0)</f>
        <v>2409.98</v>
      </c>
      <c r="C286" s="6">
        <f>VLOOKUP(A286,PG_FORWARD_SETTLED__1[[order_id]:[Commission]],108,0)</f>
        <v>597.19399999999996</v>
      </c>
      <c r="D286" s="6">
        <f>VLOOKUP(A286,PG_FORWARD_SETTLED__1[[#All],[order_id]:[Tax_On_Commission]],109,0)</f>
        <v>13.771000000000001</v>
      </c>
      <c r="E286" s="6">
        <f>VLOOKUP(A286,PG_FORWARD_SETTLED__1[#All],110,0)</f>
        <v>71.98</v>
      </c>
      <c r="F286" s="6">
        <f>VLOOKUP(A286,PG_FORWARD_SETTLED__1[#All],111,0)</f>
        <v>126.236</v>
      </c>
      <c r="G286" s="6">
        <f>VLOOKUP(A286,PG_FORWARD_SETTLED__1[#All],112,0)</f>
        <v>1727.0350000000001</v>
      </c>
      <c r="H286" s="6">
        <f t="shared" si="42"/>
        <v>1600.799</v>
      </c>
      <c r="I286" s="6">
        <f t="shared" si="43"/>
        <v>682.94499999999994</v>
      </c>
      <c r="J286" s="5">
        <v>0</v>
      </c>
      <c r="K286" s="6" t="s">
        <v>1480</v>
      </c>
      <c r="L286" s="8">
        <v>1727.0350000000001</v>
      </c>
      <c r="M286" s="6" t="s">
        <v>1478</v>
      </c>
      <c r="N286" s="6"/>
      <c r="O286" s="39">
        <v>45939.448611111111</v>
      </c>
    </row>
    <row r="287" spans="1:15" x14ac:dyDescent="0.3">
      <c r="A287" s="6">
        <v>8674645012</v>
      </c>
      <c r="B287" s="6">
        <f>VLOOKUP(A287,PG_FORWARD_SETTLED__1[[order_id]:[Customer_Paid]],107,0)</f>
        <v>3469</v>
      </c>
      <c r="C287" s="6">
        <f>VLOOKUP(A287,PG_FORWARD_SETTLED__1[[order_id]:[Commission]],108,0)</f>
        <v>1105.223</v>
      </c>
      <c r="D287" s="6">
        <f>VLOOKUP(A287,PG_FORWARD_SETTLED__1[[#All],[order_id]:[Tax_On_Commission]],109,0)</f>
        <v>18.584</v>
      </c>
      <c r="E287" s="6">
        <f>VLOOKUP(A287,PG_FORWARD_SETTLED__1[#All],110,0)</f>
        <v>71.98</v>
      </c>
      <c r="F287" s="6">
        <f>VLOOKUP(A287,PG_FORWARD_SETTLED__1[#All],111,0)</f>
        <v>387.16700000000003</v>
      </c>
      <c r="G287" s="6">
        <f>VLOOKUP(A287,PG_FORWARD_SETTLED__1[#All],112,0)</f>
        <v>2273.2130000000002</v>
      </c>
      <c r="H287" s="6">
        <f t="shared" si="42"/>
        <v>1886.0460000000003</v>
      </c>
      <c r="I287" s="6">
        <f t="shared" si="43"/>
        <v>1195.7869999999998</v>
      </c>
      <c r="J287" s="5">
        <v>0</v>
      </c>
      <c r="K287" s="6" t="s">
        <v>1480</v>
      </c>
      <c r="L287" s="8">
        <v>2273.2130000000002</v>
      </c>
      <c r="M287" s="6" t="s">
        <v>1478</v>
      </c>
      <c r="N287" s="6"/>
      <c r="O287" s="39">
        <v>45916.459722222222</v>
      </c>
    </row>
    <row r="288" spans="1:15" x14ac:dyDescent="0.3">
      <c r="A288" s="6">
        <v>8709467628</v>
      </c>
      <c r="B288" s="6">
        <f>VLOOKUP(A288,PG_FORWARD_SETTLED__1[[order_id]:[Customer_Paid]],107,0)</f>
        <v>3103.98</v>
      </c>
      <c r="C288" s="6">
        <f>VLOOKUP(A288,PG_FORWARD_SETTLED__1[[order_id]:[Commission]],108,0)</f>
        <v>769.16600000000005</v>
      </c>
      <c r="D288" s="6">
        <f>VLOOKUP(A288,PG_FORWARD_SETTLED__1[[#All],[order_id]:[Tax_On_Commission]],109,0)</f>
        <v>15.782</v>
      </c>
      <c r="E288" s="6">
        <f>VLOOKUP(A288,PG_FORWARD_SETTLED__1[#All],110,0)</f>
        <v>71.97999999999999</v>
      </c>
      <c r="F288" s="6">
        <f>VLOOKUP(A288,PG_FORWARD_SETTLED__1[#All],111,0)</f>
        <v>486.65199999999999</v>
      </c>
      <c r="G288" s="6">
        <f>VLOOKUP(A288,PG_FORWARD_SETTLED__1[#All],112,0)</f>
        <v>2247.0519999999997</v>
      </c>
      <c r="H288" s="6">
        <f t="shared" si="42"/>
        <v>1760.3999999999996</v>
      </c>
      <c r="I288" s="6">
        <f t="shared" si="43"/>
        <v>856.92800000000034</v>
      </c>
      <c r="J288" s="6">
        <f>VLOOKUP(A288,PG_Reverse_Settled__1[#All],103,0)</f>
        <v>107.38</v>
      </c>
      <c r="K288" s="6">
        <f>G288+E288+J288</f>
        <v>2426.4119999999998</v>
      </c>
      <c r="L288" s="7">
        <v>-179.36000000000013</v>
      </c>
      <c r="M288" s="6" t="s">
        <v>1479</v>
      </c>
      <c r="N288" s="6" t="str">
        <f>VLOOKUP(A288,Return!A:L,12,0)</f>
        <v>I did not like the fit</v>
      </c>
      <c r="O288" s="39">
        <v>45926.445138888892</v>
      </c>
    </row>
    <row r="289" spans="1:15" x14ac:dyDescent="0.3">
      <c r="A289" s="6">
        <v>8661889346</v>
      </c>
      <c r="B289" s="6">
        <f>VLOOKUP(A289,PG_FORWARD_SETTLED__1[[order_id]:[Customer_Paid]],107,0)</f>
        <v>2556</v>
      </c>
      <c r="C289" s="6">
        <f>VLOOKUP(A289,PG_FORWARD_SETTLED__1[[order_id]:[Commission]],108,0)</f>
        <v>663.53800000000001</v>
      </c>
      <c r="D289" s="6">
        <f>VLOOKUP(A289,PG_FORWARD_SETTLED__1[[#All],[order_id]:[Tax_On_Commission]],109,0)</f>
        <v>13.693</v>
      </c>
      <c r="E289" s="6">
        <f>VLOOKUP(A289,PG_FORWARD_SETTLED__1[#All],110,0)</f>
        <v>71.98</v>
      </c>
      <c r="F289" s="6">
        <f>VLOOKUP(A289,PG_FORWARD_SETTLED__1[#All],111,0)</f>
        <v>285.27100000000002</v>
      </c>
      <c r="G289" s="6">
        <f>VLOOKUP(A289,PG_FORWARD_SETTLED__1[#All],112,0)</f>
        <v>1806.789</v>
      </c>
      <c r="H289" s="6">
        <f t="shared" si="42"/>
        <v>1521.518</v>
      </c>
      <c r="I289" s="6">
        <f t="shared" si="43"/>
        <v>749.21100000000001</v>
      </c>
      <c r="J289" s="5">
        <v>0</v>
      </c>
      <c r="K289" s="6" t="s">
        <v>1480</v>
      </c>
      <c r="L289" s="8">
        <v>1806.789</v>
      </c>
      <c r="M289" s="6" t="s">
        <v>1478</v>
      </c>
      <c r="N289" s="6"/>
      <c r="O289" s="39">
        <v>45912.475694444445</v>
      </c>
    </row>
    <row r="290" spans="1:15" x14ac:dyDescent="0.3">
      <c r="A290" s="6">
        <v>8715791968</v>
      </c>
      <c r="B290" s="6">
        <f>VLOOKUP(A290,PG_FORWARD_SETTLED__1[[order_id]:[Customer_Paid]],107,0)</f>
        <v>339</v>
      </c>
      <c r="C290" s="6">
        <f>VLOOKUP(A290,PG_FORWARD_SETTLED__1[[order_id]:[Commission]],108,0)</f>
        <v>32.002000000000002</v>
      </c>
      <c r="D290" s="6">
        <f>VLOOKUP(A290,PG_FORWARD_SETTLED__1[[#All],[order_id]:[Tax_On_Commission]],109,0)</f>
        <v>1.9370000000000001</v>
      </c>
      <c r="E290" s="6">
        <f>VLOOKUP(A290,PG_FORWARD_SETTLED__1[#All],110,0)</f>
        <v>31.86</v>
      </c>
      <c r="F290" s="6">
        <f>VLOOKUP(A290,PG_FORWARD_SETTLED__1[#All],111,0)</f>
        <v>17.754000000000001</v>
      </c>
      <c r="G290" s="6">
        <f>VLOOKUP(A290,PG_FORWARD_SETTLED__1[#All],112,0)</f>
        <v>273.20099999999996</v>
      </c>
      <c r="H290" s="6">
        <f t="shared" si="42"/>
        <v>255.44699999999997</v>
      </c>
      <c r="I290" s="6">
        <f t="shared" si="43"/>
        <v>65.799000000000035</v>
      </c>
      <c r="J290" s="6">
        <f>VLOOKUP(A290,PG_Reverse_Settled__1[#All],103,0)</f>
        <v>197.06</v>
      </c>
      <c r="K290" s="6">
        <f>G290+E290+J290</f>
        <v>502.12099999999998</v>
      </c>
      <c r="L290" s="7">
        <v>-228.92000000000002</v>
      </c>
      <c r="M290" s="6" t="s">
        <v>1479</v>
      </c>
      <c r="N290" s="6" t="str">
        <f>VLOOKUP(A290,Return!A:L,12,0)</f>
        <v>-</v>
      </c>
      <c r="O290" s="39">
        <v>45929.449305555558</v>
      </c>
    </row>
    <row r="291" spans="1:15" x14ac:dyDescent="0.3">
      <c r="A291" s="6">
        <v>8661543409</v>
      </c>
      <c r="B291" s="6">
        <f>VLOOKUP(A291,PG_FORWARD_SETTLED__1[[order_id]:[Customer_Paid]],107,0)</f>
        <v>2719</v>
      </c>
      <c r="C291" s="6">
        <f>VLOOKUP(A291,PG_FORWARD_SETTLED__1[[order_id]:[Commission]],108,0)</f>
        <v>673.76800000000003</v>
      </c>
      <c r="D291" s="6">
        <f>VLOOKUP(A291,PG_FORWARD_SETTLED__1[[#All],[order_id]:[Tax_On_Commission]],109,0)</f>
        <v>14.565999999999999</v>
      </c>
      <c r="E291" s="6">
        <f>VLOOKUP(A291,PG_FORWARD_SETTLED__1[#All],110,0)</f>
        <v>71.98</v>
      </c>
      <c r="F291" s="6">
        <f>VLOOKUP(A291,PG_FORWARD_SETTLED__1[#All],111,0)</f>
        <v>303.45799999999997</v>
      </c>
      <c r="G291" s="6">
        <f>VLOOKUP(A291,PG_FORWARD_SETTLED__1[#All],112,0)</f>
        <v>1958.6859999999999</v>
      </c>
      <c r="H291" s="6">
        <f t="shared" si="42"/>
        <v>1655.2280000000001</v>
      </c>
      <c r="I291" s="6">
        <f t="shared" si="43"/>
        <v>760.31400000000008</v>
      </c>
      <c r="J291" s="5">
        <v>0</v>
      </c>
      <c r="K291" s="6" t="s">
        <v>1480</v>
      </c>
      <c r="L291" s="8">
        <v>1958.6859999999999</v>
      </c>
      <c r="M291" s="6" t="s">
        <v>1478</v>
      </c>
      <c r="N291" s="6"/>
      <c r="O291" s="39">
        <v>45912.475694444445</v>
      </c>
    </row>
    <row r="292" spans="1:15" x14ac:dyDescent="0.3">
      <c r="A292" s="6">
        <v>8675256419</v>
      </c>
      <c r="B292" s="6">
        <f>VLOOKUP(A292,PG_FORWARD_SETTLED__1[[order_id]:[Customer_Paid]],107,0)</f>
        <v>2394</v>
      </c>
      <c r="C292" s="6">
        <f>VLOOKUP(A292,PG_FORWARD_SETTLED__1[[order_id]:[Commission]],108,0)</f>
        <v>621.48199999999997</v>
      </c>
      <c r="D292" s="6">
        <f>VLOOKUP(A292,PG_FORWARD_SETTLED__1[[#All],[order_id]:[Tax_On_Commission]],109,0)</f>
        <v>12.825000000000001</v>
      </c>
      <c r="E292" s="6">
        <f>VLOOKUP(A292,PG_FORWARD_SETTLED__1[#All],110,0)</f>
        <v>71.98</v>
      </c>
      <c r="F292" s="6">
        <f>VLOOKUP(A292,PG_FORWARD_SETTLED__1[#All],111,0)</f>
        <v>267.18799999999999</v>
      </c>
      <c r="G292" s="6">
        <f>VLOOKUP(A292,PG_FORWARD_SETTLED__1[#All],112,0)</f>
        <v>1687.713</v>
      </c>
      <c r="H292" s="6">
        <f t="shared" si="42"/>
        <v>1420.5250000000001</v>
      </c>
      <c r="I292" s="6">
        <f t="shared" si="43"/>
        <v>706.28700000000003</v>
      </c>
      <c r="J292" s="5">
        <v>0</v>
      </c>
      <c r="K292" s="6" t="s">
        <v>1480</v>
      </c>
      <c r="L292" s="8">
        <v>1687.713</v>
      </c>
      <c r="M292" s="6" t="s">
        <v>1478</v>
      </c>
      <c r="N292" s="6"/>
      <c r="O292" s="39">
        <v>45916.560416666667</v>
      </c>
    </row>
    <row r="293" spans="1:15" x14ac:dyDescent="0.3">
      <c r="A293" s="6">
        <v>8745080279</v>
      </c>
      <c r="B293" s="6">
        <f>VLOOKUP(A293,PG_FORWARD_SETTLED__1[[order_id]:[Customer_Paid]],107,0)</f>
        <v>2394</v>
      </c>
      <c r="C293" s="6">
        <f>VLOOKUP(A293,PG_FORWARD_SETTLED__1[[order_id]:[Commission]],108,0)</f>
        <v>593.23299999999995</v>
      </c>
      <c r="D293" s="6">
        <f>VLOOKUP(A293,PG_FORWARD_SETTLED__1[[#All],[order_id]:[Tax_On_Commission]],109,0)</f>
        <v>13.68</v>
      </c>
      <c r="E293" s="6">
        <f>VLOOKUP(A293,PG_FORWARD_SETTLED__1[#All],110,0)</f>
        <v>71.98</v>
      </c>
      <c r="F293" s="6">
        <f>VLOOKUP(A293,PG_FORWARD_SETTLED__1[#All],111,0)</f>
        <v>125.4</v>
      </c>
      <c r="G293" s="6">
        <f>VLOOKUP(A293,PG_FORWARD_SETTLED__1[#All],112,0)</f>
        <v>1715.107</v>
      </c>
      <c r="H293" s="6">
        <f t="shared" si="42"/>
        <v>1589.7069999999999</v>
      </c>
      <c r="I293" s="6">
        <f t="shared" si="43"/>
        <v>678.89300000000003</v>
      </c>
      <c r="J293" s="5">
        <v>0</v>
      </c>
      <c r="K293" s="6" t="s">
        <v>1480</v>
      </c>
      <c r="L293" s="8">
        <v>1715.107</v>
      </c>
      <c r="M293" s="6" t="s">
        <v>1478</v>
      </c>
      <c r="N293" s="6"/>
      <c r="O293" s="39">
        <v>45940.445138888892</v>
      </c>
    </row>
    <row r="294" spans="1:15" x14ac:dyDescent="0.3">
      <c r="A294" s="6">
        <v>8679197213</v>
      </c>
      <c r="B294" s="6">
        <f>VLOOKUP(A294,PG_FORWARD_SETTLED__1[[order_id]:[Customer_Paid]],107,0)</f>
        <v>3794</v>
      </c>
      <c r="C294" s="6">
        <f>VLOOKUP(A294,PG_FORWARD_SETTLED__1[[order_id]:[Commission]],108,0)</f>
        <v>940.15300000000002</v>
      </c>
      <c r="D294" s="6">
        <f>VLOOKUP(A294,PG_FORWARD_SETTLED__1[[#All],[order_id]:[Tax_On_Commission]],109,0)</f>
        <v>20.325000000000003</v>
      </c>
      <c r="E294" s="6">
        <f>VLOOKUP(A294,PG_FORWARD_SETTLED__1[#All],110,0)</f>
        <v>71.98</v>
      </c>
      <c r="F294" s="6">
        <f>VLOOKUP(A294,PG_FORWARD_SETTLED__1[#All],111,0)</f>
        <v>423.43700000000001</v>
      </c>
      <c r="G294" s="6">
        <f>VLOOKUP(A294,PG_FORWARD_SETTLED__1[#All],112,0)</f>
        <v>2761.5419999999999</v>
      </c>
      <c r="H294" s="6">
        <f t="shared" si="42"/>
        <v>2338.105</v>
      </c>
      <c r="I294" s="6">
        <f t="shared" si="43"/>
        <v>1032.4580000000001</v>
      </c>
      <c r="J294" s="6">
        <f>VLOOKUP(A294,PG_Reverse_Settled__1[#All],103,0)</f>
        <v>107.38</v>
      </c>
      <c r="K294" s="6">
        <f>G294+E294+J294</f>
        <v>2940.902</v>
      </c>
      <c r="L294" s="7">
        <v>-179.36000000000013</v>
      </c>
      <c r="M294" s="6" t="s">
        <v>1479</v>
      </c>
      <c r="N294" s="6" t="str">
        <f>VLOOKUP(A294,Return!A:L,12,0)</f>
        <v>-</v>
      </c>
      <c r="O294" s="39">
        <v>45917.792361111111</v>
      </c>
    </row>
    <row r="295" spans="1:15" x14ac:dyDescent="0.3">
      <c r="A295" s="6">
        <v>8649615155</v>
      </c>
      <c r="B295" s="6">
        <f>VLOOKUP(A295,PG_FORWARD_SETTLED__1[[order_id]:[Customer_Paid]],107,0)</f>
        <v>2594</v>
      </c>
      <c r="C295" s="6">
        <f>VLOOKUP(A295,PG_FORWARD_SETTLED__1[[order_id]:[Commission]],108,0)</f>
        <v>550.96600000000001</v>
      </c>
      <c r="D295" s="6">
        <f>VLOOKUP(A295,PG_FORWARD_SETTLED__1[[#All],[order_id]:[Tax_On_Commission]],109,0)</f>
        <v>13.896000000000001</v>
      </c>
      <c r="E295" s="6">
        <f>VLOOKUP(A295,PG_FORWARD_SETTLED__1[#All],110,0)</f>
        <v>71.98</v>
      </c>
      <c r="F295" s="6">
        <f>VLOOKUP(A295,PG_FORWARD_SETTLED__1[#All],111,0)</f>
        <v>289.51</v>
      </c>
      <c r="G295" s="6">
        <f>VLOOKUP(A295,PG_FORWARD_SETTLED__1[#All],112,0)</f>
        <v>1957.1580000000001</v>
      </c>
      <c r="H295" s="6">
        <f t="shared" si="42"/>
        <v>1667.6480000000001</v>
      </c>
      <c r="I295" s="6">
        <f t="shared" si="43"/>
        <v>636.84199999999987</v>
      </c>
      <c r="J295" s="5">
        <v>0</v>
      </c>
      <c r="K295" s="6" t="s">
        <v>1480</v>
      </c>
      <c r="L295" s="8">
        <v>1957.1580000000001</v>
      </c>
      <c r="M295" s="6" t="s">
        <v>1478</v>
      </c>
      <c r="N295" s="6"/>
      <c r="O295" s="39">
        <v>45905.450694444444</v>
      </c>
    </row>
    <row r="296" spans="1:15" x14ac:dyDescent="0.3">
      <c r="A296" s="6">
        <v>8671776895</v>
      </c>
      <c r="B296" s="6">
        <f>VLOOKUP(A296,PG_FORWARD_SETTLED__1[[order_id]:[Customer_Paid]],107,0)</f>
        <v>2594</v>
      </c>
      <c r="C296" s="6">
        <f>VLOOKUP(A296,PG_FORWARD_SETTLED__1[[order_id]:[Commission]],108,0)</f>
        <v>550.96600000000001</v>
      </c>
      <c r="D296" s="6">
        <f>VLOOKUP(A296,PG_FORWARD_SETTLED__1[[#All],[order_id]:[Tax_On_Commission]],109,0)</f>
        <v>13.896000000000001</v>
      </c>
      <c r="E296" s="6">
        <f>VLOOKUP(A296,PG_FORWARD_SETTLED__1[#All],110,0)</f>
        <v>71.98</v>
      </c>
      <c r="F296" s="6">
        <f>VLOOKUP(A296,PG_FORWARD_SETTLED__1[#All],111,0)</f>
        <v>289.51</v>
      </c>
      <c r="G296" s="6">
        <f>VLOOKUP(A296,PG_FORWARD_SETTLED__1[#All],112,0)</f>
        <v>1957.1580000000001</v>
      </c>
      <c r="H296" s="6">
        <f t="shared" si="42"/>
        <v>1667.6480000000001</v>
      </c>
      <c r="I296" s="6">
        <f t="shared" si="43"/>
        <v>636.84199999999987</v>
      </c>
      <c r="J296" s="5">
        <v>0</v>
      </c>
      <c r="K296" s="6" t="s">
        <v>1480</v>
      </c>
      <c r="L296" s="8">
        <v>1957.1580000000001</v>
      </c>
      <c r="M296" s="6" t="s">
        <v>1478</v>
      </c>
      <c r="N296" s="6"/>
      <c r="O296" s="39">
        <v>45915.47152777778</v>
      </c>
    </row>
    <row r="297" spans="1:15" x14ac:dyDescent="0.3">
      <c r="A297" s="6">
        <v>8739207201</v>
      </c>
      <c r="B297" s="6">
        <f>VLOOKUP(A297,PG_FORWARD_SETTLED__1[[order_id]:[Customer_Paid]],107,0)</f>
        <v>5366</v>
      </c>
      <c r="C297" s="6">
        <f>VLOOKUP(A297,PG_FORWARD_SETTLED__1[[order_id]:[Commission]],108,0)</f>
        <v>1709.6079999999999</v>
      </c>
      <c r="D297" s="6">
        <f>VLOOKUP(A297,PG_FORWARD_SETTLED__1[[#All],[order_id]:[Tax_On_Commission]],109,0)</f>
        <v>27.283999999999999</v>
      </c>
      <c r="E297" s="6">
        <f>VLOOKUP(A297,PG_FORWARD_SETTLED__1[#All],110,0)</f>
        <v>71.98</v>
      </c>
      <c r="F297" s="6">
        <f>VLOOKUP(A297,PG_FORWARD_SETTLED__1[#All],111,0)</f>
        <v>841.27699999999993</v>
      </c>
      <c r="G297" s="6">
        <f>VLOOKUP(A297,PG_FORWARD_SETTLED__1[#All],112,0)</f>
        <v>3557.1279999999997</v>
      </c>
      <c r="H297" s="6">
        <f t="shared" si="42"/>
        <v>2715.8509999999997</v>
      </c>
      <c r="I297" s="6">
        <f t="shared" si="43"/>
        <v>1808.8720000000003</v>
      </c>
      <c r="J297" s="5">
        <v>0</v>
      </c>
      <c r="K297" s="6" t="s">
        <v>1480</v>
      </c>
      <c r="L297" s="8">
        <v>3557.1279999999997</v>
      </c>
      <c r="M297" s="6" t="s">
        <v>1478</v>
      </c>
      <c r="N297" s="6"/>
      <c r="O297" s="39">
        <v>45937.468055555553</v>
      </c>
    </row>
    <row r="298" spans="1:15" x14ac:dyDescent="0.3">
      <c r="A298" s="6">
        <v>8740598609</v>
      </c>
      <c r="B298" s="6">
        <f>VLOOKUP(A298,PG_FORWARD_SETTLED__1[[order_id]:[Customer_Paid]],107,0)</f>
        <v>2264</v>
      </c>
      <c r="C298" s="6">
        <f>VLOOKUP(A298,PG_FORWARD_SETTLED__1[[order_id]:[Commission]],108,0)</f>
        <v>587.73400000000004</v>
      </c>
      <c r="D298" s="6">
        <f>VLOOKUP(A298,PG_FORWARD_SETTLED__1[[#All],[order_id]:[Tax_On_Commission]],109,0)</f>
        <v>12.936</v>
      </c>
      <c r="E298" s="6">
        <f>VLOOKUP(A298,PG_FORWARD_SETTLED__1[#All],110,0)</f>
        <v>71.97999999999999</v>
      </c>
      <c r="F298" s="6">
        <f>VLOOKUP(A298,PG_FORWARD_SETTLED__1[#All],111,0)</f>
        <v>118.59</v>
      </c>
      <c r="G298" s="6">
        <f>VLOOKUP(A298,PG_FORWARD_SETTLED__1[#All],112,0)</f>
        <v>1591.3500000000001</v>
      </c>
      <c r="H298" s="6">
        <f t="shared" si="42"/>
        <v>1472.7600000000002</v>
      </c>
      <c r="I298" s="6">
        <f t="shared" si="43"/>
        <v>672.64999999999986</v>
      </c>
      <c r="J298" s="6">
        <f>VLOOKUP(A298,PG_Reverse_Settled__1[#All],103,0)</f>
        <v>132.16</v>
      </c>
      <c r="K298" s="6">
        <f t="shared" ref="K298:K300" si="46">G298+E298+J298</f>
        <v>1795.4900000000002</v>
      </c>
      <c r="L298" s="7">
        <v>-204.1400000000001</v>
      </c>
      <c r="M298" s="6" t="s">
        <v>1479</v>
      </c>
      <c r="N298" s="6" t="str">
        <f>VLOOKUP(A298,Return!A:L,12,0)</f>
        <v>Product was dirty and had stains</v>
      </c>
      <c r="O298" s="39">
        <v>45937.797222222223</v>
      </c>
    </row>
    <row r="299" spans="1:15" x14ac:dyDescent="0.3">
      <c r="A299" s="6">
        <v>8680581306</v>
      </c>
      <c r="B299" s="6">
        <f>VLOOKUP(A299,PG_FORWARD_SETTLED__1[[order_id]:[Customer_Paid]],107,0)</f>
        <v>3994</v>
      </c>
      <c r="C299" s="6">
        <f>VLOOKUP(A299,PG_FORWARD_SETTLED__1[[order_id]:[Commission]],108,0)</f>
        <v>1272.489</v>
      </c>
      <c r="D299" s="6">
        <f>VLOOKUP(A299,PG_FORWARD_SETTLED__1[[#All],[order_id]:[Tax_On_Commission]],109,0)</f>
        <v>21.395999999999997</v>
      </c>
      <c r="E299" s="6">
        <f>VLOOKUP(A299,PG_FORWARD_SETTLED__1[#All],110,0)</f>
        <v>71.97999999999999</v>
      </c>
      <c r="F299" s="6">
        <f>VLOOKUP(A299,PG_FORWARD_SETTLED__1[#All],111,0)</f>
        <v>445.76</v>
      </c>
      <c r="G299" s="6">
        <f>VLOOKUP(A299,PG_FORWARD_SETTLED__1[#All],112,0)</f>
        <v>2628.1349999999998</v>
      </c>
      <c r="H299" s="6">
        <f t="shared" si="42"/>
        <v>2182.375</v>
      </c>
      <c r="I299" s="6">
        <f t="shared" si="43"/>
        <v>1365.8650000000002</v>
      </c>
      <c r="J299" s="6">
        <f>VLOOKUP(A299,PG_Reverse_Settled__1[#All],103,0)</f>
        <v>197.06</v>
      </c>
      <c r="K299" s="6">
        <f t="shared" si="46"/>
        <v>2897.1749999999997</v>
      </c>
      <c r="L299" s="7">
        <v>-269.03999999999996</v>
      </c>
      <c r="M299" s="6" t="s">
        <v>1479</v>
      </c>
      <c r="N299" s="6" t="str">
        <f>VLOOKUP(A299,Return!A:L,12,0)</f>
        <v>Product was damaged</v>
      </c>
      <c r="O299" s="39">
        <v>45918.800694444442</v>
      </c>
    </row>
    <row r="300" spans="1:15" x14ac:dyDescent="0.3">
      <c r="A300" s="6">
        <v>8745892583</v>
      </c>
      <c r="B300" s="6">
        <f>VLOOKUP(A300,PG_FORWARD_SETTLED__1[[order_id]:[Customer_Paid]],107,0)</f>
        <v>3594</v>
      </c>
      <c r="C300" s="6">
        <f>VLOOKUP(A300,PG_FORWARD_SETTLED__1[[order_id]:[Commission]],108,0)</f>
        <v>933.00199999999995</v>
      </c>
      <c r="D300" s="6">
        <f>VLOOKUP(A300,PG_FORWARD_SETTLED__1[[#All],[order_id]:[Tax_On_Commission]],109,0)</f>
        <v>18.274999999999999</v>
      </c>
      <c r="E300" s="6">
        <f>VLOOKUP(A300,PG_FORWARD_SETTLED__1[#All],110,0)</f>
        <v>71.98</v>
      </c>
      <c r="F300" s="6">
        <f>VLOOKUP(A300,PG_FORWARD_SETTLED__1[#All],111,0)</f>
        <v>563.46900000000005</v>
      </c>
      <c r="G300" s="6">
        <f>VLOOKUP(A300,PG_FORWARD_SETTLED__1[#All],112,0)</f>
        <v>2570.7429999999999</v>
      </c>
      <c r="H300" s="6">
        <f t="shared" si="42"/>
        <v>2007.2739999999999</v>
      </c>
      <c r="I300" s="6">
        <f t="shared" si="43"/>
        <v>1023.2570000000001</v>
      </c>
      <c r="J300" s="6">
        <f>VLOOKUP(A300,PG_Reverse_Settled__1[#All],103,0)</f>
        <v>107.38</v>
      </c>
      <c r="K300" s="6">
        <f t="shared" si="46"/>
        <v>2750.1030000000001</v>
      </c>
      <c r="L300" s="7">
        <v>-179.36000000000013</v>
      </c>
      <c r="M300" s="6" t="s">
        <v>1479</v>
      </c>
      <c r="N300" s="6" t="str">
        <f>VLOOKUP(A300,Return!A:L,12,0)</f>
        <v>I did not like the fit</v>
      </c>
      <c r="O300" s="39">
        <v>45940.445138888892</v>
      </c>
    </row>
    <row r="301" spans="1:15" x14ac:dyDescent="0.3">
      <c r="A301" s="6">
        <v>8714909194</v>
      </c>
      <c r="B301" s="6">
        <f>VLOOKUP(A301,PG_FORWARD_SETTLED__1[[order_id]:[Customer_Paid]],107,0)</f>
        <v>4537</v>
      </c>
      <c r="C301" s="6">
        <f>VLOOKUP(A301,PG_FORWARD_SETTLED__1[[order_id]:[Commission]],108,0)</f>
        <v>1124.269</v>
      </c>
      <c r="D301" s="6">
        <f>VLOOKUP(A301,PG_FORWARD_SETTLED__1[[#All],[order_id]:[Tax_On_Commission]],109,0)</f>
        <v>23.07</v>
      </c>
      <c r="E301" s="6">
        <f>VLOOKUP(A301,PG_FORWARD_SETTLED__1[#All],110,0)</f>
        <v>71.98</v>
      </c>
      <c r="F301" s="6">
        <f>VLOOKUP(A301,PG_FORWARD_SETTLED__1[#All],111,0)</f>
        <v>711.31500000000005</v>
      </c>
      <c r="G301" s="6">
        <f>VLOOKUP(A301,PG_FORWARD_SETTLED__1[#All],112,0)</f>
        <v>3317.6809999999996</v>
      </c>
      <c r="H301" s="6">
        <f t="shared" si="42"/>
        <v>2606.3659999999995</v>
      </c>
      <c r="I301" s="6">
        <f t="shared" si="43"/>
        <v>1219.3190000000004</v>
      </c>
      <c r="J301" s="5">
        <v>0</v>
      </c>
      <c r="K301" s="6" t="s">
        <v>1480</v>
      </c>
      <c r="L301" s="8">
        <v>3317.6809999999996</v>
      </c>
      <c r="M301" s="6" t="s">
        <v>1478</v>
      </c>
      <c r="N301" s="6"/>
      <c r="O301" s="39">
        <v>45929.449305555558</v>
      </c>
    </row>
    <row r="302" spans="1:15" x14ac:dyDescent="0.3">
      <c r="A302" s="6">
        <v>8681357466</v>
      </c>
      <c r="B302" s="6">
        <f>VLOOKUP(A302,PG_FORWARD_SETTLED__1[[order_id]:[Customer_Paid]],107,0)</f>
        <v>2944</v>
      </c>
      <c r="C302" s="6">
        <f>VLOOKUP(A302,PG_FORWARD_SETTLED__1[[order_id]:[Commission]],108,0)</f>
        <v>729.52300000000002</v>
      </c>
      <c r="D302" s="6">
        <f>VLOOKUP(A302,PG_FORWARD_SETTLED__1[[#All],[order_id]:[Tax_On_Commission]],109,0)</f>
        <v>15.772</v>
      </c>
      <c r="E302" s="6">
        <f>VLOOKUP(A302,PG_FORWARD_SETTLED__1[#All],110,0)</f>
        <v>71.98</v>
      </c>
      <c r="F302" s="6">
        <f>VLOOKUP(A302,PG_FORWARD_SETTLED__1[#All],111,0)</f>
        <v>328.57299999999998</v>
      </c>
      <c r="G302" s="6">
        <f>VLOOKUP(A302,PG_FORWARD_SETTLED__1[#All],112,0)</f>
        <v>2126.7249999999999</v>
      </c>
      <c r="H302" s="6">
        <f t="shared" si="42"/>
        <v>1798.152</v>
      </c>
      <c r="I302" s="6">
        <f t="shared" si="43"/>
        <v>817.27500000000009</v>
      </c>
      <c r="J302" s="5">
        <v>0</v>
      </c>
      <c r="K302" s="6" t="s">
        <v>1480</v>
      </c>
      <c r="L302" s="8">
        <v>2126.7249999999999</v>
      </c>
      <c r="M302" s="6" t="s">
        <v>1478</v>
      </c>
      <c r="N302" s="6"/>
      <c r="O302" s="39">
        <v>45919.434027777781</v>
      </c>
    </row>
    <row r="303" spans="1:15" x14ac:dyDescent="0.3">
      <c r="A303" s="6">
        <v>8672051089</v>
      </c>
      <c r="B303" s="6">
        <f>VLOOKUP(A303,PG_FORWARD_SETTLED__1[[order_id]:[Customer_Paid]],107,0)</f>
        <v>1794</v>
      </c>
      <c r="C303" s="6">
        <f>VLOOKUP(A303,PG_FORWARD_SETTLED__1[[order_id]:[Commission]],108,0)</f>
        <v>486.892</v>
      </c>
      <c r="D303" s="6">
        <f>VLOOKUP(A303,PG_FORWARD_SETTLED__1[[#All],[order_id]:[Tax_On_Commission]],109,0)</f>
        <v>9.6110000000000007</v>
      </c>
      <c r="E303" s="6">
        <f>VLOOKUP(A303,PG_FORWARD_SETTLED__1[#All],110,0)</f>
        <v>53.1</v>
      </c>
      <c r="F303" s="6">
        <f>VLOOKUP(A303,PG_FORWARD_SETTLED__1[#All],111,0)</f>
        <v>200.21899999999999</v>
      </c>
      <c r="G303" s="6">
        <f>VLOOKUP(A303,PG_FORWARD_SETTLED__1[#All],112,0)</f>
        <v>1244.3969999999999</v>
      </c>
      <c r="H303" s="6">
        <f t="shared" si="42"/>
        <v>1044.1779999999999</v>
      </c>
      <c r="I303" s="6">
        <f t="shared" si="43"/>
        <v>549.60300000000007</v>
      </c>
      <c r="J303" s="5">
        <v>0</v>
      </c>
      <c r="K303" s="6" t="s">
        <v>1480</v>
      </c>
      <c r="L303" s="8">
        <v>1244.3969999999999</v>
      </c>
      <c r="M303" s="6" t="s">
        <v>1478</v>
      </c>
      <c r="N303" s="6"/>
      <c r="O303" s="39">
        <v>45915.55</v>
      </c>
    </row>
    <row r="304" spans="1:15" x14ac:dyDescent="0.3">
      <c r="A304" s="6">
        <v>8727228464</v>
      </c>
      <c r="B304" s="6">
        <f>VLOOKUP(A304,PG_FORWARD_SETTLED__1[[order_id]:[Customer_Paid]],107,0)</f>
        <v>3103.99</v>
      </c>
      <c r="C304" s="6">
        <f>VLOOKUP(A304,PG_FORWARD_SETTLED__1[[order_id]:[Commission]],108,0)</f>
        <v>769.16899999999998</v>
      </c>
      <c r="D304" s="6">
        <f>VLOOKUP(A304,PG_FORWARD_SETTLED__1[[#All],[order_id]:[Tax_On_Commission]],109,0)</f>
        <v>15.784000000000001</v>
      </c>
      <c r="E304" s="6">
        <f>VLOOKUP(A304,PG_FORWARD_SETTLED__1[#All],110,0)</f>
        <v>71.98</v>
      </c>
      <c r="F304" s="6">
        <f>VLOOKUP(A304,PG_FORWARD_SETTLED__1[#All],111,0)</f>
        <v>486.64300000000003</v>
      </c>
      <c r="G304" s="6">
        <f>VLOOKUP(A304,PG_FORWARD_SETTLED__1[#All],112,0)</f>
        <v>2247.0569999999998</v>
      </c>
      <c r="H304" s="6">
        <f t="shared" si="42"/>
        <v>1760.4139999999998</v>
      </c>
      <c r="I304" s="6">
        <f t="shared" si="43"/>
        <v>856.93299999999999</v>
      </c>
      <c r="J304" s="6">
        <f>VLOOKUP(A304,PG_Reverse_Settled__1[#All],103,0)</f>
        <v>132.16</v>
      </c>
      <c r="K304" s="6">
        <f t="shared" ref="K304:K305" si="47">G304+E304+J304</f>
        <v>2451.1969999999997</v>
      </c>
      <c r="L304" s="7">
        <v>-204.13999999999987</v>
      </c>
      <c r="M304" s="6" t="s">
        <v>1479</v>
      </c>
      <c r="N304" s="6" t="str">
        <f>VLOOKUP(A304,Return!A:L,12,0)</f>
        <v>Size too big</v>
      </c>
      <c r="O304" s="39">
        <v>45933.480555555558</v>
      </c>
    </row>
    <row r="305" spans="1:15" x14ac:dyDescent="0.3">
      <c r="A305" s="6">
        <v>8731798224</v>
      </c>
      <c r="B305" s="6">
        <f>VLOOKUP(A305,PG_FORWARD_SETTLED__1[[order_id]:[Customer_Paid]],107,0)</f>
        <v>3169</v>
      </c>
      <c r="C305" s="6">
        <f>VLOOKUP(A305,PG_FORWARD_SETTLED__1[[order_id]:[Commission]],108,0)</f>
        <v>785.27800000000002</v>
      </c>
      <c r="D305" s="6">
        <f>VLOOKUP(A305,PG_FORWARD_SETTLED__1[[#All],[order_id]:[Tax_On_Commission]],109,0)</f>
        <v>16.114000000000001</v>
      </c>
      <c r="E305" s="6">
        <f>VLOOKUP(A305,PG_FORWARD_SETTLED__1[#All],110,0)</f>
        <v>71.98</v>
      </c>
      <c r="F305" s="6">
        <f>VLOOKUP(A305,PG_FORWARD_SETTLED__1[#All],111,0)</f>
        <v>496.83800000000002</v>
      </c>
      <c r="G305" s="6">
        <f>VLOOKUP(A305,PG_FORWARD_SETTLED__1[#All],112,0)</f>
        <v>2295.6279999999997</v>
      </c>
      <c r="H305" s="6">
        <f t="shared" si="42"/>
        <v>1798.7899999999997</v>
      </c>
      <c r="I305" s="6">
        <f t="shared" si="43"/>
        <v>873.3720000000003</v>
      </c>
      <c r="J305" s="6">
        <f>VLOOKUP(A305,PG_Reverse_Settled__1[#All],103,0)</f>
        <v>197.06</v>
      </c>
      <c r="K305" s="6">
        <f t="shared" si="47"/>
        <v>2564.6679999999997</v>
      </c>
      <c r="L305" s="7">
        <v>-269.03999999999996</v>
      </c>
      <c r="M305" s="6" t="s">
        <v>1479</v>
      </c>
      <c r="N305" s="6" t="str">
        <f>VLOOKUP(A305,Return!A:L,12,0)</f>
        <v>Color is different</v>
      </c>
      <c r="O305" s="39">
        <v>45934.436805555553</v>
      </c>
    </row>
    <row r="306" spans="1:15" x14ac:dyDescent="0.3">
      <c r="A306" s="6">
        <v>8745223552</v>
      </c>
      <c r="B306" s="6">
        <f>VLOOKUP(A306,PG_FORWARD_SETTLED__1[[order_id]:[Customer_Paid]],107,0)</f>
        <v>5398.01</v>
      </c>
      <c r="C306" s="6">
        <f>VLOOKUP(A306,PG_FORWARD_SETTLED__1[[order_id]:[Commission]],108,0)</f>
        <v>1528.7159999999999</v>
      </c>
      <c r="D306" s="6">
        <f>VLOOKUP(A306,PG_FORWARD_SETTLED__1[[#All],[order_id]:[Tax_On_Commission]],109,0)</f>
        <v>27.448</v>
      </c>
      <c r="E306" s="6">
        <f>VLOOKUP(A306,PG_FORWARD_SETTLED__1[#All],110,0)</f>
        <v>71.98</v>
      </c>
      <c r="F306" s="6">
        <f>VLOOKUP(A306,PG_FORWARD_SETTLED__1[#All],111,0)</f>
        <v>846.29300000000001</v>
      </c>
      <c r="G306" s="6">
        <f>VLOOKUP(A306,PG_FORWARD_SETTLED__1[#All],112,0)</f>
        <v>3769.8660000000004</v>
      </c>
      <c r="H306" s="6">
        <f t="shared" si="42"/>
        <v>2923.5730000000003</v>
      </c>
      <c r="I306" s="6">
        <f t="shared" si="43"/>
        <v>1628.1439999999998</v>
      </c>
      <c r="J306" s="5">
        <v>0</v>
      </c>
      <c r="K306" s="6" t="s">
        <v>1480</v>
      </c>
      <c r="L306" s="8">
        <v>3769.8660000000004</v>
      </c>
      <c r="M306" s="6" t="s">
        <v>1478</v>
      </c>
      <c r="N306" s="6"/>
      <c r="O306" s="39">
        <v>45940.445138888892</v>
      </c>
    </row>
    <row r="307" spans="1:15" x14ac:dyDescent="0.3">
      <c r="A307" s="6">
        <v>8691678984</v>
      </c>
      <c r="B307" s="6">
        <f>VLOOKUP(A307,PG_FORWARD_SETTLED__1[[order_id]:[Customer_Paid]],107,0)</f>
        <v>3564</v>
      </c>
      <c r="C307" s="6">
        <f>VLOOKUP(A307,PG_FORWARD_SETTLED__1[[order_id]:[Commission]],108,0)</f>
        <v>883.16</v>
      </c>
      <c r="D307" s="6">
        <f>VLOOKUP(A307,PG_FORWARD_SETTLED__1[[#All],[order_id]:[Tax_On_Commission]],109,0)</f>
        <v>18.122</v>
      </c>
      <c r="E307" s="6">
        <f>VLOOKUP(A307,PG_FORWARD_SETTLED__1[#All],110,0)</f>
        <v>71.97999999999999</v>
      </c>
      <c r="F307" s="6">
        <f>VLOOKUP(A307,PG_FORWARD_SETTLED__1[#All],111,0)</f>
        <v>558.76199999999994</v>
      </c>
      <c r="G307" s="6">
        <f>VLOOKUP(A307,PG_FORWARD_SETTLED__1[#All],112,0)</f>
        <v>2590.7380000000003</v>
      </c>
      <c r="H307" s="6">
        <f t="shared" si="42"/>
        <v>2031.9760000000003</v>
      </c>
      <c r="I307" s="6">
        <f t="shared" si="43"/>
        <v>973.26199999999972</v>
      </c>
      <c r="J307" s="6">
        <f>VLOOKUP(A307,PG_Reverse_Settled__1[#All],103,0)</f>
        <v>197.06</v>
      </c>
      <c r="K307" s="6">
        <f t="shared" ref="K307:K314" si="48">G307+E307+J307</f>
        <v>2859.7780000000002</v>
      </c>
      <c r="L307" s="7">
        <v>-269.03999999999996</v>
      </c>
      <c r="M307" s="6" t="s">
        <v>1479</v>
      </c>
      <c r="N307" s="6" t="str">
        <f>VLOOKUP(A307,Return!A:L,12,0)</f>
        <v>I did not like the fit</v>
      </c>
      <c r="O307" s="39">
        <v>45922.443055555559</v>
      </c>
    </row>
    <row r="308" spans="1:15" x14ac:dyDescent="0.3">
      <c r="A308" s="6">
        <v>8669740522</v>
      </c>
      <c r="B308" s="6">
        <f>VLOOKUP(A308,PG_FORWARD_SETTLED__1[[order_id]:[Customer_Paid]],107,0)</f>
        <v>2216</v>
      </c>
      <c r="C308" s="6">
        <f>VLOOKUP(A308,PG_FORWARD_SETTLED__1[[order_id]:[Commission]],108,0)</f>
        <v>575.274</v>
      </c>
      <c r="D308" s="6">
        <f>VLOOKUP(A308,PG_FORWARD_SETTLED__1[[#All],[order_id]:[Tax_On_Commission]],109,0)</f>
        <v>11.872</v>
      </c>
      <c r="E308" s="6">
        <f>VLOOKUP(A308,PG_FORWARD_SETTLED__1[#All],110,0)</f>
        <v>71.97999999999999</v>
      </c>
      <c r="F308" s="6">
        <f>VLOOKUP(A308,PG_FORWARD_SETTLED__1[#All],111,0)</f>
        <v>247.32300000000001</v>
      </c>
      <c r="G308" s="6">
        <f>VLOOKUP(A308,PG_FORWARD_SETTLED__1[#All],112,0)</f>
        <v>1556.874</v>
      </c>
      <c r="H308" s="6">
        <f t="shared" si="42"/>
        <v>1309.5509999999999</v>
      </c>
      <c r="I308" s="6">
        <f t="shared" si="43"/>
        <v>659.12599999999998</v>
      </c>
      <c r="J308" s="6">
        <f>VLOOKUP(A308,PG_Reverse_Settled__1[#All],103,0)</f>
        <v>197.06</v>
      </c>
      <c r="K308" s="6">
        <f t="shared" si="48"/>
        <v>1825.914</v>
      </c>
      <c r="L308" s="7">
        <v>-269.03999999999996</v>
      </c>
      <c r="M308" s="6" t="s">
        <v>1479</v>
      </c>
      <c r="N308" s="6" t="str">
        <f>VLOOKUP(A308,Return!A:L,12,0)</f>
        <v>-</v>
      </c>
      <c r="O308" s="39">
        <v>45915.47152777778</v>
      </c>
    </row>
    <row r="309" spans="1:15" x14ac:dyDescent="0.3">
      <c r="A309" s="6">
        <v>8735827161</v>
      </c>
      <c r="B309" s="6">
        <f>VLOOKUP(A309,PG_FORWARD_SETTLED__1[[order_id]:[Customer_Paid]],107,0)</f>
        <v>2396</v>
      </c>
      <c r="C309" s="6">
        <f>VLOOKUP(A309,PG_FORWARD_SETTLED__1[[order_id]:[Commission]],108,0)</f>
        <v>593.72900000000004</v>
      </c>
      <c r="D309" s="6">
        <f>VLOOKUP(A309,PG_FORWARD_SETTLED__1[[#All],[order_id]:[Tax_On_Commission]],109,0)</f>
        <v>13.692</v>
      </c>
      <c r="E309" s="6">
        <f>VLOOKUP(A309,PG_FORWARD_SETTLED__1[#All],110,0)</f>
        <v>71.98</v>
      </c>
      <c r="F309" s="6">
        <f>VLOOKUP(A309,PG_FORWARD_SETTLED__1[#All],111,0)</f>
        <v>125.50999999999999</v>
      </c>
      <c r="G309" s="6">
        <f>VLOOKUP(A309,PG_FORWARD_SETTLED__1[#All],112,0)</f>
        <v>1716.5989999999999</v>
      </c>
      <c r="H309" s="6">
        <f t="shared" si="42"/>
        <v>1591.0889999999999</v>
      </c>
      <c r="I309" s="6">
        <f t="shared" si="43"/>
        <v>679.40100000000007</v>
      </c>
      <c r="J309" s="6">
        <f>VLOOKUP(A309,PG_Reverse_Settled__1[#All],103,0)</f>
        <v>197.06</v>
      </c>
      <c r="K309" s="6">
        <f t="shared" si="48"/>
        <v>1985.6389999999999</v>
      </c>
      <c r="L309" s="7">
        <v>-269.03999999999996</v>
      </c>
      <c r="M309" s="6" t="s">
        <v>1479</v>
      </c>
      <c r="N309" s="6" t="str">
        <f>VLOOKUP(A309,Return!A:L,12,0)</f>
        <v>-</v>
      </c>
      <c r="O309" s="39">
        <v>45935.731249999997</v>
      </c>
    </row>
    <row r="310" spans="1:15" x14ac:dyDescent="0.3">
      <c r="A310" s="6">
        <v>8735266474</v>
      </c>
      <c r="B310" s="6">
        <f>VLOOKUP(A310,PG_FORWARD_SETTLED__1[[order_id]:[Customer_Paid]],107,0)</f>
        <v>2525.9899999999998</v>
      </c>
      <c r="C310" s="6">
        <f>VLOOKUP(A310,PG_FORWARD_SETTLED__1[[order_id]:[Commission]],108,0)</f>
        <v>536.52</v>
      </c>
      <c r="D310" s="6">
        <f>VLOOKUP(A310,PG_FORWARD_SETTLED__1[[#All],[order_id]:[Tax_On_Commission]],109,0)</f>
        <v>14.435</v>
      </c>
      <c r="E310" s="6">
        <f>VLOOKUP(A310,PG_FORWARD_SETTLED__1[#All],110,0)</f>
        <v>71.98</v>
      </c>
      <c r="F310" s="6">
        <f>VLOOKUP(A310,PG_FORWARD_SETTLED__1[#All],111,0)</f>
        <v>132.31900000000002</v>
      </c>
      <c r="G310" s="6">
        <f>VLOOKUP(A310,PG_FORWARD_SETTLED__1[#All],112,0)</f>
        <v>1903.0549999999998</v>
      </c>
      <c r="H310" s="6">
        <f t="shared" si="42"/>
        <v>1770.7359999999999</v>
      </c>
      <c r="I310" s="6">
        <f t="shared" si="43"/>
        <v>622.93499999999995</v>
      </c>
      <c r="J310" s="6">
        <f>VLOOKUP(A310,PG_Reverse_Settled__1[#All],103,0)</f>
        <v>132.16</v>
      </c>
      <c r="K310" s="6">
        <f t="shared" si="48"/>
        <v>2107.1949999999997</v>
      </c>
      <c r="L310" s="7">
        <v>-204.13999999999987</v>
      </c>
      <c r="M310" s="6" t="s">
        <v>1479</v>
      </c>
      <c r="N310" s="6" t="str">
        <f>VLOOKUP(A310,Return!A:L,12,0)</f>
        <v>-</v>
      </c>
      <c r="O310" s="39">
        <v>45935.559027777781</v>
      </c>
    </row>
    <row r="311" spans="1:15" x14ac:dyDescent="0.3">
      <c r="A311" s="6">
        <v>8728899450</v>
      </c>
      <c r="B311" s="6">
        <f>VLOOKUP(A311,PG_FORWARD_SETTLED__1[[order_id]:[Customer_Paid]],107,0)</f>
        <v>3734</v>
      </c>
      <c r="C311" s="6">
        <f>VLOOKUP(A311,PG_FORWARD_SETTLED__1[[order_id]:[Commission]],108,0)</f>
        <v>969.346</v>
      </c>
      <c r="D311" s="6">
        <f>VLOOKUP(A311,PG_FORWARD_SETTLED__1[[#All],[order_id]:[Tax_On_Commission]],109,0)</f>
        <v>18.986000000000001</v>
      </c>
      <c r="E311" s="6">
        <f>VLOOKUP(A311,PG_FORWARD_SETTLED__1[#All],110,0)</f>
        <v>71.98</v>
      </c>
      <c r="F311" s="6">
        <f>VLOOKUP(A311,PG_FORWARD_SETTLED__1[#All],111,0)</f>
        <v>585.41200000000003</v>
      </c>
      <c r="G311" s="6">
        <f>VLOOKUP(A311,PG_FORWARD_SETTLED__1[#All],112,0)</f>
        <v>2673.6880000000001</v>
      </c>
      <c r="H311" s="6">
        <f t="shared" si="42"/>
        <v>2088.2759999999998</v>
      </c>
      <c r="I311" s="6">
        <f t="shared" si="43"/>
        <v>1060.3119999999999</v>
      </c>
      <c r="J311" s="6">
        <f>VLOOKUP(A311,PG_Reverse_Settled__1[#All],103,0)</f>
        <v>197.06</v>
      </c>
      <c r="K311" s="6">
        <f t="shared" si="48"/>
        <v>2942.7280000000001</v>
      </c>
      <c r="L311" s="7">
        <v>-269.03999999999996</v>
      </c>
      <c r="M311" s="6" t="s">
        <v>1479</v>
      </c>
      <c r="N311" s="6" t="str">
        <f>VLOOKUP(A311,Return!A:L,12,0)</f>
        <v>I did not like the fit</v>
      </c>
      <c r="O311" s="39">
        <v>45933.480555555558</v>
      </c>
    </row>
    <row r="312" spans="1:15" x14ac:dyDescent="0.3">
      <c r="A312" s="6">
        <v>8700661740</v>
      </c>
      <c r="B312" s="6">
        <f>VLOOKUP(A312,PG_FORWARD_SETTLED__1[[order_id]:[Customer_Paid]],107,0)</f>
        <v>1940</v>
      </c>
      <c r="C312" s="6">
        <f>VLOOKUP(A312,PG_FORWARD_SETTLED__1[[order_id]:[Commission]],108,0)</f>
        <v>434.94799999999998</v>
      </c>
      <c r="D312" s="6">
        <f>VLOOKUP(A312,PG_FORWARD_SETTLED__1[[#All],[order_id]:[Tax_On_Commission]],109,0)</f>
        <v>11.086</v>
      </c>
      <c r="E312" s="6">
        <f>VLOOKUP(A312,PG_FORWARD_SETTLED__1[#All],110,0)</f>
        <v>53.1</v>
      </c>
      <c r="F312" s="6">
        <f>VLOOKUP(A312,PG_FORWARD_SETTLED__1[#All],111,0)</f>
        <v>101.61799999999999</v>
      </c>
      <c r="G312" s="6">
        <f>VLOOKUP(A312,PG_FORWARD_SETTLED__1[#All],112,0)</f>
        <v>1440.8660000000002</v>
      </c>
      <c r="H312" s="6">
        <f t="shared" si="42"/>
        <v>1339.2480000000003</v>
      </c>
      <c r="I312" s="6">
        <f t="shared" si="43"/>
        <v>499.13399999999979</v>
      </c>
      <c r="J312" s="6">
        <f>VLOOKUP(A312,PG_Reverse_Settled__1[#All],103,0)</f>
        <v>197.06</v>
      </c>
      <c r="K312" s="6">
        <f t="shared" si="48"/>
        <v>1691.0260000000001</v>
      </c>
      <c r="L312" s="7">
        <v>-250.15999999999985</v>
      </c>
      <c r="M312" s="6" t="s">
        <v>1479</v>
      </c>
      <c r="N312" s="6" t="str">
        <f>VLOOKUP(A312,Return!A:L,12,0)</f>
        <v>Size too small</v>
      </c>
      <c r="O312" s="39">
        <v>45923.547222222223</v>
      </c>
    </row>
    <row r="313" spans="1:15" x14ac:dyDescent="0.3">
      <c r="A313" s="6">
        <v>8695880488</v>
      </c>
      <c r="B313" s="6">
        <f>VLOOKUP(A313,PG_FORWARD_SETTLED__1[[order_id]:[Customer_Paid]],107,0)</f>
        <v>4219</v>
      </c>
      <c r="C313" s="6">
        <f>VLOOKUP(A313,PG_FORWARD_SETTLED__1[[order_id]:[Commission]],108,0)</f>
        <v>1045.4680000000001</v>
      </c>
      <c r="D313" s="6">
        <f>VLOOKUP(A313,PG_FORWARD_SETTLED__1[[#All],[order_id]:[Tax_On_Commission]],109,0)</f>
        <v>21.451999999999998</v>
      </c>
      <c r="E313" s="6">
        <f>VLOOKUP(A313,PG_FORWARD_SETTLED__1[#All],110,0)</f>
        <v>71.98</v>
      </c>
      <c r="F313" s="6">
        <f>VLOOKUP(A313,PG_FORWARD_SETTLED__1[#All],111,0)</f>
        <v>661.45699999999999</v>
      </c>
      <c r="G313" s="6">
        <f>VLOOKUP(A313,PG_FORWARD_SETTLED__1[#All],112,0)</f>
        <v>3080.1</v>
      </c>
      <c r="H313" s="6">
        <f t="shared" si="42"/>
        <v>2418.643</v>
      </c>
      <c r="I313" s="6">
        <f t="shared" si="43"/>
        <v>1138.9000000000001</v>
      </c>
      <c r="J313" s="6">
        <f>VLOOKUP(A313,PG_Reverse_Settled__1[#All],103,0)</f>
        <v>197.06</v>
      </c>
      <c r="K313" s="6">
        <f t="shared" si="48"/>
        <v>3349.14</v>
      </c>
      <c r="L313" s="7">
        <v>-269.03999999999996</v>
      </c>
      <c r="M313" s="6" t="s">
        <v>1479</v>
      </c>
      <c r="N313" s="6" t="str">
        <f>VLOOKUP(A313,Return!A:L,12,0)</f>
        <v>Found a better price on Myntra</v>
      </c>
      <c r="O313" s="39">
        <v>45922.443055555559</v>
      </c>
    </row>
    <row r="314" spans="1:15" x14ac:dyDescent="0.3">
      <c r="A314" s="6">
        <v>8696609594</v>
      </c>
      <c r="B314" s="6">
        <f>VLOOKUP(A314,PG_FORWARD_SETTLED__1[[order_id]:[Customer_Paid]],107,0)</f>
        <v>3044</v>
      </c>
      <c r="C314" s="6">
        <f>VLOOKUP(A314,PG_FORWARD_SETTLED__1[[order_id]:[Commission]],108,0)</f>
        <v>646.54600000000005</v>
      </c>
      <c r="D314" s="6">
        <f>VLOOKUP(A314,PG_FORWARD_SETTLED__1[[#All],[order_id]:[Tax_On_Commission]],109,0)</f>
        <v>15.477</v>
      </c>
      <c r="E314" s="6">
        <f>VLOOKUP(A314,PG_FORWARD_SETTLED__1[#All],110,0)</f>
        <v>71.97999999999999</v>
      </c>
      <c r="F314" s="6">
        <f>VLOOKUP(A314,PG_FORWARD_SETTLED__1[#All],111,0)</f>
        <v>477.238</v>
      </c>
      <c r="G314" s="6">
        <f>VLOOKUP(A314,PG_FORWARD_SETTLED__1[#All],112,0)</f>
        <v>2309.9969999999998</v>
      </c>
      <c r="H314" s="6">
        <f t="shared" si="42"/>
        <v>1832.7589999999998</v>
      </c>
      <c r="I314" s="6">
        <f t="shared" si="43"/>
        <v>734.00300000000016</v>
      </c>
      <c r="J314" s="6">
        <f>VLOOKUP(A314,PG_Reverse_Settled__1[#All],103,0)</f>
        <v>197.06</v>
      </c>
      <c r="K314" s="6">
        <f t="shared" si="48"/>
        <v>2579.0369999999998</v>
      </c>
      <c r="L314" s="7">
        <v>-269.03999999999996</v>
      </c>
      <c r="M314" s="6" t="s">
        <v>1479</v>
      </c>
      <c r="N314" s="6" t="str">
        <f>VLOOKUP(A314,Return!A:L,12,0)</f>
        <v>Received a poor quality product</v>
      </c>
      <c r="O314" s="39">
        <v>45922.532638888886</v>
      </c>
    </row>
    <row r="315" spans="1:15" x14ac:dyDescent="0.3">
      <c r="A315" s="6">
        <v>8694116902</v>
      </c>
      <c r="B315" s="6">
        <f>VLOOKUP(A315,PG_FORWARD_SETTLED__1[[order_id]:[Customer_Paid]],107,0)</f>
        <v>1204</v>
      </c>
      <c r="C315" s="6">
        <f>VLOOKUP(A315,PG_FORWARD_SETTLED__1[[order_id]:[Commission]],108,0)</f>
        <v>326.76600000000002</v>
      </c>
      <c r="D315" s="6">
        <f>VLOOKUP(A315,PG_FORWARD_SETTLED__1[[#All],[order_id]:[Tax_On_Commission]],109,0)</f>
        <v>6.88</v>
      </c>
      <c r="E315" s="6">
        <f>VLOOKUP(A315,PG_FORWARD_SETTLED__1[#All],110,0)</f>
        <v>53.1</v>
      </c>
      <c r="F315" s="6">
        <f>VLOOKUP(A315,PG_FORWARD_SETTLED__1[#All],111,0)</f>
        <v>63.062999999999995</v>
      </c>
      <c r="G315" s="6">
        <f>VLOOKUP(A315,PG_FORWARD_SETTLED__1[#All],112,0)</f>
        <v>817.25399999999991</v>
      </c>
      <c r="H315" s="6">
        <f t="shared" si="42"/>
        <v>754.19099999999992</v>
      </c>
      <c r="I315" s="6">
        <f t="shared" si="43"/>
        <v>386.74600000000009</v>
      </c>
      <c r="J315" s="5">
        <v>0</v>
      </c>
      <c r="K315" s="6" t="s">
        <v>1480</v>
      </c>
      <c r="L315" s="8">
        <v>817.25399999999991</v>
      </c>
      <c r="M315" s="6" t="s">
        <v>1478</v>
      </c>
      <c r="N315" s="6"/>
      <c r="O315" s="39">
        <v>45922.443055555559</v>
      </c>
    </row>
    <row r="316" spans="1:15" x14ac:dyDescent="0.3">
      <c r="A316" s="6">
        <v>8676684709</v>
      </c>
      <c r="B316" s="6">
        <f>VLOOKUP(A316,PG_FORWARD_SETTLED__1[[order_id]:[Customer_Paid]],107,0)</f>
        <v>2994</v>
      </c>
      <c r="C316" s="6">
        <f>VLOOKUP(A316,PG_FORWARD_SETTLED__1[[order_id]:[Commission]],108,0)</f>
        <v>741.91300000000001</v>
      </c>
      <c r="D316" s="6">
        <f>VLOOKUP(A316,PG_FORWARD_SETTLED__1[[#All],[order_id]:[Tax_On_Commission]],109,0)</f>
        <v>16.039000000000001</v>
      </c>
      <c r="E316" s="6">
        <f>VLOOKUP(A316,PG_FORWARD_SETTLED__1[#All],110,0)</f>
        <v>71.98</v>
      </c>
      <c r="F316" s="6">
        <f>VLOOKUP(A316,PG_FORWARD_SETTLED__1[#All],111,0)</f>
        <v>334.15600000000001</v>
      </c>
      <c r="G316" s="6">
        <f>VLOOKUP(A316,PG_FORWARD_SETTLED__1[#All],112,0)</f>
        <v>2164.0679999999998</v>
      </c>
      <c r="H316" s="6">
        <f t="shared" si="42"/>
        <v>1829.9119999999998</v>
      </c>
      <c r="I316" s="6">
        <f t="shared" si="43"/>
        <v>829.93200000000024</v>
      </c>
      <c r="J316" s="5">
        <v>0</v>
      </c>
      <c r="K316" s="6" t="s">
        <v>1480</v>
      </c>
      <c r="L316" s="8">
        <v>2164.0679999999998</v>
      </c>
      <c r="M316" s="6" t="s">
        <v>1478</v>
      </c>
      <c r="N316" s="6"/>
      <c r="O316" s="39">
        <v>45917.434027777781</v>
      </c>
    </row>
    <row r="317" spans="1:15" x14ac:dyDescent="0.3">
      <c r="A317" s="6">
        <v>8752910348</v>
      </c>
      <c r="B317" s="6">
        <f>VLOOKUP(A317,PG_FORWARD_SETTLED__1[[order_id]:[Customer_Paid]],107,0)</f>
        <v>3394</v>
      </c>
      <c r="C317" s="6">
        <f>VLOOKUP(A317,PG_FORWARD_SETTLED__1[[order_id]:[Commission]],108,0)</f>
        <v>841.03300000000002</v>
      </c>
      <c r="D317" s="6">
        <f>VLOOKUP(A317,PG_FORWARD_SETTLED__1[[#All],[order_id]:[Tax_On_Commission]],109,0)</f>
        <v>17.257000000000001</v>
      </c>
      <c r="E317" s="6">
        <f>VLOOKUP(A317,PG_FORWARD_SETTLED__1[#All],110,0)</f>
        <v>71.98</v>
      </c>
      <c r="F317" s="6">
        <f>VLOOKUP(A317,PG_FORWARD_SETTLED__1[#All],111,0)</f>
        <v>532.12099999999998</v>
      </c>
      <c r="G317" s="6">
        <f>VLOOKUP(A317,PG_FORWARD_SETTLED__1[#All],112,0)</f>
        <v>2463.73</v>
      </c>
      <c r="H317" s="6">
        <f t="shared" si="42"/>
        <v>1931.6089999999999</v>
      </c>
      <c r="I317" s="6">
        <f t="shared" si="43"/>
        <v>930.27</v>
      </c>
      <c r="J317" s="5">
        <v>0</v>
      </c>
      <c r="K317" s="6" t="s">
        <v>1480</v>
      </c>
      <c r="L317" s="8">
        <v>2463.73</v>
      </c>
      <c r="M317" s="6" t="s">
        <v>1478</v>
      </c>
      <c r="N317" s="6"/>
      <c r="O317" s="39">
        <v>45943.55972222222</v>
      </c>
    </row>
    <row r="318" spans="1:15" x14ac:dyDescent="0.3">
      <c r="A318" s="6">
        <v>8728329706</v>
      </c>
      <c r="B318" s="6">
        <f>VLOOKUP(A318,PG_FORWARD_SETTLED__1[[order_id]:[Customer_Paid]],107,0)</f>
        <v>3169</v>
      </c>
      <c r="C318" s="6">
        <f>VLOOKUP(A318,PG_FORWARD_SETTLED__1[[order_id]:[Commission]],108,0)</f>
        <v>785.27800000000002</v>
      </c>
      <c r="D318" s="6">
        <f>VLOOKUP(A318,PG_FORWARD_SETTLED__1[[#All],[order_id]:[Tax_On_Commission]],109,0)</f>
        <v>16.114000000000001</v>
      </c>
      <c r="E318" s="6">
        <f>VLOOKUP(A318,PG_FORWARD_SETTLED__1[#All],110,0)</f>
        <v>71.98</v>
      </c>
      <c r="F318" s="6">
        <f>VLOOKUP(A318,PG_FORWARD_SETTLED__1[#All],111,0)</f>
        <v>496.83800000000002</v>
      </c>
      <c r="G318" s="6">
        <f>VLOOKUP(A318,PG_FORWARD_SETTLED__1[#All],112,0)</f>
        <v>2295.6279999999997</v>
      </c>
      <c r="H318" s="6">
        <f t="shared" si="42"/>
        <v>1798.7899999999997</v>
      </c>
      <c r="I318" s="6">
        <f t="shared" si="43"/>
        <v>873.3720000000003</v>
      </c>
      <c r="J318" s="5">
        <v>0</v>
      </c>
      <c r="K318" s="6" t="s">
        <v>1480</v>
      </c>
      <c r="L318" s="8">
        <v>2295.6279999999997</v>
      </c>
      <c r="M318" s="6" t="s">
        <v>1478</v>
      </c>
      <c r="N318" s="6"/>
      <c r="O318" s="39">
        <v>45933.480555555558</v>
      </c>
    </row>
    <row r="319" spans="1:15" x14ac:dyDescent="0.3">
      <c r="A319" s="6">
        <v>8725127674</v>
      </c>
      <c r="B319" s="6">
        <f>VLOOKUP(A319,PG_FORWARD_SETTLED__1[[order_id]:[Customer_Paid]],107,0)</f>
        <v>3628.99</v>
      </c>
      <c r="C319" s="6">
        <f>VLOOKUP(A319,PG_FORWARD_SETTLED__1[[order_id]:[Commission]],108,0)</f>
        <v>1156.1959999999999</v>
      </c>
      <c r="D319" s="6">
        <f>VLOOKUP(A319,PG_FORWARD_SETTLED__1[[#All],[order_id]:[Tax_On_Commission]],109,0)</f>
        <v>18.452000000000002</v>
      </c>
      <c r="E319" s="6">
        <f>VLOOKUP(A319,PG_FORWARD_SETTLED__1[#All],110,0)</f>
        <v>71.98</v>
      </c>
      <c r="F319" s="6">
        <f>VLOOKUP(A319,PG_FORWARD_SETTLED__1[#All],111,0)</f>
        <v>568.95699999999999</v>
      </c>
      <c r="G319" s="6">
        <f>VLOOKUP(A319,PG_FORWARD_SETTLED__1[#All],112,0)</f>
        <v>2382.3619999999996</v>
      </c>
      <c r="H319" s="6">
        <f t="shared" si="42"/>
        <v>1813.4049999999997</v>
      </c>
      <c r="I319" s="6">
        <f t="shared" si="43"/>
        <v>1246.6280000000002</v>
      </c>
      <c r="J319" s="6">
        <f>VLOOKUP(A319,PG_Reverse_Settled__1[#All],103,0)</f>
        <v>197.06</v>
      </c>
      <c r="K319" s="6">
        <f>G319+E319+J319</f>
        <v>2651.4019999999996</v>
      </c>
      <c r="L319" s="7">
        <v>-269.03999999999996</v>
      </c>
      <c r="M319" s="6" t="s">
        <v>1479</v>
      </c>
      <c r="N319" s="6" t="str">
        <f>VLOOKUP(A319,Return!A:L,12,0)</f>
        <v>I did not like the fit</v>
      </c>
      <c r="O319" s="39">
        <v>45931.568749999999</v>
      </c>
    </row>
    <row r="320" spans="1:15" x14ac:dyDescent="0.3">
      <c r="A320" s="6">
        <v>8724398193</v>
      </c>
      <c r="B320" s="6">
        <f>VLOOKUP(A320,PG_FORWARD_SETTLED__1[[order_id]:[Customer_Paid]],107,0)</f>
        <v>4751</v>
      </c>
      <c r="C320" s="6">
        <f>VLOOKUP(A320,PG_FORWARD_SETTLED__1[[order_id]:[Commission]],108,0)</f>
        <v>1513.6690000000001</v>
      </c>
      <c r="D320" s="6">
        <f>VLOOKUP(A320,PG_FORWARD_SETTLED__1[[#All],[order_id]:[Tax_On_Commission]],109,0)</f>
        <v>24.157</v>
      </c>
      <c r="E320" s="6">
        <f>VLOOKUP(A320,PG_FORWARD_SETTLED__1[#All],110,0)</f>
        <v>71.98</v>
      </c>
      <c r="F320" s="6">
        <f>VLOOKUP(A320,PG_FORWARD_SETTLED__1[#All],111,0)</f>
        <v>744.86099999999999</v>
      </c>
      <c r="G320" s="6">
        <f>VLOOKUP(A320,PG_FORWARD_SETTLED__1[#All],112,0)</f>
        <v>3141.194</v>
      </c>
      <c r="H320" s="6">
        <f t="shared" si="42"/>
        <v>2396.3330000000001</v>
      </c>
      <c r="I320" s="6">
        <f t="shared" si="43"/>
        <v>1609.806</v>
      </c>
      <c r="J320" s="5">
        <v>0</v>
      </c>
      <c r="K320" s="6" t="s">
        <v>1480</v>
      </c>
      <c r="L320" s="8">
        <v>3141.194</v>
      </c>
      <c r="M320" s="6" t="s">
        <v>1478</v>
      </c>
      <c r="N320" s="6"/>
      <c r="O320" s="39">
        <v>45931.463194444441</v>
      </c>
    </row>
    <row r="321" spans="1:15" x14ac:dyDescent="0.3">
      <c r="A321" s="6">
        <v>8744253242</v>
      </c>
      <c r="B321" s="6">
        <f>VLOOKUP(A321,PG_FORWARD_SETTLED__1[[order_id]:[Customer_Paid]],107,0)</f>
        <v>2146</v>
      </c>
      <c r="C321" s="6">
        <f>VLOOKUP(A321,PG_FORWARD_SETTLED__1[[order_id]:[Commission]],108,0)</f>
        <v>455.81</v>
      </c>
      <c r="D321" s="6">
        <f>VLOOKUP(A321,PG_FORWARD_SETTLED__1[[#All],[order_id]:[Tax_On_Commission]],109,0)</f>
        <v>12.263</v>
      </c>
      <c r="E321" s="6">
        <f>VLOOKUP(A321,PG_FORWARD_SETTLED__1[#All],110,0)</f>
        <v>71.98</v>
      </c>
      <c r="F321" s="6">
        <f>VLOOKUP(A321,PG_FORWARD_SETTLED__1[#All],111,0)</f>
        <v>112.40899999999999</v>
      </c>
      <c r="G321" s="6">
        <f>VLOOKUP(A321,PG_FORWARD_SETTLED__1[#All],112,0)</f>
        <v>1605.9470000000001</v>
      </c>
      <c r="H321" s="6">
        <f t="shared" si="42"/>
        <v>1493.538</v>
      </c>
      <c r="I321" s="6">
        <f t="shared" si="43"/>
        <v>540.05299999999988</v>
      </c>
      <c r="J321" s="6">
        <f>VLOOKUP(A321,PG_Reverse_Settled__1[#All],103,0)</f>
        <v>197.06</v>
      </c>
      <c r="K321" s="6">
        <f t="shared" ref="K321:K323" si="49">G321+E321+J321</f>
        <v>1874.9870000000001</v>
      </c>
      <c r="L321" s="7">
        <v>-269.03999999999996</v>
      </c>
      <c r="M321" s="6" t="s">
        <v>1479</v>
      </c>
      <c r="N321" s="6" t="str">
        <f>VLOOKUP(A321,Return!A:L,12,0)</f>
        <v>I did not like the fit</v>
      </c>
      <c r="O321" s="39">
        <v>45939.576388888891</v>
      </c>
    </row>
    <row r="322" spans="1:15" x14ac:dyDescent="0.3">
      <c r="A322" s="6">
        <v>8738362887</v>
      </c>
      <c r="B322" s="6">
        <f>VLOOKUP(A322,PG_FORWARD_SETTLED__1[[order_id]:[Customer_Paid]],107,0)</f>
        <v>2244</v>
      </c>
      <c r="C322" s="6">
        <f>VLOOKUP(A322,PG_FORWARD_SETTLED__1[[order_id]:[Commission]],108,0)</f>
        <v>582.54200000000003</v>
      </c>
      <c r="D322" s="6">
        <f>VLOOKUP(A322,PG_FORWARD_SETTLED__1[[#All],[order_id]:[Tax_On_Commission]],109,0)</f>
        <v>12.823</v>
      </c>
      <c r="E322" s="6">
        <f>VLOOKUP(A322,PG_FORWARD_SETTLED__1[#All],110,0)</f>
        <v>71.98</v>
      </c>
      <c r="F322" s="6">
        <f>VLOOKUP(A322,PG_FORWARD_SETTLED__1[#All],111,0)</f>
        <v>117.54599999999999</v>
      </c>
      <c r="G322" s="6">
        <f>VLOOKUP(A322,PG_FORWARD_SETTLED__1[#All],112,0)</f>
        <v>1576.655</v>
      </c>
      <c r="H322" s="6">
        <f t="shared" si="42"/>
        <v>1459.1089999999999</v>
      </c>
      <c r="I322" s="6">
        <f t="shared" si="43"/>
        <v>667.34500000000003</v>
      </c>
      <c r="J322" s="6">
        <f>VLOOKUP(A322,PG_Reverse_Settled__1[#All],103,0)</f>
        <v>197.06</v>
      </c>
      <c r="K322" s="6">
        <f t="shared" si="49"/>
        <v>1845.6949999999999</v>
      </c>
      <c r="L322" s="7">
        <v>-269.03999999999996</v>
      </c>
      <c r="M322" s="6" t="s">
        <v>1479</v>
      </c>
      <c r="N322" s="6" t="str">
        <f>VLOOKUP(A322,Return!A:L,12,0)</f>
        <v>-</v>
      </c>
      <c r="O322" s="39">
        <v>45936.454861111109</v>
      </c>
    </row>
    <row r="323" spans="1:15" x14ac:dyDescent="0.3">
      <c r="A323" s="6">
        <v>8737652531</v>
      </c>
      <c r="B323" s="6">
        <f>VLOOKUP(A323,PG_FORWARD_SETTLED__1[[order_id]:[Customer_Paid]],107,0)</f>
        <v>2758.99</v>
      </c>
      <c r="C323" s="6">
        <f>VLOOKUP(A323,PG_FORWARD_SETTLED__1[[order_id]:[Commission]],108,0)</f>
        <v>586.00900000000001</v>
      </c>
      <c r="D323" s="6">
        <f>VLOOKUP(A323,PG_FORWARD_SETTLED__1[[#All],[order_id]:[Tax_On_Commission]],109,0)</f>
        <v>14.029</v>
      </c>
      <c r="E323" s="6">
        <f>VLOOKUP(A323,PG_FORWARD_SETTLED__1[#All],110,0)</f>
        <v>71.98</v>
      </c>
      <c r="F323" s="6">
        <f>VLOOKUP(A323,PG_FORWARD_SETTLED__1[#All],111,0)</f>
        <v>432.55099999999999</v>
      </c>
      <c r="G323" s="6">
        <f>VLOOKUP(A323,PG_FORWARD_SETTLED__1[#All],112,0)</f>
        <v>2086.9719999999998</v>
      </c>
      <c r="H323" s="6">
        <f t="shared" ref="H323:H386" si="50">G323-F323</f>
        <v>1654.4209999999998</v>
      </c>
      <c r="I323" s="6">
        <f t="shared" ref="I323:I386" si="51">B323-G323</f>
        <v>672.01800000000003</v>
      </c>
      <c r="J323" s="6">
        <f>VLOOKUP(A323,PG_Reverse_Settled__1[#All],103,0)</f>
        <v>107.38</v>
      </c>
      <c r="K323" s="6">
        <f t="shared" si="49"/>
        <v>2266.3319999999999</v>
      </c>
      <c r="L323" s="7">
        <v>-179.36000000000013</v>
      </c>
      <c r="M323" s="6" t="s">
        <v>1479</v>
      </c>
      <c r="N323" s="6" t="str">
        <f>VLOOKUP(A323,Return!A:L,12,0)</f>
        <v>I did not like the fit</v>
      </c>
      <c r="O323" s="39">
        <v>45936.454861111109</v>
      </c>
    </row>
    <row r="324" spans="1:15" x14ac:dyDescent="0.3">
      <c r="A324" s="6">
        <v>8746828489</v>
      </c>
      <c r="B324" s="6">
        <f>VLOOKUP(A324,PG_FORWARD_SETTLED__1[[order_id]:[Customer_Paid]],107,0)</f>
        <v>1204</v>
      </c>
      <c r="C324" s="6">
        <f>VLOOKUP(A324,PG_FORWARD_SETTLED__1[[order_id]:[Commission]],108,0)</f>
        <v>312.55799999999999</v>
      </c>
      <c r="D324" s="6">
        <f>VLOOKUP(A324,PG_FORWARD_SETTLED__1[[#All],[order_id]:[Tax_On_Commission]],109,0)</f>
        <v>6.88</v>
      </c>
      <c r="E324" s="6">
        <f>VLOOKUP(A324,PG_FORWARD_SETTLED__1[#All],110,0)</f>
        <v>53.1</v>
      </c>
      <c r="F324" s="6">
        <f>VLOOKUP(A324,PG_FORWARD_SETTLED__1[#All],111,0)</f>
        <v>63.062999999999995</v>
      </c>
      <c r="G324" s="6">
        <f>VLOOKUP(A324,PG_FORWARD_SETTLED__1[#All],112,0)</f>
        <v>831.46199999999999</v>
      </c>
      <c r="H324" s="6">
        <f t="shared" si="50"/>
        <v>768.399</v>
      </c>
      <c r="I324" s="6">
        <f t="shared" si="51"/>
        <v>372.53800000000001</v>
      </c>
      <c r="J324" s="5">
        <v>0</v>
      </c>
      <c r="K324" s="6" t="s">
        <v>1480</v>
      </c>
      <c r="L324" s="8">
        <v>831.46199999999999</v>
      </c>
      <c r="M324" s="6" t="s">
        <v>1478</v>
      </c>
      <c r="N324" s="6"/>
      <c r="O324" s="39">
        <v>45940.80972222222</v>
      </c>
    </row>
    <row r="325" spans="1:15" x14ac:dyDescent="0.3">
      <c r="A325" s="6">
        <v>8672455122</v>
      </c>
      <c r="B325" s="6">
        <f>VLOOKUP(A325,PG_FORWARD_SETTLED__1[[order_id]:[Customer_Paid]],107,0)</f>
        <v>2834</v>
      </c>
      <c r="C325" s="6">
        <f>VLOOKUP(A325,PG_FORWARD_SETTLED__1[[order_id]:[Commission]],108,0)</f>
        <v>702.26499999999999</v>
      </c>
      <c r="D325" s="6">
        <f>VLOOKUP(A325,PG_FORWARD_SETTLED__1[[#All],[order_id]:[Tax_On_Commission]],109,0)</f>
        <v>15.181999999999999</v>
      </c>
      <c r="E325" s="6">
        <f>VLOOKUP(A325,PG_FORWARD_SETTLED__1[#All],110,0)</f>
        <v>71.98</v>
      </c>
      <c r="F325" s="6">
        <f>VLOOKUP(A325,PG_FORWARD_SETTLED__1[#All],111,0)</f>
        <v>316.29199999999997</v>
      </c>
      <c r="G325" s="6">
        <f>VLOOKUP(A325,PG_FORWARD_SETTLED__1[#All],112,0)</f>
        <v>2044.5730000000003</v>
      </c>
      <c r="H325" s="6">
        <f t="shared" si="50"/>
        <v>1728.2810000000004</v>
      </c>
      <c r="I325" s="6">
        <f t="shared" si="51"/>
        <v>789.42699999999968</v>
      </c>
      <c r="J325" s="5">
        <v>0</v>
      </c>
      <c r="K325" s="6" t="s">
        <v>1480</v>
      </c>
      <c r="L325" s="8">
        <v>2044.5730000000003</v>
      </c>
      <c r="M325" s="6" t="s">
        <v>1478</v>
      </c>
      <c r="N325" s="6"/>
      <c r="O325" s="39">
        <v>45915.789583333331</v>
      </c>
    </row>
    <row r="326" spans="1:15" x14ac:dyDescent="0.3">
      <c r="A326" s="6">
        <v>8672963529</v>
      </c>
      <c r="B326" s="6">
        <f>VLOOKUP(A326,PG_FORWARD_SETTLED__1[[order_id]:[Customer_Paid]],107,0)</f>
        <v>2874</v>
      </c>
      <c r="C326" s="6">
        <f>VLOOKUP(A326,PG_FORWARD_SETTLED__1[[order_id]:[Commission]],108,0)</f>
        <v>610.43700000000001</v>
      </c>
      <c r="D326" s="6">
        <f>VLOOKUP(A326,PG_FORWARD_SETTLED__1[[#All],[order_id]:[Tax_On_Commission]],109,0)</f>
        <v>15.396000000000001</v>
      </c>
      <c r="E326" s="6">
        <f>VLOOKUP(A326,PG_FORWARD_SETTLED__1[#All],110,0)</f>
        <v>71.98</v>
      </c>
      <c r="F326" s="6">
        <f>VLOOKUP(A326,PG_FORWARD_SETTLED__1[#All],111,0)</f>
        <v>320.76</v>
      </c>
      <c r="G326" s="6">
        <f>VLOOKUP(A326,PG_FORWARD_SETTLED__1[#All],112,0)</f>
        <v>2176.1869999999999</v>
      </c>
      <c r="H326" s="6">
        <f t="shared" si="50"/>
        <v>1855.4269999999999</v>
      </c>
      <c r="I326" s="6">
        <f t="shared" si="51"/>
        <v>697.8130000000001</v>
      </c>
      <c r="J326" s="5">
        <v>0</v>
      </c>
      <c r="K326" s="6" t="s">
        <v>1480</v>
      </c>
      <c r="L326" s="8">
        <v>2176.1869999999999</v>
      </c>
      <c r="M326" s="6" t="s">
        <v>1478</v>
      </c>
      <c r="N326" s="6"/>
      <c r="O326" s="39">
        <v>45916.459722222222</v>
      </c>
    </row>
    <row r="327" spans="1:15" x14ac:dyDescent="0.3">
      <c r="A327" s="6">
        <v>8741417841</v>
      </c>
      <c r="B327" s="6">
        <f>VLOOKUP(A327,PG_FORWARD_SETTLED__1[[order_id]:[Customer_Paid]],107,0)</f>
        <v>2198</v>
      </c>
      <c r="C327" s="6">
        <f>VLOOKUP(A327,PG_FORWARD_SETTLED__1[[order_id]:[Commission]],108,0)</f>
        <v>570.601</v>
      </c>
      <c r="D327" s="6">
        <f>VLOOKUP(A327,PG_FORWARD_SETTLED__1[[#All],[order_id]:[Tax_On_Commission]],109,0)</f>
        <v>12.56</v>
      </c>
      <c r="E327" s="6">
        <f>VLOOKUP(A327,PG_FORWARD_SETTLED__1[#All],110,0)</f>
        <v>71.98</v>
      </c>
      <c r="F327" s="6">
        <f>VLOOKUP(A327,PG_FORWARD_SETTLED__1[#All],111,0)</f>
        <v>115.137</v>
      </c>
      <c r="G327" s="6">
        <f>VLOOKUP(A327,PG_FORWARD_SETTLED__1[#All],112,0)</f>
        <v>1542.8589999999999</v>
      </c>
      <c r="H327" s="6">
        <f t="shared" si="50"/>
        <v>1427.722</v>
      </c>
      <c r="I327" s="6">
        <f t="shared" si="51"/>
        <v>655.14100000000008</v>
      </c>
      <c r="J327" s="5">
        <v>0</v>
      </c>
      <c r="K327" s="6" t="s">
        <v>1480</v>
      </c>
      <c r="L327" s="8">
        <v>1542.8589999999999</v>
      </c>
      <c r="M327" s="6" t="s">
        <v>1478</v>
      </c>
      <c r="N327" s="6"/>
      <c r="O327" s="39">
        <v>45938.42291666667</v>
      </c>
    </row>
    <row r="328" spans="1:15" x14ac:dyDescent="0.3">
      <c r="A328" s="6">
        <v>8695543632</v>
      </c>
      <c r="B328" s="6">
        <f>VLOOKUP(A328,PG_FORWARD_SETTLED__1[[order_id]:[Customer_Paid]],107,0)</f>
        <v>3143</v>
      </c>
      <c r="C328" s="6">
        <f>VLOOKUP(A328,PG_FORWARD_SETTLED__1[[order_id]:[Commission]],108,0)</f>
        <v>667.57299999999998</v>
      </c>
      <c r="D328" s="6">
        <f>VLOOKUP(A328,PG_FORWARD_SETTLED__1[[#All],[order_id]:[Tax_On_Commission]],109,0)</f>
        <v>15.981999999999999</v>
      </c>
      <c r="E328" s="6">
        <f>VLOOKUP(A328,PG_FORWARD_SETTLED__1[#All],110,0)</f>
        <v>71.98</v>
      </c>
      <c r="F328" s="6">
        <f>VLOOKUP(A328,PG_FORWARD_SETTLED__1[#All],111,0)</f>
        <v>492.75799999999998</v>
      </c>
      <c r="G328" s="6">
        <f>VLOOKUP(A328,PG_FORWARD_SETTLED__1[#All],112,0)</f>
        <v>2387.4650000000001</v>
      </c>
      <c r="H328" s="6">
        <f t="shared" si="50"/>
        <v>1894.7070000000001</v>
      </c>
      <c r="I328" s="6">
        <f t="shared" si="51"/>
        <v>755.53499999999985</v>
      </c>
      <c r="J328" s="5">
        <v>0</v>
      </c>
      <c r="K328" s="6" t="s">
        <v>1480</v>
      </c>
      <c r="L328" s="8">
        <v>2387.4650000000001</v>
      </c>
      <c r="M328" s="6" t="s">
        <v>1478</v>
      </c>
      <c r="N328" s="6"/>
      <c r="O328" s="39">
        <v>45922.443055555559</v>
      </c>
    </row>
    <row r="329" spans="1:15" x14ac:dyDescent="0.3">
      <c r="A329" s="6">
        <v>8716885519</v>
      </c>
      <c r="B329" s="6">
        <f>VLOOKUP(A329,PG_FORWARD_SETTLED__1[[order_id]:[Customer_Paid]],107,0)</f>
        <v>3992</v>
      </c>
      <c r="C329" s="6">
        <f>VLOOKUP(A329,PG_FORWARD_SETTLED__1[[order_id]:[Commission]],108,0)</f>
        <v>989.21799999999996</v>
      </c>
      <c r="D329" s="6">
        <f>VLOOKUP(A329,PG_FORWARD_SETTLED__1[[#All],[order_id]:[Tax_On_Commission]],109,0)</f>
        <v>20.297999999999998</v>
      </c>
      <c r="E329" s="6">
        <f>VLOOKUP(A329,PG_FORWARD_SETTLED__1[#All],110,0)</f>
        <v>71.98</v>
      </c>
      <c r="F329" s="6">
        <f>VLOOKUP(A329,PG_FORWARD_SETTLED__1[#All],111,0)</f>
        <v>625.86500000000001</v>
      </c>
      <c r="G329" s="6">
        <f>VLOOKUP(A329,PG_FORWARD_SETTLED__1[#All],112,0)</f>
        <v>2910.5040000000004</v>
      </c>
      <c r="H329" s="6">
        <f t="shared" si="50"/>
        <v>2284.6390000000001</v>
      </c>
      <c r="I329" s="6">
        <f t="shared" si="51"/>
        <v>1081.4959999999996</v>
      </c>
      <c r="J329" s="6">
        <f>VLOOKUP(A329,PG_Reverse_Settled__1[#All],103,0)</f>
        <v>197.06</v>
      </c>
      <c r="K329" s="6">
        <f t="shared" ref="K329:K330" si="52">G329+E329+J329</f>
        <v>3179.5440000000003</v>
      </c>
      <c r="L329" s="7">
        <v>-269.03999999999996</v>
      </c>
      <c r="M329" s="6" t="s">
        <v>1479</v>
      </c>
      <c r="N329" s="6" t="str">
        <f>VLOOKUP(A329,Return!A:L,12,0)</f>
        <v>-</v>
      </c>
      <c r="O329" s="39">
        <v>45930.615277777775</v>
      </c>
    </row>
    <row r="330" spans="1:15" x14ac:dyDescent="0.3">
      <c r="A330" s="6">
        <v>8690835100</v>
      </c>
      <c r="B330" s="6">
        <f>VLOOKUP(A330,PG_FORWARD_SETTLED__1[[order_id]:[Customer_Paid]],107,0)</f>
        <v>2293</v>
      </c>
      <c r="C330" s="6">
        <f>VLOOKUP(A330,PG_FORWARD_SETTLED__1[[order_id]:[Commission]],108,0)</f>
        <v>730.55</v>
      </c>
      <c r="D330" s="6">
        <f>VLOOKUP(A330,PG_FORWARD_SETTLED__1[[#All],[order_id]:[Tax_On_Commission]],109,0)</f>
        <v>13.103000000000002</v>
      </c>
      <c r="E330" s="6">
        <f>VLOOKUP(A330,PG_FORWARD_SETTLED__1[#All],110,0)</f>
        <v>71.98</v>
      </c>
      <c r="F330" s="6">
        <f>VLOOKUP(A330,PG_FORWARD_SETTLED__1[#All],111,0)</f>
        <v>120.10899999999999</v>
      </c>
      <c r="G330" s="6">
        <f>VLOOKUP(A330,PG_FORWARD_SETTLED__1[#All],112,0)</f>
        <v>1477.367</v>
      </c>
      <c r="H330" s="6">
        <f t="shared" si="50"/>
        <v>1357.258</v>
      </c>
      <c r="I330" s="6">
        <f t="shared" si="51"/>
        <v>815.63300000000004</v>
      </c>
      <c r="J330" s="6">
        <f>VLOOKUP(A330,PG_Reverse_Settled__1[#All],103,0)</f>
        <v>197.06</v>
      </c>
      <c r="K330" s="6">
        <f t="shared" si="52"/>
        <v>1746.4069999999999</v>
      </c>
      <c r="L330" s="7">
        <v>-269.03999999999996</v>
      </c>
      <c r="M330" s="6" t="s">
        <v>1479</v>
      </c>
      <c r="N330" s="6" t="str">
        <f>VLOOKUP(A330,Return!A:L,12,0)</f>
        <v>I did not like the fit</v>
      </c>
      <c r="O330" s="39">
        <v>45922.443055555559</v>
      </c>
    </row>
    <row r="331" spans="1:15" x14ac:dyDescent="0.3">
      <c r="A331" s="6">
        <v>8683928962</v>
      </c>
      <c r="B331" s="6">
        <f>VLOOKUP(A331,PG_FORWARD_SETTLED__1[[order_id]:[Customer_Paid]],107,0)</f>
        <v>953.99</v>
      </c>
      <c r="C331" s="6">
        <f>VLOOKUP(A331,PG_FORWARD_SETTLED__1[[order_id]:[Commission]],108,0)</f>
        <v>258.91300000000001</v>
      </c>
      <c r="D331" s="6">
        <f>VLOOKUP(A331,PG_FORWARD_SETTLED__1[[#All],[order_id]:[Tax_On_Commission]],109,0)</f>
        <v>5.4510000000000005</v>
      </c>
      <c r="E331" s="6">
        <f>VLOOKUP(A331,PG_FORWARD_SETTLED__1[#All],110,0)</f>
        <v>31.86</v>
      </c>
      <c r="F331" s="6">
        <f>VLOOKUP(A331,PG_FORWARD_SETTLED__1[#All],111,0)</f>
        <v>49.972999999999999</v>
      </c>
      <c r="G331" s="6">
        <f>VLOOKUP(A331,PG_FORWARD_SETTLED__1[#All],112,0)</f>
        <v>657.76599999999996</v>
      </c>
      <c r="H331" s="6">
        <f t="shared" si="50"/>
        <v>607.79300000000001</v>
      </c>
      <c r="I331" s="6">
        <f t="shared" si="51"/>
        <v>296.22400000000005</v>
      </c>
      <c r="J331" s="5">
        <v>0</v>
      </c>
      <c r="K331" s="6" t="s">
        <v>1480</v>
      </c>
      <c r="L331" s="8">
        <v>657.76599999999996</v>
      </c>
      <c r="M331" s="6" t="s">
        <v>1478</v>
      </c>
      <c r="N331" s="6"/>
      <c r="O331" s="39">
        <v>45920.473611111112</v>
      </c>
    </row>
    <row r="332" spans="1:15" x14ac:dyDescent="0.3">
      <c r="A332" s="6">
        <v>8671977338</v>
      </c>
      <c r="B332" s="6">
        <f>VLOOKUP(A332,PG_FORWARD_SETTLED__1[[order_id]:[Customer_Paid]],107,0)</f>
        <v>2994</v>
      </c>
      <c r="C332" s="6">
        <f>VLOOKUP(A332,PG_FORWARD_SETTLED__1[[order_id]:[Commission]],108,0)</f>
        <v>741.91300000000001</v>
      </c>
      <c r="D332" s="6">
        <f>VLOOKUP(A332,PG_FORWARD_SETTLED__1[[#All],[order_id]:[Tax_On_Commission]],109,0)</f>
        <v>16.039000000000001</v>
      </c>
      <c r="E332" s="6">
        <f>VLOOKUP(A332,PG_FORWARD_SETTLED__1[#All],110,0)</f>
        <v>71.98</v>
      </c>
      <c r="F332" s="6">
        <f>VLOOKUP(A332,PG_FORWARD_SETTLED__1[#All],111,0)</f>
        <v>334.15600000000001</v>
      </c>
      <c r="G332" s="6">
        <f>VLOOKUP(A332,PG_FORWARD_SETTLED__1[#All],112,0)</f>
        <v>2164.0679999999998</v>
      </c>
      <c r="H332" s="6">
        <f t="shared" si="50"/>
        <v>1829.9119999999998</v>
      </c>
      <c r="I332" s="6">
        <f t="shared" si="51"/>
        <v>829.93200000000024</v>
      </c>
      <c r="J332" s="5">
        <v>0</v>
      </c>
      <c r="K332" s="6" t="s">
        <v>1480</v>
      </c>
      <c r="L332" s="8">
        <v>2164.0679999999998</v>
      </c>
      <c r="M332" s="6" t="s">
        <v>1478</v>
      </c>
      <c r="N332" s="6"/>
      <c r="O332" s="39">
        <v>45915.55</v>
      </c>
    </row>
    <row r="333" spans="1:15" x14ac:dyDescent="0.3">
      <c r="A333" s="6">
        <v>8746296125</v>
      </c>
      <c r="B333" s="6">
        <f>VLOOKUP(A333,PG_FORWARD_SETTLED__1[[order_id]:[Customer_Paid]],107,0)</f>
        <v>2549</v>
      </c>
      <c r="C333" s="6">
        <f>VLOOKUP(A333,PG_FORWARD_SETTLED__1[[order_id]:[Commission]],108,0)</f>
        <v>661.72</v>
      </c>
      <c r="D333" s="6">
        <f>VLOOKUP(A333,PG_FORWARD_SETTLED__1[[#All],[order_id]:[Tax_On_Commission]],109,0)</f>
        <v>14.565999999999999</v>
      </c>
      <c r="E333" s="6">
        <f>VLOOKUP(A333,PG_FORWARD_SETTLED__1[#All],110,0)</f>
        <v>71.98</v>
      </c>
      <c r="F333" s="6">
        <f>VLOOKUP(A333,PG_FORWARD_SETTLED__1[#All],111,0)</f>
        <v>133.518</v>
      </c>
      <c r="G333" s="6">
        <f>VLOOKUP(A333,PG_FORWARD_SETTLED__1[#All],112,0)</f>
        <v>1800.7339999999999</v>
      </c>
      <c r="H333" s="6">
        <f t="shared" si="50"/>
        <v>1667.2159999999999</v>
      </c>
      <c r="I333" s="6">
        <f t="shared" si="51"/>
        <v>748.26600000000008</v>
      </c>
      <c r="J333" s="6">
        <f>VLOOKUP(A333,PG_Reverse_Settled__1[#All],103,0)</f>
        <v>197.06</v>
      </c>
      <c r="K333" s="6">
        <f t="shared" ref="K333:K336" si="53">G333+E333+J333</f>
        <v>2069.7739999999999</v>
      </c>
      <c r="L333" s="7">
        <v>-269.03999999999996</v>
      </c>
      <c r="M333" s="6" t="s">
        <v>1479</v>
      </c>
      <c r="N333" s="6" t="str">
        <f>VLOOKUP(A333,Return!A:L,12,0)</f>
        <v>-</v>
      </c>
      <c r="O333" s="39">
        <v>45940.808333333334</v>
      </c>
    </row>
    <row r="334" spans="1:15" x14ac:dyDescent="0.3">
      <c r="A334" s="6">
        <v>8725984086</v>
      </c>
      <c r="B334" s="6">
        <f>VLOOKUP(A334,PG_FORWARD_SETTLED__1[[order_id]:[Customer_Paid]],107,0)</f>
        <v>3594</v>
      </c>
      <c r="C334" s="6">
        <f>VLOOKUP(A334,PG_FORWARD_SETTLED__1[[order_id]:[Commission]],108,0)</f>
        <v>933.00199999999995</v>
      </c>
      <c r="D334" s="6">
        <f>VLOOKUP(A334,PG_FORWARD_SETTLED__1[[#All],[order_id]:[Tax_On_Commission]],109,0)</f>
        <v>18.274999999999999</v>
      </c>
      <c r="E334" s="6">
        <f>VLOOKUP(A334,PG_FORWARD_SETTLED__1[#All],110,0)</f>
        <v>71.98</v>
      </c>
      <c r="F334" s="6">
        <f>VLOOKUP(A334,PG_FORWARD_SETTLED__1[#All],111,0)</f>
        <v>563.46900000000005</v>
      </c>
      <c r="G334" s="6">
        <f>VLOOKUP(A334,PG_FORWARD_SETTLED__1[#All],112,0)</f>
        <v>2570.7429999999999</v>
      </c>
      <c r="H334" s="6">
        <f t="shared" si="50"/>
        <v>2007.2739999999999</v>
      </c>
      <c r="I334" s="6">
        <f t="shared" si="51"/>
        <v>1023.2570000000001</v>
      </c>
      <c r="J334" s="6">
        <f>VLOOKUP(A334,PG_Reverse_Settled__1[#All],103,0)</f>
        <v>197.06</v>
      </c>
      <c r="K334" s="6">
        <f t="shared" si="53"/>
        <v>2839.7829999999999</v>
      </c>
      <c r="L334" s="7">
        <v>-269.03999999999996</v>
      </c>
      <c r="M334" s="6" t="s">
        <v>1479</v>
      </c>
      <c r="N334" s="6" t="str">
        <f>VLOOKUP(A334,Return!A:L,12,0)</f>
        <v>Size too big</v>
      </c>
      <c r="O334" s="39">
        <v>45933.480555555558</v>
      </c>
    </row>
    <row r="335" spans="1:15" x14ac:dyDescent="0.3">
      <c r="A335" s="6">
        <v>8666527701</v>
      </c>
      <c r="B335" s="6">
        <f>VLOOKUP(A335,PG_FORWARD_SETTLED__1[[order_id]:[Customer_Paid]],107,0)</f>
        <v>2994</v>
      </c>
      <c r="C335" s="6">
        <f>VLOOKUP(A335,PG_FORWARD_SETTLED__1[[order_id]:[Commission]],108,0)</f>
        <v>635.92600000000004</v>
      </c>
      <c r="D335" s="6">
        <f>VLOOKUP(A335,PG_FORWARD_SETTLED__1[[#All],[order_id]:[Tax_On_Commission]],109,0)</f>
        <v>16.039000000000001</v>
      </c>
      <c r="E335" s="6">
        <f>VLOOKUP(A335,PG_FORWARD_SETTLED__1[#All],110,0)</f>
        <v>71.98</v>
      </c>
      <c r="F335" s="6">
        <f>VLOOKUP(A335,PG_FORWARD_SETTLED__1[#All],111,0)</f>
        <v>334.15600000000001</v>
      </c>
      <c r="G335" s="6">
        <f>VLOOKUP(A335,PG_FORWARD_SETTLED__1[#All],112,0)</f>
        <v>2270.0549999999998</v>
      </c>
      <c r="H335" s="6">
        <f t="shared" si="50"/>
        <v>1935.8989999999999</v>
      </c>
      <c r="I335" s="6">
        <f t="shared" si="51"/>
        <v>723.94500000000016</v>
      </c>
      <c r="J335" s="6">
        <f>VLOOKUP(A335,PG_Reverse_Settled__1[#All],103,0)</f>
        <v>197.06</v>
      </c>
      <c r="K335" s="6">
        <f t="shared" si="53"/>
        <v>2539.0949999999998</v>
      </c>
      <c r="L335" s="7">
        <v>-269.03999999999996</v>
      </c>
      <c r="M335" s="6" t="s">
        <v>1479</v>
      </c>
      <c r="N335" s="6" t="str">
        <f>VLOOKUP(A335,Return!A:L,12,0)</f>
        <v>-</v>
      </c>
      <c r="O335" s="39">
        <v>45913.572222222225</v>
      </c>
    </row>
    <row r="336" spans="1:15" x14ac:dyDescent="0.3">
      <c r="A336" s="6">
        <v>8741862359</v>
      </c>
      <c r="B336" s="6">
        <f>VLOOKUP(A336,PG_FORWARD_SETTLED__1[[order_id]:[Customer_Paid]],107,0)</f>
        <v>3142.99</v>
      </c>
      <c r="C336" s="6">
        <f>VLOOKUP(A336,PG_FORWARD_SETTLED__1[[order_id]:[Commission]],108,0)</f>
        <v>667.57100000000003</v>
      </c>
      <c r="D336" s="6">
        <f>VLOOKUP(A336,PG_FORWARD_SETTLED__1[[#All],[order_id]:[Tax_On_Commission]],109,0)</f>
        <v>15.981999999999999</v>
      </c>
      <c r="E336" s="6">
        <f>VLOOKUP(A336,PG_FORWARD_SETTLED__1[#All],110,0)</f>
        <v>71.98</v>
      </c>
      <c r="F336" s="6">
        <f>VLOOKUP(A336,PG_FORWARD_SETTLED__1[#All],111,0)</f>
        <v>492.75799999999998</v>
      </c>
      <c r="G336" s="6">
        <f>VLOOKUP(A336,PG_FORWARD_SETTLED__1[#All],112,0)</f>
        <v>2387.4569999999999</v>
      </c>
      <c r="H336" s="6">
        <f t="shared" si="50"/>
        <v>1894.6989999999998</v>
      </c>
      <c r="I336" s="6">
        <f t="shared" si="51"/>
        <v>755.5329999999999</v>
      </c>
      <c r="J336" s="6">
        <f>VLOOKUP(A336,PG_Reverse_Settled__1[#All],103,0)</f>
        <v>197.06</v>
      </c>
      <c r="K336" s="6">
        <f t="shared" si="53"/>
        <v>2656.4969999999998</v>
      </c>
      <c r="L336" s="7">
        <v>-269.03999999999996</v>
      </c>
      <c r="M336" s="6" t="s">
        <v>1479</v>
      </c>
      <c r="N336" s="6" t="str">
        <f>VLOOKUP(A336,Return!A:L,12,0)</f>
        <v>I did not like the fit</v>
      </c>
      <c r="O336" s="39">
        <v>45938.423611111109</v>
      </c>
    </row>
    <row r="337" spans="1:15" x14ac:dyDescent="0.3">
      <c r="A337" s="6">
        <v>8745391666</v>
      </c>
      <c r="B337" s="6">
        <f>VLOOKUP(A337,PG_FORWARD_SETTLED__1[[order_id]:[Customer_Paid]],107,0)</f>
        <v>3855</v>
      </c>
      <c r="C337" s="6">
        <f>VLOOKUP(A337,PG_FORWARD_SETTLED__1[[order_id]:[Commission]],108,0)</f>
        <v>955.26900000000001</v>
      </c>
      <c r="D337" s="6">
        <f>VLOOKUP(A337,PG_FORWARD_SETTLED__1[[#All],[order_id]:[Tax_On_Commission]],109,0)</f>
        <v>19.602</v>
      </c>
      <c r="E337" s="6">
        <f>VLOOKUP(A337,PG_FORWARD_SETTLED__1[#All],110,0)</f>
        <v>71.98</v>
      </c>
      <c r="F337" s="6">
        <f>VLOOKUP(A337,PG_FORWARD_SETTLED__1[#All],111,0)</f>
        <v>604.375</v>
      </c>
      <c r="G337" s="6">
        <f>VLOOKUP(A337,PG_FORWARD_SETTLED__1[#All],112,0)</f>
        <v>2808.1489999999999</v>
      </c>
      <c r="H337" s="6">
        <f t="shared" si="50"/>
        <v>2203.7739999999999</v>
      </c>
      <c r="I337" s="6">
        <f t="shared" si="51"/>
        <v>1046.8510000000001</v>
      </c>
      <c r="J337" s="5">
        <v>0</v>
      </c>
      <c r="K337" s="6" t="s">
        <v>1480</v>
      </c>
      <c r="L337" s="8">
        <v>2808.1489999999999</v>
      </c>
      <c r="M337" s="6" t="s">
        <v>1478</v>
      </c>
      <c r="N337" s="6"/>
      <c r="O337" s="39">
        <v>45940.445138888892</v>
      </c>
    </row>
    <row r="338" spans="1:15" x14ac:dyDescent="0.3">
      <c r="A338" s="6">
        <v>8746398997</v>
      </c>
      <c r="B338" s="6">
        <f>VLOOKUP(A338,PG_FORWARD_SETTLED__1[[order_id]:[Customer_Paid]],107,0)</f>
        <v>391</v>
      </c>
      <c r="C338" s="6">
        <f>VLOOKUP(A338,PG_FORWARD_SETTLED__1[[order_id]:[Commission]],108,0)</f>
        <v>36.909999999999997</v>
      </c>
      <c r="D338" s="6">
        <f>VLOOKUP(A338,PG_FORWARD_SETTLED__1[[#All],[order_id]:[Tax_On_Commission]],109,0)</f>
        <v>2.234</v>
      </c>
      <c r="E338" s="6">
        <f>VLOOKUP(A338,PG_FORWARD_SETTLED__1[#All],110,0)</f>
        <v>31.86</v>
      </c>
      <c r="F338" s="6">
        <f>VLOOKUP(A338,PG_FORWARD_SETTLED__1[#All],111,0)</f>
        <v>20.481999999999999</v>
      </c>
      <c r="G338" s="6">
        <f>VLOOKUP(A338,PG_FORWARD_SETTLED__1[#All],112,0)</f>
        <v>319.99600000000004</v>
      </c>
      <c r="H338" s="6">
        <f t="shared" si="50"/>
        <v>299.51400000000001</v>
      </c>
      <c r="I338" s="6">
        <f t="shared" si="51"/>
        <v>71.003999999999962</v>
      </c>
      <c r="J338" s="5">
        <v>0</v>
      </c>
      <c r="K338" s="6" t="s">
        <v>1480</v>
      </c>
      <c r="L338" s="8">
        <v>319.99600000000004</v>
      </c>
      <c r="M338" s="6" t="s">
        <v>1478</v>
      </c>
      <c r="N338" s="6"/>
      <c r="O338" s="39">
        <v>45940.808333333334</v>
      </c>
    </row>
    <row r="339" spans="1:15" x14ac:dyDescent="0.3">
      <c r="A339" s="6">
        <v>8690920832</v>
      </c>
      <c r="B339" s="6">
        <f>VLOOKUP(A339,PG_FORWARD_SETTLED__1[[order_id]:[Customer_Paid]],107,0)</f>
        <v>3789</v>
      </c>
      <c r="C339" s="6">
        <f>VLOOKUP(A339,PG_FORWARD_SETTLED__1[[order_id]:[Commission]],108,0)</f>
        <v>938.91399999999999</v>
      </c>
      <c r="D339" s="6">
        <f>VLOOKUP(A339,PG_FORWARD_SETTLED__1[[#All],[order_id]:[Tax_On_Commission]],109,0)</f>
        <v>19.265999999999998</v>
      </c>
      <c r="E339" s="6">
        <f>VLOOKUP(A339,PG_FORWARD_SETTLED__1[#All],110,0)</f>
        <v>71.98</v>
      </c>
      <c r="F339" s="6">
        <f>VLOOKUP(A339,PG_FORWARD_SETTLED__1[#All],111,0)</f>
        <v>594.03499999999997</v>
      </c>
      <c r="G339" s="6">
        <f>VLOOKUP(A339,PG_FORWARD_SETTLED__1[#All],112,0)</f>
        <v>2758.84</v>
      </c>
      <c r="H339" s="6">
        <f t="shared" si="50"/>
        <v>2164.8050000000003</v>
      </c>
      <c r="I339" s="6">
        <f t="shared" si="51"/>
        <v>1030.1599999999999</v>
      </c>
      <c r="J339" s="6">
        <f>VLOOKUP(A339,PG_Reverse_Settled__1[#All],103,0)</f>
        <v>197.06</v>
      </c>
      <c r="K339" s="6">
        <f>G339+E339+J339</f>
        <v>3027.88</v>
      </c>
      <c r="L339" s="7">
        <v>-269.03999999999996</v>
      </c>
      <c r="M339" s="6" t="s">
        <v>1479</v>
      </c>
      <c r="N339" s="6" t="str">
        <f>VLOOKUP(A339,Return!A:L,12,0)</f>
        <v>Received a poor quality product</v>
      </c>
      <c r="O339" s="39">
        <v>45922.443055555559</v>
      </c>
    </row>
    <row r="340" spans="1:15" x14ac:dyDescent="0.3">
      <c r="A340" s="6">
        <v>8730564840</v>
      </c>
      <c r="B340" s="6">
        <f>VLOOKUP(A340,PG_FORWARD_SETTLED__1[[order_id]:[Customer_Paid]],107,0)</f>
        <v>2936</v>
      </c>
      <c r="C340" s="6">
        <f>VLOOKUP(A340,PG_FORWARD_SETTLED__1[[order_id]:[Commission]],108,0)</f>
        <v>727.54100000000005</v>
      </c>
      <c r="D340" s="6">
        <f>VLOOKUP(A340,PG_FORWARD_SETTLED__1[[#All],[order_id]:[Tax_On_Commission]],109,0)</f>
        <v>14.929</v>
      </c>
      <c r="E340" s="6">
        <f>VLOOKUP(A340,PG_FORWARD_SETTLED__1[#All],110,0)</f>
        <v>71.98</v>
      </c>
      <c r="F340" s="6">
        <f>VLOOKUP(A340,PG_FORWARD_SETTLED__1[#All],111,0)</f>
        <v>460.31099999999998</v>
      </c>
      <c r="G340" s="6">
        <f>VLOOKUP(A340,PG_FORWARD_SETTLED__1[#All],112,0)</f>
        <v>2121.5499999999997</v>
      </c>
      <c r="H340" s="6">
        <f t="shared" si="50"/>
        <v>1661.2389999999998</v>
      </c>
      <c r="I340" s="6">
        <f t="shared" si="51"/>
        <v>814.45000000000027</v>
      </c>
      <c r="J340" s="5">
        <v>0</v>
      </c>
      <c r="K340" s="6" t="s">
        <v>1480</v>
      </c>
      <c r="L340" s="8">
        <v>2121.5499999999997</v>
      </c>
      <c r="M340" s="6" t="s">
        <v>1478</v>
      </c>
      <c r="N340" s="6"/>
      <c r="O340" s="39">
        <v>45933.806250000001</v>
      </c>
    </row>
    <row r="341" spans="1:15" x14ac:dyDescent="0.3">
      <c r="A341" s="6">
        <v>8685565962</v>
      </c>
      <c r="B341" s="6">
        <f>VLOOKUP(A341,PG_FORWARD_SETTLED__1[[order_id]:[Customer_Paid]],107,0)</f>
        <v>2556</v>
      </c>
      <c r="C341" s="6">
        <f>VLOOKUP(A341,PG_FORWARD_SETTLED__1[[order_id]:[Commission]],108,0)</f>
        <v>633.37699999999995</v>
      </c>
      <c r="D341" s="6">
        <f>VLOOKUP(A341,PG_FORWARD_SETTLED__1[[#All],[order_id]:[Tax_On_Commission]],109,0)</f>
        <v>13.693</v>
      </c>
      <c r="E341" s="6">
        <f>VLOOKUP(A341,PG_FORWARD_SETTLED__1[#All],110,0)</f>
        <v>71.98</v>
      </c>
      <c r="F341" s="6">
        <f>VLOOKUP(A341,PG_FORWARD_SETTLED__1[#All],111,0)</f>
        <v>285.27100000000002</v>
      </c>
      <c r="G341" s="6">
        <f>VLOOKUP(A341,PG_FORWARD_SETTLED__1[#All],112,0)</f>
        <v>1836.95</v>
      </c>
      <c r="H341" s="6">
        <f t="shared" si="50"/>
        <v>1551.6790000000001</v>
      </c>
      <c r="I341" s="6">
        <f t="shared" si="51"/>
        <v>719.05</v>
      </c>
      <c r="J341" s="5">
        <v>0</v>
      </c>
      <c r="K341" s="6" t="s">
        <v>1480</v>
      </c>
      <c r="L341" s="8">
        <v>1836.95</v>
      </c>
      <c r="M341" s="6" t="s">
        <v>1478</v>
      </c>
      <c r="N341" s="6"/>
      <c r="O341" s="39">
        <v>45920.473611111112</v>
      </c>
    </row>
    <row r="342" spans="1:15" x14ac:dyDescent="0.3">
      <c r="A342" s="6">
        <v>8741138401</v>
      </c>
      <c r="B342" s="6">
        <f>VLOOKUP(A342,PG_FORWARD_SETTLED__1[[order_id]:[Customer_Paid]],107,0)</f>
        <v>3949</v>
      </c>
      <c r="C342" s="6">
        <f>VLOOKUP(A342,PG_FORWARD_SETTLED__1[[order_id]:[Commission]],108,0)</f>
        <v>1025.1600000000001</v>
      </c>
      <c r="D342" s="6">
        <f>VLOOKUP(A342,PG_FORWARD_SETTLED__1[[#All],[order_id]:[Tax_On_Commission]],109,0)</f>
        <v>20.080000000000002</v>
      </c>
      <c r="E342" s="6">
        <f>VLOOKUP(A342,PG_FORWARD_SETTLED__1[#All],110,0)</f>
        <v>71.98</v>
      </c>
      <c r="F342" s="6">
        <f>VLOOKUP(A342,PG_FORWARD_SETTLED__1[#All],111,0)</f>
        <v>619.13299999999992</v>
      </c>
      <c r="G342" s="6">
        <f>VLOOKUP(A342,PG_FORWARD_SETTLED__1[#All],112,0)</f>
        <v>2831.78</v>
      </c>
      <c r="H342" s="6">
        <f t="shared" si="50"/>
        <v>2212.6470000000004</v>
      </c>
      <c r="I342" s="6">
        <f t="shared" si="51"/>
        <v>1117.2199999999998</v>
      </c>
      <c r="J342" s="6">
        <f>VLOOKUP(A342,PG_Reverse_Settled__1[#All],103,0)</f>
        <v>107.38</v>
      </c>
      <c r="K342" s="6">
        <f>G342+E342+J342</f>
        <v>3011.1400000000003</v>
      </c>
      <c r="L342" s="7">
        <v>-179.36000000000013</v>
      </c>
      <c r="M342" s="6" t="s">
        <v>1479</v>
      </c>
      <c r="N342" s="6" t="str">
        <f>VLOOKUP(A342,Return!A:L,12,0)</f>
        <v>Size too big</v>
      </c>
      <c r="O342" s="39">
        <v>45938.423611111109</v>
      </c>
    </row>
    <row r="343" spans="1:15" x14ac:dyDescent="0.3">
      <c r="A343" s="6">
        <v>8720854996</v>
      </c>
      <c r="B343" s="6">
        <f>VLOOKUP(A343,PG_FORWARD_SETTLED__1[[order_id]:[Customer_Paid]],107,0)</f>
        <v>1794</v>
      </c>
      <c r="C343" s="6">
        <f>VLOOKUP(A343,PG_FORWARD_SETTLED__1[[order_id]:[Commission]],108,0)</f>
        <v>444.553</v>
      </c>
      <c r="D343" s="6">
        <f>VLOOKUP(A343,PG_FORWARD_SETTLED__1[[#All],[order_id]:[Tax_On_Commission]],109,0)</f>
        <v>10.251999999999999</v>
      </c>
      <c r="E343" s="6">
        <f>VLOOKUP(A343,PG_FORWARD_SETTLED__1[#All],110,0)</f>
        <v>53.1</v>
      </c>
      <c r="F343" s="6">
        <f>VLOOKUP(A343,PG_FORWARD_SETTLED__1[#All],111,0)</f>
        <v>93.973000000000013</v>
      </c>
      <c r="G343" s="6">
        <f>VLOOKUP(A343,PG_FORWARD_SETTLED__1[#All],112,0)</f>
        <v>1286.0950000000003</v>
      </c>
      <c r="H343" s="6">
        <f t="shared" si="50"/>
        <v>1192.1220000000003</v>
      </c>
      <c r="I343" s="6">
        <f t="shared" si="51"/>
        <v>507.90499999999975</v>
      </c>
      <c r="J343" s="5">
        <v>0</v>
      </c>
      <c r="K343" s="6" t="s">
        <v>1480</v>
      </c>
      <c r="L343" s="8">
        <v>1286.0950000000003</v>
      </c>
      <c r="M343" s="6" t="s">
        <v>1478</v>
      </c>
      <c r="N343" s="6"/>
      <c r="O343" s="39">
        <v>45930.615277777775</v>
      </c>
    </row>
    <row r="344" spans="1:15" x14ac:dyDescent="0.3">
      <c r="A344" s="6">
        <v>8704473352</v>
      </c>
      <c r="B344" s="6">
        <f>VLOOKUP(A344,PG_FORWARD_SETTLED__1[[order_id]:[Customer_Paid]],107,0)</f>
        <v>3169</v>
      </c>
      <c r="C344" s="6">
        <f>VLOOKUP(A344,PG_FORWARD_SETTLED__1[[order_id]:[Commission]],108,0)</f>
        <v>785.27800000000002</v>
      </c>
      <c r="D344" s="6">
        <f>VLOOKUP(A344,PG_FORWARD_SETTLED__1[[#All],[order_id]:[Tax_On_Commission]],109,0)</f>
        <v>16.114000000000001</v>
      </c>
      <c r="E344" s="6">
        <f>VLOOKUP(A344,PG_FORWARD_SETTLED__1[#All],110,0)</f>
        <v>71.98</v>
      </c>
      <c r="F344" s="6">
        <f>VLOOKUP(A344,PG_FORWARD_SETTLED__1[#All],111,0)</f>
        <v>496.83800000000002</v>
      </c>
      <c r="G344" s="6">
        <f>VLOOKUP(A344,PG_FORWARD_SETTLED__1[#All],112,0)</f>
        <v>2295.6279999999997</v>
      </c>
      <c r="H344" s="6">
        <f t="shared" si="50"/>
        <v>1798.7899999999997</v>
      </c>
      <c r="I344" s="6">
        <f t="shared" si="51"/>
        <v>873.3720000000003</v>
      </c>
      <c r="J344" s="6">
        <f>VLOOKUP(A344,PG_Reverse_Settled__1[#All],103,0)</f>
        <v>197.06</v>
      </c>
      <c r="K344" s="6">
        <f>G344+E344+J344</f>
        <v>2564.6679999999997</v>
      </c>
      <c r="L344" s="7">
        <v>-269.03999999999996</v>
      </c>
      <c r="M344" s="6" t="s">
        <v>1479</v>
      </c>
      <c r="N344" s="6" t="str">
        <f>VLOOKUP(A344,Return!A:L,12,0)</f>
        <v>Size too big</v>
      </c>
      <c r="O344" s="39">
        <v>45924.55</v>
      </c>
    </row>
    <row r="345" spans="1:15" x14ac:dyDescent="0.3">
      <c r="A345" s="6">
        <v>8737155278</v>
      </c>
      <c r="B345" s="6">
        <f>VLOOKUP(A345,PG_FORWARD_SETTLED__1[[order_id]:[Customer_Paid]],107,0)</f>
        <v>3260</v>
      </c>
      <c r="C345" s="6">
        <f>VLOOKUP(A345,PG_FORWARD_SETTLED__1[[order_id]:[Commission]],108,0)</f>
        <v>846.29600000000005</v>
      </c>
      <c r="D345" s="6">
        <f>VLOOKUP(A345,PG_FORWARD_SETTLED__1[[#All],[order_id]:[Tax_On_Commission]],109,0)</f>
        <v>16.576999999999998</v>
      </c>
      <c r="E345" s="6">
        <f>VLOOKUP(A345,PG_FORWARD_SETTLED__1[#All],110,0)</f>
        <v>71.98</v>
      </c>
      <c r="F345" s="6">
        <f>VLOOKUP(A345,PG_FORWARD_SETTLED__1[#All],111,0)</f>
        <v>511.10400000000004</v>
      </c>
      <c r="G345" s="6">
        <f>VLOOKUP(A345,PG_FORWARD_SETTLED__1[#All],112,0)</f>
        <v>2325.1469999999995</v>
      </c>
      <c r="H345" s="6">
        <f t="shared" si="50"/>
        <v>1814.0429999999994</v>
      </c>
      <c r="I345" s="6">
        <f t="shared" si="51"/>
        <v>934.85300000000052</v>
      </c>
      <c r="J345" s="5">
        <v>0</v>
      </c>
      <c r="K345" s="6" t="s">
        <v>1480</v>
      </c>
      <c r="L345" s="8">
        <v>2325.1469999999995</v>
      </c>
      <c r="M345" s="6" t="s">
        <v>1478</v>
      </c>
      <c r="N345" s="6"/>
      <c r="O345" s="39">
        <v>45936.454861111109</v>
      </c>
    </row>
    <row r="346" spans="1:15" x14ac:dyDescent="0.3">
      <c r="A346" s="6">
        <v>8693762991</v>
      </c>
      <c r="B346" s="6">
        <f>VLOOKUP(A346,PG_FORWARD_SETTLED__1[[order_id]:[Customer_Paid]],107,0)</f>
        <v>4219</v>
      </c>
      <c r="C346" s="6">
        <f>VLOOKUP(A346,PG_FORWARD_SETTLED__1[[order_id]:[Commission]],108,0)</f>
        <v>1045.4680000000001</v>
      </c>
      <c r="D346" s="6">
        <f>VLOOKUP(A346,PG_FORWARD_SETTLED__1[[#All],[order_id]:[Tax_On_Commission]],109,0)</f>
        <v>21.451999999999998</v>
      </c>
      <c r="E346" s="6">
        <f>VLOOKUP(A346,PG_FORWARD_SETTLED__1[#All],110,0)</f>
        <v>71.98</v>
      </c>
      <c r="F346" s="6">
        <f>VLOOKUP(A346,PG_FORWARD_SETTLED__1[#All],111,0)</f>
        <v>661.45699999999999</v>
      </c>
      <c r="G346" s="6">
        <f>VLOOKUP(A346,PG_FORWARD_SETTLED__1[#All],112,0)</f>
        <v>3080.1</v>
      </c>
      <c r="H346" s="6">
        <f t="shared" si="50"/>
        <v>2418.643</v>
      </c>
      <c r="I346" s="6">
        <f t="shared" si="51"/>
        <v>1138.9000000000001</v>
      </c>
      <c r="J346" s="5">
        <v>0</v>
      </c>
      <c r="K346" s="6" t="s">
        <v>1480</v>
      </c>
      <c r="L346" s="8">
        <v>3080.1</v>
      </c>
      <c r="M346" s="6" t="s">
        <v>1478</v>
      </c>
      <c r="N346" s="6"/>
      <c r="O346" s="39">
        <v>45922.443055555559</v>
      </c>
    </row>
    <row r="347" spans="1:15" x14ac:dyDescent="0.3">
      <c r="A347" s="6">
        <v>8715269143</v>
      </c>
      <c r="B347" s="6">
        <f>VLOOKUP(A347,PG_FORWARD_SETTLED__1[[order_id]:[Customer_Paid]],107,0)</f>
        <v>2079</v>
      </c>
      <c r="C347" s="6">
        <f>VLOOKUP(A347,PG_FORWARD_SETTLED__1[[order_id]:[Commission]],108,0)</f>
        <v>588.77300000000002</v>
      </c>
      <c r="D347" s="6">
        <f>VLOOKUP(A347,PG_FORWARD_SETTLED__1[[#All],[order_id]:[Tax_On_Commission]],109,0)</f>
        <v>11.88</v>
      </c>
      <c r="E347" s="6">
        <f>VLOOKUP(A347,PG_FORWARD_SETTLED__1[#All],110,0)</f>
        <v>71.98</v>
      </c>
      <c r="F347" s="6">
        <f>VLOOKUP(A347,PG_FORWARD_SETTLED__1[#All],111,0)</f>
        <v>108.9</v>
      </c>
      <c r="G347" s="6">
        <f>VLOOKUP(A347,PG_FORWARD_SETTLED__1[#All],112,0)</f>
        <v>1406.3669999999997</v>
      </c>
      <c r="H347" s="6">
        <f t="shared" si="50"/>
        <v>1297.4669999999996</v>
      </c>
      <c r="I347" s="6">
        <f t="shared" si="51"/>
        <v>672.63300000000027</v>
      </c>
      <c r="J347" s="6">
        <f>VLOOKUP(A347,PG_Reverse_Settled__1[#All],103,0)</f>
        <v>197.06</v>
      </c>
      <c r="K347" s="6">
        <f t="shared" ref="K347:K348" si="54">G347+E347+J347</f>
        <v>1675.4069999999997</v>
      </c>
      <c r="L347" s="7">
        <v>-269.03999999999996</v>
      </c>
      <c r="M347" s="6" t="s">
        <v>1479</v>
      </c>
      <c r="N347" s="6" t="str">
        <f>VLOOKUP(A347,Return!A:L,12,0)</f>
        <v>Size too big</v>
      </c>
      <c r="O347" s="39">
        <v>45929.449305555558</v>
      </c>
    </row>
    <row r="348" spans="1:15" x14ac:dyDescent="0.3">
      <c r="A348" s="6">
        <v>8709545750</v>
      </c>
      <c r="B348" s="6">
        <f>VLOOKUP(A348,PG_FORWARD_SETTLED__1[[order_id]:[Customer_Paid]],107,0)</f>
        <v>3329</v>
      </c>
      <c r="C348" s="6">
        <f>VLOOKUP(A348,PG_FORWARD_SETTLED__1[[order_id]:[Commission]],108,0)</f>
        <v>707.08</v>
      </c>
      <c r="D348" s="6">
        <f>VLOOKUP(A348,PG_FORWARD_SETTLED__1[[#All],[order_id]:[Tax_On_Commission]],109,0)</f>
        <v>16.927</v>
      </c>
      <c r="E348" s="6">
        <f>VLOOKUP(A348,PG_FORWARD_SETTLED__1[#All],110,0)</f>
        <v>71.98</v>
      </c>
      <c r="F348" s="6">
        <f>VLOOKUP(A348,PG_FORWARD_SETTLED__1[#All],111,0)</f>
        <v>521.91600000000005</v>
      </c>
      <c r="G348" s="6">
        <f>VLOOKUP(A348,PG_FORWARD_SETTLED__1[#All],112,0)</f>
        <v>2533.0129999999999</v>
      </c>
      <c r="H348" s="6">
        <f t="shared" si="50"/>
        <v>2011.0969999999998</v>
      </c>
      <c r="I348" s="6">
        <f t="shared" si="51"/>
        <v>795.98700000000008</v>
      </c>
      <c r="J348" s="6">
        <f>VLOOKUP(A348,PG_Reverse_Settled__1[#All],103,0)</f>
        <v>197.06</v>
      </c>
      <c r="K348" s="6">
        <f t="shared" si="54"/>
        <v>2802.0529999999999</v>
      </c>
      <c r="L348" s="7">
        <v>-269.03999999999996</v>
      </c>
      <c r="M348" s="6" t="s">
        <v>1479</v>
      </c>
      <c r="N348" s="6" t="str">
        <f>VLOOKUP(A348,Return!A:L,12,0)</f>
        <v>I did not like the fit</v>
      </c>
      <c r="O348" s="39">
        <v>45926.445138888892</v>
      </c>
    </row>
    <row r="349" spans="1:15" x14ac:dyDescent="0.3">
      <c r="A349" s="6">
        <v>8680652612</v>
      </c>
      <c r="B349" s="6">
        <f>VLOOKUP(A349,PG_FORWARD_SETTLED__1[[order_id]:[Customer_Paid]],107,0)</f>
        <v>2454</v>
      </c>
      <c r="C349" s="6">
        <f>VLOOKUP(A349,PG_FORWARD_SETTLED__1[[order_id]:[Commission]],108,0)</f>
        <v>608.101</v>
      </c>
      <c r="D349" s="6">
        <f>VLOOKUP(A349,PG_FORWARD_SETTLED__1[[#All],[order_id]:[Tax_On_Commission]],109,0)</f>
        <v>13.146000000000001</v>
      </c>
      <c r="E349" s="6">
        <f>VLOOKUP(A349,PG_FORWARD_SETTLED__1[#All],110,0)</f>
        <v>71.98</v>
      </c>
      <c r="F349" s="6">
        <f>VLOOKUP(A349,PG_FORWARD_SETTLED__1[#All],111,0)</f>
        <v>273.875</v>
      </c>
      <c r="G349" s="6">
        <f>VLOOKUP(A349,PG_FORWARD_SETTLED__1[#All],112,0)</f>
        <v>1760.7729999999999</v>
      </c>
      <c r="H349" s="6">
        <f t="shared" si="50"/>
        <v>1486.8979999999999</v>
      </c>
      <c r="I349" s="6">
        <f t="shared" si="51"/>
        <v>693.22700000000009</v>
      </c>
      <c r="J349" s="5">
        <v>0</v>
      </c>
      <c r="K349" s="6" t="s">
        <v>1480</v>
      </c>
      <c r="L349" s="8">
        <v>1760.7729999999999</v>
      </c>
      <c r="M349" s="6" t="s">
        <v>1478</v>
      </c>
      <c r="N349" s="6"/>
      <c r="O349" s="39">
        <v>45918.800694444442</v>
      </c>
    </row>
    <row r="350" spans="1:15" x14ac:dyDescent="0.3">
      <c r="A350" s="6">
        <v>8751415145</v>
      </c>
      <c r="B350" s="6">
        <f>VLOOKUP(A350,PG_FORWARD_SETTLED__1[[order_id]:[Customer_Paid]],107,0)</f>
        <v>2194</v>
      </c>
      <c r="C350" s="6">
        <f>VLOOKUP(A350,PG_FORWARD_SETTLED__1[[order_id]:[Commission]],108,0)</f>
        <v>569.56200000000001</v>
      </c>
      <c r="D350" s="6">
        <f>VLOOKUP(A350,PG_FORWARD_SETTLED__1[[#All],[order_id]:[Tax_On_Commission]],109,0)</f>
        <v>12.538</v>
      </c>
      <c r="E350" s="6">
        <f>VLOOKUP(A350,PG_FORWARD_SETTLED__1[#All],110,0)</f>
        <v>71.97999999999999</v>
      </c>
      <c r="F350" s="6">
        <f>VLOOKUP(A350,PG_FORWARD_SETTLED__1[#All],111,0)</f>
        <v>114.928</v>
      </c>
      <c r="G350" s="6">
        <f>VLOOKUP(A350,PG_FORWARD_SETTLED__1[#All],112,0)</f>
        <v>1539.92</v>
      </c>
      <c r="H350" s="6">
        <f t="shared" si="50"/>
        <v>1424.9920000000002</v>
      </c>
      <c r="I350" s="6">
        <f t="shared" si="51"/>
        <v>654.07999999999993</v>
      </c>
      <c r="J350" s="5">
        <v>0</v>
      </c>
      <c r="K350" s="6" t="s">
        <v>1480</v>
      </c>
      <c r="L350" s="8">
        <v>1539.92</v>
      </c>
      <c r="M350" s="6" t="s">
        <v>1478</v>
      </c>
      <c r="N350" s="6"/>
      <c r="O350" s="39">
        <v>45943.449305555558</v>
      </c>
    </row>
    <row r="351" spans="1:15" x14ac:dyDescent="0.3">
      <c r="A351" s="6">
        <v>8700359014</v>
      </c>
      <c r="B351" s="6">
        <f>VLOOKUP(A351,PG_FORWARD_SETTLED__1[[order_id]:[Customer_Paid]],107,0)</f>
        <v>2396</v>
      </c>
      <c r="C351" s="6">
        <f>VLOOKUP(A351,PG_FORWARD_SETTLED__1[[order_id]:[Commission]],108,0)</f>
        <v>593.72900000000004</v>
      </c>
      <c r="D351" s="6">
        <f>VLOOKUP(A351,PG_FORWARD_SETTLED__1[[#All],[order_id]:[Tax_On_Commission]],109,0)</f>
        <v>13.692</v>
      </c>
      <c r="E351" s="6">
        <f>VLOOKUP(A351,PG_FORWARD_SETTLED__1[#All],110,0)</f>
        <v>71.98</v>
      </c>
      <c r="F351" s="6">
        <f>VLOOKUP(A351,PG_FORWARD_SETTLED__1[#All],111,0)</f>
        <v>125.50999999999999</v>
      </c>
      <c r="G351" s="6">
        <f>VLOOKUP(A351,PG_FORWARD_SETTLED__1[#All],112,0)</f>
        <v>1716.5989999999999</v>
      </c>
      <c r="H351" s="6">
        <f t="shared" si="50"/>
        <v>1591.0889999999999</v>
      </c>
      <c r="I351" s="6">
        <f t="shared" si="51"/>
        <v>679.40100000000007</v>
      </c>
      <c r="J351" s="5">
        <v>0</v>
      </c>
      <c r="K351" s="6" t="s">
        <v>1480</v>
      </c>
      <c r="L351" s="8">
        <v>1716.5989999999999</v>
      </c>
      <c r="M351" s="6" t="s">
        <v>1478</v>
      </c>
      <c r="N351" s="6"/>
      <c r="O351" s="39">
        <v>45923.446527777778</v>
      </c>
    </row>
    <row r="352" spans="1:15" x14ac:dyDescent="0.3">
      <c r="A352" s="6">
        <v>8709033071</v>
      </c>
      <c r="B352" s="6">
        <f>VLOOKUP(A352,PG_FORWARD_SETTLED__1[[order_id]:[Customer_Paid]],107,0)</f>
        <v>3143</v>
      </c>
      <c r="C352" s="6">
        <f>VLOOKUP(A352,PG_FORWARD_SETTLED__1[[order_id]:[Commission]],108,0)</f>
        <v>667.57299999999998</v>
      </c>
      <c r="D352" s="6">
        <f>VLOOKUP(A352,PG_FORWARD_SETTLED__1[[#All],[order_id]:[Tax_On_Commission]],109,0)</f>
        <v>15.981999999999999</v>
      </c>
      <c r="E352" s="6">
        <f>VLOOKUP(A352,PG_FORWARD_SETTLED__1[#All],110,0)</f>
        <v>71.98</v>
      </c>
      <c r="F352" s="6">
        <f>VLOOKUP(A352,PG_FORWARD_SETTLED__1[#All],111,0)</f>
        <v>492.75799999999998</v>
      </c>
      <c r="G352" s="6">
        <f>VLOOKUP(A352,PG_FORWARD_SETTLED__1[#All],112,0)</f>
        <v>2387.4650000000001</v>
      </c>
      <c r="H352" s="6">
        <f t="shared" si="50"/>
        <v>1894.7070000000001</v>
      </c>
      <c r="I352" s="6">
        <f t="shared" si="51"/>
        <v>755.53499999999985</v>
      </c>
      <c r="J352" s="6">
        <f>VLOOKUP(A352,PG_Reverse_Settled__1[#All],103,0)</f>
        <v>132.16</v>
      </c>
      <c r="K352" s="6">
        <f>G352+E352+J352</f>
        <v>2591.605</v>
      </c>
      <c r="L352" s="7">
        <v>-204.13999999999987</v>
      </c>
      <c r="M352" s="6" t="s">
        <v>1479</v>
      </c>
      <c r="N352" s="6" t="str">
        <f>VLOOKUP(A352,Return!A:L,12,0)</f>
        <v>Found a better price elsewhere</v>
      </c>
      <c r="O352" s="39">
        <v>45926.445138888892</v>
      </c>
    </row>
    <row r="353" spans="1:15" x14ac:dyDescent="0.3">
      <c r="A353" s="6">
        <v>8695472253</v>
      </c>
      <c r="B353" s="6">
        <f>VLOOKUP(A353,PG_FORWARD_SETTLED__1[[order_id]:[Customer_Paid]],107,0)</f>
        <v>3329</v>
      </c>
      <c r="C353" s="6">
        <f>VLOOKUP(A353,PG_FORWARD_SETTLED__1[[order_id]:[Commission]],108,0)</f>
        <v>707.08</v>
      </c>
      <c r="D353" s="6">
        <f>VLOOKUP(A353,PG_FORWARD_SETTLED__1[[#All],[order_id]:[Tax_On_Commission]],109,0)</f>
        <v>16.927</v>
      </c>
      <c r="E353" s="6">
        <f>VLOOKUP(A353,PG_FORWARD_SETTLED__1[#All],110,0)</f>
        <v>71.98</v>
      </c>
      <c r="F353" s="6">
        <f>VLOOKUP(A353,PG_FORWARD_SETTLED__1[#All],111,0)</f>
        <v>521.91600000000005</v>
      </c>
      <c r="G353" s="6">
        <f>VLOOKUP(A353,PG_FORWARD_SETTLED__1[#All],112,0)</f>
        <v>2533.0129999999999</v>
      </c>
      <c r="H353" s="6">
        <f t="shared" si="50"/>
        <v>2011.0969999999998</v>
      </c>
      <c r="I353" s="6">
        <f t="shared" si="51"/>
        <v>795.98700000000008</v>
      </c>
      <c r="J353" s="5">
        <v>0</v>
      </c>
      <c r="K353" s="6" t="s">
        <v>1480</v>
      </c>
      <c r="L353" s="8">
        <v>2533.0129999999999</v>
      </c>
      <c r="M353" s="6" t="s">
        <v>1478</v>
      </c>
      <c r="N353" s="6"/>
      <c r="O353" s="39">
        <v>45922.443055555559</v>
      </c>
    </row>
    <row r="354" spans="1:15" x14ac:dyDescent="0.3">
      <c r="A354" s="6">
        <v>8675330506</v>
      </c>
      <c r="B354" s="6">
        <f>VLOOKUP(A354,PG_FORWARD_SETTLED__1[[order_id]:[Customer_Paid]],107,0)</f>
        <v>1579</v>
      </c>
      <c r="C354" s="6">
        <f>VLOOKUP(A354,PG_FORWARD_SETTLED__1[[order_id]:[Commission]],108,0)</f>
        <v>428.541</v>
      </c>
      <c r="D354" s="6">
        <f>VLOOKUP(A354,PG_FORWARD_SETTLED__1[[#All],[order_id]:[Tax_On_Commission]],109,0)</f>
        <v>8.4589999999999996</v>
      </c>
      <c r="E354" s="6">
        <f>VLOOKUP(A354,PG_FORWARD_SETTLED__1[#All],110,0)</f>
        <v>53.1</v>
      </c>
      <c r="F354" s="6">
        <f>VLOOKUP(A354,PG_FORWARD_SETTLED__1[#All],111,0)</f>
        <v>176.22900000000001</v>
      </c>
      <c r="G354" s="6">
        <f>VLOOKUP(A354,PG_FORWARD_SETTLED__1[#All],112,0)</f>
        <v>1088.9000000000001</v>
      </c>
      <c r="H354" s="6">
        <f t="shared" si="50"/>
        <v>912.67100000000005</v>
      </c>
      <c r="I354" s="6">
        <f t="shared" si="51"/>
        <v>490.09999999999991</v>
      </c>
      <c r="J354" s="6">
        <f>VLOOKUP(A354,PG_Reverse_Settled__1[#All],103,0)</f>
        <v>197.06</v>
      </c>
      <c r="K354" s="6">
        <f>G354+E354+J354</f>
        <v>1339.06</v>
      </c>
      <c r="L354" s="7">
        <v>-250.15999999999985</v>
      </c>
      <c r="M354" s="6" t="s">
        <v>1479</v>
      </c>
      <c r="N354" s="6" t="str">
        <f>VLOOKUP(A354,Return!A:L,12,0)</f>
        <v>Size too small</v>
      </c>
      <c r="O354" s="39">
        <v>45916.560416666667</v>
      </c>
    </row>
    <row r="355" spans="1:15" x14ac:dyDescent="0.3">
      <c r="A355" s="6">
        <v>8715333631</v>
      </c>
      <c r="B355" s="6">
        <f>VLOOKUP(A355,PG_FORWARD_SETTLED__1[[order_id]:[Customer_Paid]],107,0)</f>
        <v>2548.9899999999998</v>
      </c>
      <c r="C355" s="6">
        <f>VLOOKUP(A355,PG_FORWARD_SETTLED__1[[order_id]:[Commission]],108,0)</f>
        <v>661.71799999999996</v>
      </c>
      <c r="D355" s="6">
        <f>VLOOKUP(A355,PG_FORWARD_SETTLED__1[[#All],[order_id]:[Tax_On_Commission]],109,0)</f>
        <v>14.565999999999999</v>
      </c>
      <c r="E355" s="6">
        <f>VLOOKUP(A355,PG_FORWARD_SETTLED__1[#All],110,0)</f>
        <v>71.98</v>
      </c>
      <c r="F355" s="6">
        <f>VLOOKUP(A355,PG_FORWARD_SETTLED__1[#All],111,0)</f>
        <v>133.518</v>
      </c>
      <c r="G355" s="6">
        <f>VLOOKUP(A355,PG_FORWARD_SETTLED__1[#All],112,0)</f>
        <v>1800.7259999999999</v>
      </c>
      <c r="H355" s="6">
        <f t="shared" si="50"/>
        <v>1667.2079999999999</v>
      </c>
      <c r="I355" s="6">
        <f t="shared" si="51"/>
        <v>748.2639999999999</v>
      </c>
      <c r="J355" s="5">
        <v>0</v>
      </c>
      <c r="K355" s="6" t="s">
        <v>1480</v>
      </c>
      <c r="L355" s="8">
        <v>1800.7259999999999</v>
      </c>
      <c r="M355" s="6" t="s">
        <v>1478</v>
      </c>
      <c r="N355" s="6"/>
      <c r="O355" s="39">
        <v>45929.449305555558</v>
      </c>
    </row>
    <row r="356" spans="1:15" x14ac:dyDescent="0.3">
      <c r="A356" s="6">
        <v>8739278753</v>
      </c>
      <c r="B356" s="6">
        <f>VLOOKUP(A356,PG_FORWARD_SETTLED__1[[order_id]:[Customer_Paid]],107,0)</f>
        <v>2396</v>
      </c>
      <c r="C356" s="6">
        <f>VLOOKUP(A356,PG_FORWARD_SETTLED__1[[order_id]:[Commission]],108,0)</f>
        <v>622.00199999999995</v>
      </c>
      <c r="D356" s="6">
        <f>VLOOKUP(A356,PG_FORWARD_SETTLED__1[[#All],[order_id]:[Tax_On_Commission]],109,0)</f>
        <v>13.692</v>
      </c>
      <c r="E356" s="6">
        <f>VLOOKUP(A356,PG_FORWARD_SETTLED__1[#All],110,0)</f>
        <v>71.98</v>
      </c>
      <c r="F356" s="6">
        <f>VLOOKUP(A356,PG_FORWARD_SETTLED__1[#All],111,0)</f>
        <v>125.50999999999999</v>
      </c>
      <c r="G356" s="6">
        <f>VLOOKUP(A356,PG_FORWARD_SETTLED__1[#All],112,0)</f>
        <v>1688.326</v>
      </c>
      <c r="H356" s="6">
        <f t="shared" si="50"/>
        <v>1562.816</v>
      </c>
      <c r="I356" s="6">
        <f t="shared" si="51"/>
        <v>707.67399999999998</v>
      </c>
      <c r="J356" s="5">
        <v>0</v>
      </c>
      <c r="K356" s="6" t="s">
        <v>1480</v>
      </c>
      <c r="L356" s="8">
        <v>1688.326</v>
      </c>
      <c r="M356" s="6" t="s">
        <v>1478</v>
      </c>
      <c r="N356" s="6"/>
      <c r="O356" s="39">
        <v>45937.468055555553</v>
      </c>
    </row>
    <row r="357" spans="1:15" x14ac:dyDescent="0.3">
      <c r="A357" s="6">
        <v>8740137455</v>
      </c>
      <c r="B357" s="6">
        <f>VLOOKUP(A357,PG_FORWARD_SETTLED__1[[order_id]:[Customer_Paid]],107,0)</f>
        <v>3168.99</v>
      </c>
      <c r="C357" s="6">
        <f>VLOOKUP(A357,PG_FORWARD_SETTLED__1[[order_id]:[Commission]],108,0)</f>
        <v>785.27599999999995</v>
      </c>
      <c r="D357" s="6">
        <f>VLOOKUP(A357,PG_FORWARD_SETTLED__1[[#All],[order_id]:[Tax_On_Commission]],109,0)</f>
        <v>16.114000000000001</v>
      </c>
      <c r="E357" s="6">
        <f>VLOOKUP(A357,PG_FORWARD_SETTLED__1[#All],110,0)</f>
        <v>71.98</v>
      </c>
      <c r="F357" s="6">
        <f>VLOOKUP(A357,PG_FORWARD_SETTLED__1[#All],111,0)</f>
        <v>496.83800000000002</v>
      </c>
      <c r="G357" s="6">
        <f>VLOOKUP(A357,PG_FORWARD_SETTLED__1[#All],112,0)</f>
        <v>2295.62</v>
      </c>
      <c r="H357" s="6">
        <f t="shared" si="50"/>
        <v>1798.7819999999999</v>
      </c>
      <c r="I357" s="6">
        <f t="shared" si="51"/>
        <v>873.36999999999989</v>
      </c>
      <c r="J357" s="5">
        <v>0</v>
      </c>
      <c r="K357" s="6" t="s">
        <v>1480</v>
      </c>
      <c r="L357" s="8">
        <v>2295.62</v>
      </c>
      <c r="M357" s="6" t="s">
        <v>1478</v>
      </c>
      <c r="N357" s="6"/>
      <c r="O357" s="39">
        <v>45937.538194444445</v>
      </c>
    </row>
    <row r="358" spans="1:15" x14ac:dyDescent="0.3">
      <c r="A358" s="6">
        <v>8668586101</v>
      </c>
      <c r="B358" s="6">
        <f>VLOOKUP(A358,PG_FORWARD_SETTLED__1[[order_id]:[Customer_Paid]],107,0)</f>
        <v>3356</v>
      </c>
      <c r="C358" s="6">
        <f>VLOOKUP(A358,PG_FORWARD_SETTLED__1[[order_id]:[Commission]],108,0)</f>
        <v>871.21799999999996</v>
      </c>
      <c r="D358" s="6">
        <f>VLOOKUP(A358,PG_FORWARD_SETTLED__1[[#All],[order_id]:[Tax_On_Commission]],109,0)</f>
        <v>17.977999999999998</v>
      </c>
      <c r="E358" s="6">
        <f>VLOOKUP(A358,PG_FORWARD_SETTLED__1[#All],110,0)</f>
        <v>71.98</v>
      </c>
      <c r="F358" s="6">
        <f>VLOOKUP(A358,PG_FORWARD_SETTLED__1[#All],111,0)</f>
        <v>374.55200000000002</v>
      </c>
      <c r="G358" s="6">
        <f>VLOOKUP(A358,PG_FORWARD_SETTLED__1[#All],112,0)</f>
        <v>2394.8240000000001</v>
      </c>
      <c r="H358" s="6">
        <f t="shared" si="50"/>
        <v>2020.2719999999999</v>
      </c>
      <c r="I358" s="6">
        <f t="shared" si="51"/>
        <v>961.17599999999993</v>
      </c>
      <c r="J358" s="5">
        <v>0</v>
      </c>
      <c r="K358" s="6" t="s">
        <v>1480</v>
      </c>
      <c r="L358" s="8">
        <v>2394.8240000000001</v>
      </c>
      <c r="M358" s="6" t="s">
        <v>1478</v>
      </c>
      <c r="N358" s="6"/>
      <c r="O358" s="39">
        <v>45915.47152777778</v>
      </c>
    </row>
    <row r="359" spans="1:15" x14ac:dyDescent="0.3">
      <c r="A359" s="6">
        <v>8729691199</v>
      </c>
      <c r="B359" s="6">
        <f>VLOOKUP(A359,PG_FORWARD_SETTLED__1[[order_id]:[Customer_Paid]],107,0)</f>
        <v>2396</v>
      </c>
      <c r="C359" s="6">
        <f>VLOOKUP(A359,PG_FORWARD_SETTLED__1[[order_id]:[Commission]],108,0)</f>
        <v>593.72900000000004</v>
      </c>
      <c r="D359" s="6">
        <f>VLOOKUP(A359,PG_FORWARD_SETTLED__1[[#All],[order_id]:[Tax_On_Commission]],109,0)</f>
        <v>13.692</v>
      </c>
      <c r="E359" s="6">
        <f>VLOOKUP(A359,PG_FORWARD_SETTLED__1[#All],110,0)</f>
        <v>71.98</v>
      </c>
      <c r="F359" s="6">
        <f>VLOOKUP(A359,PG_FORWARD_SETTLED__1[#All],111,0)</f>
        <v>125.50999999999999</v>
      </c>
      <c r="G359" s="6">
        <f>VLOOKUP(A359,PG_FORWARD_SETTLED__1[#All],112,0)</f>
        <v>1716.5989999999999</v>
      </c>
      <c r="H359" s="6">
        <f t="shared" si="50"/>
        <v>1591.0889999999999</v>
      </c>
      <c r="I359" s="6">
        <f t="shared" si="51"/>
        <v>679.40100000000007</v>
      </c>
      <c r="J359" s="6">
        <f>VLOOKUP(A359,PG_Reverse_Settled__1[#All],103,0)</f>
        <v>132.16</v>
      </c>
      <c r="K359" s="6">
        <f>G359+E359+J359</f>
        <v>1920.739</v>
      </c>
      <c r="L359" s="7">
        <v>-204.1400000000001</v>
      </c>
      <c r="M359" s="6" t="s">
        <v>1479</v>
      </c>
      <c r="N359" s="6" t="str">
        <f>VLOOKUP(A359,Return!A:L,12,0)</f>
        <v>Received a poor quality product</v>
      </c>
      <c r="O359" s="39">
        <v>45933.480555555558</v>
      </c>
    </row>
    <row r="360" spans="1:15" x14ac:dyDescent="0.3">
      <c r="A360" s="6">
        <v>8728192217</v>
      </c>
      <c r="B360" s="6">
        <f>VLOOKUP(A360,PG_FORWARD_SETTLED__1[[order_id]:[Customer_Paid]],107,0)</f>
        <v>3734</v>
      </c>
      <c r="C360" s="6">
        <f>VLOOKUP(A360,PG_FORWARD_SETTLED__1[[order_id]:[Commission]],108,0)</f>
        <v>969.346</v>
      </c>
      <c r="D360" s="6">
        <f>VLOOKUP(A360,PG_FORWARD_SETTLED__1[[#All],[order_id]:[Tax_On_Commission]],109,0)</f>
        <v>18.986000000000001</v>
      </c>
      <c r="E360" s="6">
        <f>VLOOKUP(A360,PG_FORWARD_SETTLED__1[#All],110,0)</f>
        <v>71.98</v>
      </c>
      <c r="F360" s="6">
        <f>VLOOKUP(A360,PG_FORWARD_SETTLED__1[#All],111,0)</f>
        <v>585.41200000000003</v>
      </c>
      <c r="G360" s="6">
        <f>VLOOKUP(A360,PG_FORWARD_SETTLED__1[#All],112,0)</f>
        <v>2673.6880000000001</v>
      </c>
      <c r="H360" s="6">
        <f t="shared" si="50"/>
        <v>2088.2759999999998</v>
      </c>
      <c r="I360" s="6">
        <f t="shared" si="51"/>
        <v>1060.3119999999999</v>
      </c>
      <c r="J360" s="5">
        <v>0</v>
      </c>
      <c r="K360" s="6" t="s">
        <v>1480</v>
      </c>
      <c r="L360" s="8">
        <v>2673.6880000000001</v>
      </c>
      <c r="M360" s="6" t="s">
        <v>1478</v>
      </c>
      <c r="N360" s="6"/>
      <c r="O360" s="39">
        <v>45933.480555555558</v>
      </c>
    </row>
    <row r="361" spans="1:15" x14ac:dyDescent="0.3">
      <c r="A361" s="6">
        <v>8715164048</v>
      </c>
      <c r="B361" s="6">
        <f>VLOOKUP(A361,PG_FORWARD_SETTLED__1[[order_id]:[Customer_Paid]],107,0)</f>
        <v>2619</v>
      </c>
      <c r="C361" s="6">
        <f>VLOOKUP(A361,PG_FORWARD_SETTLED__1[[order_id]:[Commission]],108,0)</f>
        <v>648.98800000000006</v>
      </c>
      <c r="D361" s="6">
        <f>VLOOKUP(A361,PG_FORWARD_SETTLED__1[[#All],[order_id]:[Tax_On_Commission]],109,0)</f>
        <v>14.965</v>
      </c>
      <c r="E361" s="6">
        <f>VLOOKUP(A361,PG_FORWARD_SETTLED__1[#All],110,0)</f>
        <v>71.98</v>
      </c>
      <c r="F361" s="6">
        <f>VLOOKUP(A361,PG_FORWARD_SETTLED__1[#All],111,0)</f>
        <v>137.18099999999998</v>
      </c>
      <c r="G361" s="6">
        <f>VLOOKUP(A361,PG_FORWARD_SETTLED__1[#All],112,0)</f>
        <v>1883.067</v>
      </c>
      <c r="H361" s="6">
        <f t="shared" si="50"/>
        <v>1745.886</v>
      </c>
      <c r="I361" s="6">
        <f t="shared" si="51"/>
        <v>735.93299999999999</v>
      </c>
      <c r="J361" s="5">
        <v>0</v>
      </c>
      <c r="K361" s="6" t="s">
        <v>1480</v>
      </c>
      <c r="L361" s="8">
        <v>1883.067</v>
      </c>
      <c r="M361" s="6" t="s">
        <v>1478</v>
      </c>
      <c r="N361" s="6"/>
      <c r="O361" s="39">
        <v>45929.449305555558</v>
      </c>
    </row>
    <row r="362" spans="1:15" x14ac:dyDescent="0.3">
      <c r="A362" s="6">
        <v>8718876500</v>
      </c>
      <c r="B362" s="6">
        <f>VLOOKUP(A362,PG_FORWARD_SETTLED__1[[order_id]:[Customer_Paid]],107,0)</f>
        <v>3293.99</v>
      </c>
      <c r="C362" s="6">
        <f>VLOOKUP(A362,PG_FORWARD_SETTLED__1[[order_id]:[Commission]],108,0)</f>
        <v>816.25099999999998</v>
      </c>
      <c r="D362" s="6">
        <f>VLOOKUP(A362,PG_FORWARD_SETTLED__1[[#All],[order_id]:[Tax_On_Commission]],109,0)</f>
        <v>16.75</v>
      </c>
      <c r="E362" s="6">
        <f>VLOOKUP(A362,PG_FORWARD_SETTLED__1[#All],110,0)</f>
        <v>71.98</v>
      </c>
      <c r="F362" s="6">
        <f>VLOOKUP(A362,PG_FORWARD_SETTLED__1[#All],111,0)</f>
        <v>516.43799999999999</v>
      </c>
      <c r="G362" s="6">
        <f>VLOOKUP(A362,PG_FORWARD_SETTLED__1[#All],112,0)</f>
        <v>2389.0089999999996</v>
      </c>
      <c r="H362" s="6">
        <f t="shared" si="50"/>
        <v>1872.5709999999995</v>
      </c>
      <c r="I362" s="6">
        <f t="shared" si="51"/>
        <v>904.98100000000022</v>
      </c>
      <c r="J362" s="6">
        <f>VLOOKUP(A362,PG_Reverse_Settled__1[#All],103,0)</f>
        <v>197.06</v>
      </c>
      <c r="K362" s="6">
        <f t="shared" ref="K362:K365" si="55">G362+E362+J362</f>
        <v>2658.0489999999995</v>
      </c>
      <c r="L362" s="7">
        <v>-269.03999999999996</v>
      </c>
      <c r="M362" s="6" t="s">
        <v>1479</v>
      </c>
      <c r="N362" s="6" t="str">
        <f>VLOOKUP(A362,Return!A:L,12,0)</f>
        <v>I did not like the fit</v>
      </c>
      <c r="O362" s="39">
        <v>45930.787499999999</v>
      </c>
    </row>
    <row r="363" spans="1:15" x14ac:dyDescent="0.3">
      <c r="A363" s="6">
        <v>8728603956</v>
      </c>
      <c r="B363" s="6">
        <f>VLOOKUP(A363,PG_FORWARD_SETTLED__1[[order_id]:[Customer_Paid]],107,0)</f>
        <v>2293</v>
      </c>
      <c r="C363" s="6">
        <f>VLOOKUP(A363,PG_FORWARD_SETTLED__1[[order_id]:[Commission]],108,0)</f>
        <v>730.55</v>
      </c>
      <c r="D363" s="6">
        <f>VLOOKUP(A363,PG_FORWARD_SETTLED__1[[#All],[order_id]:[Tax_On_Commission]],109,0)</f>
        <v>13.103000000000002</v>
      </c>
      <c r="E363" s="6">
        <f>VLOOKUP(A363,PG_FORWARD_SETTLED__1[#All],110,0)</f>
        <v>71.98</v>
      </c>
      <c r="F363" s="6">
        <f>VLOOKUP(A363,PG_FORWARD_SETTLED__1[#All],111,0)</f>
        <v>120.119</v>
      </c>
      <c r="G363" s="6">
        <f>VLOOKUP(A363,PG_FORWARD_SETTLED__1[#All],112,0)</f>
        <v>1477.367</v>
      </c>
      <c r="H363" s="6">
        <f t="shared" si="50"/>
        <v>1357.248</v>
      </c>
      <c r="I363" s="6">
        <f t="shared" si="51"/>
        <v>815.63300000000004</v>
      </c>
      <c r="J363" s="6">
        <f>VLOOKUP(A363,PG_Reverse_Settled__1[#All],103,0)</f>
        <v>132.16</v>
      </c>
      <c r="K363" s="6">
        <f t="shared" si="55"/>
        <v>1681.5070000000001</v>
      </c>
      <c r="L363" s="7">
        <v>-204.1400000000001</v>
      </c>
      <c r="M363" s="6" t="s">
        <v>1479</v>
      </c>
      <c r="N363" s="6" t="str">
        <f>VLOOKUP(A363,Return!A:L,12,0)</f>
        <v>Product image was better than the actual product</v>
      </c>
      <c r="O363" s="39">
        <v>45933.480555555558</v>
      </c>
    </row>
    <row r="364" spans="1:15" x14ac:dyDescent="0.3">
      <c r="A364" s="6">
        <v>8742861117</v>
      </c>
      <c r="B364" s="6">
        <f>VLOOKUP(A364,PG_FORWARD_SETTLED__1[[order_id]:[Customer_Paid]],107,0)</f>
        <v>3294</v>
      </c>
      <c r="C364" s="6">
        <f>VLOOKUP(A364,PG_FORWARD_SETTLED__1[[order_id]:[Commission]],108,0)</f>
        <v>816.25300000000004</v>
      </c>
      <c r="D364" s="6">
        <f>VLOOKUP(A364,PG_FORWARD_SETTLED__1[[#All],[order_id]:[Tax_On_Commission]],109,0)</f>
        <v>16.75</v>
      </c>
      <c r="E364" s="6">
        <f>VLOOKUP(A364,PG_FORWARD_SETTLED__1[#All],110,0)</f>
        <v>71.98</v>
      </c>
      <c r="F364" s="6">
        <f>VLOOKUP(A364,PG_FORWARD_SETTLED__1[#All],111,0)</f>
        <v>516.43799999999999</v>
      </c>
      <c r="G364" s="6">
        <f>VLOOKUP(A364,PG_FORWARD_SETTLED__1[#All],112,0)</f>
        <v>2389.0169999999998</v>
      </c>
      <c r="H364" s="6">
        <f t="shared" si="50"/>
        <v>1872.5789999999997</v>
      </c>
      <c r="I364" s="6">
        <f t="shared" si="51"/>
        <v>904.98300000000017</v>
      </c>
      <c r="J364" s="6">
        <f>VLOOKUP(A364,PG_Reverse_Settled__1[#All],103,0)</f>
        <v>107.38</v>
      </c>
      <c r="K364" s="6">
        <f t="shared" si="55"/>
        <v>2568.377</v>
      </c>
      <c r="L364" s="7">
        <v>-179.36000000000013</v>
      </c>
      <c r="M364" s="6" t="s">
        <v>1479</v>
      </c>
      <c r="N364" s="6" t="str">
        <f>VLOOKUP(A364,Return!A:L,12,0)</f>
        <v>Size too big</v>
      </c>
      <c r="O364" s="39">
        <v>45938.796527777777</v>
      </c>
    </row>
    <row r="365" spans="1:15" x14ac:dyDescent="0.3">
      <c r="A365" s="6">
        <v>8729691201</v>
      </c>
      <c r="B365" s="6">
        <f>VLOOKUP(A365,PG_FORWARD_SETTLED__1[[order_id]:[Customer_Paid]],107,0)</f>
        <v>2396</v>
      </c>
      <c r="C365" s="6">
        <f>VLOOKUP(A365,PG_FORWARD_SETTLED__1[[order_id]:[Commission]],108,0)</f>
        <v>593.72900000000004</v>
      </c>
      <c r="D365" s="6">
        <f>VLOOKUP(A365,PG_FORWARD_SETTLED__1[[#All],[order_id]:[Tax_On_Commission]],109,0)</f>
        <v>13.692</v>
      </c>
      <c r="E365" s="6">
        <f>VLOOKUP(A365,PG_FORWARD_SETTLED__1[#All],110,0)</f>
        <v>71.98</v>
      </c>
      <c r="F365" s="6">
        <f>VLOOKUP(A365,PG_FORWARD_SETTLED__1[#All],111,0)</f>
        <v>125.50999999999999</v>
      </c>
      <c r="G365" s="6">
        <f>VLOOKUP(A365,PG_FORWARD_SETTLED__1[#All],112,0)</f>
        <v>1716.5989999999999</v>
      </c>
      <c r="H365" s="6">
        <f t="shared" si="50"/>
        <v>1591.0889999999999</v>
      </c>
      <c r="I365" s="6">
        <f t="shared" si="51"/>
        <v>679.40100000000007</v>
      </c>
      <c r="J365" s="6">
        <f>VLOOKUP(A365,PG_Reverse_Settled__1[#All],103,0)</f>
        <v>132.16</v>
      </c>
      <c r="K365" s="6">
        <f t="shared" si="55"/>
        <v>1920.739</v>
      </c>
      <c r="L365" s="7">
        <v>-204.1400000000001</v>
      </c>
      <c r="M365" s="6" t="s">
        <v>1479</v>
      </c>
      <c r="N365" s="6" t="str">
        <f>VLOOKUP(A365,Return!A:L,12,0)</f>
        <v>Received a poor quality product</v>
      </c>
      <c r="O365" s="39">
        <v>45933.480555555558</v>
      </c>
    </row>
    <row r="366" spans="1:15" x14ac:dyDescent="0.3">
      <c r="A366" s="6">
        <v>8729116431</v>
      </c>
      <c r="B366" s="6">
        <f>VLOOKUP(A366,PG_FORWARD_SETTLED__1[[order_id]:[Customer_Paid]],107,0)</f>
        <v>3114</v>
      </c>
      <c r="C366" s="6">
        <f>VLOOKUP(A366,PG_FORWARD_SETTLED__1[[order_id]:[Commission]],108,0)</f>
        <v>771.649</v>
      </c>
      <c r="D366" s="6">
        <f>VLOOKUP(A366,PG_FORWARD_SETTLED__1[[#All],[order_id]:[Tax_On_Commission]],109,0)</f>
        <v>15.834</v>
      </c>
      <c r="E366" s="6">
        <f>VLOOKUP(A366,PG_FORWARD_SETTLED__1[#All],110,0)</f>
        <v>71.98</v>
      </c>
      <c r="F366" s="6">
        <f>VLOOKUP(A366,PG_FORWARD_SETTLED__1[#All],111,0)</f>
        <v>488.21499999999997</v>
      </c>
      <c r="G366" s="6">
        <f>VLOOKUP(A366,PG_FORWARD_SETTLED__1[#All],112,0)</f>
        <v>2254.5370000000003</v>
      </c>
      <c r="H366" s="6">
        <f t="shared" si="50"/>
        <v>1766.3220000000003</v>
      </c>
      <c r="I366" s="6">
        <f t="shared" si="51"/>
        <v>859.46299999999974</v>
      </c>
      <c r="J366" s="5">
        <v>0</v>
      </c>
      <c r="K366" s="6" t="s">
        <v>1480</v>
      </c>
      <c r="L366" s="8">
        <v>2254.5370000000003</v>
      </c>
      <c r="M366" s="6" t="s">
        <v>1478</v>
      </c>
      <c r="N366" s="6"/>
      <c r="O366" s="39">
        <v>45933.480555555558</v>
      </c>
    </row>
    <row r="367" spans="1:15" x14ac:dyDescent="0.3">
      <c r="A367" s="6">
        <v>8705777572</v>
      </c>
      <c r="B367" s="6">
        <f>VLOOKUP(A367,PG_FORWARD_SETTLED__1[[order_id]:[Customer_Paid]],107,0)</f>
        <v>4219</v>
      </c>
      <c r="C367" s="6">
        <f>VLOOKUP(A367,PG_FORWARD_SETTLED__1[[order_id]:[Commission]],108,0)</f>
        <v>1045.4680000000001</v>
      </c>
      <c r="D367" s="6">
        <f>VLOOKUP(A367,PG_FORWARD_SETTLED__1[[#All],[order_id]:[Tax_On_Commission]],109,0)</f>
        <v>21.451999999999998</v>
      </c>
      <c r="E367" s="6">
        <f>VLOOKUP(A367,PG_FORWARD_SETTLED__1[#All],110,0)</f>
        <v>71.98</v>
      </c>
      <c r="F367" s="6">
        <f>VLOOKUP(A367,PG_FORWARD_SETTLED__1[#All],111,0)</f>
        <v>661.45699999999999</v>
      </c>
      <c r="G367" s="6">
        <f>VLOOKUP(A367,PG_FORWARD_SETTLED__1[#All],112,0)</f>
        <v>3080.1</v>
      </c>
      <c r="H367" s="6">
        <f t="shared" si="50"/>
        <v>2418.643</v>
      </c>
      <c r="I367" s="6">
        <f t="shared" si="51"/>
        <v>1138.9000000000001</v>
      </c>
      <c r="J367" s="5">
        <v>0</v>
      </c>
      <c r="K367" s="6" t="s">
        <v>1480</v>
      </c>
      <c r="L367" s="8">
        <v>3080.1</v>
      </c>
      <c r="M367" s="6" t="s">
        <v>1478</v>
      </c>
      <c r="N367" s="6"/>
      <c r="O367" s="39">
        <v>45925.451388888891</v>
      </c>
    </row>
    <row r="368" spans="1:15" x14ac:dyDescent="0.3">
      <c r="A368" s="6">
        <v>8739940891</v>
      </c>
      <c r="B368" s="6">
        <f>VLOOKUP(A368,PG_FORWARD_SETTLED__1[[order_id]:[Customer_Paid]],107,0)</f>
        <v>3013</v>
      </c>
      <c r="C368" s="6">
        <f>VLOOKUP(A368,PG_FORWARD_SETTLED__1[[order_id]:[Commission]],108,0)</f>
        <v>639.96100000000001</v>
      </c>
      <c r="D368" s="6">
        <f>VLOOKUP(A368,PG_FORWARD_SETTLED__1[[#All],[order_id]:[Tax_On_Commission]],109,0)</f>
        <v>15.32</v>
      </c>
      <c r="E368" s="6">
        <f>VLOOKUP(A368,PG_FORWARD_SETTLED__1[#All],110,0)</f>
        <v>71.98</v>
      </c>
      <c r="F368" s="6">
        <f>VLOOKUP(A368,PG_FORWARD_SETTLED__1[#All],111,0)</f>
        <v>472.36700000000002</v>
      </c>
      <c r="G368" s="6">
        <f>VLOOKUP(A368,PG_FORWARD_SETTLED__1[#All],112,0)</f>
        <v>2285.7389999999996</v>
      </c>
      <c r="H368" s="6">
        <f t="shared" si="50"/>
        <v>1813.3719999999996</v>
      </c>
      <c r="I368" s="6">
        <f t="shared" si="51"/>
        <v>727.26100000000042</v>
      </c>
      <c r="J368" s="6">
        <f>VLOOKUP(A368,PG_Reverse_Settled__1[#All],103,0)</f>
        <v>107.38</v>
      </c>
      <c r="K368" s="6">
        <f t="shared" ref="K368:K369" si="56">G368+E368+J368</f>
        <v>2465.0989999999997</v>
      </c>
      <c r="L368" s="7">
        <v>-179.36000000000013</v>
      </c>
      <c r="M368" s="6" t="s">
        <v>1479</v>
      </c>
      <c r="N368" s="6" t="str">
        <f>VLOOKUP(A368,Return!A:L,12,0)</f>
        <v>Size too big</v>
      </c>
      <c r="O368" s="39">
        <v>45937.468055555553</v>
      </c>
    </row>
    <row r="369" spans="1:15" x14ac:dyDescent="0.3">
      <c r="A369" s="6">
        <v>8736281735</v>
      </c>
      <c r="B369" s="6">
        <f>VLOOKUP(A369,PG_FORWARD_SETTLED__1[[order_id]:[Customer_Paid]],107,0)</f>
        <v>2432</v>
      </c>
      <c r="C369" s="6">
        <f>VLOOKUP(A369,PG_FORWARD_SETTLED__1[[order_id]:[Commission]],108,0)</f>
        <v>516.55700000000002</v>
      </c>
      <c r="D369" s="6">
        <f>VLOOKUP(A369,PG_FORWARD_SETTLED__1[[#All],[order_id]:[Tax_On_Commission]],109,0)</f>
        <v>13.896999999999998</v>
      </c>
      <c r="E369" s="6">
        <f>VLOOKUP(A369,PG_FORWARD_SETTLED__1[#All],110,0)</f>
        <v>71.98</v>
      </c>
      <c r="F369" s="6">
        <f>VLOOKUP(A369,PG_FORWARD_SETTLED__1[#All],111,0)</f>
        <v>127.39100000000001</v>
      </c>
      <c r="G369" s="6">
        <f>VLOOKUP(A369,PG_FORWARD_SETTLED__1[#All],112,0)</f>
        <v>1829.566</v>
      </c>
      <c r="H369" s="6">
        <f t="shared" si="50"/>
        <v>1702.175</v>
      </c>
      <c r="I369" s="6">
        <f t="shared" si="51"/>
        <v>602.43399999999997</v>
      </c>
      <c r="J369" s="6">
        <f>VLOOKUP(A369,PG_Reverse_Settled__1[#All],103,0)</f>
        <v>197.06</v>
      </c>
      <c r="K369" s="6">
        <f t="shared" si="56"/>
        <v>2098.6060000000002</v>
      </c>
      <c r="L369" s="7">
        <v>-269.04000000000019</v>
      </c>
      <c r="M369" s="6" t="s">
        <v>1479</v>
      </c>
      <c r="N369" s="6" t="str">
        <f>VLOOKUP(A369,Return!A:L,12,0)</f>
        <v>Size too small</v>
      </c>
      <c r="O369" s="39">
        <v>45935.731944444444</v>
      </c>
    </row>
    <row r="370" spans="1:15" x14ac:dyDescent="0.3">
      <c r="A370" s="6">
        <v>8747193634</v>
      </c>
      <c r="B370" s="6">
        <f>VLOOKUP(A370,PG_FORWARD_SETTLED__1[[order_id]:[Customer_Paid]],107,0)</f>
        <v>2385</v>
      </c>
      <c r="C370" s="6">
        <f>VLOOKUP(A370,PG_FORWARD_SETTLED__1[[order_id]:[Commission]],108,0)</f>
        <v>422.14499999999998</v>
      </c>
      <c r="D370" s="6">
        <f>VLOOKUP(A370,PG_FORWARD_SETTLED__1[[#All],[order_id]:[Tax_On_Commission]],109,0)</f>
        <v>13.628</v>
      </c>
      <c r="E370" s="6">
        <f>VLOOKUP(A370,PG_FORWARD_SETTLED__1[#All],110,0)</f>
        <v>71.98</v>
      </c>
      <c r="F370" s="6">
        <f>VLOOKUP(A370,PG_FORWARD_SETTLED__1[#All],111,0)</f>
        <v>124.92699999999999</v>
      </c>
      <c r="G370" s="6">
        <f>VLOOKUP(A370,PG_FORWARD_SETTLED__1[#All],112,0)</f>
        <v>1877.2470000000001</v>
      </c>
      <c r="H370" s="6">
        <f t="shared" si="50"/>
        <v>1752.3200000000002</v>
      </c>
      <c r="I370" s="6">
        <f t="shared" si="51"/>
        <v>507.75299999999993</v>
      </c>
      <c r="J370" s="5">
        <v>0</v>
      </c>
      <c r="K370" s="6" t="s">
        <v>1480</v>
      </c>
      <c r="L370" s="8">
        <v>1877.2470000000001</v>
      </c>
      <c r="M370" s="6" t="s">
        <v>1478</v>
      </c>
      <c r="N370" s="6"/>
      <c r="O370" s="39">
        <v>45941.439583333333</v>
      </c>
    </row>
    <row r="371" spans="1:15" x14ac:dyDescent="0.3">
      <c r="A371" s="6">
        <v>8725018942</v>
      </c>
      <c r="B371" s="6">
        <f>VLOOKUP(A371,PG_FORWARD_SETTLED__1[[order_id]:[Customer_Paid]],107,0)</f>
        <v>3104</v>
      </c>
      <c r="C371" s="6">
        <f>VLOOKUP(A371,PG_FORWARD_SETTLED__1[[order_id]:[Commission]],108,0)</f>
        <v>769.17100000000005</v>
      </c>
      <c r="D371" s="6">
        <f>VLOOKUP(A371,PG_FORWARD_SETTLED__1[[#All],[order_id]:[Tax_On_Commission]],109,0)</f>
        <v>15.784000000000001</v>
      </c>
      <c r="E371" s="6">
        <f>VLOOKUP(A371,PG_FORWARD_SETTLED__1[#All],110,0)</f>
        <v>71.98</v>
      </c>
      <c r="F371" s="6">
        <f>VLOOKUP(A371,PG_FORWARD_SETTLED__1[#All],111,0)</f>
        <v>486.64300000000003</v>
      </c>
      <c r="G371" s="6">
        <f>VLOOKUP(A371,PG_FORWARD_SETTLED__1[#All],112,0)</f>
        <v>2247.0649999999996</v>
      </c>
      <c r="H371" s="6">
        <f t="shared" si="50"/>
        <v>1760.4219999999996</v>
      </c>
      <c r="I371" s="6">
        <f t="shared" si="51"/>
        <v>856.9350000000004</v>
      </c>
      <c r="J371" s="6">
        <f>VLOOKUP(A371,PG_Reverse_Settled__1[#All],103,0)</f>
        <v>132.16</v>
      </c>
      <c r="K371" s="6">
        <f>G371+E371+J371</f>
        <v>2451.2049999999995</v>
      </c>
      <c r="L371" s="7">
        <v>-204.13999999999987</v>
      </c>
      <c r="M371" s="6" t="s">
        <v>1479</v>
      </c>
      <c r="N371" s="6" t="str">
        <f>VLOOKUP(A371,Return!A:L,12,0)</f>
        <v>I did not like the fit</v>
      </c>
      <c r="O371" s="39">
        <v>45931.568749999999</v>
      </c>
    </row>
    <row r="372" spans="1:15" x14ac:dyDescent="0.3">
      <c r="A372" s="6">
        <v>8745831266</v>
      </c>
      <c r="B372" s="6">
        <f>VLOOKUP(A372,PG_FORWARD_SETTLED__1[[order_id]:[Customer_Paid]],107,0)</f>
        <v>2150</v>
      </c>
      <c r="C372" s="6">
        <f>VLOOKUP(A372,PG_FORWARD_SETTLED__1[[order_id]:[Commission]],108,0)</f>
        <v>684.99</v>
      </c>
      <c r="D372" s="6">
        <f>VLOOKUP(A372,PG_FORWARD_SETTLED__1[[#All],[order_id]:[Tax_On_Commission]],109,0)</f>
        <v>12.286</v>
      </c>
      <c r="E372" s="6">
        <f>VLOOKUP(A372,PG_FORWARD_SETTLED__1[#All],110,0)</f>
        <v>71.98</v>
      </c>
      <c r="F372" s="6">
        <f>VLOOKUP(A372,PG_FORWARD_SETTLED__1[#All],111,0)</f>
        <v>112.61799999999999</v>
      </c>
      <c r="G372" s="6">
        <f>VLOOKUP(A372,PG_FORWARD_SETTLED__1[#All],112,0)</f>
        <v>1380.7439999999999</v>
      </c>
      <c r="H372" s="6">
        <f t="shared" si="50"/>
        <v>1268.126</v>
      </c>
      <c r="I372" s="6">
        <f t="shared" si="51"/>
        <v>769.25600000000009</v>
      </c>
      <c r="J372" s="5">
        <v>0</v>
      </c>
      <c r="K372" s="6" t="s">
        <v>1480</v>
      </c>
      <c r="L372" s="8">
        <v>1380.7439999999999</v>
      </c>
      <c r="M372" s="6" t="s">
        <v>1478</v>
      </c>
      <c r="N372" s="6"/>
      <c r="O372" s="39">
        <v>45940.445138888892</v>
      </c>
    </row>
    <row r="373" spans="1:15" x14ac:dyDescent="0.3">
      <c r="A373" s="6">
        <v>8378115534</v>
      </c>
      <c r="B373" s="6">
        <f>VLOOKUP(A373,PG_FORWARD_SETTLED__1[[order_id]:[Customer_Paid]],107,0)</f>
        <v>3187</v>
      </c>
      <c r="C373" s="6">
        <f>VLOOKUP(A373,PG_FORWARD_SETTLED__1[[order_id]:[Commission]],108,0)</f>
        <v>639.31200000000001</v>
      </c>
      <c r="D373" s="6">
        <f>VLOOKUP(A373,PG_FORWARD_SETTLED__1[[#All],[order_id]:[Tax_On_Commission]],109,0)</f>
        <v>17.073999999999998</v>
      </c>
      <c r="E373" s="6">
        <f>VLOOKUP(A373,PG_FORWARD_SETTLED__1[#All],110,0)</f>
        <v>319.41319999999996</v>
      </c>
      <c r="F373" s="6">
        <f>VLOOKUP(A373,PG_FORWARD_SETTLED__1[#All],111,0)</f>
        <v>355.69299999999998</v>
      </c>
      <c r="G373" s="6">
        <f>VLOOKUP(A373,PG_FORWARD_SETTLED__1[#All],112,0)</f>
        <v>2211.2008000000001</v>
      </c>
      <c r="H373" s="6">
        <f t="shared" si="50"/>
        <v>1855.5078000000001</v>
      </c>
      <c r="I373" s="6">
        <f t="shared" si="51"/>
        <v>975.79919999999993</v>
      </c>
      <c r="J373" s="5">
        <v>0</v>
      </c>
      <c r="K373" s="6" t="s">
        <v>1480</v>
      </c>
      <c r="L373" s="8">
        <v>2211.2008000000001</v>
      </c>
      <c r="M373" s="6" t="s">
        <v>1478</v>
      </c>
      <c r="N373" s="6"/>
      <c r="O373" s="39">
        <v>45737.765972222223</v>
      </c>
    </row>
    <row r="374" spans="1:15" x14ac:dyDescent="0.3">
      <c r="A374" s="6">
        <v>8723827291</v>
      </c>
      <c r="B374" s="6">
        <f>VLOOKUP(A374,PG_FORWARD_SETTLED__1[[order_id]:[Customer_Paid]],107,0)</f>
        <v>5506</v>
      </c>
      <c r="C374" s="6">
        <f>VLOOKUP(A374,PG_FORWARD_SETTLED__1[[order_id]:[Commission]],108,0)</f>
        <v>1689.241</v>
      </c>
      <c r="D374" s="6">
        <f>VLOOKUP(A374,PG_FORWARD_SETTLED__1[[#All],[order_id]:[Tax_On_Commission]],109,0)</f>
        <v>27.997</v>
      </c>
      <c r="E374" s="6">
        <f>VLOOKUP(A374,PG_FORWARD_SETTLED__1[#All],110,0)</f>
        <v>71.98</v>
      </c>
      <c r="F374" s="6">
        <f>VLOOKUP(A374,PG_FORWARD_SETTLED__1[#All],111,0)</f>
        <v>863.23099999999999</v>
      </c>
      <c r="G374" s="6">
        <f>VLOOKUP(A374,PG_FORWARD_SETTLED__1[#All],112,0)</f>
        <v>3716.7820000000002</v>
      </c>
      <c r="H374" s="6">
        <f t="shared" si="50"/>
        <v>2853.5510000000004</v>
      </c>
      <c r="I374" s="6">
        <f t="shared" si="51"/>
        <v>1789.2179999999998</v>
      </c>
      <c r="J374" s="5">
        <v>0</v>
      </c>
      <c r="K374" s="6" t="s">
        <v>1480</v>
      </c>
      <c r="L374" s="8">
        <v>3716.7820000000002</v>
      </c>
      <c r="M374" s="6" t="s">
        <v>1478</v>
      </c>
      <c r="N374" s="6"/>
      <c r="O374" s="39">
        <v>45931.463194444441</v>
      </c>
    </row>
    <row r="375" spans="1:15" x14ac:dyDescent="0.3">
      <c r="A375" s="6">
        <v>8696450403</v>
      </c>
      <c r="B375" s="6">
        <f>VLOOKUP(A375,PG_FORWARD_SETTLED__1[[order_id]:[Customer_Paid]],107,0)</f>
        <v>3286</v>
      </c>
      <c r="C375" s="6">
        <f>VLOOKUP(A375,PG_FORWARD_SETTLED__1[[order_id]:[Commission]],108,0)</f>
        <v>697.94600000000003</v>
      </c>
      <c r="D375" s="6">
        <f>VLOOKUP(A375,PG_FORWARD_SETTLED__1[[#All],[order_id]:[Tax_On_Commission]],109,0)</f>
        <v>16.709</v>
      </c>
      <c r="E375" s="6">
        <f>VLOOKUP(A375,PG_FORWARD_SETTLED__1[#All],110,0)</f>
        <v>71.98</v>
      </c>
      <c r="F375" s="6">
        <f>VLOOKUP(A375,PG_FORWARD_SETTLED__1[#All],111,0)</f>
        <v>515.18399999999997</v>
      </c>
      <c r="G375" s="6">
        <f>VLOOKUP(A375,PG_FORWARD_SETTLED__1[#All],112,0)</f>
        <v>2499.3650000000002</v>
      </c>
      <c r="H375" s="6">
        <f t="shared" si="50"/>
        <v>1984.1810000000003</v>
      </c>
      <c r="I375" s="6">
        <f t="shared" si="51"/>
        <v>786.63499999999976</v>
      </c>
      <c r="J375" s="5">
        <v>0</v>
      </c>
      <c r="K375" s="6" t="s">
        <v>1480</v>
      </c>
      <c r="L375" s="8">
        <v>2499.3650000000002</v>
      </c>
      <c r="M375" s="6" t="s">
        <v>1478</v>
      </c>
      <c r="N375" s="6"/>
      <c r="O375" s="39">
        <v>45922.532638888886</v>
      </c>
    </row>
    <row r="376" spans="1:15" x14ac:dyDescent="0.3">
      <c r="A376" s="6">
        <v>8732163101</v>
      </c>
      <c r="B376" s="6">
        <f>VLOOKUP(A376,PG_FORWARD_SETTLED__1[[order_id]:[Customer_Paid]],107,0)</f>
        <v>3594</v>
      </c>
      <c r="C376" s="6">
        <f>VLOOKUP(A376,PG_FORWARD_SETTLED__1[[order_id]:[Commission]],108,0)</f>
        <v>933.00199999999995</v>
      </c>
      <c r="D376" s="6">
        <f>VLOOKUP(A376,PG_FORWARD_SETTLED__1[[#All],[order_id]:[Tax_On_Commission]],109,0)</f>
        <v>18.274999999999999</v>
      </c>
      <c r="E376" s="6">
        <f>VLOOKUP(A376,PG_FORWARD_SETTLED__1[#All],110,0)</f>
        <v>71.98</v>
      </c>
      <c r="F376" s="6">
        <f>VLOOKUP(A376,PG_FORWARD_SETTLED__1[#All],111,0)</f>
        <v>563.46900000000005</v>
      </c>
      <c r="G376" s="6">
        <f>VLOOKUP(A376,PG_FORWARD_SETTLED__1[#All],112,0)</f>
        <v>2570.7429999999999</v>
      </c>
      <c r="H376" s="6">
        <f t="shared" si="50"/>
        <v>2007.2739999999999</v>
      </c>
      <c r="I376" s="6">
        <f t="shared" si="51"/>
        <v>1023.2570000000001</v>
      </c>
      <c r="J376" s="5">
        <v>0</v>
      </c>
      <c r="K376" s="6" t="s">
        <v>1480</v>
      </c>
      <c r="L376" s="8">
        <v>2570.7429999999999</v>
      </c>
      <c r="M376" s="6" t="s">
        <v>1478</v>
      </c>
      <c r="N376" s="6"/>
      <c r="O376" s="39">
        <v>45934.436805555553</v>
      </c>
    </row>
    <row r="377" spans="1:15" x14ac:dyDescent="0.3">
      <c r="A377" s="6">
        <v>8650709167</v>
      </c>
      <c r="B377" s="6">
        <f>VLOOKUP(A377,PG_FORWARD_SETTLED__1[[order_id]:[Customer_Paid]],107,0)</f>
        <v>2594</v>
      </c>
      <c r="C377" s="6">
        <f>VLOOKUP(A377,PG_FORWARD_SETTLED__1[[order_id]:[Commission]],108,0)</f>
        <v>642.79300000000001</v>
      </c>
      <c r="D377" s="6">
        <f>VLOOKUP(A377,PG_FORWARD_SETTLED__1[[#All],[order_id]:[Tax_On_Commission]],109,0)</f>
        <v>13.896999999999998</v>
      </c>
      <c r="E377" s="6">
        <f>VLOOKUP(A377,PG_FORWARD_SETTLED__1[#All],110,0)</f>
        <v>71.97999999999999</v>
      </c>
      <c r="F377" s="6">
        <f>VLOOKUP(A377,PG_FORWARD_SETTLED__1[#All],111,0)</f>
        <v>289.51100000000002</v>
      </c>
      <c r="G377" s="6">
        <f>VLOOKUP(A377,PG_FORWARD_SETTLED__1[#All],112,0)</f>
        <v>1865.33</v>
      </c>
      <c r="H377" s="6">
        <f t="shared" si="50"/>
        <v>1575.819</v>
      </c>
      <c r="I377" s="6">
        <f t="shared" si="51"/>
        <v>728.67000000000007</v>
      </c>
      <c r="J377" s="5">
        <v>0</v>
      </c>
      <c r="K377" s="6" t="s">
        <v>1480</v>
      </c>
      <c r="L377" s="8">
        <v>1865.33</v>
      </c>
      <c r="M377" s="6" t="s">
        <v>1478</v>
      </c>
      <c r="N377" s="6"/>
      <c r="O377" s="39">
        <v>45906.475694444445</v>
      </c>
    </row>
    <row r="378" spans="1:15" x14ac:dyDescent="0.3">
      <c r="A378" s="6">
        <v>8714773453</v>
      </c>
      <c r="B378" s="6">
        <f>VLOOKUP(A378,PG_FORWARD_SETTLED__1[[order_id]:[Customer_Paid]],107,0)</f>
        <v>3594</v>
      </c>
      <c r="C378" s="6">
        <f>VLOOKUP(A378,PG_FORWARD_SETTLED__1[[order_id]:[Commission]],108,0)</f>
        <v>933.00199999999995</v>
      </c>
      <c r="D378" s="6">
        <f>VLOOKUP(A378,PG_FORWARD_SETTLED__1[[#All],[order_id]:[Tax_On_Commission]],109,0)</f>
        <v>18.274999999999999</v>
      </c>
      <c r="E378" s="6">
        <f>VLOOKUP(A378,PG_FORWARD_SETTLED__1[#All],110,0)</f>
        <v>71.98</v>
      </c>
      <c r="F378" s="6">
        <f>VLOOKUP(A378,PG_FORWARD_SETTLED__1[#All],111,0)</f>
        <v>563.46900000000005</v>
      </c>
      <c r="G378" s="6">
        <f>VLOOKUP(A378,PG_FORWARD_SETTLED__1[#All],112,0)</f>
        <v>2570.7429999999999</v>
      </c>
      <c r="H378" s="6">
        <f t="shared" si="50"/>
        <v>2007.2739999999999</v>
      </c>
      <c r="I378" s="6">
        <f t="shared" si="51"/>
        <v>1023.2570000000001</v>
      </c>
      <c r="J378" s="5">
        <v>0</v>
      </c>
      <c r="K378" s="6" t="s">
        <v>1480</v>
      </c>
      <c r="L378" s="8">
        <v>2570.7429999999999</v>
      </c>
      <c r="M378" s="6" t="s">
        <v>1478</v>
      </c>
      <c r="N378" s="6"/>
      <c r="O378" s="39">
        <v>45929.449305555558</v>
      </c>
    </row>
    <row r="379" spans="1:15" x14ac:dyDescent="0.3">
      <c r="A379" s="6">
        <v>8692542512</v>
      </c>
      <c r="B379" s="6">
        <f>VLOOKUP(A379,PG_FORWARD_SETTLED__1[[order_id]:[Customer_Paid]],107,0)</f>
        <v>1819</v>
      </c>
      <c r="C379" s="6">
        <f>VLOOKUP(A379,PG_FORWARD_SETTLED__1[[order_id]:[Commission]],108,0)</f>
        <v>493.67599999999999</v>
      </c>
      <c r="D379" s="6">
        <f>VLOOKUP(A379,PG_FORWARD_SETTLED__1[[#All],[order_id]:[Tax_On_Commission]],109,0)</f>
        <v>10.395000000000001</v>
      </c>
      <c r="E379" s="6">
        <f>VLOOKUP(A379,PG_FORWARD_SETTLED__1[#All],110,0)</f>
        <v>53.1</v>
      </c>
      <c r="F379" s="6">
        <f>VLOOKUP(A379,PG_FORWARD_SETTLED__1[#All],111,0)</f>
        <v>95.282000000000011</v>
      </c>
      <c r="G379" s="6">
        <f>VLOOKUP(A379,PG_FORWARD_SETTLED__1[#All],112,0)</f>
        <v>1261.8290000000002</v>
      </c>
      <c r="H379" s="6">
        <f t="shared" si="50"/>
        <v>1166.5470000000003</v>
      </c>
      <c r="I379" s="6">
        <f t="shared" si="51"/>
        <v>557.17099999999982</v>
      </c>
      <c r="J379" s="5">
        <v>0</v>
      </c>
      <c r="K379" s="6" t="s">
        <v>1480</v>
      </c>
      <c r="L379" s="8">
        <v>1261.8290000000002</v>
      </c>
      <c r="M379" s="6" t="s">
        <v>1478</v>
      </c>
      <c r="N379" s="6"/>
      <c r="O379" s="39">
        <v>45922.443055555559</v>
      </c>
    </row>
    <row r="380" spans="1:15" x14ac:dyDescent="0.3">
      <c r="A380" s="6">
        <v>8685812812</v>
      </c>
      <c r="B380" s="6">
        <f>VLOOKUP(A380,PG_FORWARD_SETTLED__1[[order_id]:[Customer_Paid]],107,0)</f>
        <v>3564</v>
      </c>
      <c r="C380" s="6">
        <f>VLOOKUP(A380,PG_FORWARD_SETTLED__1[[order_id]:[Commission]],108,0)</f>
        <v>883.15899999999999</v>
      </c>
      <c r="D380" s="6">
        <f>VLOOKUP(A380,PG_FORWARD_SETTLED__1[[#All],[order_id]:[Tax_On_Commission]],109,0)</f>
        <v>19.093</v>
      </c>
      <c r="E380" s="6">
        <f>VLOOKUP(A380,PG_FORWARD_SETTLED__1[#All],110,0)</f>
        <v>71.98</v>
      </c>
      <c r="F380" s="6">
        <f>VLOOKUP(A380,PG_FORWARD_SETTLED__1[#All],111,0)</f>
        <v>397.77100000000002</v>
      </c>
      <c r="G380" s="6">
        <f>VLOOKUP(A380,PG_FORWARD_SETTLED__1[#All],112,0)</f>
        <v>2589.768</v>
      </c>
      <c r="H380" s="6">
        <f t="shared" si="50"/>
        <v>2191.9969999999998</v>
      </c>
      <c r="I380" s="6">
        <f t="shared" si="51"/>
        <v>974.23199999999997</v>
      </c>
      <c r="J380" s="5">
        <v>0</v>
      </c>
      <c r="K380" s="6" t="s">
        <v>1480</v>
      </c>
      <c r="L380" s="8">
        <v>2589.768</v>
      </c>
      <c r="M380" s="6" t="s">
        <v>1478</v>
      </c>
      <c r="N380" s="6"/>
      <c r="O380" s="39">
        <v>45920.473611111112</v>
      </c>
    </row>
    <row r="381" spans="1:15" x14ac:dyDescent="0.3">
      <c r="A381" s="6">
        <v>8748998792</v>
      </c>
      <c r="B381" s="6">
        <f>VLOOKUP(A381,PG_FORWARD_SETTLED__1[[order_id]:[Customer_Paid]],107,0)</f>
        <v>391</v>
      </c>
      <c r="C381" s="6">
        <f>VLOOKUP(A381,PG_FORWARD_SETTLED__1[[order_id]:[Commission]],108,0)</f>
        <v>36.909999999999997</v>
      </c>
      <c r="D381" s="6">
        <f>VLOOKUP(A381,PG_FORWARD_SETTLED__1[[#All],[order_id]:[Tax_On_Commission]],109,0)</f>
        <v>2.234</v>
      </c>
      <c r="E381" s="6">
        <f>VLOOKUP(A381,PG_FORWARD_SETTLED__1[#All],110,0)</f>
        <v>31.86</v>
      </c>
      <c r="F381" s="6">
        <f>VLOOKUP(A381,PG_FORWARD_SETTLED__1[#All],111,0)</f>
        <v>20.481999999999999</v>
      </c>
      <c r="G381" s="6">
        <f>VLOOKUP(A381,PG_FORWARD_SETTLED__1[#All],112,0)</f>
        <v>319.99600000000004</v>
      </c>
      <c r="H381" s="6">
        <f t="shared" si="50"/>
        <v>299.51400000000001</v>
      </c>
      <c r="I381" s="6">
        <f t="shared" si="51"/>
        <v>71.003999999999962</v>
      </c>
      <c r="J381" s="5">
        <v>0</v>
      </c>
      <c r="K381" s="6" t="s">
        <v>1480</v>
      </c>
      <c r="L381" s="8">
        <v>319.99600000000004</v>
      </c>
      <c r="M381" s="6" t="s">
        <v>1478</v>
      </c>
      <c r="N381" s="6"/>
      <c r="O381" s="39">
        <v>45942.466666666667</v>
      </c>
    </row>
    <row r="382" spans="1:15" x14ac:dyDescent="0.3">
      <c r="A382" s="6">
        <v>8740081575</v>
      </c>
      <c r="B382" s="6">
        <f>VLOOKUP(A382,PG_FORWARD_SETTLED__1[[order_id]:[Customer_Paid]],107,0)</f>
        <v>3143</v>
      </c>
      <c r="C382" s="6">
        <f>VLOOKUP(A382,PG_FORWARD_SETTLED__1[[order_id]:[Commission]],108,0)</f>
        <v>667.57299999999998</v>
      </c>
      <c r="D382" s="6">
        <f>VLOOKUP(A382,PG_FORWARD_SETTLED__1[[#All],[order_id]:[Tax_On_Commission]],109,0)</f>
        <v>15.981999999999999</v>
      </c>
      <c r="E382" s="6">
        <f>VLOOKUP(A382,PG_FORWARD_SETTLED__1[#All],110,0)</f>
        <v>71.98</v>
      </c>
      <c r="F382" s="6">
        <f>VLOOKUP(A382,PG_FORWARD_SETTLED__1[#All],111,0)</f>
        <v>492.75799999999998</v>
      </c>
      <c r="G382" s="6">
        <f>VLOOKUP(A382,PG_FORWARD_SETTLED__1[#All],112,0)</f>
        <v>2387.4650000000001</v>
      </c>
      <c r="H382" s="6">
        <f t="shared" si="50"/>
        <v>1894.7070000000001</v>
      </c>
      <c r="I382" s="6">
        <f t="shared" si="51"/>
        <v>755.53499999999985</v>
      </c>
      <c r="J382" s="5">
        <v>0</v>
      </c>
      <c r="K382" s="6" t="s">
        <v>1480</v>
      </c>
      <c r="L382" s="8">
        <v>2387.4650000000001</v>
      </c>
      <c r="M382" s="6" t="s">
        <v>1478</v>
      </c>
      <c r="N382" s="6"/>
      <c r="O382" s="39">
        <v>45937.468055555553</v>
      </c>
    </row>
    <row r="383" spans="1:15" x14ac:dyDescent="0.3">
      <c r="A383" s="6">
        <v>8747201912</v>
      </c>
      <c r="B383" s="6">
        <f>VLOOKUP(A383,PG_FORWARD_SETTLED__1[[order_id]:[Customer_Paid]],107,0)</f>
        <v>2852</v>
      </c>
      <c r="C383" s="6">
        <f>VLOOKUP(A383,PG_FORWARD_SETTLED__1[[order_id]:[Commission]],108,0)</f>
        <v>605.76499999999999</v>
      </c>
      <c r="D383" s="6">
        <f>VLOOKUP(A383,PG_FORWARD_SETTLED__1[[#All],[order_id]:[Tax_On_Commission]],109,0)</f>
        <v>14.502000000000001</v>
      </c>
      <c r="E383" s="6">
        <f>VLOOKUP(A383,PG_FORWARD_SETTLED__1[#All],110,0)</f>
        <v>71.98</v>
      </c>
      <c r="F383" s="6">
        <f>VLOOKUP(A383,PG_FORWARD_SETTLED__1[#All],111,0)</f>
        <v>447.125</v>
      </c>
      <c r="G383" s="6">
        <f>VLOOKUP(A383,PG_FORWARD_SETTLED__1[#All],112,0)</f>
        <v>2159.7530000000002</v>
      </c>
      <c r="H383" s="6">
        <f t="shared" si="50"/>
        <v>1712.6280000000002</v>
      </c>
      <c r="I383" s="6">
        <f t="shared" si="51"/>
        <v>692.24699999999984</v>
      </c>
      <c r="J383" s="6">
        <f>VLOOKUP(A383,PG_Reverse_Settled__1[#All],103,0)</f>
        <v>132.16</v>
      </c>
      <c r="K383" s="6">
        <f t="shared" ref="K383:K384" si="57">G383+E383+J383</f>
        <v>2363.893</v>
      </c>
      <c r="L383" s="7">
        <v>-204.13999999999987</v>
      </c>
      <c r="M383" s="6" t="s">
        <v>1479</v>
      </c>
      <c r="N383" s="6" t="str">
        <f>VLOOKUP(A383,Return!A:L,12,0)</f>
        <v>Defective product was delivered</v>
      </c>
      <c r="O383" s="39">
        <v>45941.439583333333</v>
      </c>
    </row>
    <row r="384" spans="1:15" x14ac:dyDescent="0.3">
      <c r="A384" s="6">
        <v>8689247484</v>
      </c>
      <c r="B384" s="6">
        <f>VLOOKUP(A384,PG_FORWARD_SETTLED__1[[order_id]:[Customer_Paid]],107,0)</f>
        <v>3789</v>
      </c>
      <c r="C384" s="6">
        <f>VLOOKUP(A384,PG_FORWARD_SETTLED__1[[order_id]:[Commission]],108,0)</f>
        <v>938.91399999999999</v>
      </c>
      <c r="D384" s="6">
        <f>VLOOKUP(A384,PG_FORWARD_SETTLED__1[[#All],[order_id]:[Tax_On_Commission]],109,0)</f>
        <v>19.265999999999998</v>
      </c>
      <c r="E384" s="6">
        <f>VLOOKUP(A384,PG_FORWARD_SETTLED__1[#All],110,0)</f>
        <v>71.98</v>
      </c>
      <c r="F384" s="6">
        <f>VLOOKUP(A384,PG_FORWARD_SETTLED__1[#All],111,0)</f>
        <v>594.03499999999997</v>
      </c>
      <c r="G384" s="6">
        <f>VLOOKUP(A384,PG_FORWARD_SETTLED__1[#All],112,0)</f>
        <v>2758.84</v>
      </c>
      <c r="H384" s="6">
        <f t="shared" si="50"/>
        <v>2164.8050000000003</v>
      </c>
      <c r="I384" s="6">
        <f t="shared" si="51"/>
        <v>1030.1599999999999</v>
      </c>
      <c r="J384" s="6">
        <f>VLOOKUP(A384,PG_Reverse_Settled__1[#All],103,0)</f>
        <v>197.06</v>
      </c>
      <c r="K384" s="6">
        <f t="shared" si="57"/>
        <v>3027.88</v>
      </c>
      <c r="L384" s="7">
        <v>-269.03999999999996</v>
      </c>
      <c r="M384" s="6" t="s">
        <v>1479</v>
      </c>
      <c r="N384" s="6" t="str">
        <f>VLOOKUP(A384,Return!A:L,12,0)</f>
        <v>I did not like the fit</v>
      </c>
      <c r="O384" s="39">
        <v>45922.443055555559</v>
      </c>
    </row>
    <row r="385" spans="1:15" x14ac:dyDescent="0.3">
      <c r="A385" s="6">
        <v>8707906756</v>
      </c>
      <c r="B385" s="6">
        <f>VLOOKUP(A385,PG_FORWARD_SETTLED__1[[order_id]:[Customer_Paid]],107,0)</f>
        <v>2150</v>
      </c>
      <c r="C385" s="6">
        <f>VLOOKUP(A385,PG_FORWARD_SETTLED__1[[order_id]:[Commission]],108,0)</f>
        <v>684.99</v>
      </c>
      <c r="D385" s="6">
        <f>VLOOKUP(A385,PG_FORWARD_SETTLED__1[[#All],[order_id]:[Tax_On_Commission]],109,0)</f>
        <v>12.286</v>
      </c>
      <c r="E385" s="6">
        <f>VLOOKUP(A385,PG_FORWARD_SETTLED__1[#All],110,0)</f>
        <v>71.98</v>
      </c>
      <c r="F385" s="6">
        <f>VLOOKUP(A385,PG_FORWARD_SETTLED__1[#All],111,0)</f>
        <v>112.61799999999999</v>
      </c>
      <c r="G385" s="6">
        <f>VLOOKUP(A385,PG_FORWARD_SETTLED__1[#All],112,0)</f>
        <v>1380.7439999999999</v>
      </c>
      <c r="H385" s="6">
        <f t="shared" si="50"/>
        <v>1268.126</v>
      </c>
      <c r="I385" s="6">
        <f t="shared" si="51"/>
        <v>769.25600000000009</v>
      </c>
      <c r="J385" s="5">
        <v>0</v>
      </c>
      <c r="K385" s="6" t="s">
        <v>1480</v>
      </c>
      <c r="L385" s="8">
        <v>1380.7439999999999</v>
      </c>
      <c r="M385" s="6" t="s">
        <v>1478</v>
      </c>
      <c r="N385" s="6"/>
      <c r="O385" s="39">
        <v>45925.775694444441</v>
      </c>
    </row>
    <row r="386" spans="1:15" x14ac:dyDescent="0.3">
      <c r="A386" s="6">
        <v>8662691485</v>
      </c>
      <c r="B386" s="6">
        <f>VLOOKUP(A386,PG_FORWARD_SETTLED__1[[order_id]:[Customer_Paid]],107,0)</f>
        <v>1538.99</v>
      </c>
      <c r="C386" s="6">
        <f>VLOOKUP(A386,PG_FORWARD_SETTLED__1[[order_id]:[Commission]],108,0)</f>
        <v>417.68200000000002</v>
      </c>
      <c r="D386" s="6">
        <f>VLOOKUP(A386,PG_FORWARD_SETTLED__1[[#All],[order_id]:[Tax_On_Commission]],109,0)</f>
        <v>8.2439999999999998</v>
      </c>
      <c r="E386" s="6">
        <f>VLOOKUP(A386,PG_FORWARD_SETTLED__1[#All],110,0)</f>
        <v>53.1</v>
      </c>
      <c r="F386" s="6">
        <f>VLOOKUP(A386,PG_FORWARD_SETTLED__1[#All],111,0)</f>
        <v>171.76</v>
      </c>
      <c r="G386" s="6">
        <f>VLOOKUP(A386,PG_FORWARD_SETTLED__1[#All],112,0)</f>
        <v>1059.9640000000002</v>
      </c>
      <c r="H386" s="6">
        <f t="shared" si="50"/>
        <v>888.20400000000018</v>
      </c>
      <c r="I386" s="6">
        <f t="shared" si="51"/>
        <v>479.02599999999984</v>
      </c>
      <c r="J386" s="5">
        <v>0</v>
      </c>
      <c r="K386" s="6" t="s">
        <v>1480</v>
      </c>
      <c r="L386" s="8">
        <v>1059.9640000000002</v>
      </c>
      <c r="M386" s="6" t="s">
        <v>1478</v>
      </c>
      <c r="N386" s="6"/>
      <c r="O386" s="39">
        <v>45912.475694444445</v>
      </c>
    </row>
    <row r="387" spans="1:15" x14ac:dyDescent="0.3">
      <c r="A387" s="6">
        <v>8740004407</v>
      </c>
      <c r="B387" s="6">
        <f>VLOOKUP(A387,PG_FORWARD_SETTLED__1[[order_id]:[Customer_Paid]],107,0)</f>
        <v>2410</v>
      </c>
      <c r="C387" s="6">
        <f>VLOOKUP(A387,PG_FORWARD_SETTLED__1[[order_id]:[Commission]],108,0)</f>
        <v>597.19799999999998</v>
      </c>
      <c r="D387" s="6">
        <f>VLOOKUP(A387,PG_FORWARD_SETTLED__1[[#All],[order_id]:[Tax_On_Commission]],109,0)</f>
        <v>13.771000000000001</v>
      </c>
      <c r="E387" s="6">
        <f>VLOOKUP(A387,PG_FORWARD_SETTLED__1[#All],110,0)</f>
        <v>71.98</v>
      </c>
      <c r="F387" s="6">
        <f>VLOOKUP(A387,PG_FORWARD_SETTLED__1[#All],111,0)</f>
        <v>126.236</v>
      </c>
      <c r="G387" s="6">
        <f>VLOOKUP(A387,PG_FORWARD_SETTLED__1[#All],112,0)</f>
        <v>1727.0510000000002</v>
      </c>
      <c r="H387" s="6">
        <f t="shared" ref="H387:H450" si="58">G387-F387</f>
        <v>1600.8150000000001</v>
      </c>
      <c r="I387" s="6">
        <f t="shared" ref="I387:I450" si="59">B387-G387</f>
        <v>682.94899999999984</v>
      </c>
      <c r="J387" s="5">
        <v>0</v>
      </c>
      <c r="K387" s="6" t="s">
        <v>1480</v>
      </c>
      <c r="L387" s="8">
        <v>1727.0510000000002</v>
      </c>
      <c r="M387" s="6" t="s">
        <v>1478</v>
      </c>
      <c r="N387" s="6"/>
      <c r="O387" s="39">
        <v>45937.468055555553</v>
      </c>
    </row>
    <row r="388" spans="1:15" x14ac:dyDescent="0.3">
      <c r="A388" s="6">
        <v>8730815491</v>
      </c>
      <c r="B388" s="6">
        <f>VLOOKUP(A388,PG_FORWARD_SETTLED__1[[order_id]:[Customer_Paid]],107,0)</f>
        <v>391</v>
      </c>
      <c r="C388" s="6">
        <f>VLOOKUP(A388,PG_FORWARD_SETTLED__1[[order_id]:[Commission]],108,0)</f>
        <v>36.909999999999997</v>
      </c>
      <c r="D388" s="6">
        <f>VLOOKUP(A388,PG_FORWARD_SETTLED__1[[#All],[order_id]:[Tax_On_Commission]],109,0)</f>
        <v>2.234</v>
      </c>
      <c r="E388" s="6">
        <f>VLOOKUP(A388,PG_FORWARD_SETTLED__1[#All],110,0)</f>
        <v>31.86</v>
      </c>
      <c r="F388" s="6">
        <f>VLOOKUP(A388,PG_FORWARD_SETTLED__1[#All],111,0)</f>
        <v>20.481999999999999</v>
      </c>
      <c r="G388" s="6">
        <f>VLOOKUP(A388,PG_FORWARD_SETTLED__1[#All],112,0)</f>
        <v>319.99600000000004</v>
      </c>
      <c r="H388" s="6">
        <f t="shared" si="58"/>
        <v>299.51400000000001</v>
      </c>
      <c r="I388" s="6">
        <f t="shared" si="59"/>
        <v>71.003999999999962</v>
      </c>
      <c r="J388" s="6">
        <f>VLOOKUP(A388,PG_Reverse_Settled__1[#All],103,0)</f>
        <v>107.38</v>
      </c>
      <c r="K388" s="6">
        <f>G388+E388+J388</f>
        <v>459.23600000000005</v>
      </c>
      <c r="L388" s="7">
        <v>-139.24</v>
      </c>
      <c r="M388" s="6" t="s">
        <v>1479</v>
      </c>
      <c r="N388" s="6" t="str">
        <f>VLOOKUP(A388,Return!A:L,12,0)</f>
        <v>Size too big</v>
      </c>
      <c r="O388" s="39">
        <v>45933.806250000001</v>
      </c>
    </row>
    <row r="389" spans="1:15" x14ac:dyDescent="0.3">
      <c r="A389" s="6">
        <v>8746145181</v>
      </c>
      <c r="B389" s="6">
        <f>VLOOKUP(A389,PG_FORWARD_SETTLED__1[[order_id]:[Customer_Paid]],107,0)</f>
        <v>2410</v>
      </c>
      <c r="C389" s="6">
        <f>VLOOKUP(A389,PG_FORWARD_SETTLED__1[[order_id]:[Commission]],108,0)</f>
        <v>597.19799999999998</v>
      </c>
      <c r="D389" s="6">
        <f>VLOOKUP(A389,PG_FORWARD_SETTLED__1[[#All],[order_id]:[Tax_On_Commission]],109,0)</f>
        <v>13.771000000000001</v>
      </c>
      <c r="E389" s="6">
        <f>VLOOKUP(A389,PG_FORWARD_SETTLED__1[#All],110,0)</f>
        <v>71.98</v>
      </c>
      <c r="F389" s="6">
        <f>VLOOKUP(A389,PG_FORWARD_SETTLED__1[#All],111,0)</f>
        <v>126.236</v>
      </c>
      <c r="G389" s="6">
        <f>VLOOKUP(A389,PG_FORWARD_SETTLED__1[#All],112,0)</f>
        <v>1727.0510000000002</v>
      </c>
      <c r="H389" s="6">
        <f t="shared" si="58"/>
        <v>1600.8150000000001</v>
      </c>
      <c r="I389" s="6">
        <f t="shared" si="59"/>
        <v>682.94899999999984</v>
      </c>
      <c r="J389" s="5">
        <v>0</v>
      </c>
      <c r="K389" s="6" t="s">
        <v>1480</v>
      </c>
      <c r="L389" s="8">
        <v>1727.0510000000002</v>
      </c>
      <c r="M389" s="6" t="s">
        <v>1478</v>
      </c>
      <c r="N389" s="6"/>
      <c r="O389" s="39">
        <v>45940.543749999997</v>
      </c>
    </row>
    <row r="390" spans="1:15" x14ac:dyDescent="0.3">
      <c r="A390" s="6">
        <v>8735223571</v>
      </c>
      <c r="B390" s="6">
        <f>VLOOKUP(A390,PG_FORWARD_SETTLED__1[[order_id]:[Customer_Paid]],107,0)</f>
        <v>3294</v>
      </c>
      <c r="C390" s="6">
        <f>VLOOKUP(A390,PG_FORWARD_SETTLED__1[[order_id]:[Commission]],108,0)</f>
        <v>699.64599999999996</v>
      </c>
      <c r="D390" s="6">
        <f>VLOOKUP(A390,PG_FORWARD_SETTLED__1[[#All],[order_id]:[Tax_On_Commission]],109,0)</f>
        <v>16.75</v>
      </c>
      <c r="E390" s="6">
        <f>VLOOKUP(A390,PG_FORWARD_SETTLED__1[#All],110,0)</f>
        <v>71.98</v>
      </c>
      <c r="F390" s="6">
        <f>VLOOKUP(A390,PG_FORWARD_SETTLED__1[#All],111,0)</f>
        <v>516.43799999999999</v>
      </c>
      <c r="G390" s="6">
        <f>VLOOKUP(A390,PG_FORWARD_SETTLED__1[#All],112,0)</f>
        <v>2505.6240000000003</v>
      </c>
      <c r="H390" s="6">
        <f t="shared" si="58"/>
        <v>1989.1860000000001</v>
      </c>
      <c r="I390" s="6">
        <f t="shared" si="59"/>
        <v>788.37599999999975</v>
      </c>
      <c r="J390" s="5">
        <v>0</v>
      </c>
      <c r="K390" s="6" t="s">
        <v>1480</v>
      </c>
      <c r="L390" s="8">
        <v>2505.6240000000003</v>
      </c>
      <c r="M390" s="6" t="s">
        <v>1478</v>
      </c>
      <c r="N390" s="6"/>
      <c r="O390" s="39">
        <v>45935.559027777781</v>
      </c>
    </row>
    <row r="391" spans="1:15" x14ac:dyDescent="0.3">
      <c r="A391" s="6">
        <v>8707866737</v>
      </c>
      <c r="B391" s="6">
        <f>VLOOKUP(A391,PG_FORWARD_SETTLED__1[[order_id]:[Customer_Paid]],107,0)</f>
        <v>3743</v>
      </c>
      <c r="C391" s="6">
        <f>VLOOKUP(A391,PG_FORWARD_SETTLED__1[[order_id]:[Commission]],108,0)</f>
        <v>927.51599999999996</v>
      </c>
      <c r="D391" s="6">
        <f>VLOOKUP(A391,PG_FORWARD_SETTLED__1[[#All],[order_id]:[Tax_On_Commission]],109,0)</f>
        <v>19.032</v>
      </c>
      <c r="E391" s="6">
        <f>VLOOKUP(A391,PG_FORWARD_SETTLED__1[#All],110,0)</f>
        <v>71.98</v>
      </c>
      <c r="F391" s="6">
        <f>VLOOKUP(A391,PG_FORWARD_SETTLED__1[#All],111,0)</f>
        <v>586.83000000000004</v>
      </c>
      <c r="G391" s="6">
        <f>VLOOKUP(A391,PG_FORWARD_SETTLED__1[#All],112,0)</f>
        <v>2724.4719999999998</v>
      </c>
      <c r="H391" s="6">
        <f t="shared" si="58"/>
        <v>2137.6419999999998</v>
      </c>
      <c r="I391" s="6">
        <f t="shared" si="59"/>
        <v>1018.5280000000002</v>
      </c>
      <c r="J391" s="6">
        <f>VLOOKUP(A391,PG_Reverse_Settled__1[#All],103,0)</f>
        <v>197.06</v>
      </c>
      <c r="K391" s="6">
        <f t="shared" ref="K391:K393" si="60">G391+E391+J391</f>
        <v>2993.5119999999997</v>
      </c>
      <c r="L391" s="7">
        <v>-269.03999999999996</v>
      </c>
      <c r="M391" s="6" t="s">
        <v>1479</v>
      </c>
      <c r="N391" s="6" t="str">
        <f>VLOOKUP(A391,Return!A:L,12,0)</f>
        <v>I did not like the fit</v>
      </c>
      <c r="O391" s="39">
        <v>45925.775694444441</v>
      </c>
    </row>
    <row r="392" spans="1:15" x14ac:dyDescent="0.3">
      <c r="A392" s="6">
        <v>8732191562</v>
      </c>
      <c r="B392" s="6">
        <f>VLOOKUP(A392,PG_FORWARD_SETTLED__1[[order_id]:[Customer_Paid]],107,0)</f>
        <v>5658</v>
      </c>
      <c r="C392" s="6">
        <f>VLOOKUP(A392,PG_FORWARD_SETTLED__1[[order_id]:[Commission]],108,0)</f>
        <v>1735.874</v>
      </c>
      <c r="D392" s="6">
        <f>VLOOKUP(A392,PG_FORWARD_SETTLED__1[[#All],[order_id]:[Tax_On_Commission]],109,0)</f>
        <v>28.770000000000003</v>
      </c>
      <c r="E392" s="6">
        <f>VLOOKUP(A392,PG_FORWARD_SETTLED__1[#All],110,0)</f>
        <v>71.98</v>
      </c>
      <c r="F392" s="6">
        <f>VLOOKUP(A392,PG_FORWARD_SETTLED__1[#All],111,0)</f>
        <v>887.06500000000005</v>
      </c>
      <c r="G392" s="6">
        <f>VLOOKUP(A392,PG_FORWARD_SETTLED__1[#All],112,0)</f>
        <v>3821.3760000000002</v>
      </c>
      <c r="H392" s="6">
        <f t="shared" si="58"/>
        <v>2934.3110000000001</v>
      </c>
      <c r="I392" s="6">
        <f t="shared" si="59"/>
        <v>1836.6239999999998</v>
      </c>
      <c r="J392" s="6">
        <f>VLOOKUP(A392,PG_Reverse_Settled__1[#All],103,0)</f>
        <v>197.06</v>
      </c>
      <c r="K392" s="6">
        <f t="shared" si="60"/>
        <v>4090.4160000000002</v>
      </c>
      <c r="L392" s="7">
        <v>-269.03999999999996</v>
      </c>
      <c r="M392" s="6" t="s">
        <v>1479</v>
      </c>
      <c r="N392" s="6" t="str">
        <f>VLOOKUP(A392,Return!A:L,12,0)</f>
        <v>-</v>
      </c>
      <c r="O392" s="39">
        <v>45934.436805555553</v>
      </c>
    </row>
    <row r="393" spans="1:15" x14ac:dyDescent="0.3">
      <c r="A393" s="6">
        <v>8661072455</v>
      </c>
      <c r="B393" s="6">
        <f>VLOOKUP(A393,PG_FORWARD_SETTLED__1[[order_id]:[Customer_Paid]],107,0)</f>
        <v>2194.0100000000002</v>
      </c>
      <c r="C393" s="6">
        <f>VLOOKUP(A393,PG_FORWARD_SETTLED__1[[order_id]:[Commission]],108,0)</f>
        <v>466.00799999999998</v>
      </c>
      <c r="D393" s="6">
        <f>VLOOKUP(A393,PG_FORWARD_SETTLED__1[[#All],[order_id]:[Tax_On_Commission]],109,0)</f>
        <v>11.754</v>
      </c>
      <c r="E393" s="6">
        <f>VLOOKUP(A393,PG_FORWARD_SETTLED__1[#All],110,0)</f>
        <v>71.98</v>
      </c>
      <c r="F393" s="6">
        <f>VLOOKUP(A393,PG_FORWARD_SETTLED__1[#All],111,0)</f>
        <v>244.86499999999998</v>
      </c>
      <c r="G393" s="6">
        <f>VLOOKUP(A393,PG_FORWARD_SETTLED__1[#All],112,0)</f>
        <v>1644.2680000000003</v>
      </c>
      <c r="H393" s="6">
        <f t="shared" si="58"/>
        <v>1399.4030000000002</v>
      </c>
      <c r="I393" s="6">
        <f t="shared" si="59"/>
        <v>549.74199999999996</v>
      </c>
      <c r="J393" s="6">
        <f>VLOOKUP(A393,PG_Reverse_Settled__1[#All],103,0)</f>
        <v>197.06</v>
      </c>
      <c r="K393" s="6">
        <f t="shared" si="60"/>
        <v>1913.3080000000002</v>
      </c>
      <c r="L393" s="7">
        <v>-269.03999999999996</v>
      </c>
      <c r="M393" s="6" t="s">
        <v>1479</v>
      </c>
      <c r="N393" s="6" t="str">
        <f>VLOOKUP(A393,Return!A:L,12,0)</f>
        <v>-</v>
      </c>
      <c r="O393" s="39">
        <v>45911.783333333333</v>
      </c>
    </row>
    <row r="394" spans="1:15" x14ac:dyDescent="0.3">
      <c r="A394" s="6">
        <v>8713301670</v>
      </c>
      <c r="B394" s="6">
        <f>VLOOKUP(A394,PG_FORWARD_SETTLED__1[[order_id]:[Customer_Paid]],107,0)</f>
        <v>3119</v>
      </c>
      <c r="C394" s="6">
        <f>VLOOKUP(A394,PG_FORWARD_SETTLED__1[[order_id]:[Commission]],108,0)</f>
        <v>662.476</v>
      </c>
      <c r="D394" s="6">
        <f>VLOOKUP(A394,PG_FORWARD_SETTLED__1[[#All],[order_id]:[Tax_On_Commission]],109,0)</f>
        <v>15.858999999999998</v>
      </c>
      <c r="E394" s="6">
        <f>VLOOKUP(A394,PG_FORWARD_SETTLED__1[#All],110,0)</f>
        <v>71.98</v>
      </c>
      <c r="F394" s="6">
        <f>VLOOKUP(A394,PG_FORWARD_SETTLED__1[#All],111,0)</f>
        <v>488.99599999999998</v>
      </c>
      <c r="G394" s="6">
        <f>VLOOKUP(A394,PG_FORWARD_SETTLED__1[#All],112,0)</f>
        <v>2368.6849999999999</v>
      </c>
      <c r="H394" s="6">
        <f t="shared" si="58"/>
        <v>1879.6889999999999</v>
      </c>
      <c r="I394" s="6">
        <f t="shared" si="59"/>
        <v>750.31500000000005</v>
      </c>
      <c r="J394" s="5">
        <v>0</v>
      </c>
      <c r="K394" s="6" t="s">
        <v>1480</v>
      </c>
      <c r="L394" s="8">
        <v>2368.6849999999999</v>
      </c>
      <c r="M394" s="6" t="s">
        <v>1478</v>
      </c>
      <c r="N394" s="6"/>
      <c r="O394" s="39">
        <v>45927.456250000003</v>
      </c>
    </row>
    <row r="395" spans="1:15" x14ac:dyDescent="0.3">
      <c r="A395" s="6">
        <v>8689881728</v>
      </c>
      <c r="B395" s="6">
        <f>VLOOKUP(A395,PG_FORWARD_SETTLED__1[[order_id]:[Customer_Paid]],107,0)</f>
        <v>2293</v>
      </c>
      <c r="C395" s="6">
        <f>VLOOKUP(A395,PG_FORWARD_SETTLED__1[[order_id]:[Commission]],108,0)</f>
        <v>568.20500000000004</v>
      </c>
      <c r="D395" s="6">
        <f>VLOOKUP(A395,PG_FORWARD_SETTLED__1[[#All],[order_id]:[Tax_On_Commission]],109,0)</f>
        <v>13.103000000000002</v>
      </c>
      <c r="E395" s="6">
        <f>VLOOKUP(A395,PG_FORWARD_SETTLED__1[#All],110,0)</f>
        <v>71.98</v>
      </c>
      <c r="F395" s="6">
        <f>VLOOKUP(A395,PG_FORWARD_SETTLED__1[#All],111,0)</f>
        <v>120.10899999999999</v>
      </c>
      <c r="G395" s="6">
        <f>VLOOKUP(A395,PG_FORWARD_SETTLED__1[#All],112,0)</f>
        <v>1639.712</v>
      </c>
      <c r="H395" s="6">
        <f t="shared" si="58"/>
        <v>1519.6030000000001</v>
      </c>
      <c r="I395" s="6">
        <f t="shared" si="59"/>
        <v>653.28800000000001</v>
      </c>
      <c r="J395" s="6">
        <f>VLOOKUP(A395,PG_Reverse_Settled__1[#All],103,0)</f>
        <v>197.06</v>
      </c>
      <c r="K395" s="6">
        <f>G395+E395+J395</f>
        <v>1908.752</v>
      </c>
      <c r="L395" s="7">
        <v>-269.03999999999996</v>
      </c>
      <c r="M395" s="6" t="s">
        <v>1479</v>
      </c>
      <c r="N395" s="6" t="str">
        <f>VLOOKUP(A395,Return!A:L,12,0)</f>
        <v>I did not like the fit</v>
      </c>
      <c r="O395" s="39">
        <v>45922.443055555559</v>
      </c>
    </row>
    <row r="396" spans="1:15" x14ac:dyDescent="0.3">
      <c r="A396" s="6">
        <v>8702968798</v>
      </c>
      <c r="B396" s="6">
        <f>VLOOKUP(A396,PG_FORWARD_SETTLED__1[[order_id]:[Customer_Paid]],107,0)</f>
        <v>3154</v>
      </c>
      <c r="C396" s="6">
        <f>VLOOKUP(A396,PG_FORWARD_SETTLED__1[[order_id]:[Commission]],108,0)</f>
        <v>669.91</v>
      </c>
      <c r="D396" s="6">
        <f>VLOOKUP(A396,PG_FORWARD_SETTLED__1[[#All],[order_id]:[Tax_On_Commission]],109,0)</f>
        <v>16.036999999999999</v>
      </c>
      <c r="E396" s="6">
        <f>VLOOKUP(A396,PG_FORWARD_SETTLED__1[#All],110,0)</f>
        <v>71.98</v>
      </c>
      <c r="F396" s="6">
        <f>VLOOKUP(A396,PG_FORWARD_SETTLED__1[#All],111,0)</f>
        <v>494.48399999999998</v>
      </c>
      <c r="G396" s="6">
        <f>VLOOKUP(A396,PG_FORWARD_SETTLED__1[#All],112,0)</f>
        <v>2396.0730000000003</v>
      </c>
      <c r="H396" s="6">
        <f t="shared" si="58"/>
        <v>1901.5890000000004</v>
      </c>
      <c r="I396" s="6">
        <f t="shared" si="59"/>
        <v>757.92699999999968</v>
      </c>
      <c r="J396" s="5">
        <v>0</v>
      </c>
      <c r="K396" s="6" t="s">
        <v>1480</v>
      </c>
      <c r="L396" s="8">
        <v>2396.0730000000003</v>
      </c>
      <c r="M396" s="6" t="s">
        <v>1478</v>
      </c>
      <c r="N396" s="6"/>
      <c r="O396" s="39">
        <v>45924.441666666666</v>
      </c>
    </row>
    <row r="397" spans="1:15" x14ac:dyDescent="0.3">
      <c r="A397" s="6">
        <v>8720810732</v>
      </c>
      <c r="B397" s="6">
        <f>VLOOKUP(A397,PG_FORWARD_SETTLED__1[[order_id]:[Customer_Paid]],107,0)</f>
        <v>2146</v>
      </c>
      <c r="C397" s="6">
        <f>VLOOKUP(A397,PG_FORWARD_SETTLED__1[[order_id]:[Commission]],108,0)</f>
        <v>455.81099999999998</v>
      </c>
      <c r="D397" s="6">
        <f>VLOOKUP(A397,PG_FORWARD_SETTLED__1[[#All],[order_id]:[Tax_On_Commission]],109,0)</f>
        <v>12.263</v>
      </c>
      <c r="E397" s="6">
        <f>VLOOKUP(A397,PG_FORWARD_SETTLED__1[#All],110,0)</f>
        <v>71.98</v>
      </c>
      <c r="F397" s="6">
        <f>VLOOKUP(A397,PG_FORWARD_SETTLED__1[#All],111,0)</f>
        <v>112.40899999999999</v>
      </c>
      <c r="G397" s="6">
        <f>VLOOKUP(A397,PG_FORWARD_SETTLED__1[#All],112,0)</f>
        <v>1605.9460000000001</v>
      </c>
      <c r="H397" s="6">
        <f t="shared" si="58"/>
        <v>1493.5370000000003</v>
      </c>
      <c r="I397" s="6">
        <f t="shared" si="59"/>
        <v>540.05399999999986</v>
      </c>
      <c r="J397" s="5">
        <v>0</v>
      </c>
      <c r="K397" s="6" t="s">
        <v>1480</v>
      </c>
      <c r="L397" s="8">
        <v>1605.9460000000001</v>
      </c>
      <c r="M397" s="6" t="s">
        <v>1478</v>
      </c>
      <c r="N397" s="6"/>
      <c r="O397" s="39">
        <v>45930.615277777775</v>
      </c>
    </row>
    <row r="398" spans="1:15" x14ac:dyDescent="0.3">
      <c r="A398" s="6">
        <v>8663883621</v>
      </c>
      <c r="B398" s="6">
        <f>VLOOKUP(A398,PG_FORWARD_SETTLED__1[[order_id]:[Customer_Paid]],107,0)</f>
        <v>881</v>
      </c>
      <c r="C398" s="6">
        <f>VLOOKUP(A398,PG_FORWARD_SETTLED__1[[order_id]:[Commission]],108,0)</f>
        <v>291.08199999999999</v>
      </c>
      <c r="D398" s="6">
        <f>VLOOKUP(A398,PG_FORWARD_SETTLED__1[[#All],[order_id]:[Tax_On_Commission]],109,0)</f>
        <v>5.0340000000000007</v>
      </c>
      <c r="E398" s="6">
        <f>VLOOKUP(A398,PG_FORWARD_SETTLED__1[#All],110,0)</f>
        <v>31.86</v>
      </c>
      <c r="F398" s="6">
        <f>VLOOKUP(A398,PG_FORWARD_SETTLED__1[#All],111,0)</f>
        <v>46.155000000000001</v>
      </c>
      <c r="G398" s="6">
        <f>VLOOKUP(A398,PG_FORWARD_SETTLED__1[#All],112,0)</f>
        <v>553.024</v>
      </c>
      <c r="H398" s="6">
        <f t="shared" si="58"/>
        <v>506.86900000000003</v>
      </c>
      <c r="I398" s="6">
        <f t="shared" si="59"/>
        <v>327.976</v>
      </c>
      <c r="J398" s="6">
        <f>VLOOKUP(A398,PG_Reverse_Settled__1[#All],103,0)</f>
        <v>197.06</v>
      </c>
      <c r="K398" s="6">
        <f>G398+E398+J398</f>
        <v>781.94399999999996</v>
      </c>
      <c r="L398" s="7">
        <v>-228.91999999999996</v>
      </c>
      <c r="M398" s="6" t="s">
        <v>1479</v>
      </c>
      <c r="N398" s="6" t="str">
        <f>VLOOKUP(A398,Return!A:L,12,0)</f>
        <v>-</v>
      </c>
      <c r="O398" s="39">
        <v>45912.803472222222</v>
      </c>
    </row>
    <row r="399" spans="1:15" x14ac:dyDescent="0.3">
      <c r="A399" s="6">
        <v>8745391665</v>
      </c>
      <c r="B399" s="6">
        <f>VLOOKUP(A399,PG_FORWARD_SETTLED__1[[order_id]:[Customer_Paid]],107,0)</f>
        <v>3404</v>
      </c>
      <c r="C399" s="6">
        <f>VLOOKUP(A399,PG_FORWARD_SETTLED__1[[order_id]:[Commission]],108,0)</f>
        <v>883.678</v>
      </c>
      <c r="D399" s="6">
        <f>VLOOKUP(A399,PG_FORWARD_SETTLED__1[[#All],[order_id]:[Tax_On_Commission]],109,0)</f>
        <v>17.308999999999997</v>
      </c>
      <c r="E399" s="6">
        <f>VLOOKUP(A399,PG_FORWARD_SETTLED__1[#All],110,0)</f>
        <v>71.98</v>
      </c>
      <c r="F399" s="6">
        <f>VLOOKUP(A399,PG_FORWARD_SETTLED__1[#All],111,0)</f>
        <v>533.68399999999997</v>
      </c>
      <c r="G399" s="6">
        <f>VLOOKUP(A399,PG_FORWARD_SETTLED__1[#All],112,0)</f>
        <v>2431.0329999999999</v>
      </c>
      <c r="H399" s="6">
        <f t="shared" si="58"/>
        <v>1897.3489999999999</v>
      </c>
      <c r="I399" s="6">
        <f t="shared" si="59"/>
        <v>972.9670000000001</v>
      </c>
      <c r="J399" s="5">
        <v>0</v>
      </c>
      <c r="K399" s="6" t="s">
        <v>1480</v>
      </c>
      <c r="L399" s="8">
        <v>2431.0329999999999</v>
      </c>
      <c r="M399" s="6" t="s">
        <v>1478</v>
      </c>
      <c r="N399" s="6"/>
      <c r="O399" s="39">
        <v>45940.445138888892</v>
      </c>
    </row>
    <row r="400" spans="1:15" x14ac:dyDescent="0.3">
      <c r="A400" s="6">
        <v>8664000175</v>
      </c>
      <c r="B400" s="6">
        <f>VLOOKUP(A400,PG_FORWARD_SETTLED__1[[order_id]:[Customer_Paid]],107,0)</f>
        <v>2594</v>
      </c>
      <c r="C400" s="6">
        <f>VLOOKUP(A400,PG_FORWARD_SETTLED__1[[order_id]:[Commission]],108,0)</f>
        <v>550.96600000000001</v>
      </c>
      <c r="D400" s="6">
        <f>VLOOKUP(A400,PG_FORWARD_SETTLED__1[[#All],[order_id]:[Tax_On_Commission]],109,0)</f>
        <v>13.896000000000001</v>
      </c>
      <c r="E400" s="6">
        <f>VLOOKUP(A400,PG_FORWARD_SETTLED__1[#All],110,0)</f>
        <v>71.98</v>
      </c>
      <c r="F400" s="6">
        <f>VLOOKUP(A400,PG_FORWARD_SETTLED__1[#All],111,0)</f>
        <v>289.51</v>
      </c>
      <c r="G400" s="6">
        <f>VLOOKUP(A400,PG_FORWARD_SETTLED__1[#All],112,0)</f>
        <v>1957.1580000000001</v>
      </c>
      <c r="H400" s="6">
        <f t="shared" si="58"/>
        <v>1667.6480000000001</v>
      </c>
      <c r="I400" s="6">
        <f t="shared" si="59"/>
        <v>636.84199999999987</v>
      </c>
      <c r="J400" s="5">
        <v>0</v>
      </c>
      <c r="K400" s="6" t="s">
        <v>1480</v>
      </c>
      <c r="L400" s="8">
        <v>1957.1580000000001</v>
      </c>
      <c r="M400" s="6" t="s">
        <v>1478</v>
      </c>
      <c r="N400" s="6"/>
      <c r="O400" s="39">
        <v>45912.803472222222</v>
      </c>
    </row>
    <row r="401" spans="1:15" x14ac:dyDescent="0.3">
      <c r="A401" s="6">
        <v>8747524115</v>
      </c>
      <c r="B401" s="6">
        <f>VLOOKUP(A401,PG_FORWARD_SETTLED__1[[order_id]:[Customer_Paid]],107,0)</f>
        <v>2103.9900000000002</v>
      </c>
      <c r="C401" s="6">
        <f>VLOOKUP(A401,PG_FORWARD_SETTLED__1[[order_id]:[Commission]],108,0)</f>
        <v>546.19600000000003</v>
      </c>
      <c r="D401" s="6">
        <f>VLOOKUP(A401,PG_FORWARD_SETTLED__1[[#All],[order_id]:[Tax_On_Commission]],109,0)</f>
        <v>12.023</v>
      </c>
      <c r="E401" s="6">
        <f>VLOOKUP(A401,PG_FORWARD_SETTLED__1[#All],110,0)</f>
        <v>71.97999999999999</v>
      </c>
      <c r="F401" s="6">
        <f>VLOOKUP(A401,PG_FORWARD_SETTLED__1[#All],111,0)</f>
        <v>110.209</v>
      </c>
      <c r="G401" s="6">
        <f>VLOOKUP(A401,PG_FORWARD_SETTLED__1[#All],112,0)</f>
        <v>1473.7910000000004</v>
      </c>
      <c r="H401" s="6">
        <f t="shared" si="58"/>
        <v>1363.5820000000003</v>
      </c>
      <c r="I401" s="6">
        <f t="shared" si="59"/>
        <v>630.19899999999984</v>
      </c>
      <c r="J401" s="6">
        <f>VLOOKUP(A401,PG_Reverse_Settled__1[#All],103,0)</f>
        <v>197.06</v>
      </c>
      <c r="K401" s="6">
        <f>G401+E401+J401</f>
        <v>1742.8310000000004</v>
      </c>
      <c r="L401" s="7">
        <v>-269.03999999999996</v>
      </c>
      <c r="M401" s="6" t="s">
        <v>1479</v>
      </c>
      <c r="N401" s="6" t="str">
        <f>VLOOKUP(A401,Return!A:L,12,0)</f>
        <v>-</v>
      </c>
      <c r="O401" s="39">
        <v>45941.439583333333</v>
      </c>
    </row>
    <row r="402" spans="1:15" x14ac:dyDescent="0.3">
      <c r="A402" s="6">
        <v>8665007762</v>
      </c>
      <c r="B402" s="6">
        <f>VLOOKUP(A402,PG_FORWARD_SETTLED__1[[order_id]:[Customer_Paid]],107,0)</f>
        <v>5701</v>
      </c>
      <c r="C402" s="6">
        <f>VLOOKUP(A402,PG_FORWARD_SETTLED__1[[order_id]:[Commission]],108,0)</f>
        <v>1749.067</v>
      </c>
      <c r="D402" s="6">
        <f>VLOOKUP(A402,PG_FORWARD_SETTLED__1[[#All],[order_id]:[Tax_On_Commission]],109,0)</f>
        <v>30.541</v>
      </c>
      <c r="E402" s="6">
        <f>VLOOKUP(A402,PG_FORWARD_SETTLED__1[#All],110,0)</f>
        <v>71.98</v>
      </c>
      <c r="F402" s="6">
        <f>VLOOKUP(A402,PG_FORWARD_SETTLED__1[#All],111,0)</f>
        <v>636.27100000000007</v>
      </c>
      <c r="G402" s="6">
        <f>VLOOKUP(A402,PG_FORWARD_SETTLED__1[#All],112,0)</f>
        <v>3849.4119999999998</v>
      </c>
      <c r="H402" s="6">
        <f t="shared" si="58"/>
        <v>3213.1409999999996</v>
      </c>
      <c r="I402" s="6">
        <f t="shared" si="59"/>
        <v>1851.5880000000002</v>
      </c>
      <c r="J402" s="5">
        <v>0</v>
      </c>
      <c r="K402" s="6" t="s">
        <v>1480</v>
      </c>
      <c r="L402" s="8">
        <v>3849.4119999999998</v>
      </c>
      <c r="M402" s="6" t="s">
        <v>1478</v>
      </c>
      <c r="N402" s="6"/>
      <c r="O402" s="39">
        <v>45913.450694444444</v>
      </c>
    </row>
    <row r="403" spans="1:15" x14ac:dyDescent="0.3">
      <c r="A403" s="6">
        <v>8682620190</v>
      </c>
      <c r="B403" s="6">
        <f>VLOOKUP(A403,PG_FORWARD_SETTLED__1[[order_id]:[Customer_Paid]],107,0)</f>
        <v>3563.99</v>
      </c>
      <c r="C403" s="6">
        <f>VLOOKUP(A403,PG_FORWARD_SETTLED__1[[order_id]:[Commission]],108,0)</f>
        <v>883.15700000000004</v>
      </c>
      <c r="D403" s="6">
        <f>VLOOKUP(A403,PG_FORWARD_SETTLED__1[[#All],[order_id]:[Tax_On_Commission]],109,0)</f>
        <v>19.093</v>
      </c>
      <c r="E403" s="6">
        <f>VLOOKUP(A403,PG_FORWARD_SETTLED__1[#All],110,0)</f>
        <v>71.98</v>
      </c>
      <c r="F403" s="6">
        <f>VLOOKUP(A403,PG_FORWARD_SETTLED__1[#All],111,0)</f>
        <v>397.77100000000002</v>
      </c>
      <c r="G403" s="6">
        <f>VLOOKUP(A403,PG_FORWARD_SETTLED__1[#All],112,0)</f>
        <v>2589.7599999999998</v>
      </c>
      <c r="H403" s="6">
        <f t="shared" si="58"/>
        <v>2191.9889999999996</v>
      </c>
      <c r="I403" s="6">
        <f t="shared" si="59"/>
        <v>974.23</v>
      </c>
      <c r="J403" s="5">
        <v>0</v>
      </c>
      <c r="K403" s="6" t="s">
        <v>1480</v>
      </c>
      <c r="L403" s="8">
        <v>2589.7599999999998</v>
      </c>
      <c r="M403" s="6" t="s">
        <v>1478</v>
      </c>
      <c r="N403" s="6"/>
      <c r="O403" s="39">
        <v>45919.79791666667</v>
      </c>
    </row>
    <row r="404" spans="1:15" x14ac:dyDescent="0.3">
      <c r="A404" s="6">
        <v>8687890011</v>
      </c>
      <c r="B404" s="6">
        <f>VLOOKUP(A404,PG_FORWARD_SETTLED__1[[order_id]:[Customer_Paid]],107,0)</f>
        <v>4219</v>
      </c>
      <c r="C404" s="6">
        <f>VLOOKUP(A404,PG_FORWARD_SETTLED__1[[order_id]:[Commission]],108,0)</f>
        <v>1045.4680000000001</v>
      </c>
      <c r="D404" s="6">
        <f>VLOOKUP(A404,PG_FORWARD_SETTLED__1[[#All],[order_id]:[Tax_On_Commission]],109,0)</f>
        <v>21.451999999999998</v>
      </c>
      <c r="E404" s="6">
        <f>VLOOKUP(A404,PG_FORWARD_SETTLED__1[#All],110,0)</f>
        <v>71.98</v>
      </c>
      <c r="F404" s="6">
        <f>VLOOKUP(A404,PG_FORWARD_SETTLED__1[#All],111,0)</f>
        <v>661.45699999999999</v>
      </c>
      <c r="G404" s="6">
        <f>VLOOKUP(A404,PG_FORWARD_SETTLED__1[#All],112,0)</f>
        <v>3080.1</v>
      </c>
      <c r="H404" s="6">
        <f t="shared" si="58"/>
        <v>2418.643</v>
      </c>
      <c r="I404" s="6">
        <f t="shared" si="59"/>
        <v>1138.9000000000001</v>
      </c>
      <c r="J404" s="6">
        <f>VLOOKUP(A404,PG_Reverse_Settled__1[#All],103,0)</f>
        <v>107.38</v>
      </c>
      <c r="K404" s="6">
        <f t="shared" ref="K404:K405" si="61">G404+E404+J404</f>
        <v>3259.46</v>
      </c>
      <c r="L404" s="7">
        <v>-179.36000000000013</v>
      </c>
      <c r="M404" s="6" t="s">
        <v>1479</v>
      </c>
      <c r="N404" s="6" t="str">
        <f>VLOOKUP(A404,Return!A:L,12,0)</f>
        <v>Size too small</v>
      </c>
      <c r="O404" s="39">
        <v>45922.443055555559</v>
      </c>
    </row>
    <row r="405" spans="1:15" x14ac:dyDescent="0.3">
      <c r="A405" s="6">
        <v>8666747268</v>
      </c>
      <c r="B405" s="6">
        <f>VLOOKUP(A405,PG_FORWARD_SETTLED__1[[order_id]:[Customer_Paid]],107,0)</f>
        <v>2594</v>
      </c>
      <c r="C405" s="6">
        <f>VLOOKUP(A405,PG_FORWARD_SETTLED__1[[order_id]:[Commission]],108,0)</f>
        <v>550.96600000000001</v>
      </c>
      <c r="D405" s="6">
        <f>VLOOKUP(A405,PG_FORWARD_SETTLED__1[[#All],[order_id]:[Tax_On_Commission]],109,0)</f>
        <v>13.896000000000001</v>
      </c>
      <c r="E405" s="6">
        <f>VLOOKUP(A405,PG_FORWARD_SETTLED__1[#All],110,0)</f>
        <v>71.98</v>
      </c>
      <c r="F405" s="6">
        <f>VLOOKUP(A405,PG_FORWARD_SETTLED__1[#All],111,0)</f>
        <v>289.51</v>
      </c>
      <c r="G405" s="6">
        <f>VLOOKUP(A405,PG_FORWARD_SETTLED__1[#All],112,0)</f>
        <v>1957.1580000000001</v>
      </c>
      <c r="H405" s="6">
        <f t="shared" si="58"/>
        <v>1667.6480000000001</v>
      </c>
      <c r="I405" s="6">
        <f t="shared" si="59"/>
        <v>636.84199999999987</v>
      </c>
      <c r="J405" s="6">
        <f>VLOOKUP(A405,PG_Reverse_Settled__1[#All],103,0)</f>
        <v>197.06</v>
      </c>
      <c r="K405" s="6">
        <f t="shared" si="61"/>
        <v>2226.1980000000003</v>
      </c>
      <c r="L405" s="7">
        <v>-269.04000000000019</v>
      </c>
      <c r="M405" s="6" t="s">
        <v>1479</v>
      </c>
      <c r="N405" s="6" t="str">
        <f>VLOOKUP(A405,Return!A:L,12,0)</f>
        <v>I did not like the fit</v>
      </c>
      <c r="O405" s="39">
        <v>45913.771527777775</v>
      </c>
    </row>
    <row r="406" spans="1:15" x14ac:dyDescent="0.3">
      <c r="A406" s="6">
        <v>8737587326</v>
      </c>
      <c r="B406" s="6">
        <f>VLOOKUP(A406,PG_FORWARD_SETTLED__1[[order_id]:[Customer_Paid]],107,0)</f>
        <v>5366</v>
      </c>
      <c r="C406" s="6">
        <f>VLOOKUP(A406,PG_FORWARD_SETTLED__1[[order_id]:[Commission]],108,0)</f>
        <v>1709.6079999999999</v>
      </c>
      <c r="D406" s="6">
        <f>VLOOKUP(A406,PG_FORWARD_SETTLED__1[[#All],[order_id]:[Tax_On_Commission]],109,0)</f>
        <v>27.283999999999999</v>
      </c>
      <c r="E406" s="6">
        <f>VLOOKUP(A406,PG_FORWARD_SETTLED__1[#All],110,0)</f>
        <v>71.98</v>
      </c>
      <c r="F406" s="6">
        <f>VLOOKUP(A406,PG_FORWARD_SETTLED__1[#All],111,0)</f>
        <v>841.27699999999993</v>
      </c>
      <c r="G406" s="6">
        <f>VLOOKUP(A406,PG_FORWARD_SETTLED__1[#All],112,0)</f>
        <v>3557.1279999999997</v>
      </c>
      <c r="H406" s="6">
        <f t="shared" si="58"/>
        <v>2715.8509999999997</v>
      </c>
      <c r="I406" s="6">
        <f t="shared" si="59"/>
        <v>1808.8720000000003</v>
      </c>
      <c r="J406" s="5">
        <v>0</v>
      </c>
      <c r="K406" s="6" t="s">
        <v>1480</v>
      </c>
      <c r="L406" s="8">
        <v>3557.1279999999997</v>
      </c>
      <c r="M406" s="6" t="s">
        <v>1478</v>
      </c>
      <c r="N406" s="6"/>
      <c r="O406" s="39">
        <v>45936.454861111109</v>
      </c>
    </row>
    <row r="407" spans="1:15" x14ac:dyDescent="0.3">
      <c r="A407" s="6">
        <v>8736102971</v>
      </c>
      <c r="B407" s="6">
        <f>VLOOKUP(A407,PG_FORWARD_SETTLED__1[[order_id]:[Customer_Paid]],107,0)</f>
        <v>2951.99</v>
      </c>
      <c r="C407" s="6">
        <f>VLOOKUP(A407,PG_FORWARD_SETTLED__1[[order_id]:[Commission]],108,0)</f>
        <v>627.00300000000004</v>
      </c>
      <c r="D407" s="6">
        <f>VLOOKUP(A407,PG_FORWARD_SETTLED__1[[#All],[order_id]:[Tax_On_Commission]],109,0)</f>
        <v>15.009999999999998</v>
      </c>
      <c r="E407" s="6">
        <f>VLOOKUP(A407,PG_FORWARD_SETTLED__1[#All],110,0)</f>
        <v>71.98</v>
      </c>
      <c r="F407" s="6">
        <f>VLOOKUP(A407,PG_FORWARD_SETTLED__1[#All],111,0)</f>
        <v>462.80799999999999</v>
      </c>
      <c r="G407" s="6">
        <f>VLOOKUP(A407,PG_FORWARD_SETTLED__1[#All],112,0)</f>
        <v>2237.9969999999994</v>
      </c>
      <c r="H407" s="6">
        <f t="shared" si="58"/>
        <v>1775.1889999999994</v>
      </c>
      <c r="I407" s="6">
        <f t="shared" si="59"/>
        <v>713.99300000000039</v>
      </c>
      <c r="J407" s="5">
        <v>0</v>
      </c>
      <c r="K407" s="6" t="s">
        <v>1480</v>
      </c>
      <c r="L407" s="8">
        <v>2237.9969999999994</v>
      </c>
      <c r="M407" s="6" t="s">
        <v>1478</v>
      </c>
      <c r="N407" s="6"/>
      <c r="O407" s="39">
        <v>45935.731249999997</v>
      </c>
    </row>
    <row r="408" spans="1:15" x14ac:dyDescent="0.3">
      <c r="A408" s="6">
        <v>8740468523</v>
      </c>
      <c r="B408" s="6">
        <f>VLOOKUP(A408,PG_FORWARD_SETTLED__1[[order_id]:[Customer_Paid]],107,0)</f>
        <v>391</v>
      </c>
      <c r="C408" s="6">
        <f>VLOOKUP(A408,PG_FORWARD_SETTLED__1[[order_id]:[Commission]],108,0)</f>
        <v>9.2279999999999998</v>
      </c>
      <c r="D408" s="6">
        <f>VLOOKUP(A408,PG_FORWARD_SETTLED__1[[#All],[order_id]:[Tax_On_Commission]],109,0)</f>
        <v>2.234</v>
      </c>
      <c r="E408" s="6">
        <f>VLOOKUP(A408,PG_FORWARD_SETTLED__1[#All],110,0)</f>
        <v>31.86</v>
      </c>
      <c r="F408" s="6">
        <f>VLOOKUP(A408,PG_FORWARD_SETTLED__1[#All],111,0)</f>
        <v>20.481999999999999</v>
      </c>
      <c r="G408" s="6">
        <f>VLOOKUP(A408,PG_FORWARD_SETTLED__1[#All],112,0)</f>
        <v>347.678</v>
      </c>
      <c r="H408" s="6">
        <f t="shared" si="58"/>
        <v>327.19600000000003</v>
      </c>
      <c r="I408" s="6">
        <f t="shared" si="59"/>
        <v>43.322000000000003</v>
      </c>
      <c r="J408" s="6">
        <f>VLOOKUP(A408,PG_Reverse_Settled__1[#All],103,0)</f>
        <v>197.06</v>
      </c>
      <c r="K408" s="6">
        <f>G408+E408+J408</f>
        <v>576.59799999999996</v>
      </c>
      <c r="L408" s="7">
        <v>-228.91999999999996</v>
      </c>
      <c r="M408" s="6" t="s">
        <v>1479</v>
      </c>
      <c r="N408" s="6" t="str">
        <f>VLOOKUP(A408,Return!A:L,12,0)</f>
        <v>I did not like the fit</v>
      </c>
      <c r="O408" s="39">
        <v>45937.797222222223</v>
      </c>
    </row>
    <row r="409" spans="1:15" x14ac:dyDescent="0.3">
      <c r="A409" s="6">
        <v>8728627479</v>
      </c>
      <c r="B409" s="6">
        <f>VLOOKUP(A409,PG_FORWARD_SETTLED__1[[order_id]:[Customer_Paid]],107,0)</f>
        <v>1079</v>
      </c>
      <c r="C409" s="6">
        <f>VLOOKUP(A409,PG_FORWARD_SETTLED__1[[order_id]:[Commission]],108,0)</f>
        <v>280.108</v>
      </c>
      <c r="D409" s="6">
        <f>VLOOKUP(A409,PG_FORWARD_SETTLED__1[[#All],[order_id]:[Tax_On_Commission]],109,0)</f>
        <v>6.1660000000000004</v>
      </c>
      <c r="E409" s="6">
        <f>VLOOKUP(A409,PG_FORWARD_SETTLED__1[#All],110,0)</f>
        <v>53.1</v>
      </c>
      <c r="F409" s="6">
        <f>VLOOKUP(A409,PG_FORWARD_SETTLED__1[#All],111,0)</f>
        <v>56.518000000000001</v>
      </c>
      <c r="G409" s="6">
        <f>VLOOKUP(A409,PG_FORWARD_SETTLED__1[#All],112,0)</f>
        <v>739.62599999999998</v>
      </c>
      <c r="H409" s="6">
        <f t="shared" si="58"/>
        <v>683.10799999999995</v>
      </c>
      <c r="I409" s="6">
        <f t="shared" si="59"/>
        <v>339.37400000000002</v>
      </c>
      <c r="J409" s="5">
        <v>0</v>
      </c>
      <c r="K409" s="6" t="s">
        <v>1480</v>
      </c>
      <c r="L409" s="8">
        <v>739.62599999999998</v>
      </c>
      <c r="M409" s="6" t="s">
        <v>1478</v>
      </c>
      <c r="N409" s="6"/>
      <c r="O409" s="39">
        <v>45933.480555555558</v>
      </c>
    </row>
    <row r="410" spans="1:15" x14ac:dyDescent="0.3">
      <c r="A410" s="6">
        <v>8676045557</v>
      </c>
      <c r="B410" s="6">
        <f>VLOOKUP(A410,PG_FORWARD_SETTLED__1[[order_id]:[Customer_Paid]],107,0)</f>
        <v>2494</v>
      </c>
      <c r="C410" s="6">
        <f>VLOOKUP(A410,PG_FORWARD_SETTLED__1[[order_id]:[Commission]],108,0)</f>
        <v>794.58799999999997</v>
      </c>
      <c r="D410" s="6">
        <f>VLOOKUP(A410,PG_FORWARD_SETTLED__1[[#All],[order_id]:[Tax_On_Commission]],109,0)</f>
        <v>13.361000000000001</v>
      </c>
      <c r="E410" s="6">
        <f>VLOOKUP(A410,PG_FORWARD_SETTLED__1[#All],110,0)</f>
        <v>71.98</v>
      </c>
      <c r="F410" s="6">
        <f>VLOOKUP(A410,PG_FORWARD_SETTLED__1[#All],111,0)</f>
        <v>278.34399999999999</v>
      </c>
      <c r="G410" s="6">
        <f>VLOOKUP(A410,PG_FORWARD_SETTLED__1[#All],112,0)</f>
        <v>1614.0709999999999</v>
      </c>
      <c r="H410" s="6">
        <f t="shared" si="58"/>
        <v>1335.7269999999999</v>
      </c>
      <c r="I410" s="6">
        <f t="shared" si="59"/>
        <v>879.92900000000009</v>
      </c>
      <c r="J410" s="5">
        <v>0</v>
      </c>
      <c r="K410" s="6" t="s">
        <v>1480</v>
      </c>
      <c r="L410" s="8">
        <v>1614.0709999999999</v>
      </c>
      <c r="M410" s="6" t="s">
        <v>1478</v>
      </c>
      <c r="N410" s="6"/>
      <c r="O410" s="39">
        <v>45916.818055555559</v>
      </c>
    </row>
    <row r="411" spans="1:15" x14ac:dyDescent="0.3">
      <c r="A411" s="6">
        <v>8669905946</v>
      </c>
      <c r="B411" s="6">
        <f>VLOOKUP(A411,PG_FORWARD_SETTLED__1[[order_id]:[Customer_Paid]],107,0)</f>
        <v>3544</v>
      </c>
      <c r="C411" s="6">
        <f>VLOOKUP(A411,PG_FORWARD_SETTLED__1[[order_id]:[Commission]],108,0)</f>
        <v>920.02200000000005</v>
      </c>
      <c r="D411" s="6">
        <f>VLOOKUP(A411,PG_FORWARD_SETTLED__1[[#All],[order_id]:[Tax_On_Commission]],109,0)</f>
        <v>18.984999999999999</v>
      </c>
      <c r="E411" s="6">
        <f>VLOOKUP(A411,PG_FORWARD_SETTLED__1[#All],110,0)</f>
        <v>71.98</v>
      </c>
      <c r="F411" s="6">
        <f>VLOOKUP(A411,PG_FORWARD_SETTLED__1[#All],111,0)</f>
        <v>395.53100000000001</v>
      </c>
      <c r="G411" s="6">
        <f>VLOOKUP(A411,PG_FORWARD_SETTLED__1[#All],112,0)</f>
        <v>2533.0129999999999</v>
      </c>
      <c r="H411" s="6">
        <f t="shared" si="58"/>
        <v>2137.482</v>
      </c>
      <c r="I411" s="6">
        <f t="shared" si="59"/>
        <v>1010.9870000000001</v>
      </c>
      <c r="J411" s="5">
        <v>0</v>
      </c>
      <c r="K411" s="6" t="s">
        <v>1480</v>
      </c>
      <c r="L411" s="8">
        <v>2533.0129999999999</v>
      </c>
      <c r="M411" s="6" t="s">
        <v>1478</v>
      </c>
      <c r="N411" s="6"/>
      <c r="O411" s="39">
        <v>45915.47152777778</v>
      </c>
    </row>
    <row r="412" spans="1:15" x14ac:dyDescent="0.3">
      <c r="A412" s="6">
        <v>8681010160</v>
      </c>
      <c r="B412" s="6">
        <f>VLOOKUP(A412,PG_FORWARD_SETTLED__1[[order_id]:[Customer_Paid]],107,0)</f>
        <v>3629</v>
      </c>
      <c r="C412" s="6">
        <f>VLOOKUP(A412,PG_FORWARD_SETTLED__1[[order_id]:[Commission]],108,0)</f>
        <v>1156.1990000000001</v>
      </c>
      <c r="D412" s="6">
        <f>VLOOKUP(A412,PG_FORWARD_SETTLED__1[[#All],[order_id]:[Tax_On_Commission]],109,0)</f>
        <v>19.441000000000003</v>
      </c>
      <c r="E412" s="6">
        <f>VLOOKUP(A412,PG_FORWARD_SETTLED__1[#All],110,0)</f>
        <v>71.98</v>
      </c>
      <c r="F412" s="6">
        <f>VLOOKUP(A412,PG_FORWARD_SETTLED__1[#All],111,0)</f>
        <v>405.02100000000002</v>
      </c>
      <c r="G412" s="6">
        <f>VLOOKUP(A412,PG_FORWARD_SETTLED__1[#All],112,0)</f>
        <v>2381.38</v>
      </c>
      <c r="H412" s="6">
        <f t="shared" si="58"/>
        <v>1976.3590000000002</v>
      </c>
      <c r="I412" s="6">
        <f t="shared" si="59"/>
        <v>1247.6199999999999</v>
      </c>
      <c r="J412" s="6">
        <f>VLOOKUP(A412,PG_Reverse_Settled__1[#All],103,0)</f>
        <v>197.06</v>
      </c>
      <c r="K412" s="6">
        <f t="shared" ref="K412:K413" si="62">G412+E412+J412</f>
        <v>2650.42</v>
      </c>
      <c r="L412" s="7">
        <v>-269.03999999999996</v>
      </c>
      <c r="M412" s="6" t="s">
        <v>1479</v>
      </c>
      <c r="N412" s="6" t="str">
        <f>VLOOKUP(A412,Return!A:L,12,0)</f>
        <v>-</v>
      </c>
      <c r="O412" s="39">
        <v>45918.802083333336</v>
      </c>
    </row>
    <row r="413" spans="1:15" x14ac:dyDescent="0.3">
      <c r="A413" s="6">
        <v>8699000629</v>
      </c>
      <c r="B413" s="6">
        <f>VLOOKUP(A413,PG_FORWARD_SETTLED__1[[order_id]:[Customer_Paid]],107,0)</f>
        <v>3154</v>
      </c>
      <c r="C413" s="6">
        <f>VLOOKUP(A413,PG_FORWARD_SETTLED__1[[order_id]:[Commission]],108,0)</f>
        <v>669.91</v>
      </c>
      <c r="D413" s="6">
        <f>VLOOKUP(A413,PG_FORWARD_SETTLED__1[[#All],[order_id]:[Tax_On_Commission]],109,0)</f>
        <v>16.036999999999999</v>
      </c>
      <c r="E413" s="6">
        <f>VLOOKUP(A413,PG_FORWARD_SETTLED__1[#All],110,0)</f>
        <v>71.98</v>
      </c>
      <c r="F413" s="6">
        <f>VLOOKUP(A413,PG_FORWARD_SETTLED__1[#All],111,0)</f>
        <v>494.48399999999998</v>
      </c>
      <c r="G413" s="6">
        <f>VLOOKUP(A413,PG_FORWARD_SETTLED__1[#All],112,0)</f>
        <v>2396.0730000000003</v>
      </c>
      <c r="H413" s="6">
        <f t="shared" si="58"/>
        <v>1901.5890000000004</v>
      </c>
      <c r="I413" s="6">
        <f t="shared" si="59"/>
        <v>757.92699999999968</v>
      </c>
      <c r="J413" s="6">
        <f>VLOOKUP(A413,PG_Reverse_Settled__1[#All],103,0)</f>
        <v>197.06</v>
      </c>
      <c r="K413" s="6">
        <f t="shared" si="62"/>
        <v>2665.1130000000003</v>
      </c>
      <c r="L413" s="7">
        <v>-269.03999999999996</v>
      </c>
      <c r="M413" s="6" t="s">
        <v>1479</v>
      </c>
      <c r="N413" s="6" t="str">
        <f>VLOOKUP(A413,Return!A:L,12,0)</f>
        <v>I did not like the fit</v>
      </c>
      <c r="O413" s="39">
        <v>45923.446527777778</v>
      </c>
    </row>
    <row r="414" spans="1:15" x14ac:dyDescent="0.3">
      <c r="A414" s="6">
        <v>8705467229</v>
      </c>
      <c r="B414" s="6">
        <f>VLOOKUP(A414,PG_FORWARD_SETTLED__1[[order_id]:[Customer_Paid]],107,0)</f>
        <v>2031.99</v>
      </c>
      <c r="C414" s="6">
        <f>VLOOKUP(A414,PG_FORWARD_SETTLED__1[[order_id]:[Commission]],108,0)</f>
        <v>647.39200000000005</v>
      </c>
      <c r="D414" s="6">
        <f>VLOOKUP(A414,PG_FORWARD_SETTLED__1[[#All],[order_id]:[Tax_On_Commission]],109,0)</f>
        <v>11.611000000000001</v>
      </c>
      <c r="E414" s="6">
        <f>VLOOKUP(A414,PG_FORWARD_SETTLED__1[#All],110,0)</f>
        <v>71.98</v>
      </c>
      <c r="F414" s="6">
        <f>VLOOKUP(A414,PG_FORWARD_SETTLED__1[#All],111,0)</f>
        <v>106.43600000000001</v>
      </c>
      <c r="G414" s="6">
        <f>VLOOKUP(A414,PG_FORWARD_SETTLED__1[#All],112,0)</f>
        <v>1301.0069999999998</v>
      </c>
      <c r="H414" s="6">
        <f t="shared" si="58"/>
        <v>1194.5709999999999</v>
      </c>
      <c r="I414" s="6">
        <f t="shared" si="59"/>
        <v>730.98300000000017</v>
      </c>
      <c r="J414" s="5">
        <v>0</v>
      </c>
      <c r="K414" s="6" t="s">
        <v>1480</v>
      </c>
      <c r="L414" s="8">
        <v>1301.0069999999998</v>
      </c>
      <c r="M414" s="6" t="s">
        <v>1478</v>
      </c>
      <c r="N414" s="6"/>
      <c r="O414" s="39">
        <v>45924.787499999999</v>
      </c>
    </row>
    <row r="415" spans="1:15" x14ac:dyDescent="0.3">
      <c r="A415" s="6">
        <v>8729584913</v>
      </c>
      <c r="B415" s="6">
        <f>VLOOKUP(A415,PG_FORWARD_SETTLED__1[[order_id]:[Customer_Paid]],107,0)</f>
        <v>3169</v>
      </c>
      <c r="C415" s="6">
        <f>VLOOKUP(A415,PG_FORWARD_SETTLED__1[[order_id]:[Commission]],108,0)</f>
        <v>785.27800000000002</v>
      </c>
      <c r="D415" s="6">
        <f>VLOOKUP(A415,PG_FORWARD_SETTLED__1[[#All],[order_id]:[Tax_On_Commission]],109,0)</f>
        <v>16.114000000000001</v>
      </c>
      <c r="E415" s="6">
        <f>VLOOKUP(A415,PG_FORWARD_SETTLED__1[#All],110,0)</f>
        <v>71.98</v>
      </c>
      <c r="F415" s="6">
        <f>VLOOKUP(A415,PG_FORWARD_SETTLED__1[#All],111,0)</f>
        <v>496.83800000000002</v>
      </c>
      <c r="G415" s="6">
        <f>VLOOKUP(A415,PG_FORWARD_SETTLED__1[#All],112,0)</f>
        <v>2295.6279999999997</v>
      </c>
      <c r="H415" s="6">
        <f t="shared" si="58"/>
        <v>1798.7899999999997</v>
      </c>
      <c r="I415" s="6">
        <f t="shared" si="59"/>
        <v>873.3720000000003</v>
      </c>
      <c r="J415" s="5">
        <v>0</v>
      </c>
      <c r="K415" s="6" t="s">
        <v>1480</v>
      </c>
      <c r="L415" s="8">
        <v>2295.6279999999997</v>
      </c>
      <c r="M415" s="6" t="s">
        <v>1478</v>
      </c>
      <c r="N415" s="6"/>
      <c r="O415" s="39">
        <v>45933.480555555558</v>
      </c>
    </row>
    <row r="416" spans="1:15" x14ac:dyDescent="0.3">
      <c r="A416" s="6">
        <v>8673323216</v>
      </c>
      <c r="B416" s="6">
        <f>VLOOKUP(A416,PG_FORWARD_SETTLED__1[[order_id]:[Customer_Paid]],107,0)</f>
        <v>2993.98</v>
      </c>
      <c r="C416" s="6">
        <f>VLOOKUP(A416,PG_FORWARD_SETTLED__1[[order_id]:[Commission]],108,0)</f>
        <v>635.92100000000005</v>
      </c>
      <c r="D416" s="6">
        <f>VLOOKUP(A416,PG_FORWARD_SETTLED__1[[#All],[order_id]:[Tax_On_Commission]],109,0)</f>
        <v>16.039000000000001</v>
      </c>
      <c r="E416" s="6">
        <f>VLOOKUP(A416,PG_FORWARD_SETTLED__1[#All],110,0)</f>
        <v>71.98</v>
      </c>
      <c r="F416" s="6">
        <f>VLOOKUP(A416,PG_FORWARD_SETTLED__1[#All],111,0)</f>
        <v>334.14599999999996</v>
      </c>
      <c r="G416" s="6">
        <f>VLOOKUP(A416,PG_FORWARD_SETTLED__1[#All],112,0)</f>
        <v>2270.04</v>
      </c>
      <c r="H416" s="6">
        <f t="shared" si="58"/>
        <v>1935.894</v>
      </c>
      <c r="I416" s="6">
        <f t="shared" si="59"/>
        <v>723.94</v>
      </c>
      <c r="J416" s="5">
        <v>0</v>
      </c>
      <c r="K416" s="6" t="s">
        <v>1480</v>
      </c>
      <c r="L416" s="8">
        <v>2270.04</v>
      </c>
      <c r="M416" s="6" t="s">
        <v>1478</v>
      </c>
      <c r="N416" s="6"/>
      <c r="O416" s="39">
        <v>45916.459722222222</v>
      </c>
    </row>
    <row r="417" spans="1:15" x14ac:dyDescent="0.3">
      <c r="A417" s="6">
        <v>8676687007</v>
      </c>
      <c r="B417" s="6">
        <f>VLOOKUP(A417,PG_FORWARD_SETTLED__1[[order_id]:[Customer_Paid]],107,0)</f>
        <v>1149</v>
      </c>
      <c r="C417" s="6">
        <f>VLOOKUP(A417,PG_FORWARD_SETTLED__1[[order_id]:[Commission]],108,0)</f>
        <v>366.07100000000003</v>
      </c>
      <c r="D417" s="6">
        <f>VLOOKUP(A417,PG_FORWARD_SETTLED__1[[#All],[order_id]:[Tax_On_Commission]],109,0)</f>
        <v>6.1549999999999994</v>
      </c>
      <c r="E417" s="6">
        <f>VLOOKUP(A417,PG_FORWARD_SETTLED__1[#All],110,0)</f>
        <v>53.1</v>
      </c>
      <c r="F417" s="6">
        <f>VLOOKUP(A417,PG_FORWARD_SETTLED__1[#All],111,0)</f>
        <v>128.239</v>
      </c>
      <c r="G417" s="6">
        <f>VLOOKUP(A417,PG_FORWARD_SETTLED__1[#All],112,0)</f>
        <v>723.67399999999998</v>
      </c>
      <c r="H417" s="6">
        <f t="shared" si="58"/>
        <v>595.43499999999995</v>
      </c>
      <c r="I417" s="6">
        <f t="shared" si="59"/>
        <v>425.32600000000002</v>
      </c>
      <c r="J417" s="5">
        <v>0</v>
      </c>
      <c r="K417" s="6" t="s">
        <v>1480</v>
      </c>
      <c r="L417" s="8">
        <v>723.67399999999998</v>
      </c>
      <c r="M417" s="6" t="s">
        <v>1478</v>
      </c>
      <c r="N417" s="6"/>
      <c r="O417" s="39">
        <v>45917.434027777781</v>
      </c>
    </row>
    <row r="418" spans="1:15" x14ac:dyDescent="0.3">
      <c r="A418" s="6">
        <v>8686513129</v>
      </c>
      <c r="B418" s="6">
        <f>VLOOKUP(A418,PG_FORWARD_SETTLED__1[[order_id]:[Customer_Paid]],107,0)</f>
        <v>2417</v>
      </c>
      <c r="C418" s="6">
        <f>VLOOKUP(A418,PG_FORWARD_SETTLED__1[[order_id]:[Commission]],108,0)</f>
        <v>627.45299999999997</v>
      </c>
      <c r="D418" s="6">
        <f>VLOOKUP(A418,PG_FORWARD_SETTLED__1[[#All],[order_id]:[Tax_On_Commission]],109,0)</f>
        <v>12.947999999999999</v>
      </c>
      <c r="E418" s="6">
        <f>VLOOKUP(A418,PG_FORWARD_SETTLED__1[#All],110,0)</f>
        <v>71.98</v>
      </c>
      <c r="F418" s="6">
        <f>VLOOKUP(A418,PG_FORWARD_SETTLED__1[#All],111,0)</f>
        <v>269.75</v>
      </c>
      <c r="G418" s="6">
        <f>VLOOKUP(A418,PG_FORWARD_SETTLED__1[#All],112,0)</f>
        <v>1704.6189999999999</v>
      </c>
      <c r="H418" s="6">
        <f t="shared" si="58"/>
        <v>1434.8689999999999</v>
      </c>
      <c r="I418" s="6">
        <f t="shared" si="59"/>
        <v>712.38100000000009</v>
      </c>
      <c r="J418" s="5">
        <v>0</v>
      </c>
      <c r="K418" s="6" t="s">
        <v>1480</v>
      </c>
      <c r="L418" s="8">
        <v>1704.6189999999999</v>
      </c>
      <c r="M418" s="6" t="s">
        <v>1478</v>
      </c>
      <c r="N418" s="6"/>
      <c r="O418" s="39">
        <v>45920.538888888892</v>
      </c>
    </row>
    <row r="419" spans="1:15" x14ac:dyDescent="0.3">
      <c r="A419" s="6">
        <v>8746708094</v>
      </c>
      <c r="B419" s="6">
        <f>VLOOKUP(A419,PG_FORWARD_SETTLED__1[[order_id]:[Customer_Paid]],107,0)</f>
        <v>4219</v>
      </c>
      <c r="C419" s="6">
        <f>VLOOKUP(A419,PG_FORWARD_SETTLED__1[[order_id]:[Commission]],108,0)</f>
        <v>1045.4680000000001</v>
      </c>
      <c r="D419" s="6">
        <f>VLOOKUP(A419,PG_FORWARD_SETTLED__1[[#All],[order_id]:[Tax_On_Commission]],109,0)</f>
        <v>21.451999999999998</v>
      </c>
      <c r="E419" s="6">
        <f>VLOOKUP(A419,PG_FORWARD_SETTLED__1[#All],110,0)</f>
        <v>71.98</v>
      </c>
      <c r="F419" s="6">
        <f>VLOOKUP(A419,PG_FORWARD_SETTLED__1[#All],111,0)</f>
        <v>661.45699999999999</v>
      </c>
      <c r="G419" s="6">
        <f>VLOOKUP(A419,PG_FORWARD_SETTLED__1[#All],112,0)</f>
        <v>3080.1</v>
      </c>
      <c r="H419" s="6">
        <f t="shared" si="58"/>
        <v>2418.643</v>
      </c>
      <c r="I419" s="6">
        <f t="shared" si="59"/>
        <v>1138.9000000000001</v>
      </c>
      <c r="J419" s="6">
        <f>VLOOKUP(A419,PG_Reverse_Settled__1[#All],103,0)</f>
        <v>197.06</v>
      </c>
      <c r="K419" s="6">
        <f>G419+E419+J419</f>
        <v>3349.14</v>
      </c>
      <c r="L419" s="7">
        <v>-269.03999999999996</v>
      </c>
      <c r="M419" s="6" t="s">
        <v>1479</v>
      </c>
      <c r="N419" s="6" t="str">
        <f>VLOOKUP(A419,Return!A:L,12,0)</f>
        <v>I did not like the fit</v>
      </c>
      <c r="O419" s="39">
        <v>45940.808333333334</v>
      </c>
    </row>
    <row r="420" spans="1:15" x14ac:dyDescent="0.3">
      <c r="A420" s="6">
        <v>8744334418</v>
      </c>
      <c r="B420" s="6">
        <f>VLOOKUP(A420,PG_FORWARD_SETTLED__1[[order_id]:[Customer_Paid]],107,0)</f>
        <v>3955</v>
      </c>
      <c r="C420" s="6">
        <f>VLOOKUP(A420,PG_FORWARD_SETTLED__1[[order_id]:[Commission]],108,0)</f>
        <v>980.04899999999998</v>
      </c>
      <c r="D420" s="6">
        <f>VLOOKUP(A420,PG_FORWARD_SETTLED__1[[#All],[order_id]:[Tax_On_Commission]],109,0)</f>
        <v>20.11</v>
      </c>
      <c r="E420" s="6">
        <f>VLOOKUP(A420,PG_FORWARD_SETTLED__1[#All],110,0)</f>
        <v>71.98</v>
      </c>
      <c r="F420" s="6">
        <f>VLOOKUP(A420,PG_FORWARD_SETTLED__1[#All],111,0)</f>
        <v>620.05799999999999</v>
      </c>
      <c r="G420" s="6">
        <f>VLOOKUP(A420,PG_FORWARD_SETTLED__1[#All],112,0)</f>
        <v>2882.8609999999999</v>
      </c>
      <c r="H420" s="6">
        <f t="shared" si="58"/>
        <v>2262.8029999999999</v>
      </c>
      <c r="I420" s="6">
        <f t="shared" si="59"/>
        <v>1072.1390000000001</v>
      </c>
      <c r="J420" s="5">
        <v>0</v>
      </c>
      <c r="K420" s="6" t="s">
        <v>1480</v>
      </c>
      <c r="L420" s="8">
        <v>2882.8609999999999</v>
      </c>
      <c r="M420" s="6" t="s">
        <v>1478</v>
      </c>
      <c r="N420" s="6"/>
      <c r="O420" s="39">
        <v>45939.773611111108</v>
      </c>
    </row>
    <row r="421" spans="1:15" x14ac:dyDescent="0.3">
      <c r="A421" s="6">
        <v>8718134379</v>
      </c>
      <c r="B421" s="6">
        <f>VLOOKUP(A421,PG_FORWARD_SETTLED__1[[order_id]:[Customer_Paid]],107,0)</f>
        <v>1340</v>
      </c>
      <c r="C421" s="6">
        <f>VLOOKUP(A421,PG_FORWARD_SETTLED__1[[order_id]:[Commission]],108,0)</f>
        <v>300.428</v>
      </c>
      <c r="D421" s="6">
        <f>VLOOKUP(A421,PG_FORWARD_SETTLED__1[[#All],[order_id]:[Tax_On_Commission]],109,0)</f>
        <v>7.657</v>
      </c>
      <c r="E421" s="6">
        <f>VLOOKUP(A421,PG_FORWARD_SETTLED__1[#All],110,0)</f>
        <v>53.1</v>
      </c>
      <c r="F421" s="6">
        <f>VLOOKUP(A421,PG_FORWARD_SETTLED__1[#All],111,0)</f>
        <v>70.191000000000003</v>
      </c>
      <c r="G421" s="6">
        <f>VLOOKUP(A421,PG_FORWARD_SETTLED__1[#All],112,0)</f>
        <v>978.81500000000017</v>
      </c>
      <c r="H421" s="6">
        <f t="shared" si="58"/>
        <v>908.62400000000014</v>
      </c>
      <c r="I421" s="6">
        <f t="shared" si="59"/>
        <v>361.18499999999983</v>
      </c>
      <c r="J421" s="6">
        <f>VLOOKUP(A421,PG_Reverse_Settled__1[#All],103,0)</f>
        <v>197.06</v>
      </c>
      <c r="K421" s="6">
        <f t="shared" ref="K421:K422" si="63">G421+E421+J421</f>
        <v>1228.9750000000001</v>
      </c>
      <c r="L421" s="7">
        <v>-250.15999999999997</v>
      </c>
      <c r="M421" s="6" t="s">
        <v>1479</v>
      </c>
      <c r="N421" s="6" t="str">
        <f>VLOOKUP(A421,Return!A:L,12,0)</f>
        <v>Product image was better than the actual product</v>
      </c>
      <c r="O421" s="39">
        <v>45930.615277777775</v>
      </c>
    </row>
    <row r="422" spans="1:15" x14ac:dyDescent="0.3">
      <c r="A422" s="6">
        <v>8739426800</v>
      </c>
      <c r="B422" s="6">
        <f>VLOOKUP(A422,PG_FORWARD_SETTLED__1[[order_id]:[Customer_Paid]],107,0)</f>
        <v>3743</v>
      </c>
      <c r="C422" s="6">
        <f>VLOOKUP(A422,PG_FORWARD_SETTLED__1[[order_id]:[Commission]],108,0)</f>
        <v>927.51499999999999</v>
      </c>
      <c r="D422" s="6">
        <f>VLOOKUP(A422,PG_FORWARD_SETTLED__1[[#All],[order_id]:[Tax_On_Commission]],109,0)</f>
        <v>19.032</v>
      </c>
      <c r="E422" s="6">
        <f>VLOOKUP(A422,PG_FORWARD_SETTLED__1[#All],110,0)</f>
        <v>71.98</v>
      </c>
      <c r="F422" s="6">
        <f>VLOOKUP(A422,PG_FORWARD_SETTLED__1[#All],111,0)</f>
        <v>586.83000000000004</v>
      </c>
      <c r="G422" s="6">
        <f>VLOOKUP(A422,PG_FORWARD_SETTLED__1[#All],112,0)</f>
        <v>2724.473</v>
      </c>
      <c r="H422" s="6">
        <f t="shared" si="58"/>
        <v>2137.643</v>
      </c>
      <c r="I422" s="6">
        <f t="shared" si="59"/>
        <v>1018.527</v>
      </c>
      <c r="J422" s="6">
        <f>VLOOKUP(A422,PG_Reverse_Settled__1[#All],103,0)</f>
        <v>197.06</v>
      </c>
      <c r="K422" s="6">
        <f t="shared" si="63"/>
        <v>2993.5129999999999</v>
      </c>
      <c r="L422" s="7">
        <v>-269.03999999999996</v>
      </c>
      <c r="M422" s="6" t="s">
        <v>1479</v>
      </c>
      <c r="N422" s="6" t="str">
        <f>VLOOKUP(A422,Return!A:L,12,0)</f>
        <v>-</v>
      </c>
      <c r="O422" s="39">
        <v>45937.468055555553</v>
      </c>
    </row>
    <row r="423" spans="1:15" x14ac:dyDescent="0.3">
      <c r="A423" s="6">
        <v>8717434404</v>
      </c>
      <c r="B423" s="6">
        <f>VLOOKUP(A423,PG_FORWARD_SETTLED__1[[order_id]:[Customer_Paid]],107,0)</f>
        <v>2951.99</v>
      </c>
      <c r="C423" s="6">
        <f>VLOOKUP(A423,PG_FORWARD_SETTLED__1[[order_id]:[Commission]],108,0)</f>
        <v>627.00300000000004</v>
      </c>
      <c r="D423" s="6">
        <f>VLOOKUP(A423,PG_FORWARD_SETTLED__1[[#All],[order_id]:[Tax_On_Commission]],109,0)</f>
        <v>15.01</v>
      </c>
      <c r="E423" s="6">
        <f>VLOOKUP(A423,PG_FORWARD_SETTLED__1[#All],110,0)</f>
        <v>71.98</v>
      </c>
      <c r="F423" s="6">
        <f>VLOOKUP(A423,PG_FORWARD_SETTLED__1[#All],111,0)</f>
        <v>462.80900000000003</v>
      </c>
      <c r="G423" s="6">
        <f>VLOOKUP(A423,PG_FORWARD_SETTLED__1[#All],112,0)</f>
        <v>2237.9969999999994</v>
      </c>
      <c r="H423" s="6">
        <f t="shared" si="58"/>
        <v>1775.1879999999994</v>
      </c>
      <c r="I423" s="6">
        <f t="shared" si="59"/>
        <v>713.99300000000039</v>
      </c>
      <c r="J423" s="5">
        <v>0</v>
      </c>
      <c r="K423" s="6" t="s">
        <v>1480</v>
      </c>
      <c r="L423" s="8">
        <v>2237.9969999999994</v>
      </c>
      <c r="M423" s="6" t="s">
        <v>1478</v>
      </c>
      <c r="N423" s="6"/>
      <c r="O423" s="39">
        <v>45930.615277777775</v>
      </c>
    </row>
    <row r="424" spans="1:15" x14ac:dyDescent="0.3">
      <c r="A424" s="6">
        <v>8727537312</v>
      </c>
      <c r="B424" s="6">
        <f>VLOOKUP(A424,PG_FORWARD_SETTLED__1[[order_id]:[Customer_Paid]],107,0)</f>
        <v>3104</v>
      </c>
      <c r="C424" s="6">
        <f>VLOOKUP(A424,PG_FORWARD_SETTLED__1[[order_id]:[Commission]],108,0)</f>
        <v>769.17100000000005</v>
      </c>
      <c r="D424" s="6">
        <f>VLOOKUP(A424,PG_FORWARD_SETTLED__1[[#All],[order_id]:[Tax_On_Commission]],109,0)</f>
        <v>15.784000000000001</v>
      </c>
      <c r="E424" s="6">
        <f>VLOOKUP(A424,PG_FORWARD_SETTLED__1[#All],110,0)</f>
        <v>71.98</v>
      </c>
      <c r="F424" s="6">
        <f>VLOOKUP(A424,PG_FORWARD_SETTLED__1[#All],111,0)</f>
        <v>486.64300000000003</v>
      </c>
      <c r="G424" s="6">
        <f>VLOOKUP(A424,PG_FORWARD_SETTLED__1[#All],112,0)</f>
        <v>2247.0649999999996</v>
      </c>
      <c r="H424" s="6">
        <f t="shared" si="58"/>
        <v>1760.4219999999996</v>
      </c>
      <c r="I424" s="6">
        <f t="shared" si="59"/>
        <v>856.9350000000004</v>
      </c>
      <c r="J424" s="5">
        <v>0</v>
      </c>
      <c r="K424" s="6" t="s">
        <v>1480</v>
      </c>
      <c r="L424" s="8">
        <v>2247.0649999999996</v>
      </c>
      <c r="M424" s="6" t="s">
        <v>1478</v>
      </c>
      <c r="N424" s="6"/>
      <c r="O424" s="39">
        <v>45933.480555555558</v>
      </c>
    </row>
    <row r="425" spans="1:15" x14ac:dyDescent="0.3">
      <c r="A425" s="6">
        <v>8670048910</v>
      </c>
      <c r="B425" s="6">
        <f>VLOOKUP(A425,PG_FORWARD_SETTLED__1[[order_id]:[Customer_Paid]],107,0)</f>
        <v>2169</v>
      </c>
      <c r="C425" s="6">
        <f>VLOOKUP(A425,PG_FORWARD_SETTLED__1[[order_id]:[Commission]],108,0)</f>
        <v>691.04300000000001</v>
      </c>
      <c r="D425" s="6">
        <f>VLOOKUP(A425,PG_FORWARD_SETTLED__1[[#All],[order_id]:[Tax_On_Commission]],109,0)</f>
        <v>11.62</v>
      </c>
      <c r="E425" s="6">
        <f>VLOOKUP(A425,PG_FORWARD_SETTLED__1[#All],110,0)</f>
        <v>71.98</v>
      </c>
      <c r="F425" s="6">
        <f>VLOOKUP(A425,PG_FORWARD_SETTLED__1[#All],111,0)</f>
        <v>242.07299999999998</v>
      </c>
      <c r="G425" s="6">
        <f>VLOOKUP(A425,PG_FORWARD_SETTLED__1[#All],112,0)</f>
        <v>1394.357</v>
      </c>
      <c r="H425" s="6">
        <f t="shared" si="58"/>
        <v>1152.2840000000001</v>
      </c>
      <c r="I425" s="6">
        <f t="shared" si="59"/>
        <v>774.64300000000003</v>
      </c>
      <c r="J425" s="5">
        <v>0</v>
      </c>
      <c r="K425" s="6" t="s">
        <v>1480</v>
      </c>
      <c r="L425" s="8">
        <v>1394.357</v>
      </c>
      <c r="M425" s="6" t="s">
        <v>1478</v>
      </c>
      <c r="N425" s="6"/>
      <c r="O425" s="39">
        <v>45915.47152777778</v>
      </c>
    </row>
    <row r="426" spans="1:15" x14ac:dyDescent="0.3">
      <c r="A426" s="6">
        <v>8736676200</v>
      </c>
      <c r="B426" s="6">
        <f>VLOOKUP(A426,PG_FORWARD_SETTLED__1[[order_id]:[Customer_Paid]],107,0)</f>
        <v>4219</v>
      </c>
      <c r="C426" s="6">
        <f>VLOOKUP(A426,PG_FORWARD_SETTLED__1[[order_id]:[Commission]],108,0)</f>
        <v>1045.4680000000001</v>
      </c>
      <c r="D426" s="6">
        <f>VLOOKUP(A426,PG_FORWARD_SETTLED__1[[#All],[order_id]:[Tax_On_Commission]],109,0)</f>
        <v>21.451999999999998</v>
      </c>
      <c r="E426" s="6">
        <f>VLOOKUP(A426,PG_FORWARD_SETTLED__1[#All],110,0)</f>
        <v>71.98</v>
      </c>
      <c r="F426" s="6">
        <f>VLOOKUP(A426,PG_FORWARD_SETTLED__1[#All],111,0)</f>
        <v>661.45699999999999</v>
      </c>
      <c r="G426" s="6">
        <f>VLOOKUP(A426,PG_FORWARD_SETTLED__1[#All],112,0)</f>
        <v>3080.1</v>
      </c>
      <c r="H426" s="6">
        <f t="shared" si="58"/>
        <v>2418.643</v>
      </c>
      <c r="I426" s="6">
        <f t="shared" si="59"/>
        <v>1138.9000000000001</v>
      </c>
      <c r="J426" s="5">
        <v>0</v>
      </c>
      <c r="K426" s="6" t="s">
        <v>1480</v>
      </c>
      <c r="L426" s="8">
        <v>3080.1</v>
      </c>
      <c r="M426" s="6" t="s">
        <v>1478</v>
      </c>
      <c r="N426" s="6"/>
      <c r="O426" s="39">
        <v>45936.454861111109</v>
      </c>
    </row>
    <row r="427" spans="1:15" x14ac:dyDescent="0.3">
      <c r="A427" s="6">
        <v>8677429792</v>
      </c>
      <c r="B427" s="6">
        <f>VLOOKUP(A427,PG_FORWARD_SETTLED__1[[order_id]:[Customer_Paid]],107,0)</f>
        <v>4044.99</v>
      </c>
      <c r="C427" s="6">
        <f>VLOOKUP(A427,PG_FORWARD_SETTLED__1[[order_id]:[Commission]],108,0)</f>
        <v>1288.7339999999999</v>
      </c>
      <c r="D427" s="6">
        <f>VLOOKUP(A427,PG_FORWARD_SETTLED__1[[#All],[order_id]:[Tax_On_Commission]],109,0)</f>
        <v>21.67</v>
      </c>
      <c r="E427" s="6">
        <f>VLOOKUP(A427,PG_FORWARD_SETTLED__1[#All],110,0)</f>
        <v>71.98</v>
      </c>
      <c r="F427" s="6">
        <f>VLOOKUP(A427,PG_FORWARD_SETTLED__1[#All],111,0)</f>
        <v>451.44799999999998</v>
      </c>
      <c r="G427" s="6">
        <f>VLOOKUP(A427,PG_FORWARD_SETTLED__1[#All],112,0)</f>
        <v>2662.6059999999998</v>
      </c>
      <c r="H427" s="6">
        <f t="shared" si="58"/>
        <v>2211.1579999999999</v>
      </c>
      <c r="I427" s="6">
        <f t="shared" si="59"/>
        <v>1382.384</v>
      </c>
      <c r="J427" s="6">
        <f>VLOOKUP(A427,PG_Reverse_Settled__1[#All],103,0)</f>
        <v>197.06</v>
      </c>
      <c r="K427" s="6">
        <f>G427+E427+J427</f>
        <v>2931.6459999999997</v>
      </c>
      <c r="L427" s="7">
        <v>-269.03999999999996</v>
      </c>
      <c r="M427" s="6" t="s">
        <v>1479</v>
      </c>
      <c r="N427" s="6" t="str">
        <f>VLOOKUP(A427,Return!A:L,12,0)</f>
        <v>-</v>
      </c>
      <c r="O427" s="39">
        <v>45917.434027777781</v>
      </c>
    </row>
    <row r="428" spans="1:15" x14ac:dyDescent="0.3">
      <c r="A428" s="6">
        <v>8686993117</v>
      </c>
      <c r="B428" s="6">
        <f>VLOOKUP(A428,PG_FORWARD_SETTLED__1[[order_id]:[Customer_Paid]],107,0)</f>
        <v>3119</v>
      </c>
      <c r="C428" s="6">
        <f>VLOOKUP(A428,PG_FORWARD_SETTLED__1[[order_id]:[Commission]],108,0)</f>
        <v>662.476</v>
      </c>
      <c r="D428" s="6">
        <f>VLOOKUP(A428,PG_FORWARD_SETTLED__1[[#All],[order_id]:[Tax_On_Commission]],109,0)</f>
        <v>16.709</v>
      </c>
      <c r="E428" s="6">
        <f>VLOOKUP(A428,PG_FORWARD_SETTLED__1[#All],110,0)</f>
        <v>71.98</v>
      </c>
      <c r="F428" s="6">
        <f>VLOOKUP(A428,PG_FORWARD_SETTLED__1[#All],111,0)</f>
        <v>348.10399999999998</v>
      </c>
      <c r="G428" s="6">
        <f>VLOOKUP(A428,PG_FORWARD_SETTLED__1[#All],112,0)</f>
        <v>2367.835</v>
      </c>
      <c r="H428" s="6">
        <f t="shared" si="58"/>
        <v>2019.731</v>
      </c>
      <c r="I428" s="6">
        <f t="shared" si="59"/>
        <v>751.16499999999996</v>
      </c>
      <c r="J428" s="5">
        <v>0</v>
      </c>
      <c r="K428" s="6" t="s">
        <v>1480</v>
      </c>
      <c r="L428" s="8">
        <v>2367.835</v>
      </c>
      <c r="M428" s="6" t="s">
        <v>1478</v>
      </c>
      <c r="N428" s="6"/>
      <c r="O428" s="39">
        <v>45920.575694444444</v>
      </c>
    </row>
    <row r="429" spans="1:15" x14ac:dyDescent="0.3">
      <c r="A429" s="6">
        <v>8738668337</v>
      </c>
      <c r="B429" s="6">
        <f>VLOOKUP(A429,PG_FORWARD_SETTLED__1[[order_id]:[Customer_Paid]],107,0)</f>
        <v>3294</v>
      </c>
      <c r="C429" s="6">
        <f>VLOOKUP(A429,PG_FORWARD_SETTLED__1[[order_id]:[Commission]],108,0)</f>
        <v>816.25300000000004</v>
      </c>
      <c r="D429" s="6">
        <f>VLOOKUP(A429,PG_FORWARD_SETTLED__1[[#All],[order_id]:[Tax_On_Commission]],109,0)</f>
        <v>16.75</v>
      </c>
      <c r="E429" s="6">
        <f>VLOOKUP(A429,PG_FORWARD_SETTLED__1[#All],110,0)</f>
        <v>71.98</v>
      </c>
      <c r="F429" s="6">
        <f>VLOOKUP(A429,PG_FORWARD_SETTLED__1[#All],111,0)</f>
        <v>516.43799999999999</v>
      </c>
      <c r="G429" s="6">
        <f>VLOOKUP(A429,PG_FORWARD_SETTLED__1[#All],112,0)</f>
        <v>2389.0169999999998</v>
      </c>
      <c r="H429" s="6">
        <f t="shared" si="58"/>
        <v>1872.5789999999997</v>
      </c>
      <c r="I429" s="6">
        <f t="shared" si="59"/>
        <v>904.98300000000017</v>
      </c>
      <c r="J429" s="6">
        <f>VLOOKUP(A429,PG_Reverse_Settled__1[#All],103,0)</f>
        <v>107.38</v>
      </c>
      <c r="K429" s="6">
        <f>G429+E429+J429</f>
        <v>2568.377</v>
      </c>
      <c r="L429" s="7">
        <v>-179.36000000000013</v>
      </c>
      <c r="M429" s="6" t="s">
        <v>1479</v>
      </c>
      <c r="N429" s="6" t="str">
        <f>VLOOKUP(A429,Return!A:L,12,0)</f>
        <v>I did not like the fit</v>
      </c>
      <c r="O429" s="39">
        <v>45936.808333333334</v>
      </c>
    </row>
    <row r="430" spans="1:15" x14ac:dyDescent="0.3">
      <c r="A430" s="6">
        <v>8698580421</v>
      </c>
      <c r="B430" s="6">
        <f>VLOOKUP(A430,PG_FORWARD_SETTLED__1[[order_id]:[Customer_Paid]],107,0)</f>
        <v>1716.99</v>
      </c>
      <c r="C430" s="6">
        <f>VLOOKUP(A430,PG_FORWARD_SETTLED__1[[order_id]:[Commission]],108,0)</f>
        <v>465.99099999999999</v>
      </c>
      <c r="D430" s="6">
        <f>VLOOKUP(A430,PG_FORWARD_SETTLED__1[[#All],[order_id]:[Tax_On_Commission]],109,0)</f>
        <v>9.8109999999999999</v>
      </c>
      <c r="E430" s="6">
        <f>VLOOKUP(A430,PG_FORWARD_SETTLED__1[#All],110,0)</f>
        <v>53.1</v>
      </c>
      <c r="F430" s="6">
        <f>VLOOKUP(A430,PG_FORWARD_SETTLED__1[#All],111,0)</f>
        <v>89.936000000000007</v>
      </c>
      <c r="G430" s="6">
        <f>VLOOKUP(A430,PG_FORWARD_SETTLED__1[#All],112,0)</f>
        <v>1188.0880000000002</v>
      </c>
      <c r="H430" s="6">
        <f t="shared" si="58"/>
        <v>1098.1520000000003</v>
      </c>
      <c r="I430" s="6">
        <f t="shared" si="59"/>
        <v>528.90199999999982</v>
      </c>
      <c r="J430" s="5">
        <v>0</v>
      </c>
      <c r="K430" s="6" t="s">
        <v>1480</v>
      </c>
      <c r="L430" s="8">
        <v>1188.0880000000002</v>
      </c>
      <c r="M430" s="6" t="s">
        <v>1478</v>
      </c>
      <c r="N430" s="6"/>
      <c r="O430" s="39">
        <v>45923.446527777778</v>
      </c>
    </row>
    <row r="431" spans="1:15" x14ac:dyDescent="0.3">
      <c r="A431" s="6">
        <v>8695986634</v>
      </c>
      <c r="B431" s="6">
        <f>VLOOKUP(A431,PG_FORWARD_SETTLED__1[[order_id]:[Customer_Paid]],107,0)</f>
        <v>3564</v>
      </c>
      <c r="C431" s="6">
        <f>VLOOKUP(A431,PG_FORWARD_SETTLED__1[[order_id]:[Commission]],108,0)</f>
        <v>883.15899999999999</v>
      </c>
      <c r="D431" s="6">
        <f>VLOOKUP(A431,PG_FORWARD_SETTLED__1[[#All],[order_id]:[Tax_On_Commission]],109,0)</f>
        <v>18.122</v>
      </c>
      <c r="E431" s="6">
        <f>VLOOKUP(A431,PG_FORWARD_SETTLED__1[#All],110,0)</f>
        <v>71.98</v>
      </c>
      <c r="F431" s="6">
        <f>VLOOKUP(A431,PG_FORWARD_SETTLED__1[#All],111,0)</f>
        <v>558.76199999999994</v>
      </c>
      <c r="G431" s="6">
        <f>VLOOKUP(A431,PG_FORWARD_SETTLED__1[#All],112,0)</f>
        <v>2590.739</v>
      </c>
      <c r="H431" s="6">
        <f t="shared" si="58"/>
        <v>2031.9770000000001</v>
      </c>
      <c r="I431" s="6">
        <f t="shared" si="59"/>
        <v>973.26099999999997</v>
      </c>
      <c r="J431" s="5">
        <v>0</v>
      </c>
      <c r="K431" s="6" t="s">
        <v>1480</v>
      </c>
      <c r="L431" s="8">
        <v>2590.739</v>
      </c>
      <c r="M431" s="6" t="s">
        <v>1478</v>
      </c>
      <c r="N431" s="6"/>
      <c r="O431" s="39">
        <v>45922.443055555559</v>
      </c>
    </row>
    <row r="432" spans="1:15" x14ac:dyDescent="0.3">
      <c r="A432" s="6">
        <v>8725811526</v>
      </c>
      <c r="B432" s="6">
        <f>VLOOKUP(A432,PG_FORWARD_SETTLED__1[[order_id]:[Customer_Paid]],107,0)</f>
        <v>391</v>
      </c>
      <c r="C432" s="6">
        <f>VLOOKUP(A432,PG_FORWARD_SETTLED__1[[order_id]:[Commission]],108,0)</f>
        <v>9.2279999999999998</v>
      </c>
      <c r="D432" s="6">
        <f>VLOOKUP(A432,PG_FORWARD_SETTLED__1[[#All],[order_id]:[Tax_On_Commission]],109,0)</f>
        <v>2.234</v>
      </c>
      <c r="E432" s="6">
        <f>VLOOKUP(A432,PG_FORWARD_SETTLED__1[#All],110,0)</f>
        <v>31.86</v>
      </c>
      <c r="F432" s="6">
        <f>VLOOKUP(A432,PG_FORWARD_SETTLED__1[#All],111,0)</f>
        <v>20.481999999999999</v>
      </c>
      <c r="G432" s="6">
        <f>VLOOKUP(A432,PG_FORWARD_SETTLED__1[#All],112,0)</f>
        <v>347.678</v>
      </c>
      <c r="H432" s="6">
        <f t="shared" si="58"/>
        <v>327.19600000000003</v>
      </c>
      <c r="I432" s="6">
        <f t="shared" si="59"/>
        <v>43.322000000000003</v>
      </c>
      <c r="J432" s="5">
        <v>0</v>
      </c>
      <c r="K432" s="6" t="s">
        <v>1480</v>
      </c>
      <c r="L432" s="8">
        <v>347.678</v>
      </c>
      <c r="M432" s="6" t="s">
        <v>1478</v>
      </c>
      <c r="N432" s="6"/>
      <c r="O432" s="39">
        <v>45931.8</v>
      </c>
    </row>
    <row r="433" spans="1:15" x14ac:dyDescent="0.3">
      <c r="A433" s="6">
        <v>8683362445</v>
      </c>
      <c r="B433" s="6">
        <f>VLOOKUP(A433,PG_FORWARD_SETTLED__1[[order_id]:[Customer_Paid]],107,0)</f>
        <v>4219</v>
      </c>
      <c r="C433" s="6">
        <f>VLOOKUP(A433,PG_FORWARD_SETTLED__1[[order_id]:[Commission]],108,0)</f>
        <v>1045.4680000000001</v>
      </c>
      <c r="D433" s="6">
        <f>VLOOKUP(A433,PG_FORWARD_SETTLED__1[[#All],[order_id]:[Tax_On_Commission]],109,0)</f>
        <v>22.602</v>
      </c>
      <c r="E433" s="6">
        <f>VLOOKUP(A433,PG_FORWARD_SETTLED__1[#All],110,0)</f>
        <v>71.98</v>
      </c>
      <c r="F433" s="6">
        <f>VLOOKUP(A433,PG_FORWARD_SETTLED__1[#All],111,0)</f>
        <v>470.875</v>
      </c>
      <c r="G433" s="6">
        <f>VLOOKUP(A433,PG_FORWARD_SETTLED__1[#All],112,0)</f>
        <v>3078.9500000000003</v>
      </c>
      <c r="H433" s="6">
        <f t="shared" si="58"/>
        <v>2608.0750000000003</v>
      </c>
      <c r="I433" s="6">
        <f t="shared" si="59"/>
        <v>1140.0499999999997</v>
      </c>
      <c r="J433" s="5">
        <v>0</v>
      </c>
      <c r="K433" s="6" t="s">
        <v>1480</v>
      </c>
      <c r="L433" s="8">
        <v>3078.9500000000003</v>
      </c>
      <c r="M433" s="6" t="s">
        <v>1478</v>
      </c>
      <c r="N433" s="6"/>
      <c r="O433" s="39">
        <v>45920.473611111112</v>
      </c>
    </row>
    <row r="434" spans="1:15" x14ac:dyDescent="0.3">
      <c r="A434" s="6">
        <v>8692891232</v>
      </c>
      <c r="B434" s="6">
        <f>VLOOKUP(A434,PG_FORWARD_SETTLED__1[[order_id]:[Customer_Paid]],107,0)</f>
        <v>3564</v>
      </c>
      <c r="C434" s="6">
        <f>VLOOKUP(A434,PG_FORWARD_SETTLED__1[[order_id]:[Commission]],108,0)</f>
        <v>883.15899999999999</v>
      </c>
      <c r="D434" s="6">
        <f>VLOOKUP(A434,PG_FORWARD_SETTLED__1[[#All],[order_id]:[Tax_On_Commission]],109,0)</f>
        <v>18.122</v>
      </c>
      <c r="E434" s="6">
        <f>VLOOKUP(A434,PG_FORWARD_SETTLED__1[#All],110,0)</f>
        <v>71.98</v>
      </c>
      <c r="F434" s="6">
        <f>VLOOKUP(A434,PG_FORWARD_SETTLED__1[#All],111,0)</f>
        <v>558.76199999999994</v>
      </c>
      <c r="G434" s="6">
        <f>VLOOKUP(A434,PG_FORWARD_SETTLED__1[#All],112,0)</f>
        <v>2590.739</v>
      </c>
      <c r="H434" s="6">
        <f t="shared" si="58"/>
        <v>2031.9770000000001</v>
      </c>
      <c r="I434" s="6">
        <f t="shared" si="59"/>
        <v>973.26099999999997</v>
      </c>
      <c r="J434" s="5">
        <v>0</v>
      </c>
      <c r="K434" s="6" t="s">
        <v>1480</v>
      </c>
      <c r="L434" s="8">
        <v>2590.739</v>
      </c>
      <c r="M434" s="6" t="s">
        <v>1478</v>
      </c>
      <c r="N434" s="6"/>
      <c r="O434" s="39">
        <v>45922.443055555559</v>
      </c>
    </row>
    <row r="435" spans="1:15" x14ac:dyDescent="0.3">
      <c r="A435" s="6">
        <v>8707906757</v>
      </c>
      <c r="B435" s="6">
        <f>VLOOKUP(A435,PG_FORWARD_SETTLED__1[[order_id]:[Customer_Paid]],107,0)</f>
        <v>1644</v>
      </c>
      <c r="C435" s="6">
        <f>VLOOKUP(A435,PG_FORWARD_SETTLED__1[[order_id]:[Commission]],108,0)</f>
        <v>543.178</v>
      </c>
      <c r="D435" s="6">
        <f>VLOOKUP(A435,PG_FORWARD_SETTLED__1[[#All],[order_id]:[Tax_On_Commission]],109,0)</f>
        <v>9.3949999999999996</v>
      </c>
      <c r="E435" s="6">
        <f>VLOOKUP(A435,PG_FORWARD_SETTLED__1[#All],110,0)</f>
        <v>53.1</v>
      </c>
      <c r="F435" s="6">
        <f>VLOOKUP(A435,PG_FORWARD_SETTLED__1[#All],111,0)</f>
        <v>86.119</v>
      </c>
      <c r="G435" s="6">
        <f>VLOOKUP(A435,PG_FORWARD_SETTLED__1[#All],112,0)</f>
        <v>1038.3270000000002</v>
      </c>
      <c r="H435" s="6">
        <f t="shared" si="58"/>
        <v>952.2080000000002</v>
      </c>
      <c r="I435" s="6">
        <f t="shared" si="59"/>
        <v>605.67299999999977</v>
      </c>
      <c r="J435" s="6">
        <f>VLOOKUP(A435,PG_Reverse_Settled__1[#All],103,0)</f>
        <v>197.06</v>
      </c>
      <c r="K435" s="6">
        <f>G435+E435+J435</f>
        <v>1288.4870000000001</v>
      </c>
      <c r="L435" s="7">
        <v>-250.15999999999985</v>
      </c>
      <c r="M435" s="6" t="s">
        <v>1479</v>
      </c>
      <c r="N435" s="6" t="str">
        <f>VLOOKUP(A435,Return!A:L,12,0)</f>
        <v>I did not like the fit</v>
      </c>
      <c r="O435" s="39">
        <v>45925.775694444441</v>
      </c>
    </row>
    <row r="436" spans="1:15" x14ac:dyDescent="0.3">
      <c r="A436" s="6">
        <v>8737090043</v>
      </c>
      <c r="B436" s="6">
        <f>VLOOKUP(A436,PG_FORWARD_SETTLED__1[[order_id]:[Customer_Paid]],107,0)</f>
        <v>339</v>
      </c>
      <c r="C436" s="6">
        <f>VLOOKUP(A436,PG_FORWARD_SETTLED__1[[order_id]:[Commission]],108,0)</f>
        <v>32.002000000000002</v>
      </c>
      <c r="D436" s="6">
        <f>VLOOKUP(A436,PG_FORWARD_SETTLED__1[[#All],[order_id]:[Tax_On_Commission]],109,0)</f>
        <v>1.9370000000000001</v>
      </c>
      <c r="E436" s="6">
        <f>VLOOKUP(A436,PG_FORWARD_SETTLED__1[#All],110,0)</f>
        <v>31.86</v>
      </c>
      <c r="F436" s="6">
        <f>VLOOKUP(A436,PG_FORWARD_SETTLED__1[#All],111,0)</f>
        <v>17.754000000000001</v>
      </c>
      <c r="G436" s="6">
        <f>VLOOKUP(A436,PG_FORWARD_SETTLED__1[#All],112,0)</f>
        <v>273.20099999999996</v>
      </c>
      <c r="H436" s="6">
        <f t="shared" si="58"/>
        <v>255.44699999999997</v>
      </c>
      <c r="I436" s="6">
        <f t="shared" si="59"/>
        <v>65.799000000000035</v>
      </c>
      <c r="J436" s="5">
        <v>0</v>
      </c>
      <c r="K436" s="6" t="s">
        <v>1480</v>
      </c>
      <c r="L436" s="8">
        <v>273.20099999999996</v>
      </c>
      <c r="M436" s="6" t="s">
        <v>1478</v>
      </c>
      <c r="N436" s="6"/>
      <c r="O436" s="39">
        <v>45936.454861111109</v>
      </c>
    </row>
    <row r="437" spans="1:15" x14ac:dyDescent="0.3">
      <c r="A437" s="6">
        <v>8739874556</v>
      </c>
      <c r="B437" s="6">
        <f>VLOOKUP(A437,PG_FORWARD_SETTLED__1[[order_id]:[Customer_Paid]],107,0)</f>
        <v>416</v>
      </c>
      <c r="C437" s="6">
        <f>VLOOKUP(A437,PG_FORWARD_SETTLED__1[[order_id]:[Commission]],108,0)</f>
        <v>34.362000000000002</v>
      </c>
      <c r="D437" s="6">
        <f>VLOOKUP(A437,PG_FORWARD_SETTLED__1[[#All],[order_id]:[Tax_On_Commission]],109,0)</f>
        <v>2.3770000000000002</v>
      </c>
      <c r="E437" s="6">
        <f>VLOOKUP(A437,PG_FORWARD_SETTLED__1[#All],110,0)</f>
        <v>31.86</v>
      </c>
      <c r="F437" s="6">
        <f>VLOOKUP(A437,PG_FORWARD_SETTLED__1[#All],111,0)</f>
        <v>21.801000000000002</v>
      </c>
      <c r="G437" s="6">
        <f>VLOOKUP(A437,PG_FORWARD_SETTLED__1[#All],112,0)</f>
        <v>347.40099999999995</v>
      </c>
      <c r="H437" s="6">
        <f t="shared" si="58"/>
        <v>325.59999999999997</v>
      </c>
      <c r="I437" s="6">
        <f t="shared" si="59"/>
        <v>68.599000000000046</v>
      </c>
      <c r="J437" s="5">
        <v>0</v>
      </c>
      <c r="K437" s="6" t="s">
        <v>1480</v>
      </c>
      <c r="L437" s="8">
        <v>347.40099999999995</v>
      </c>
      <c r="M437" s="6" t="s">
        <v>1478</v>
      </c>
      <c r="N437" s="6"/>
      <c r="O437" s="39">
        <v>45937.468055555553</v>
      </c>
    </row>
    <row r="438" spans="1:15" x14ac:dyDescent="0.3">
      <c r="A438" s="6">
        <v>8711080793</v>
      </c>
      <c r="B438" s="6">
        <f>VLOOKUP(A438,PG_FORWARD_SETTLED__1[[order_id]:[Customer_Paid]],107,0)</f>
        <v>2770</v>
      </c>
      <c r="C438" s="6">
        <f>VLOOKUP(A438,PG_FORWARD_SETTLED__1[[order_id]:[Commission]],108,0)</f>
        <v>490.29</v>
      </c>
      <c r="D438" s="6">
        <f>VLOOKUP(A438,PG_FORWARD_SETTLED__1[[#All],[order_id]:[Tax_On_Commission]],109,0)</f>
        <v>14.084</v>
      </c>
      <c r="E438" s="6">
        <f>VLOOKUP(A438,PG_FORWARD_SETTLED__1[#All],110,0)</f>
        <v>71.98</v>
      </c>
      <c r="F438" s="6">
        <f>VLOOKUP(A438,PG_FORWARD_SETTLED__1[#All],111,0)</f>
        <v>434.27700000000004</v>
      </c>
      <c r="G438" s="6">
        <f>VLOOKUP(A438,PG_FORWARD_SETTLED__1[#All],112,0)</f>
        <v>2193.6460000000002</v>
      </c>
      <c r="H438" s="6">
        <f t="shared" si="58"/>
        <v>1759.3690000000001</v>
      </c>
      <c r="I438" s="6">
        <f t="shared" si="59"/>
        <v>576.35399999999981</v>
      </c>
      <c r="J438" s="6">
        <f>VLOOKUP(A438,PG_Reverse_Settled__1[#All],103,0)</f>
        <v>257.24</v>
      </c>
      <c r="K438" s="6">
        <f>G438+E438+J438</f>
        <v>2522.866</v>
      </c>
      <c r="L438" s="7">
        <v>-329.2199999999998</v>
      </c>
      <c r="M438" s="6" t="s">
        <v>1479</v>
      </c>
      <c r="N438" s="6" t="str">
        <f>VLOOKUP(A438,Return!A:L,12,0)</f>
        <v>Size too big</v>
      </c>
      <c r="O438" s="39">
        <v>45926.780555555553</v>
      </c>
    </row>
    <row r="439" spans="1:15" x14ac:dyDescent="0.3">
      <c r="A439" s="6">
        <v>8705564043</v>
      </c>
      <c r="B439" s="6">
        <f>VLOOKUP(A439,PG_FORWARD_SETTLED__1[[order_id]:[Customer_Paid]],107,0)</f>
        <v>2150</v>
      </c>
      <c r="C439" s="6">
        <f>VLOOKUP(A439,PG_FORWARD_SETTLED__1[[order_id]:[Commission]],108,0)</f>
        <v>532.77</v>
      </c>
      <c r="D439" s="6">
        <f>VLOOKUP(A439,PG_FORWARD_SETTLED__1[[#All],[order_id]:[Tax_On_Commission]],109,0)</f>
        <v>12.286</v>
      </c>
      <c r="E439" s="6">
        <f>VLOOKUP(A439,PG_FORWARD_SETTLED__1[#All],110,0)</f>
        <v>71.98</v>
      </c>
      <c r="F439" s="6">
        <f>VLOOKUP(A439,PG_FORWARD_SETTLED__1[#All],111,0)</f>
        <v>112.61799999999999</v>
      </c>
      <c r="G439" s="6">
        <f>VLOOKUP(A439,PG_FORWARD_SETTLED__1[#All],112,0)</f>
        <v>1532.9639999999999</v>
      </c>
      <c r="H439" s="6">
        <f t="shared" si="58"/>
        <v>1420.346</v>
      </c>
      <c r="I439" s="6">
        <f t="shared" si="59"/>
        <v>617.03600000000006</v>
      </c>
      <c r="J439" s="5">
        <v>0</v>
      </c>
      <c r="K439" s="6" t="s">
        <v>1480</v>
      </c>
      <c r="L439" s="8">
        <v>1532.9639999999999</v>
      </c>
      <c r="M439" s="6" t="s">
        <v>1478</v>
      </c>
      <c r="N439" s="6"/>
      <c r="O439" s="39">
        <v>45924.787499999999</v>
      </c>
    </row>
    <row r="440" spans="1:15" x14ac:dyDescent="0.3">
      <c r="A440" s="6">
        <v>8748147114</v>
      </c>
      <c r="B440" s="6">
        <f>VLOOKUP(A440,PG_FORWARD_SETTLED__1[[order_id]:[Customer_Paid]],107,0)</f>
        <v>3553</v>
      </c>
      <c r="C440" s="6">
        <f>VLOOKUP(A440,PG_FORWARD_SETTLED__1[[order_id]:[Commission]],108,0)</f>
        <v>880.43299999999999</v>
      </c>
      <c r="D440" s="6">
        <f>VLOOKUP(A440,PG_FORWARD_SETTLED__1[[#All],[order_id]:[Tax_On_Commission]],109,0)</f>
        <v>18.065999999999999</v>
      </c>
      <c r="E440" s="6">
        <f>VLOOKUP(A440,PG_FORWARD_SETTLED__1[#All],110,0)</f>
        <v>71.98</v>
      </c>
      <c r="F440" s="6">
        <f>VLOOKUP(A440,PG_FORWARD_SETTLED__1[#All],111,0)</f>
        <v>557.03499999999997</v>
      </c>
      <c r="G440" s="6">
        <f>VLOOKUP(A440,PG_FORWARD_SETTLED__1[#All],112,0)</f>
        <v>2582.5210000000002</v>
      </c>
      <c r="H440" s="6">
        <f t="shared" si="58"/>
        <v>2025.4860000000003</v>
      </c>
      <c r="I440" s="6">
        <f t="shared" si="59"/>
        <v>970.47899999999981</v>
      </c>
      <c r="J440" s="6">
        <f>VLOOKUP(A440,PG_Reverse_Settled__1[#All],103,0)</f>
        <v>132.16</v>
      </c>
      <c r="K440" s="6">
        <f>G440+E440+J440</f>
        <v>2786.6610000000001</v>
      </c>
      <c r="L440" s="7">
        <v>-204.13999999999987</v>
      </c>
      <c r="M440" s="6" t="s">
        <v>1479</v>
      </c>
      <c r="N440" s="6" t="str">
        <f>VLOOKUP(A440,Return!A:L,12,0)</f>
        <v>I did not like the fit</v>
      </c>
      <c r="O440" s="39">
        <v>45941.550694444442</v>
      </c>
    </row>
    <row r="441" spans="1:15" x14ac:dyDescent="0.3">
      <c r="A441" s="6">
        <v>8738044852</v>
      </c>
      <c r="B441" s="6">
        <f>VLOOKUP(A441,PG_FORWARD_SETTLED__1[[order_id]:[Customer_Paid]],107,0)</f>
        <v>779.01</v>
      </c>
      <c r="C441" s="6">
        <f>VLOOKUP(A441,PG_FORWARD_SETTLED__1[[order_id]:[Commission]],108,0)</f>
        <v>202.23099999999999</v>
      </c>
      <c r="D441" s="6">
        <f>VLOOKUP(A441,PG_FORWARD_SETTLED__1[[#All],[order_id]:[Tax_On_Commission]],109,0)</f>
        <v>4.45</v>
      </c>
      <c r="E441" s="6">
        <f>VLOOKUP(A441,PG_FORWARD_SETTLED__1[#All],110,0)</f>
        <v>31.860000000000003</v>
      </c>
      <c r="F441" s="6">
        <f>VLOOKUP(A441,PG_FORWARD_SETTLED__1[#All],111,0)</f>
        <v>40.809000000000005</v>
      </c>
      <c r="G441" s="6">
        <f>VLOOKUP(A441,PG_FORWARD_SETTLED__1[#All],112,0)</f>
        <v>540.46899999999994</v>
      </c>
      <c r="H441" s="6">
        <f t="shared" si="58"/>
        <v>499.65999999999991</v>
      </c>
      <c r="I441" s="6">
        <f t="shared" si="59"/>
        <v>238.54100000000005</v>
      </c>
      <c r="J441" s="5">
        <v>0</v>
      </c>
      <c r="K441" s="6" t="s">
        <v>1480</v>
      </c>
      <c r="L441" s="8">
        <v>540.46899999999994</v>
      </c>
      <c r="M441" s="6" t="s">
        <v>1478</v>
      </c>
      <c r="N441" s="6"/>
      <c r="O441" s="39">
        <v>45936.454861111109</v>
      </c>
    </row>
    <row r="442" spans="1:15" x14ac:dyDescent="0.3">
      <c r="A442" s="6">
        <v>8721501338</v>
      </c>
      <c r="B442" s="6">
        <f>VLOOKUP(A442,PG_FORWARD_SETTLED__1[[order_id]:[Customer_Paid]],107,0)</f>
        <v>3169</v>
      </c>
      <c r="C442" s="6">
        <f>VLOOKUP(A442,PG_FORWARD_SETTLED__1[[order_id]:[Commission]],108,0)</f>
        <v>785.27800000000002</v>
      </c>
      <c r="D442" s="6">
        <f>VLOOKUP(A442,PG_FORWARD_SETTLED__1[[#All],[order_id]:[Tax_On_Commission]],109,0)</f>
        <v>16.114000000000001</v>
      </c>
      <c r="E442" s="6">
        <f>VLOOKUP(A442,PG_FORWARD_SETTLED__1[#All],110,0)</f>
        <v>71.98</v>
      </c>
      <c r="F442" s="6">
        <f>VLOOKUP(A442,PG_FORWARD_SETTLED__1[#All],111,0)</f>
        <v>496.82799999999997</v>
      </c>
      <c r="G442" s="6">
        <f>VLOOKUP(A442,PG_FORWARD_SETTLED__1[#All],112,0)</f>
        <v>2295.6279999999997</v>
      </c>
      <c r="H442" s="6">
        <f t="shared" si="58"/>
        <v>1798.7999999999997</v>
      </c>
      <c r="I442" s="6">
        <f t="shared" si="59"/>
        <v>873.3720000000003</v>
      </c>
      <c r="J442" s="5">
        <v>0</v>
      </c>
      <c r="K442" s="6" t="s">
        <v>1480</v>
      </c>
      <c r="L442" s="8">
        <v>2295.6279999999997</v>
      </c>
      <c r="M442" s="6" t="s">
        <v>1478</v>
      </c>
      <c r="N442" s="6"/>
      <c r="O442" s="39">
        <v>45930.615277777775</v>
      </c>
    </row>
    <row r="443" spans="1:15" x14ac:dyDescent="0.3">
      <c r="A443" s="6">
        <v>8688543757</v>
      </c>
      <c r="B443" s="6">
        <f>VLOOKUP(A443,PG_FORWARD_SETTLED__1[[order_id]:[Customer_Paid]],107,0)</f>
        <v>3119</v>
      </c>
      <c r="C443" s="6">
        <f>VLOOKUP(A443,PG_FORWARD_SETTLED__1[[order_id]:[Commission]],108,0)</f>
        <v>662.476</v>
      </c>
      <c r="D443" s="6">
        <f>VLOOKUP(A443,PG_FORWARD_SETTLED__1[[#All],[order_id]:[Tax_On_Commission]],109,0)</f>
        <v>15.858999999999998</v>
      </c>
      <c r="E443" s="6">
        <f>VLOOKUP(A443,PG_FORWARD_SETTLED__1[#All],110,0)</f>
        <v>71.98</v>
      </c>
      <c r="F443" s="6">
        <f>VLOOKUP(A443,PG_FORWARD_SETTLED__1[#All],111,0)</f>
        <v>488.99599999999998</v>
      </c>
      <c r="G443" s="6">
        <f>VLOOKUP(A443,PG_FORWARD_SETTLED__1[#All],112,0)</f>
        <v>2368.6849999999999</v>
      </c>
      <c r="H443" s="6">
        <f t="shared" si="58"/>
        <v>1879.6889999999999</v>
      </c>
      <c r="I443" s="6">
        <f t="shared" si="59"/>
        <v>750.31500000000005</v>
      </c>
      <c r="J443" s="5">
        <v>0</v>
      </c>
      <c r="K443" s="6" t="s">
        <v>1480</v>
      </c>
      <c r="L443" s="8">
        <v>2368.6849999999999</v>
      </c>
      <c r="M443" s="6" t="s">
        <v>1478</v>
      </c>
      <c r="N443" s="6"/>
      <c r="O443" s="39">
        <v>45922.443055555559</v>
      </c>
    </row>
    <row r="444" spans="1:15" x14ac:dyDescent="0.3">
      <c r="A444" s="6">
        <v>8742928078</v>
      </c>
      <c r="B444" s="6">
        <f>VLOOKUP(A444,PG_FORWARD_SETTLED__1[[order_id]:[Customer_Paid]],107,0)</f>
        <v>2194</v>
      </c>
      <c r="C444" s="6">
        <f>VLOOKUP(A444,PG_FORWARD_SETTLED__1[[order_id]:[Commission]],108,0)</f>
        <v>699.00800000000004</v>
      </c>
      <c r="D444" s="6">
        <f>VLOOKUP(A444,PG_FORWARD_SETTLED__1[[#All],[order_id]:[Tax_On_Commission]],109,0)</f>
        <v>12.538</v>
      </c>
      <c r="E444" s="6">
        <f>VLOOKUP(A444,PG_FORWARD_SETTLED__1[#All],110,0)</f>
        <v>71.98</v>
      </c>
      <c r="F444" s="6">
        <f>VLOOKUP(A444,PG_FORWARD_SETTLED__1[#All],111,0)</f>
        <v>114.928</v>
      </c>
      <c r="G444" s="6">
        <f>VLOOKUP(A444,PG_FORWARD_SETTLED__1[#All],112,0)</f>
        <v>1410.4739999999999</v>
      </c>
      <c r="H444" s="6">
        <f t="shared" si="58"/>
        <v>1295.5459999999998</v>
      </c>
      <c r="I444" s="6">
        <f t="shared" si="59"/>
        <v>783.52600000000007</v>
      </c>
      <c r="J444" s="5">
        <v>0</v>
      </c>
      <c r="K444" s="6" t="s">
        <v>1480</v>
      </c>
      <c r="L444" s="8">
        <v>1410.4739999999999</v>
      </c>
      <c r="M444" s="6" t="s">
        <v>1478</v>
      </c>
      <c r="N444" s="6"/>
      <c r="O444" s="39">
        <v>45939.448611111111</v>
      </c>
    </row>
    <row r="445" spans="1:15" x14ac:dyDescent="0.3">
      <c r="A445" s="6">
        <v>8746826316</v>
      </c>
      <c r="B445" s="6">
        <f>VLOOKUP(A445,PG_FORWARD_SETTLED__1[[order_id]:[Customer_Paid]],107,0)</f>
        <v>2394</v>
      </c>
      <c r="C445" s="6">
        <f>VLOOKUP(A445,PG_FORWARD_SETTLED__1[[order_id]:[Commission]],108,0)</f>
        <v>621.48199999999997</v>
      </c>
      <c r="D445" s="6">
        <f>VLOOKUP(A445,PG_FORWARD_SETTLED__1[[#All],[order_id]:[Tax_On_Commission]],109,0)</f>
        <v>13.68</v>
      </c>
      <c r="E445" s="6">
        <f>VLOOKUP(A445,PG_FORWARD_SETTLED__1[#All],110,0)</f>
        <v>71.98</v>
      </c>
      <c r="F445" s="6">
        <f>VLOOKUP(A445,PG_FORWARD_SETTLED__1[#All],111,0)</f>
        <v>125.4</v>
      </c>
      <c r="G445" s="6">
        <f>VLOOKUP(A445,PG_FORWARD_SETTLED__1[#All],112,0)</f>
        <v>1686.8579999999999</v>
      </c>
      <c r="H445" s="6">
        <f t="shared" si="58"/>
        <v>1561.4579999999999</v>
      </c>
      <c r="I445" s="6">
        <f t="shared" si="59"/>
        <v>707.14200000000005</v>
      </c>
      <c r="J445" s="5">
        <v>0</v>
      </c>
      <c r="K445" s="6" t="s">
        <v>1480</v>
      </c>
      <c r="L445" s="8">
        <v>1686.8579999999999</v>
      </c>
      <c r="M445" s="6" t="s">
        <v>1478</v>
      </c>
      <c r="N445" s="6"/>
      <c r="O445" s="39">
        <v>45940.80972222222</v>
      </c>
    </row>
    <row r="446" spans="1:15" x14ac:dyDescent="0.3">
      <c r="A446" s="6">
        <v>8679406849</v>
      </c>
      <c r="B446" s="6">
        <f>VLOOKUP(A446,PG_FORWARD_SETTLED__1[[order_id]:[Customer_Paid]],107,0)</f>
        <v>2594</v>
      </c>
      <c r="C446" s="6">
        <f>VLOOKUP(A446,PG_FORWARD_SETTLED__1[[order_id]:[Commission]],108,0)</f>
        <v>550.96600000000001</v>
      </c>
      <c r="D446" s="6">
        <f>VLOOKUP(A446,PG_FORWARD_SETTLED__1[[#All],[order_id]:[Tax_On_Commission]],109,0)</f>
        <v>13.896000000000001</v>
      </c>
      <c r="E446" s="6">
        <f>VLOOKUP(A446,PG_FORWARD_SETTLED__1[#All],110,0)</f>
        <v>71.98</v>
      </c>
      <c r="F446" s="6">
        <f>VLOOKUP(A446,PG_FORWARD_SETTLED__1[#All],111,0)</f>
        <v>289.51</v>
      </c>
      <c r="G446" s="6">
        <f>VLOOKUP(A446,PG_FORWARD_SETTLED__1[#All],112,0)</f>
        <v>1957.1580000000001</v>
      </c>
      <c r="H446" s="6">
        <f t="shared" si="58"/>
        <v>1667.6480000000001</v>
      </c>
      <c r="I446" s="6">
        <f t="shared" si="59"/>
        <v>636.84199999999987</v>
      </c>
      <c r="J446" s="6">
        <f>VLOOKUP(A446,PG_Reverse_Settled__1[#All],103,0)</f>
        <v>197.06</v>
      </c>
      <c r="K446" s="6">
        <f t="shared" ref="K446:K448" si="64">G446+E446+J446</f>
        <v>2226.1980000000003</v>
      </c>
      <c r="L446" s="7">
        <v>-269.04000000000019</v>
      </c>
      <c r="M446" s="6" t="s">
        <v>1479</v>
      </c>
      <c r="N446" s="6" t="str">
        <f>VLOOKUP(A446,Return!A:L,12,0)</f>
        <v>Received a poor quality product</v>
      </c>
      <c r="O446" s="39">
        <v>45918.445138888892</v>
      </c>
    </row>
    <row r="447" spans="1:15" x14ac:dyDescent="0.3">
      <c r="A447" s="6">
        <v>8737438811</v>
      </c>
      <c r="B447" s="6">
        <f>VLOOKUP(A447,PG_FORWARD_SETTLED__1[[order_id]:[Customer_Paid]],107,0)</f>
        <v>3594</v>
      </c>
      <c r="C447" s="6">
        <f>VLOOKUP(A447,PG_FORWARD_SETTLED__1[[order_id]:[Commission]],108,0)</f>
        <v>933.00199999999995</v>
      </c>
      <c r="D447" s="6">
        <f>VLOOKUP(A447,PG_FORWARD_SETTLED__1[[#All],[order_id]:[Tax_On_Commission]],109,0)</f>
        <v>18.274999999999999</v>
      </c>
      <c r="E447" s="6">
        <f>VLOOKUP(A447,PG_FORWARD_SETTLED__1[#All],110,0)</f>
        <v>71.98</v>
      </c>
      <c r="F447" s="6">
        <f>VLOOKUP(A447,PG_FORWARD_SETTLED__1[#All],111,0)</f>
        <v>563.46900000000005</v>
      </c>
      <c r="G447" s="6">
        <f>VLOOKUP(A447,PG_FORWARD_SETTLED__1[#All],112,0)</f>
        <v>2570.7429999999999</v>
      </c>
      <c r="H447" s="6">
        <f t="shared" si="58"/>
        <v>2007.2739999999999</v>
      </c>
      <c r="I447" s="6">
        <f t="shared" si="59"/>
        <v>1023.2570000000001</v>
      </c>
      <c r="J447" s="6">
        <f>VLOOKUP(A447,PG_Reverse_Settled__1[#All],103,0)</f>
        <v>197.06</v>
      </c>
      <c r="K447" s="6">
        <f t="shared" si="64"/>
        <v>2839.7829999999999</v>
      </c>
      <c r="L447" s="7">
        <v>-269.03999999999996</v>
      </c>
      <c r="M447" s="6" t="s">
        <v>1479</v>
      </c>
      <c r="N447" s="6" t="str">
        <f>VLOOKUP(A447,Return!A:L,12,0)</f>
        <v>Size too big</v>
      </c>
      <c r="O447" s="39">
        <v>45936.454861111109</v>
      </c>
    </row>
    <row r="448" spans="1:15" x14ac:dyDescent="0.3">
      <c r="A448" s="6">
        <v>8700263061</v>
      </c>
      <c r="B448" s="6">
        <f>VLOOKUP(A448,PG_FORWARD_SETTLED__1[[order_id]:[Customer_Paid]],107,0)</f>
        <v>3564</v>
      </c>
      <c r="C448" s="6">
        <f>VLOOKUP(A448,PG_FORWARD_SETTLED__1[[order_id]:[Commission]],108,0)</f>
        <v>883.15899999999999</v>
      </c>
      <c r="D448" s="6">
        <f>VLOOKUP(A448,PG_FORWARD_SETTLED__1[[#All],[order_id]:[Tax_On_Commission]],109,0)</f>
        <v>18.122</v>
      </c>
      <c r="E448" s="6">
        <f>VLOOKUP(A448,PG_FORWARD_SETTLED__1[#All],110,0)</f>
        <v>71.98</v>
      </c>
      <c r="F448" s="6">
        <f>VLOOKUP(A448,PG_FORWARD_SETTLED__1[#All],111,0)</f>
        <v>558.76199999999994</v>
      </c>
      <c r="G448" s="6">
        <f>VLOOKUP(A448,PG_FORWARD_SETTLED__1[#All],112,0)</f>
        <v>2590.739</v>
      </c>
      <c r="H448" s="6">
        <f t="shared" si="58"/>
        <v>2031.9770000000001</v>
      </c>
      <c r="I448" s="6">
        <f t="shared" si="59"/>
        <v>973.26099999999997</v>
      </c>
      <c r="J448" s="6">
        <f>VLOOKUP(A448,PG_Reverse_Settled__1[#All],103,0)</f>
        <v>197.06</v>
      </c>
      <c r="K448" s="6">
        <f t="shared" si="64"/>
        <v>2859.779</v>
      </c>
      <c r="L448" s="7">
        <v>-269.03999999999996</v>
      </c>
      <c r="M448" s="6" t="s">
        <v>1479</v>
      </c>
      <c r="N448" s="6" t="str">
        <f>VLOOKUP(A448,Return!A:L,12,0)</f>
        <v>Size too big</v>
      </c>
      <c r="O448" s="39">
        <v>45923.446527777778</v>
      </c>
    </row>
    <row r="449" spans="1:15" x14ac:dyDescent="0.3">
      <c r="A449" s="6">
        <v>8690989947</v>
      </c>
      <c r="B449" s="6">
        <f>VLOOKUP(A449,PG_FORWARD_SETTLED__1[[order_id]:[Customer_Paid]],107,0)</f>
        <v>3594.01</v>
      </c>
      <c r="C449" s="6">
        <f>VLOOKUP(A449,PG_FORWARD_SETTLED__1[[order_id]:[Commission]],108,0)</f>
        <v>933.005</v>
      </c>
      <c r="D449" s="6">
        <f>VLOOKUP(A449,PG_FORWARD_SETTLED__1[[#All],[order_id]:[Tax_On_Commission]],109,0)</f>
        <v>18.274999999999999</v>
      </c>
      <c r="E449" s="6">
        <f>VLOOKUP(A449,PG_FORWARD_SETTLED__1[#All],110,0)</f>
        <v>71.98</v>
      </c>
      <c r="F449" s="6">
        <f>VLOOKUP(A449,PG_FORWARD_SETTLED__1[#All],111,0)</f>
        <v>563.46900000000005</v>
      </c>
      <c r="G449" s="6">
        <f>VLOOKUP(A449,PG_FORWARD_SETTLED__1[#All],112,0)</f>
        <v>2570.75</v>
      </c>
      <c r="H449" s="6">
        <f t="shared" si="58"/>
        <v>2007.2809999999999</v>
      </c>
      <c r="I449" s="6">
        <f t="shared" si="59"/>
        <v>1023.2600000000002</v>
      </c>
      <c r="J449" s="5">
        <v>0</v>
      </c>
      <c r="K449" s="6" t="s">
        <v>1480</v>
      </c>
      <c r="L449" s="8">
        <v>2570.75</v>
      </c>
      <c r="M449" s="6" t="s">
        <v>1478</v>
      </c>
      <c r="N449" s="6"/>
      <c r="O449" s="39">
        <v>45922.443055555559</v>
      </c>
    </row>
    <row r="450" spans="1:15" x14ac:dyDescent="0.3">
      <c r="A450" s="6">
        <v>8695544424</v>
      </c>
      <c r="B450" s="6">
        <f>VLOOKUP(A450,PG_FORWARD_SETTLED__1[[order_id]:[Customer_Paid]],107,0)</f>
        <v>3143</v>
      </c>
      <c r="C450" s="6">
        <f>VLOOKUP(A450,PG_FORWARD_SETTLED__1[[order_id]:[Commission]],108,0)</f>
        <v>667.57299999999998</v>
      </c>
      <c r="D450" s="6">
        <f>VLOOKUP(A450,PG_FORWARD_SETTLED__1[[#All],[order_id]:[Tax_On_Commission]],109,0)</f>
        <v>15.981999999999999</v>
      </c>
      <c r="E450" s="6">
        <f>VLOOKUP(A450,PG_FORWARD_SETTLED__1[#All],110,0)</f>
        <v>71.98</v>
      </c>
      <c r="F450" s="6">
        <f>VLOOKUP(A450,PG_FORWARD_SETTLED__1[#All],111,0)</f>
        <v>492.75799999999998</v>
      </c>
      <c r="G450" s="6">
        <f>VLOOKUP(A450,PG_FORWARD_SETTLED__1[#All],112,0)</f>
        <v>2387.4650000000001</v>
      </c>
      <c r="H450" s="6">
        <f t="shared" si="58"/>
        <v>1894.7070000000001</v>
      </c>
      <c r="I450" s="6">
        <f t="shared" si="59"/>
        <v>755.53499999999985</v>
      </c>
      <c r="J450" s="5">
        <v>0</v>
      </c>
      <c r="K450" s="6" t="s">
        <v>1480</v>
      </c>
      <c r="L450" s="8">
        <v>2387.4650000000001</v>
      </c>
      <c r="M450" s="6" t="s">
        <v>1478</v>
      </c>
      <c r="N450" s="6"/>
      <c r="O450" s="39">
        <v>45922.443055555559</v>
      </c>
    </row>
    <row r="451" spans="1:15" x14ac:dyDescent="0.3">
      <c r="A451" s="6">
        <v>8688227979</v>
      </c>
      <c r="B451" s="6">
        <f>VLOOKUP(A451,PG_FORWARD_SETTLED__1[[order_id]:[Customer_Paid]],107,0)</f>
        <v>3118.99</v>
      </c>
      <c r="C451" s="6">
        <f>VLOOKUP(A451,PG_FORWARD_SETTLED__1[[order_id]:[Commission]],108,0)</f>
        <v>662.47299999999996</v>
      </c>
      <c r="D451" s="6">
        <f>VLOOKUP(A451,PG_FORWARD_SETTLED__1[[#All],[order_id]:[Tax_On_Commission]],109,0)</f>
        <v>15.858999999999998</v>
      </c>
      <c r="E451" s="6">
        <f>VLOOKUP(A451,PG_FORWARD_SETTLED__1[#All],110,0)</f>
        <v>71.98</v>
      </c>
      <c r="F451" s="6">
        <f>VLOOKUP(A451,PG_FORWARD_SETTLED__1[#All],111,0)</f>
        <v>488.99599999999998</v>
      </c>
      <c r="G451" s="6">
        <f>VLOOKUP(A451,PG_FORWARD_SETTLED__1[#All],112,0)</f>
        <v>2368.6779999999999</v>
      </c>
      <c r="H451" s="6">
        <f t="shared" ref="H451:H514" si="65">G451-F451</f>
        <v>1879.6819999999998</v>
      </c>
      <c r="I451" s="6">
        <f t="shared" ref="I451:I514" si="66">B451-G451</f>
        <v>750.3119999999999</v>
      </c>
      <c r="J451" s="5">
        <v>0</v>
      </c>
      <c r="K451" s="6" t="s">
        <v>1480</v>
      </c>
      <c r="L451" s="8">
        <v>2368.6779999999999</v>
      </c>
      <c r="M451" s="6" t="s">
        <v>1478</v>
      </c>
      <c r="N451" s="6"/>
      <c r="O451" s="39">
        <v>45922.443055555559</v>
      </c>
    </row>
    <row r="452" spans="1:15" x14ac:dyDescent="0.3">
      <c r="A452" s="6">
        <v>8695941283</v>
      </c>
      <c r="B452" s="6">
        <f>VLOOKUP(A452,PG_FORWARD_SETTLED__1[[order_id]:[Customer_Paid]],107,0)</f>
        <v>3564</v>
      </c>
      <c r="C452" s="6">
        <f>VLOOKUP(A452,PG_FORWARD_SETTLED__1[[order_id]:[Commission]],108,0)</f>
        <v>883.15899999999999</v>
      </c>
      <c r="D452" s="6">
        <f>VLOOKUP(A452,PG_FORWARD_SETTLED__1[[#All],[order_id]:[Tax_On_Commission]],109,0)</f>
        <v>18.122</v>
      </c>
      <c r="E452" s="6">
        <f>VLOOKUP(A452,PG_FORWARD_SETTLED__1[#All],110,0)</f>
        <v>71.98</v>
      </c>
      <c r="F452" s="6">
        <f>VLOOKUP(A452,PG_FORWARD_SETTLED__1[#All],111,0)</f>
        <v>558.76199999999994</v>
      </c>
      <c r="G452" s="6">
        <f>VLOOKUP(A452,PG_FORWARD_SETTLED__1[#All],112,0)</f>
        <v>2590.739</v>
      </c>
      <c r="H452" s="6">
        <f t="shared" si="65"/>
        <v>2031.9770000000001</v>
      </c>
      <c r="I452" s="6">
        <f t="shared" si="66"/>
        <v>973.26099999999997</v>
      </c>
      <c r="J452" s="6">
        <f>VLOOKUP(A452,PG_Reverse_Settled__1[#All],103,0)</f>
        <v>132.16</v>
      </c>
      <c r="K452" s="6">
        <f>G452+E452+J452</f>
        <v>2794.8789999999999</v>
      </c>
      <c r="L452" s="7">
        <v>-204.13999999999987</v>
      </c>
      <c r="M452" s="6" t="s">
        <v>1479</v>
      </c>
      <c r="N452" s="6" t="str">
        <f>VLOOKUP(A452,Return!A:L,12,0)</f>
        <v>-</v>
      </c>
      <c r="O452" s="39">
        <v>45922.443055555559</v>
      </c>
    </row>
    <row r="453" spans="1:15" x14ac:dyDescent="0.3">
      <c r="A453" s="6">
        <v>8706758437</v>
      </c>
      <c r="B453" s="6">
        <f>VLOOKUP(A453,PG_FORWARD_SETTLED__1[[order_id]:[Customer_Paid]],107,0)</f>
        <v>3593.99</v>
      </c>
      <c r="C453" s="6">
        <f>VLOOKUP(A453,PG_FORWARD_SETTLED__1[[order_id]:[Commission]],108,0)</f>
        <v>933</v>
      </c>
      <c r="D453" s="6">
        <f>VLOOKUP(A453,PG_FORWARD_SETTLED__1[[#All],[order_id]:[Tax_On_Commission]],109,0)</f>
        <v>18.274999999999999</v>
      </c>
      <c r="E453" s="6">
        <f>VLOOKUP(A453,PG_FORWARD_SETTLED__1[#All],110,0)</f>
        <v>71.98</v>
      </c>
      <c r="F453" s="6">
        <f>VLOOKUP(A453,PG_FORWARD_SETTLED__1[#All],111,0)</f>
        <v>563.46900000000005</v>
      </c>
      <c r="G453" s="6">
        <f>VLOOKUP(A453,PG_FORWARD_SETTLED__1[#All],112,0)</f>
        <v>2570.7349999999997</v>
      </c>
      <c r="H453" s="6">
        <f t="shared" si="65"/>
        <v>2007.2659999999996</v>
      </c>
      <c r="I453" s="6">
        <f t="shared" si="66"/>
        <v>1023.2550000000001</v>
      </c>
      <c r="J453" s="5">
        <v>0</v>
      </c>
      <c r="K453" s="6" t="s">
        <v>1480</v>
      </c>
      <c r="L453" s="8">
        <v>2570.7349999999997</v>
      </c>
      <c r="M453" s="6" t="s">
        <v>1478</v>
      </c>
      <c r="N453" s="6"/>
      <c r="O453" s="39">
        <v>45925.451388888891</v>
      </c>
    </row>
    <row r="454" spans="1:15" x14ac:dyDescent="0.3">
      <c r="A454" s="6">
        <v>8667648203</v>
      </c>
      <c r="B454" s="6">
        <f>VLOOKUP(A454,PG_FORWARD_SETTLED__1[[order_id]:[Customer_Paid]],107,0)</f>
        <v>2644</v>
      </c>
      <c r="C454" s="6">
        <f>VLOOKUP(A454,PG_FORWARD_SETTLED__1[[order_id]:[Commission]],108,0)</f>
        <v>655.18299999999999</v>
      </c>
      <c r="D454" s="6">
        <f>VLOOKUP(A454,PG_FORWARD_SETTLED__1[[#All],[order_id]:[Tax_On_Commission]],109,0)</f>
        <v>14.165000000000001</v>
      </c>
      <c r="E454" s="6">
        <f>VLOOKUP(A454,PG_FORWARD_SETTLED__1[#All],110,0)</f>
        <v>71.98</v>
      </c>
      <c r="F454" s="6">
        <f>VLOOKUP(A454,PG_FORWARD_SETTLED__1[#All],111,0)</f>
        <v>295.09399999999999</v>
      </c>
      <c r="G454" s="6">
        <f>VLOOKUP(A454,PG_FORWARD_SETTLED__1[#All],112,0)</f>
        <v>1902.672</v>
      </c>
      <c r="H454" s="6">
        <f t="shared" si="65"/>
        <v>1607.578</v>
      </c>
      <c r="I454" s="6">
        <f t="shared" si="66"/>
        <v>741.32799999999997</v>
      </c>
      <c r="J454" s="5">
        <v>0</v>
      </c>
      <c r="K454" s="6" t="s">
        <v>1480</v>
      </c>
      <c r="L454" s="8">
        <v>1902.672</v>
      </c>
      <c r="M454" s="6" t="s">
        <v>1478</v>
      </c>
      <c r="N454" s="6"/>
      <c r="O454" s="39">
        <v>45915.47152777778</v>
      </c>
    </row>
    <row r="455" spans="1:15" x14ac:dyDescent="0.3">
      <c r="A455" s="6">
        <v>8736225605</v>
      </c>
      <c r="B455" s="6">
        <f>VLOOKUP(A455,PG_FORWARD_SETTLED__1[[order_id]:[Customer_Paid]],107,0)</f>
        <v>2432</v>
      </c>
      <c r="C455" s="6">
        <f>VLOOKUP(A455,PG_FORWARD_SETTLED__1[[order_id]:[Commission]],108,0)</f>
        <v>516.55700000000002</v>
      </c>
      <c r="D455" s="6">
        <f>VLOOKUP(A455,PG_FORWARD_SETTLED__1[[#All],[order_id]:[Tax_On_Commission]],109,0)</f>
        <v>13.896999999999998</v>
      </c>
      <c r="E455" s="6">
        <f>VLOOKUP(A455,PG_FORWARD_SETTLED__1[#All],110,0)</f>
        <v>71.98</v>
      </c>
      <c r="F455" s="6">
        <f>VLOOKUP(A455,PG_FORWARD_SETTLED__1[#All],111,0)</f>
        <v>127.39100000000001</v>
      </c>
      <c r="G455" s="6">
        <f>VLOOKUP(A455,PG_FORWARD_SETTLED__1[#All],112,0)</f>
        <v>1829.566</v>
      </c>
      <c r="H455" s="6">
        <f t="shared" si="65"/>
        <v>1702.175</v>
      </c>
      <c r="I455" s="6">
        <f t="shared" si="66"/>
        <v>602.43399999999997</v>
      </c>
      <c r="J455" s="6">
        <f>VLOOKUP(A455,PG_Reverse_Settled__1[#All],103,0)</f>
        <v>132.16</v>
      </c>
      <c r="K455" s="6">
        <f t="shared" ref="K455:K457" si="67">G455+E455+J455</f>
        <v>2033.7060000000001</v>
      </c>
      <c r="L455" s="7">
        <v>-204.1400000000001</v>
      </c>
      <c r="M455" s="6" t="s">
        <v>1479</v>
      </c>
      <c r="N455" s="6" t="str">
        <f>VLOOKUP(A455,Return!A:L,12,0)</f>
        <v>Product was damaged</v>
      </c>
      <c r="O455" s="39">
        <v>45935.731249999997</v>
      </c>
    </row>
    <row r="456" spans="1:15" x14ac:dyDescent="0.3">
      <c r="A456" s="6">
        <v>8717091515</v>
      </c>
      <c r="B456" s="6">
        <f>VLOOKUP(A456,PG_FORWARD_SETTLED__1[[order_id]:[Customer_Paid]],107,0)</f>
        <v>3143</v>
      </c>
      <c r="C456" s="6">
        <f>VLOOKUP(A456,PG_FORWARD_SETTLED__1[[order_id]:[Commission]],108,0)</f>
        <v>667.57299999999998</v>
      </c>
      <c r="D456" s="6">
        <f>VLOOKUP(A456,PG_FORWARD_SETTLED__1[[#All],[order_id]:[Tax_On_Commission]],109,0)</f>
        <v>15.981999999999999</v>
      </c>
      <c r="E456" s="6">
        <f>VLOOKUP(A456,PG_FORWARD_SETTLED__1[#All],110,0)</f>
        <v>71.98</v>
      </c>
      <c r="F456" s="6">
        <f>VLOOKUP(A456,PG_FORWARD_SETTLED__1[#All],111,0)</f>
        <v>492.75799999999998</v>
      </c>
      <c r="G456" s="6">
        <f>VLOOKUP(A456,PG_FORWARD_SETTLED__1[#All],112,0)</f>
        <v>2387.4650000000001</v>
      </c>
      <c r="H456" s="6">
        <f t="shared" si="65"/>
        <v>1894.7070000000001</v>
      </c>
      <c r="I456" s="6">
        <f t="shared" si="66"/>
        <v>755.53499999999985</v>
      </c>
      <c r="J456" s="6">
        <f>VLOOKUP(A456,PG_Reverse_Settled__1[#All],103,0)</f>
        <v>197.06</v>
      </c>
      <c r="K456" s="6">
        <f t="shared" si="67"/>
        <v>2656.5050000000001</v>
      </c>
      <c r="L456" s="7">
        <v>-269.03999999999996</v>
      </c>
      <c r="M456" s="6" t="s">
        <v>1479</v>
      </c>
      <c r="N456" s="6" t="str">
        <f>VLOOKUP(A456,Return!A:L,12,0)</f>
        <v>I did not like the fit</v>
      </c>
      <c r="O456" s="39">
        <v>45930.615277777775</v>
      </c>
    </row>
    <row r="457" spans="1:15" x14ac:dyDescent="0.3">
      <c r="A457" s="6">
        <v>8713956530</v>
      </c>
      <c r="B457" s="6">
        <f>VLOOKUP(A457,PG_FORWARD_SETTLED__1[[order_id]:[Customer_Paid]],107,0)</f>
        <v>1012</v>
      </c>
      <c r="C457" s="6">
        <f>VLOOKUP(A457,PG_FORWARD_SETTLED__1[[order_id]:[Commission]],108,0)</f>
        <v>250.774</v>
      </c>
      <c r="D457" s="6">
        <f>VLOOKUP(A457,PG_FORWARD_SETTLED__1[[#All],[order_id]:[Tax_On_Commission]],109,0)</f>
        <v>5.782</v>
      </c>
      <c r="E457" s="6">
        <f>VLOOKUP(A457,PG_FORWARD_SETTLED__1[#All],110,0)</f>
        <v>53.1</v>
      </c>
      <c r="F457" s="6">
        <f>VLOOKUP(A457,PG_FORWARD_SETTLED__1[#All],111,0)</f>
        <v>53.019000000000005</v>
      </c>
      <c r="G457" s="6">
        <f>VLOOKUP(A457,PG_FORWARD_SETTLED__1[#All],112,0)</f>
        <v>702.34399999999994</v>
      </c>
      <c r="H457" s="6">
        <f t="shared" si="65"/>
        <v>649.32499999999993</v>
      </c>
      <c r="I457" s="6">
        <f t="shared" si="66"/>
        <v>309.65600000000006</v>
      </c>
      <c r="J457" s="6">
        <f>VLOOKUP(A457,PG_Reverse_Settled__1[#All],103,0)</f>
        <v>107.38</v>
      </c>
      <c r="K457" s="6">
        <f t="shared" si="67"/>
        <v>862.82399999999996</v>
      </c>
      <c r="L457" s="7">
        <v>-160.48000000000002</v>
      </c>
      <c r="M457" s="6" t="s">
        <v>1479</v>
      </c>
      <c r="N457" s="6" t="str">
        <f>VLOOKUP(A457,Return!A:L,12,0)</f>
        <v>I did not like the fit</v>
      </c>
      <c r="O457" s="39">
        <v>45929.449305555558</v>
      </c>
    </row>
    <row r="458" spans="1:15" x14ac:dyDescent="0.3">
      <c r="A458" s="6">
        <v>8712125452</v>
      </c>
      <c r="B458" s="6">
        <f>VLOOKUP(A458,PG_FORWARD_SETTLED__1[[order_id]:[Customer_Paid]],107,0)</f>
        <v>3102</v>
      </c>
      <c r="C458" s="6">
        <f>VLOOKUP(A458,PG_FORWARD_SETTLED__1[[order_id]:[Commission]],108,0)</f>
        <v>988.29700000000003</v>
      </c>
      <c r="D458" s="6">
        <f>VLOOKUP(A458,PG_FORWARD_SETTLED__1[[#All],[order_id]:[Tax_On_Commission]],109,0)</f>
        <v>15.773</v>
      </c>
      <c r="E458" s="6">
        <f>VLOOKUP(A458,PG_FORWARD_SETTLED__1[#All],110,0)</f>
        <v>71.98</v>
      </c>
      <c r="F458" s="6">
        <f>VLOOKUP(A458,PG_FORWARD_SETTLED__1[#All],111,0)</f>
        <v>486.334</v>
      </c>
      <c r="G458" s="6">
        <f>VLOOKUP(A458,PG_FORWARD_SETTLED__1[#All],112,0)</f>
        <v>2025.9499999999998</v>
      </c>
      <c r="H458" s="6">
        <f t="shared" si="65"/>
        <v>1539.6159999999998</v>
      </c>
      <c r="I458" s="6">
        <f t="shared" si="66"/>
        <v>1076.0500000000002</v>
      </c>
      <c r="J458" s="5">
        <v>0</v>
      </c>
      <c r="K458" s="6" t="s">
        <v>1480</v>
      </c>
      <c r="L458" s="8">
        <v>2025.9499999999998</v>
      </c>
      <c r="M458" s="6" t="s">
        <v>1478</v>
      </c>
      <c r="N458" s="6"/>
      <c r="O458" s="39">
        <v>45927.456250000003</v>
      </c>
    </row>
    <row r="459" spans="1:15" x14ac:dyDescent="0.3">
      <c r="A459" s="6">
        <v>8662341757</v>
      </c>
      <c r="B459" s="6">
        <f>VLOOKUP(A459,PG_FORWARD_SETTLED__1[[order_id]:[Customer_Paid]],107,0)</f>
        <v>3294</v>
      </c>
      <c r="C459" s="6">
        <f>VLOOKUP(A459,PG_FORWARD_SETTLED__1[[order_id]:[Commission]],108,0)</f>
        <v>1049.4680000000001</v>
      </c>
      <c r="D459" s="6">
        <f>VLOOKUP(A459,PG_FORWARD_SETTLED__1[[#All],[order_id]:[Tax_On_Commission]],109,0)</f>
        <v>17.646000000000001</v>
      </c>
      <c r="E459" s="6">
        <f>VLOOKUP(A459,PG_FORWARD_SETTLED__1[#All],110,0)</f>
        <v>71.98</v>
      </c>
      <c r="F459" s="6">
        <f>VLOOKUP(A459,PG_FORWARD_SETTLED__1[#All],111,0)</f>
        <v>367.63499999999999</v>
      </c>
      <c r="G459" s="6">
        <f>VLOOKUP(A459,PG_FORWARD_SETTLED__1[#All],112,0)</f>
        <v>2154.9059999999999</v>
      </c>
      <c r="H459" s="6">
        <f t="shared" si="65"/>
        <v>1787.271</v>
      </c>
      <c r="I459" s="6">
        <f t="shared" si="66"/>
        <v>1139.0940000000001</v>
      </c>
      <c r="J459" s="5">
        <v>0</v>
      </c>
      <c r="K459" s="6" t="s">
        <v>1480</v>
      </c>
      <c r="L459" s="8">
        <v>2154.9059999999999</v>
      </c>
      <c r="M459" s="6" t="s">
        <v>1478</v>
      </c>
      <c r="N459" s="6"/>
      <c r="O459" s="39">
        <v>45912.475694444445</v>
      </c>
    </row>
    <row r="460" spans="1:15" x14ac:dyDescent="0.3">
      <c r="A460" s="6">
        <v>8734210663</v>
      </c>
      <c r="B460" s="6">
        <f>VLOOKUP(A460,PG_FORWARD_SETTLED__1[[order_id]:[Customer_Paid]],107,0)</f>
        <v>3594</v>
      </c>
      <c r="C460" s="6">
        <f>VLOOKUP(A460,PG_FORWARD_SETTLED__1[[order_id]:[Commission]],108,0)</f>
        <v>933.00199999999995</v>
      </c>
      <c r="D460" s="6">
        <f>VLOOKUP(A460,PG_FORWARD_SETTLED__1[[#All],[order_id]:[Tax_On_Commission]],109,0)</f>
        <v>18.274999999999999</v>
      </c>
      <c r="E460" s="6">
        <f>VLOOKUP(A460,PG_FORWARD_SETTLED__1[#All],110,0)</f>
        <v>71.98</v>
      </c>
      <c r="F460" s="6">
        <f>VLOOKUP(A460,PG_FORWARD_SETTLED__1[#All],111,0)</f>
        <v>563.46900000000005</v>
      </c>
      <c r="G460" s="6">
        <f>VLOOKUP(A460,PG_FORWARD_SETTLED__1[#All],112,0)</f>
        <v>2570.7429999999999</v>
      </c>
      <c r="H460" s="6">
        <f t="shared" si="65"/>
        <v>2007.2739999999999</v>
      </c>
      <c r="I460" s="6">
        <f t="shared" si="66"/>
        <v>1023.2570000000001</v>
      </c>
      <c r="J460" s="5">
        <v>0</v>
      </c>
      <c r="K460" s="6" t="s">
        <v>1480</v>
      </c>
      <c r="L460" s="8">
        <v>2570.7429999999999</v>
      </c>
      <c r="M460" s="6" t="s">
        <v>1478</v>
      </c>
      <c r="N460" s="6"/>
      <c r="O460" s="39">
        <v>45935.461111111108</v>
      </c>
    </row>
    <row r="461" spans="1:15" x14ac:dyDescent="0.3">
      <c r="A461" s="6">
        <v>8740527853</v>
      </c>
      <c r="B461" s="6">
        <f>VLOOKUP(A461,PG_FORWARD_SETTLED__1[[order_id]:[Customer_Paid]],107,0)</f>
        <v>391</v>
      </c>
      <c r="C461" s="6">
        <f>VLOOKUP(A461,PG_FORWARD_SETTLED__1[[order_id]:[Commission]],108,0)</f>
        <v>9.2279999999999998</v>
      </c>
      <c r="D461" s="6">
        <f>VLOOKUP(A461,PG_FORWARD_SETTLED__1[[#All],[order_id]:[Tax_On_Commission]],109,0)</f>
        <v>2.234</v>
      </c>
      <c r="E461" s="6">
        <f>VLOOKUP(A461,PG_FORWARD_SETTLED__1[#All],110,0)</f>
        <v>31.86</v>
      </c>
      <c r="F461" s="6">
        <f>VLOOKUP(A461,PG_FORWARD_SETTLED__1[#All],111,0)</f>
        <v>20.481999999999999</v>
      </c>
      <c r="G461" s="6">
        <f>VLOOKUP(A461,PG_FORWARD_SETTLED__1[#All],112,0)</f>
        <v>347.678</v>
      </c>
      <c r="H461" s="6">
        <f t="shared" si="65"/>
        <v>327.19600000000003</v>
      </c>
      <c r="I461" s="6">
        <f t="shared" si="66"/>
        <v>43.322000000000003</v>
      </c>
      <c r="J461" s="5">
        <v>0</v>
      </c>
      <c r="K461" s="6" t="s">
        <v>1480</v>
      </c>
      <c r="L461" s="8">
        <v>347.678</v>
      </c>
      <c r="M461" s="6" t="s">
        <v>1478</v>
      </c>
      <c r="N461" s="6"/>
      <c r="O461" s="39">
        <v>45937.797222222223</v>
      </c>
    </row>
    <row r="462" spans="1:15" x14ac:dyDescent="0.3">
      <c r="A462" s="6">
        <v>8729675139</v>
      </c>
      <c r="B462" s="6">
        <f>VLOOKUP(A462,PG_FORWARD_SETTLED__1[[order_id]:[Customer_Paid]],107,0)</f>
        <v>2396</v>
      </c>
      <c r="C462" s="6">
        <f>VLOOKUP(A462,PG_FORWARD_SETTLED__1[[order_id]:[Commission]],108,0)</f>
        <v>622.00199999999995</v>
      </c>
      <c r="D462" s="6">
        <f>VLOOKUP(A462,PG_FORWARD_SETTLED__1[[#All],[order_id]:[Tax_On_Commission]],109,0)</f>
        <v>13.692</v>
      </c>
      <c r="E462" s="6">
        <f>VLOOKUP(A462,PG_FORWARD_SETTLED__1[#All],110,0)</f>
        <v>71.98</v>
      </c>
      <c r="F462" s="6">
        <f>VLOOKUP(A462,PG_FORWARD_SETTLED__1[#All],111,0)</f>
        <v>125.50999999999999</v>
      </c>
      <c r="G462" s="6">
        <f>VLOOKUP(A462,PG_FORWARD_SETTLED__1[#All],112,0)</f>
        <v>1688.326</v>
      </c>
      <c r="H462" s="6">
        <f t="shared" si="65"/>
        <v>1562.816</v>
      </c>
      <c r="I462" s="6">
        <f t="shared" si="66"/>
        <v>707.67399999999998</v>
      </c>
      <c r="J462" s="5">
        <v>0</v>
      </c>
      <c r="K462" s="6" t="s">
        <v>1480</v>
      </c>
      <c r="L462" s="8">
        <v>1688.326</v>
      </c>
      <c r="M462" s="6" t="s">
        <v>1478</v>
      </c>
      <c r="N462" s="6"/>
      <c r="O462" s="39">
        <v>45933.480555555558</v>
      </c>
    </row>
    <row r="463" spans="1:15" x14ac:dyDescent="0.3">
      <c r="A463" s="6">
        <v>8752574080</v>
      </c>
      <c r="B463" s="6">
        <f>VLOOKUP(A463,PG_FORWARD_SETTLED__1[[order_id]:[Customer_Paid]],107,0)</f>
        <v>3564</v>
      </c>
      <c r="C463" s="6">
        <f>VLOOKUP(A463,PG_FORWARD_SETTLED__1[[order_id]:[Commission]],108,0)</f>
        <v>883.15899999999999</v>
      </c>
      <c r="D463" s="6">
        <f>VLOOKUP(A463,PG_FORWARD_SETTLED__1[[#All],[order_id]:[Tax_On_Commission]],109,0)</f>
        <v>18.122</v>
      </c>
      <c r="E463" s="6">
        <f>VLOOKUP(A463,PG_FORWARD_SETTLED__1[#All],110,0)</f>
        <v>71.98</v>
      </c>
      <c r="F463" s="6">
        <f>VLOOKUP(A463,PG_FORWARD_SETTLED__1[#All],111,0)</f>
        <v>558.76199999999994</v>
      </c>
      <c r="G463" s="6">
        <f>VLOOKUP(A463,PG_FORWARD_SETTLED__1[#All],112,0)</f>
        <v>2590.739</v>
      </c>
      <c r="H463" s="6">
        <f t="shared" si="65"/>
        <v>2031.9770000000001</v>
      </c>
      <c r="I463" s="6">
        <f t="shared" si="66"/>
        <v>973.26099999999997</v>
      </c>
      <c r="J463" s="5">
        <v>0</v>
      </c>
      <c r="K463" s="6" t="s">
        <v>1480</v>
      </c>
      <c r="L463" s="8">
        <v>2590.739</v>
      </c>
      <c r="M463" s="6" t="s">
        <v>1478</v>
      </c>
      <c r="N463" s="6"/>
      <c r="O463" s="39">
        <v>45943.449305555558</v>
      </c>
    </row>
    <row r="464" spans="1:15" x14ac:dyDescent="0.3">
      <c r="A464" s="6">
        <v>8720941821</v>
      </c>
      <c r="B464" s="6">
        <f>VLOOKUP(A464,PG_FORWARD_SETTLED__1[[order_id]:[Customer_Paid]],107,0)</f>
        <v>2938</v>
      </c>
      <c r="C464" s="6">
        <f>VLOOKUP(A464,PG_FORWARD_SETTLED__1[[order_id]:[Commission]],108,0)</f>
        <v>728.03599999999994</v>
      </c>
      <c r="D464" s="6">
        <f>VLOOKUP(A464,PG_FORWARD_SETTLED__1[[#All],[order_id]:[Tax_On_Commission]],109,0)</f>
        <v>14.939</v>
      </c>
      <c r="E464" s="6">
        <f>VLOOKUP(A464,PG_FORWARD_SETTLED__1[#All],110,0)</f>
        <v>71.97999999999999</v>
      </c>
      <c r="F464" s="6">
        <f>VLOOKUP(A464,PG_FORWARD_SETTLED__1[#All],111,0)</f>
        <v>460.61900000000003</v>
      </c>
      <c r="G464" s="6">
        <f>VLOOKUP(A464,PG_FORWARD_SETTLED__1[#All],112,0)</f>
        <v>2123.0450000000001</v>
      </c>
      <c r="H464" s="6">
        <f t="shared" si="65"/>
        <v>1662.4259999999999</v>
      </c>
      <c r="I464" s="6">
        <f t="shared" si="66"/>
        <v>814.95499999999993</v>
      </c>
      <c r="J464" s="5">
        <v>0</v>
      </c>
      <c r="K464" s="6" t="s">
        <v>1480</v>
      </c>
      <c r="L464" s="8">
        <v>2123.0450000000001</v>
      </c>
      <c r="M464" s="6" t="s">
        <v>1478</v>
      </c>
      <c r="N464" s="6"/>
      <c r="O464" s="39">
        <v>45930.615277777775</v>
      </c>
    </row>
    <row r="465" spans="1:15" x14ac:dyDescent="0.3">
      <c r="A465" s="6">
        <v>8704408298</v>
      </c>
      <c r="B465" s="6">
        <f>VLOOKUP(A465,PG_FORWARD_SETTLED__1[[order_id]:[Customer_Paid]],107,0)</f>
        <v>2548.9899999999998</v>
      </c>
      <c r="C465" s="6">
        <f>VLOOKUP(A465,PG_FORWARD_SETTLED__1[[order_id]:[Commission]],108,0)</f>
        <v>661.71799999999996</v>
      </c>
      <c r="D465" s="6">
        <f>VLOOKUP(A465,PG_FORWARD_SETTLED__1[[#All],[order_id]:[Tax_On_Commission]],109,0)</f>
        <v>14.565999999999999</v>
      </c>
      <c r="E465" s="6">
        <f>VLOOKUP(A465,PG_FORWARD_SETTLED__1[#All],110,0)</f>
        <v>71.98</v>
      </c>
      <c r="F465" s="6">
        <f>VLOOKUP(A465,PG_FORWARD_SETTLED__1[#All],111,0)</f>
        <v>133.518</v>
      </c>
      <c r="G465" s="6">
        <f>VLOOKUP(A465,PG_FORWARD_SETTLED__1[#All],112,0)</f>
        <v>1800.7259999999999</v>
      </c>
      <c r="H465" s="6">
        <f t="shared" si="65"/>
        <v>1667.2079999999999</v>
      </c>
      <c r="I465" s="6">
        <f t="shared" si="66"/>
        <v>748.2639999999999</v>
      </c>
      <c r="J465" s="5">
        <v>0</v>
      </c>
      <c r="K465" s="6" t="s">
        <v>1480</v>
      </c>
      <c r="L465" s="8">
        <v>1800.7259999999999</v>
      </c>
      <c r="M465" s="6" t="s">
        <v>1478</v>
      </c>
      <c r="N465" s="6"/>
      <c r="O465" s="39">
        <v>45924.55</v>
      </c>
    </row>
    <row r="466" spans="1:15" x14ac:dyDescent="0.3">
      <c r="A466" s="6">
        <v>8662707145</v>
      </c>
      <c r="B466" s="6">
        <f>VLOOKUP(A466,PG_FORWARD_SETTLED__1[[order_id]:[Customer_Paid]],107,0)</f>
        <v>2993.99</v>
      </c>
      <c r="C466" s="6">
        <f>VLOOKUP(A466,PG_FORWARD_SETTLED__1[[order_id]:[Commission]],108,0)</f>
        <v>777.24</v>
      </c>
      <c r="D466" s="6">
        <f>VLOOKUP(A466,PG_FORWARD_SETTLED__1[[#All],[order_id]:[Tax_On_Commission]],109,0)</f>
        <v>16.039000000000001</v>
      </c>
      <c r="E466" s="6">
        <f>VLOOKUP(A466,PG_FORWARD_SETTLED__1[#All],110,0)</f>
        <v>71.98</v>
      </c>
      <c r="F466" s="6">
        <f>VLOOKUP(A466,PG_FORWARD_SETTLED__1[#All],111,0)</f>
        <v>334.15600000000001</v>
      </c>
      <c r="G466" s="6">
        <f>VLOOKUP(A466,PG_FORWARD_SETTLED__1[#All],112,0)</f>
        <v>2128.7309999999998</v>
      </c>
      <c r="H466" s="6">
        <f t="shared" si="65"/>
        <v>1794.5749999999998</v>
      </c>
      <c r="I466" s="6">
        <f t="shared" si="66"/>
        <v>865.25900000000001</v>
      </c>
      <c r="J466" s="5">
        <v>0</v>
      </c>
      <c r="K466" s="6" t="s">
        <v>1480</v>
      </c>
      <c r="L466" s="8">
        <v>2128.7309999999998</v>
      </c>
      <c r="M466" s="6" t="s">
        <v>1478</v>
      </c>
      <c r="N466" s="6"/>
      <c r="O466" s="39">
        <v>45912.475694444445</v>
      </c>
    </row>
    <row r="467" spans="1:15" x14ac:dyDescent="0.3">
      <c r="A467" s="6">
        <v>8741802458</v>
      </c>
      <c r="B467" s="6">
        <f>VLOOKUP(A467,PG_FORWARD_SETTLED__1[[order_id]:[Customer_Paid]],107,0)</f>
        <v>3294</v>
      </c>
      <c r="C467" s="6">
        <f>VLOOKUP(A467,PG_FORWARD_SETTLED__1[[order_id]:[Commission]],108,0)</f>
        <v>816.25300000000004</v>
      </c>
      <c r="D467" s="6">
        <f>VLOOKUP(A467,PG_FORWARD_SETTLED__1[[#All],[order_id]:[Tax_On_Commission]],109,0)</f>
        <v>16.75</v>
      </c>
      <c r="E467" s="6">
        <f>VLOOKUP(A467,PG_FORWARD_SETTLED__1[#All],110,0)</f>
        <v>71.98</v>
      </c>
      <c r="F467" s="6">
        <f>VLOOKUP(A467,PG_FORWARD_SETTLED__1[#All],111,0)</f>
        <v>516.43799999999999</v>
      </c>
      <c r="G467" s="6">
        <f>VLOOKUP(A467,PG_FORWARD_SETTLED__1[#All],112,0)</f>
        <v>2389.0169999999998</v>
      </c>
      <c r="H467" s="6">
        <f t="shared" si="65"/>
        <v>1872.5789999999997</v>
      </c>
      <c r="I467" s="6">
        <f t="shared" si="66"/>
        <v>904.98300000000017</v>
      </c>
      <c r="J467" s="6">
        <f>VLOOKUP(A467,PG_Reverse_Settled__1[#All],103,0)</f>
        <v>107.38</v>
      </c>
      <c r="K467" s="6">
        <f>G467+E467+J467</f>
        <v>2568.377</v>
      </c>
      <c r="L467" s="7">
        <v>-179.36000000000013</v>
      </c>
      <c r="M467" s="6" t="s">
        <v>1479</v>
      </c>
      <c r="N467" s="6" t="str">
        <f>VLOOKUP(A467,Return!A:L,12,0)</f>
        <v>Size too small</v>
      </c>
      <c r="O467" s="39">
        <v>45938.42291666667</v>
      </c>
    </row>
    <row r="468" spans="1:15" x14ac:dyDescent="0.3">
      <c r="A468" s="6">
        <v>8689364850</v>
      </c>
      <c r="B468" s="6">
        <f>VLOOKUP(A468,PG_FORWARD_SETTLED__1[[order_id]:[Customer_Paid]],107,0)</f>
        <v>1102</v>
      </c>
      <c r="C468" s="6">
        <f>VLOOKUP(A468,PG_FORWARD_SETTLED__1[[order_id]:[Commission]],108,0)</f>
        <v>247.06800000000001</v>
      </c>
      <c r="D468" s="6">
        <f>VLOOKUP(A468,PG_FORWARD_SETTLED__1[[#All],[order_id]:[Tax_On_Commission]],109,0)</f>
        <v>6.2970000000000006</v>
      </c>
      <c r="E468" s="6">
        <f>VLOOKUP(A468,PG_FORWARD_SETTLED__1[#All],110,0)</f>
        <v>53.1</v>
      </c>
      <c r="F468" s="6">
        <f>VLOOKUP(A468,PG_FORWARD_SETTLED__1[#All],111,0)</f>
        <v>57.727999999999994</v>
      </c>
      <c r="G468" s="6">
        <f>VLOOKUP(A468,PG_FORWARD_SETTLED__1[#All],112,0)</f>
        <v>795.53499999999997</v>
      </c>
      <c r="H468" s="6">
        <f t="shared" si="65"/>
        <v>737.80700000000002</v>
      </c>
      <c r="I468" s="6">
        <f t="shared" si="66"/>
        <v>306.46500000000003</v>
      </c>
      <c r="J468" s="5">
        <v>0</v>
      </c>
      <c r="K468" s="6" t="s">
        <v>1480</v>
      </c>
      <c r="L468" s="8">
        <v>795.53499999999997</v>
      </c>
      <c r="M468" s="6" t="s">
        <v>1478</v>
      </c>
      <c r="N468" s="6"/>
      <c r="O468" s="39">
        <v>45922.443055555559</v>
      </c>
    </row>
    <row r="469" spans="1:15" x14ac:dyDescent="0.3">
      <c r="A469" s="6">
        <v>8702278551</v>
      </c>
      <c r="B469" s="6">
        <f>VLOOKUP(A469,PG_FORWARD_SETTLED__1[[order_id]:[Customer_Paid]],107,0)</f>
        <v>3564</v>
      </c>
      <c r="C469" s="6">
        <f>VLOOKUP(A469,PG_FORWARD_SETTLED__1[[order_id]:[Commission]],108,0)</f>
        <v>883.15899999999999</v>
      </c>
      <c r="D469" s="6">
        <f>VLOOKUP(A469,PG_FORWARD_SETTLED__1[[#All],[order_id]:[Tax_On_Commission]],109,0)</f>
        <v>18.122</v>
      </c>
      <c r="E469" s="6">
        <f>VLOOKUP(A469,PG_FORWARD_SETTLED__1[#All],110,0)</f>
        <v>71.98</v>
      </c>
      <c r="F469" s="6">
        <f>VLOOKUP(A469,PG_FORWARD_SETTLED__1[#All],111,0)</f>
        <v>558.76199999999994</v>
      </c>
      <c r="G469" s="6">
        <f>VLOOKUP(A469,PG_FORWARD_SETTLED__1[#All],112,0)</f>
        <v>2590.739</v>
      </c>
      <c r="H469" s="6">
        <f t="shared" si="65"/>
        <v>2031.9770000000001</v>
      </c>
      <c r="I469" s="6">
        <f t="shared" si="66"/>
        <v>973.26099999999997</v>
      </c>
      <c r="J469" s="5">
        <v>0</v>
      </c>
      <c r="K469" s="6" t="s">
        <v>1480</v>
      </c>
      <c r="L469" s="8">
        <v>2590.739</v>
      </c>
      <c r="M469" s="6" t="s">
        <v>1478</v>
      </c>
      <c r="N469" s="6"/>
      <c r="O469" s="39">
        <v>45924.441666666666</v>
      </c>
    </row>
    <row r="470" spans="1:15" x14ac:dyDescent="0.3">
      <c r="A470" s="6">
        <v>8661379163</v>
      </c>
      <c r="B470" s="6">
        <f>VLOOKUP(A470,PG_FORWARD_SETTLED__1[[order_id]:[Customer_Paid]],107,0)</f>
        <v>1204</v>
      </c>
      <c r="C470" s="6">
        <f>VLOOKUP(A470,PG_FORWARD_SETTLED__1[[order_id]:[Commission]],108,0)</f>
        <v>312.55799999999999</v>
      </c>
      <c r="D470" s="6">
        <f>VLOOKUP(A470,PG_FORWARD_SETTLED__1[[#All],[order_id]:[Tax_On_Commission]],109,0)</f>
        <v>6.45</v>
      </c>
      <c r="E470" s="6">
        <f>VLOOKUP(A470,PG_FORWARD_SETTLED__1[#All],110,0)</f>
        <v>53.099999999999994</v>
      </c>
      <c r="F470" s="6">
        <f>VLOOKUP(A470,PG_FORWARD_SETTLED__1[#All],111,0)</f>
        <v>134.375</v>
      </c>
      <c r="G470" s="6">
        <f>VLOOKUP(A470,PG_FORWARD_SETTLED__1[#All],112,0)</f>
        <v>831.89199999999994</v>
      </c>
      <c r="H470" s="6">
        <f t="shared" si="65"/>
        <v>697.51699999999994</v>
      </c>
      <c r="I470" s="6">
        <f t="shared" si="66"/>
        <v>372.10800000000006</v>
      </c>
      <c r="J470" s="6">
        <f>VLOOKUP(A470,PG_Reverse_Settled__1[#All],103,0)</f>
        <v>197.06</v>
      </c>
      <c r="K470" s="6">
        <f t="shared" ref="K470:K471" si="68">G470+E470+J470</f>
        <v>1082.0519999999999</v>
      </c>
      <c r="L470" s="7">
        <v>-250.15999999999997</v>
      </c>
      <c r="M470" s="6" t="s">
        <v>1479</v>
      </c>
      <c r="N470" s="6" t="str">
        <f>VLOOKUP(A470,Return!A:L,12,0)</f>
        <v>-</v>
      </c>
      <c r="O470" s="39">
        <v>45911.783333333333</v>
      </c>
    </row>
    <row r="471" spans="1:15" x14ac:dyDescent="0.3">
      <c r="A471" s="6">
        <v>8741862363</v>
      </c>
      <c r="B471" s="6">
        <f>VLOOKUP(A471,PG_FORWARD_SETTLED__1[[order_id]:[Customer_Paid]],107,0)</f>
        <v>3142.99</v>
      </c>
      <c r="C471" s="6">
        <f>VLOOKUP(A471,PG_FORWARD_SETTLED__1[[order_id]:[Commission]],108,0)</f>
        <v>667.57100000000003</v>
      </c>
      <c r="D471" s="6">
        <f>VLOOKUP(A471,PG_FORWARD_SETTLED__1[[#All],[order_id]:[Tax_On_Commission]],109,0)</f>
        <v>15.981999999999999</v>
      </c>
      <c r="E471" s="6">
        <f>VLOOKUP(A471,PG_FORWARD_SETTLED__1[#All],110,0)</f>
        <v>71.98</v>
      </c>
      <c r="F471" s="6">
        <f>VLOOKUP(A471,PG_FORWARD_SETTLED__1[#All],111,0)</f>
        <v>492.75799999999998</v>
      </c>
      <c r="G471" s="6">
        <f>VLOOKUP(A471,PG_FORWARD_SETTLED__1[#All],112,0)</f>
        <v>2387.4569999999999</v>
      </c>
      <c r="H471" s="6">
        <f t="shared" si="65"/>
        <v>1894.6989999999998</v>
      </c>
      <c r="I471" s="6">
        <f t="shared" si="66"/>
        <v>755.5329999999999</v>
      </c>
      <c r="J471" s="6">
        <f>VLOOKUP(A471,PG_Reverse_Settled__1[#All],103,0)</f>
        <v>197.06</v>
      </c>
      <c r="K471" s="6">
        <f t="shared" si="68"/>
        <v>2656.4969999999998</v>
      </c>
      <c r="L471" s="7">
        <v>-269.03999999999996</v>
      </c>
      <c r="M471" s="6" t="s">
        <v>1479</v>
      </c>
      <c r="N471" s="6" t="str">
        <f>VLOOKUP(A471,Return!A:L,12,0)</f>
        <v>Product image was better than the actual product</v>
      </c>
      <c r="O471" s="39">
        <v>45938.423611111109</v>
      </c>
    </row>
    <row r="472" spans="1:15" x14ac:dyDescent="0.3">
      <c r="A472" s="6">
        <v>8708782168</v>
      </c>
      <c r="B472" s="6">
        <f>VLOOKUP(A472,PG_FORWARD_SETTLED__1[[order_id]:[Customer_Paid]],107,0)</f>
        <v>2264</v>
      </c>
      <c r="C472" s="6">
        <f>VLOOKUP(A472,PG_FORWARD_SETTLED__1[[order_id]:[Commission]],108,0)</f>
        <v>641.16499999999996</v>
      </c>
      <c r="D472" s="6">
        <f>VLOOKUP(A472,PG_FORWARD_SETTLED__1[[#All],[order_id]:[Tax_On_Commission]],109,0)</f>
        <v>12.937000000000001</v>
      </c>
      <c r="E472" s="6">
        <f>VLOOKUP(A472,PG_FORWARD_SETTLED__1[#All],110,0)</f>
        <v>71.98</v>
      </c>
      <c r="F472" s="6">
        <f>VLOOKUP(A472,PG_FORWARD_SETTLED__1[#All],111,0)</f>
        <v>118.59100000000001</v>
      </c>
      <c r="G472" s="6">
        <f>VLOOKUP(A472,PG_FORWARD_SETTLED__1[#All],112,0)</f>
        <v>1537.9180000000001</v>
      </c>
      <c r="H472" s="6">
        <f t="shared" si="65"/>
        <v>1419.3270000000002</v>
      </c>
      <c r="I472" s="6">
        <f t="shared" si="66"/>
        <v>726.08199999999988</v>
      </c>
      <c r="J472" s="5">
        <v>0</v>
      </c>
      <c r="K472" s="6" t="s">
        <v>1480</v>
      </c>
      <c r="L472" s="8">
        <v>1537.9180000000001</v>
      </c>
      <c r="M472" s="6" t="s">
        <v>1478</v>
      </c>
      <c r="N472" s="6"/>
      <c r="O472" s="39">
        <v>45926.445138888892</v>
      </c>
    </row>
    <row r="473" spans="1:15" x14ac:dyDescent="0.3">
      <c r="A473" s="6">
        <v>8677363499</v>
      </c>
      <c r="B473" s="6">
        <f>VLOOKUP(A473,PG_FORWARD_SETTLED__1[[order_id]:[Customer_Paid]],107,0)</f>
        <v>3994</v>
      </c>
      <c r="C473" s="6">
        <f>VLOOKUP(A473,PG_FORWARD_SETTLED__1[[order_id]:[Commission]],108,0)</f>
        <v>1272.4880000000001</v>
      </c>
      <c r="D473" s="6">
        <f>VLOOKUP(A473,PG_FORWARD_SETTLED__1[[#All],[order_id]:[Tax_On_Commission]],109,0)</f>
        <v>21.395999999999997</v>
      </c>
      <c r="E473" s="6">
        <f>VLOOKUP(A473,PG_FORWARD_SETTLED__1[#All],110,0)</f>
        <v>71.98</v>
      </c>
      <c r="F473" s="6">
        <f>VLOOKUP(A473,PG_FORWARD_SETTLED__1[#All],111,0)</f>
        <v>445.76</v>
      </c>
      <c r="G473" s="6">
        <f>VLOOKUP(A473,PG_FORWARD_SETTLED__1[#All],112,0)</f>
        <v>2628.1359999999995</v>
      </c>
      <c r="H473" s="6">
        <f t="shared" si="65"/>
        <v>2182.3759999999993</v>
      </c>
      <c r="I473" s="6">
        <f t="shared" si="66"/>
        <v>1365.8640000000005</v>
      </c>
      <c r="J473" s="5">
        <v>0</v>
      </c>
      <c r="K473" s="6" t="s">
        <v>1480</v>
      </c>
      <c r="L473" s="8">
        <v>2628.1359999999995</v>
      </c>
      <c r="M473" s="6" t="s">
        <v>1478</v>
      </c>
      <c r="N473" s="6"/>
      <c r="O473" s="39">
        <v>45917.434027777781</v>
      </c>
    </row>
    <row r="474" spans="1:15" x14ac:dyDescent="0.3">
      <c r="A474" s="6">
        <v>8739288421</v>
      </c>
      <c r="B474" s="6">
        <f>VLOOKUP(A474,PG_FORWARD_SETTLED__1[[order_id]:[Customer_Paid]],107,0)</f>
        <v>3743</v>
      </c>
      <c r="C474" s="6">
        <f>VLOOKUP(A474,PG_FORWARD_SETTLED__1[[order_id]:[Commission]],108,0)</f>
        <v>927.51499999999999</v>
      </c>
      <c r="D474" s="6">
        <f>VLOOKUP(A474,PG_FORWARD_SETTLED__1[[#All],[order_id]:[Tax_On_Commission]],109,0)</f>
        <v>19.032</v>
      </c>
      <c r="E474" s="6">
        <f>VLOOKUP(A474,PG_FORWARD_SETTLED__1[#All],110,0)</f>
        <v>71.98</v>
      </c>
      <c r="F474" s="6">
        <f>VLOOKUP(A474,PG_FORWARD_SETTLED__1[#All],111,0)</f>
        <v>586.83000000000004</v>
      </c>
      <c r="G474" s="6">
        <f>VLOOKUP(A474,PG_FORWARD_SETTLED__1[#All],112,0)</f>
        <v>2724.473</v>
      </c>
      <c r="H474" s="6">
        <f t="shared" si="65"/>
        <v>2137.643</v>
      </c>
      <c r="I474" s="6">
        <f t="shared" si="66"/>
        <v>1018.527</v>
      </c>
      <c r="J474" s="6">
        <f>VLOOKUP(A474,PG_Reverse_Settled__1[#All],103,0)</f>
        <v>197.06</v>
      </c>
      <c r="K474" s="6">
        <f>G474+E474+J474</f>
        <v>2993.5129999999999</v>
      </c>
      <c r="L474" s="7">
        <v>-269.03999999999996</v>
      </c>
      <c r="M474" s="6" t="s">
        <v>1479</v>
      </c>
      <c r="N474" s="6" t="str">
        <f>VLOOKUP(A474,Return!A:L,12,0)</f>
        <v>-</v>
      </c>
      <c r="O474" s="39">
        <v>45937.468055555553</v>
      </c>
    </row>
    <row r="475" spans="1:15" x14ac:dyDescent="0.3">
      <c r="A475" s="6">
        <v>8656967184</v>
      </c>
      <c r="B475" s="6">
        <f>VLOOKUP(A475,PG_FORWARD_SETTLED__1[[order_id]:[Customer_Paid]],107,0)</f>
        <v>2419</v>
      </c>
      <c r="C475" s="6">
        <f>VLOOKUP(A475,PG_FORWARD_SETTLED__1[[order_id]:[Commission]],108,0)</f>
        <v>513.79600000000005</v>
      </c>
      <c r="D475" s="6">
        <f>VLOOKUP(A475,PG_FORWARD_SETTLED__1[[#All],[order_id]:[Tax_On_Commission]],109,0)</f>
        <v>12.959</v>
      </c>
      <c r="E475" s="6">
        <f>VLOOKUP(A475,PG_FORWARD_SETTLED__1[#All],110,0)</f>
        <v>71.98</v>
      </c>
      <c r="F475" s="6">
        <f>VLOOKUP(A475,PG_FORWARD_SETTLED__1[#All],111,0)</f>
        <v>269.97899999999998</v>
      </c>
      <c r="G475" s="6">
        <f>VLOOKUP(A475,PG_FORWARD_SETTLED__1[#All],112,0)</f>
        <v>1820.2649999999999</v>
      </c>
      <c r="H475" s="6">
        <f t="shared" si="65"/>
        <v>1550.2859999999998</v>
      </c>
      <c r="I475" s="6">
        <f t="shared" si="66"/>
        <v>598.73500000000013</v>
      </c>
      <c r="J475" s="5">
        <v>0</v>
      </c>
      <c r="K475" s="6" t="s">
        <v>1480</v>
      </c>
      <c r="L475" s="8">
        <v>1820.2649999999999</v>
      </c>
      <c r="M475" s="6" t="s">
        <v>1478</v>
      </c>
      <c r="N475" s="6"/>
      <c r="O475" s="39">
        <v>45909.456250000003</v>
      </c>
    </row>
    <row r="476" spans="1:15" x14ac:dyDescent="0.3">
      <c r="A476" s="6">
        <v>8699197877</v>
      </c>
      <c r="B476" s="6">
        <f>VLOOKUP(A476,PG_FORWARD_SETTLED__1[[order_id]:[Customer_Paid]],107,0)</f>
        <v>2526</v>
      </c>
      <c r="C476" s="6">
        <f>VLOOKUP(A476,PG_FORWARD_SETTLED__1[[order_id]:[Commission]],108,0)</f>
        <v>536.52200000000005</v>
      </c>
      <c r="D476" s="6">
        <f>VLOOKUP(A476,PG_FORWARD_SETTLED__1[[#All],[order_id]:[Tax_On_Commission]],109,0)</f>
        <v>14.435</v>
      </c>
      <c r="E476" s="6">
        <f>VLOOKUP(A476,PG_FORWARD_SETTLED__1[#All],110,0)</f>
        <v>71.98</v>
      </c>
      <c r="F476" s="6">
        <f>VLOOKUP(A476,PG_FORWARD_SETTLED__1[#All],111,0)</f>
        <v>132.31900000000002</v>
      </c>
      <c r="G476" s="6">
        <f>VLOOKUP(A476,PG_FORWARD_SETTLED__1[#All],112,0)</f>
        <v>1903.0630000000001</v>
      </c>
      <c r="H476" s="6">
        <f t="shared" si="65"/>
        <v>1770.7440000000001</v>
      </c>
      <c r="I476" s="6">
        <f t="shared" si="66"/>
        <v>622.9369999999999</v>
      </c>
      <c r="J476" s="6">
        <f>VLOOKUP(A476,PG_Reverse_Settled__1[#All],103,0)</f>
        <v>197.06</v>
      </c>
      <c r="K476" s="6">
        <f t="shared" ref="K476:K480" si="69">G476+E476+J476</f>
        <v>2172.1030000000001</v>
      </c>
      <c r="L476" s="7">
        <v>-269.03999999999996</v>
      </c>
      <c r="M476" s="6" t="s">
        <v>1479</v>
      </c>
      <c r="N476" s="6" t="str">
        <f>VLOOKUP(A476,Return!A:L,12,0)</f>
        <v>Size too small</v>
      </c>
      <c r="O476" s="39">
        <v>45923.446527777778</v>
      </c>
    </row>
    <row r="477" spans="1:15" x14ac:dyDescent="0.3">
      <c r="A477" s="6">
        <v>8711372822</v>
      </c>
      <c r="B477" s="6">
        <f>VLOOKUP(A477,PG_FORWARD_SETTLED__1[[order_id]:[Customer_Paid]],107,0)</f>
        <v>3143</v>
      </c>
      <c r="C477" s="6">
        <f>VLOOKUP(A477,PG_FORWARD_SETTLED__1[[order_id]:[Commission]],108,0)</f>
        <v>667.57299999999998</v>
      </c>
      <c r="D477" s="6">
        <f>VLOOKUP(A477,PG_FORWARD_SETTLED__1[[#All],[order_id]:[Tax_On_Commission]],109,0)</f>
        <v>15.981999999999999</v>
      </c>
      <c r="E477" s="6">
        <f>VLOOKUP(A477,PG_FORWARD_SETTLED__1[#All],110,0)</f>
        <v>71.98</v>
      </c>
      <c r="F477" s="6">
        <f>VLOOKUP(A477,PG_FORWARD_SETTLED__1[#All],111,0)</f>
        <v>492.75799999999998</v>
      </c>
      <c r="G477" s="6">
        <f>VLOOKUP(A477,PG_FORWARD_SETTLED__1[#All],112,0)</f>
        <v>2387.4650000000001</v>
      </c>
      <c r="H477" s="6">
        <f t="shared" si="65"/>
        <v>1894.7070000000001</v>
      </c>
      <c r="I477" s="6">
        <f t="shared" si="66"/>
        <v>755.53499999999985</v>
      </c>
      <c r="J477" s="6">
        <f>VLOOKUP(A477,PG_Reverse_Settled__1[#All],103,0)</f>
        <v>197.06</v>
      </c>
      <c r="K477" s="6">
        <f t="shared" si="69"/>
        <v>2656.5050000000001</v>
      </c>
      <c r="L477" s="7">
        <v>-269.03999999999996</v>
      </c>
      <c r="M477" s="6" t="s">
        <v>1479</v>
      </c>
      <c r="N477" s="6" t="str">
        <f>VLOOKUP(A477,Return!A:L,12,0)</f>
        <v>Received a poor quality product</v>
      </c>
      <c r="O477" s="39">
        <v>45926.779861111114</v>
      </c>
    </row>
    <row r="478" spans="1:15" x14ac:dyDescent="0.3">
      <c r="A478" s="6">
        <v>8679706893</v>
      </c>
      <c r="B478" s="6">
        <f>VLOOKUP(A478,PG_FORWARD_SETTLED__1[[order_id]:[Customer_Paid]],107,0)</f>
        <v>3394</v>
      </c>
      <c r="C478" s="6">
        <f>VLOOKUP(A478,PG_FORWARD_SETTLED__1[[order_id]:[Commission]],108,0)</f>
        <v>841.03300000000002</v>
      </c>
      <c r="D478" s="6">
        <f>VLOOKUP(A478,PG_FORWARD_SETTLED__1[[#All],[order_id]:[Tax_On_Commission]],109,0)</f>
        <v>18.181999999999999</v>
      </c>
      <c r="E478" s="6">
        <f>VLOOKUP(A478,PG_FORWARD_SETTLED__1[#All],110,0)</f>
        <v>71.98</v>
      </c>
      <c r="F478" s="6">
        <f>VLOOKUP(A478,PG_FORWARD_SETTLED__1[#All],111,0)</f>
        <v>378.79199999999997</v>
      </c>
      <c r="G478" s="6">
        <f>VLOOKUP(A478,PG_FORWARD_SETTLED__1[#All],112,0)</f>
        <v>2462.8050000000003</v>
      </c>
      <c r="H478" s="6">
        <f t="shared" si="65"/>
        <v>2084.0130000000004</v>
      </c>
      <c r="I478" s="6">
        <f t="shared" si="66"/>
        <v>931.19499999999971</v>
      </c>
      <c r="J478" s="6">
        <f>VLOOKUP(A478,PG_Reverse_Settled__1[#All],103,0)</f>
        <v>132.16</v>
      </c>
      <c r="K478" s="6">
        <f t="shared" si="69"/>
        <v>2666.9450000000002</v>
      </c>
      <c r="L478" s="7">
        <v>-204.13999999999987</v>
      </c>
      <c r="M478" s="6" t="s">
        <v>1479</v>
      </c>
      <c r="N478" s="6" t="str">
        <f>VLOOKUP(A478,Return!A:L,12,0)</f>
        <v>-</v>
      </c>
      <c r="O478" s="39">
        <v>45918.445138888892</v>
      </c>
    </row>
    <row r="479" spans="1:15" x14ac:dyDescent="0.3">
      <c r="A479" s="6">
        <v>8737844756</v>
      </c>
      <c r="B479" s="6">
        <f>VLOOKUP(A479,PG_FORWARD_SETTLED__1[[order_id]:[Customer_Paid]],107,0)</f>
        <v>2150</v>
      </c>
      <c r="C479" s="6">
        <f>VLOOKUP(A479,PG_FORWARD_SETTLED__1[[order_id]:[Commission]],108,0)</f>
        <v>684.99</v>
      </c>
      <c r="D479" s="6">
        <f>VLOOKUP(A479,PG_FORWARD_SETTLED__1[[#All],[order_id]:[Tax_On_Commission]],109,0)</f>
        <v>12.286</v>
      </c>
      <c r="E479" s="6">
        <f>VLOOKUP(A479,PG_FORWARD_SETTLED__1[#All],110,0)</f>
        <v>71.98</v>
      </c>
      <c r="F479" s="6">
        <f>VLOOKUP(A479,PG_FORWARD_SETTLED__1[#All],111,0)</f>
        <v>112.61799999999999</v>
      </c>
      <c r="G479" s="6">
        <f>VLOOKUP(A479,PG_FORWARD_SETTLED__1[#All],112,0)</f>
        <v>1380.7439999999999</v>
      </c>
      <c r="H479" s="6">
        <f t="shared" si="65"/>
        <v>1268.126</v>
      </c>
      <c r="I479" s="6">
        <f t="shared" si="66"/>
        <v>769.25600000000009</v>
      </c>
      <c r="J479" s="6">
        <f>VLOOKUP(A479,PG_Reverse_Settled__1[#All],103,0)</f>
        <v>132.16</v>
      </c>
      <c r="K479" s="6">
        <f t="shared" si="69"/>
        <v>1584.884</v>
      </c>
      <c r="L479" s="7">
        <v>-204.1400000000001</v>
      </c>
      <c r="M479" s="6" t="s">
        <v>1479</v>
      </c>
      <c r="N479" s="6" t="str">
        <f>VLOOKUP(A479,Return!A:L,12,0)</f>
        <v>Size too big</v>
      </c>
      <c r="O479" s="39">
        <v>45936.454861111109</v>
      </c>
    </row>
    <row r="480" spans="1:15" x14ac:dyDescent="0.3">
      <c r="A480" s="6">
        <v>8690634420</v>
      </c>
      <c r="B480" s="6">
        <f>VLOOKUP(A480,PG_FORWARD_SETTLED__1[[order_id]:[Customer_Paid]],107,0)</f>
        <v>3294</v>
      </c>
      <c r="C480" s="6">
        <f>VLOOKUP(A480,PG_FORWARD_SETTLED__1[[order_id]:[Commission]],108,0)</f>
        <v>816.25300000000004</v>
      </c>
      <c r="D480" s="6">
        <f>VLOOKUP(A480,PG_FORWARD_SETTLED__1[[#All],[order_id]:[Tax_On_Commission]],109,0)</f>
        <v>16.75</v>
      </c>
      <c r="E480" s="6">
        <f>VLOOKUP(A480,PG_FORWARD_SETTLED__1[#All],110,0)</f>
        <v>71.98</v>
      </c>
      <c r="F480" s="6">
        <f>VLOOKUP(A480,PG_FORWARD_SETTLED__1[#All],111,0)</f>
        <v>516.43799999999999</v>
      </c>
      <c r="G480" s="6">
        <f>VLOOKUP(A480,PG_FORWARD_SETTLED__1[#All],112,0)</f>
        <v>2389.0169999999998</v>
      </c>
      <c r="H480" s="6">
        <f t="shared" si="65"/>
        <v>1872.5789999999997</v>
      </c>
      <c r="I480" s="6">
        <f t="shared" si="66"/>
        <v>904.98300000000017</v>
      </c>
      <c r="J480" s="6">
        <f>VLOOKUP(A480,PG_Reverse_Settled__1[#All],103,0)</f>
        <v>197.06</v>
      </c>
      <c r="K480" s="6">
        <f t="shared" si="69"/>
        <v>2658.0569999999998</v>
      </c>
      <c r="L480" s="7">
        <v>-269.03999999999996</v>
      </c>
      <c r="M480" s="6" t="s">
        <v>1479</v>
      </c>
      <c r="N480" s="6" t="str">
        <f>VLOOKUP(A480,Return!A:L,12,0)</f>
        <v>-</v>
      </c>
      <c r="O480" s="39">
        <v>45922.443055555559</v>
      </c>
    </row>
    <row r="481" spans="1:15" x14ac:dyDescent="0.3">
      <c r="A481" s="6">
        <v>8698177391</v>
      </c>
      <c r="B481" s="6">
        <f>VLOOKUP(A481,PG_FORWARD_SETTLED__1[[order_id]:[Customer_Paid]],107,0)</f>
        <v>1597</v>
      </c>
      <c r="C481" s="6">
        <f>VLOOKUP(A481,PG_FORWARD_SETTLED__1[[order_id]:[Commission]],108,0)</f>
        <v>433.42599999999999</v>
      </c>
      <c r="D481" s="6">
        <f>VLOOKUP(A481,PG_FORWARD_SETTLED__1[[#All],[order_id]:[Tax_On_Commission]],109,0)</f>
        <v>9.1260000000000012</v>
      </c>
      <c r="E481" s="6">
        <f>VLOOKUP(A481,PG_FORWARD_SETTLED__1[#All],110,0)</f>
        <v>53.1</v>
      </c>
      <c r="F481" s="6">
        <f>VLOOKUP(A481,PG_FORWARD_SETTLED__1[#All],111,0)</f>
        <v>83.64500000000001</v>
      </c>
      <c r="G481" s="6">
        <f>VLOOKUP(A481,PG_FORWARD_SETTLED__1[#All],112,0)</f>
        <v>1101.3480000000002</v>
      </c>
      <c r="H481" s="6">
        <f t="shared" si="65"/>
        <v>1017.7030000000002</v>
      </c>
      <c r="I481" s="6">
        <f t="shared" si="66"/>
        <v>495.65199999999982</v>
      </c>
      <c r="J481" s="5">
        <v>0</v>
      </c>
      <c r="K481" s="6" t="s">
        <v>1480</v>
      </c>
      <c r="L481" s="8">
        <v>1101.3480000000002</v>
      </c>
      <c r="M481" s="6" t="s">
        <v>1478</v>
      </c>
      <c r="N481" s="6"/>
      <c r="O481" s="39">
        <v>45923.446527777778</v>
      </c>
    </row>
    <row r="482" spans="1:15" x14ac:dyDescent="0.3">
      <c r="A482" s="6">
        <v>8689877308</v>
      </c>
      <c r="B482" s="6">
        <f>VLOOKUP(A482,PG_FORWARD_SETTLED__1[[order_id]:[Customer_Paid]],107,0)</f>
        <v>3294</v>
      </c>
      <c r="C482" s="6">
        <f>VLOOKUP(A482,PG_FORWARD_SETTLED__1[[order_id]:[Commission]],108,0)</f>
        <v>816.25300000000004</v>
      </c>
      <c r="D482" s="6">
        <f>VLOOKUP(A482,PG_FORWARD_SETTLED__1[[#All],[order_id]:[Tax_On_Commission]],109,0)</f>
        <v>16.75</v>
      </c>
      <c r="E482" s="6">
        <f>VLOOKUP(A482,PG_FORWARD_SETTLED__1[#All],110,0)</f>
        <v>71.98</v>
      </c>
      <c r="F482" s="6">
        <f>VLOOKUP(A482,PG_FORWARD_SETTLED__1[#All],111,0)</f>
        <v>516.43799999999999</v>
      </c>
      <c r="G482" s="6">
        <f>VLOOKUP(A482,PG_FORWARD_SETTLED__1[#All],112,0)</f>
        <v>2389.0169999999998</v>
      </c>
      <c r="H482" s="6">
        <f t="shared" si="65"/>
        <v>1872.5789999999997</v>
      </c>
      <c r="I482" s="6">
        <f t="shared" si="66"/>
        <v>904.98300000000017</v>
      </c>
      <c r="J482" s="6">
        <f>VLOOKUP(A482,PG_Reverse_Settled__1[#All],103,0)</f>
        <v>197.06</v>
      </c>
      <c r="K482" s="6">
        <f t="shared" ref="K482:K484" si="70">G482+E482+J482</f>
        <v>2658.0569999999998</v>
      </c>
      <c r="L482" s="7">
        <v>-269.03999999999996</v>
      </c>
      <c r="M482" s="6" t="s">
        <v>1479</v>
      </c>
      <c r="N482" s="6" t="str">
        <f>VLOOKUP(A482,Return!A:L,12,0)</f>
        <v>Size too big</v>
      </c>
      <c r="O482" s="39">
        <v>45922.443055555559</v>
      </c>
    </row>
    <row r="483" spans="1:15" x14ac:dyDescent="0.3">
      <c r="A483" s="6">
        <v>8739442057</v>
      </c>
      <c r="B483" s="6">
        <f>VLOOKUP(A483,PG_FORWARD_SETTLED__1[[order_id]:[Customer_Paid]],107,0)</f>
        <v>2623</v>
      </c>
      <c r="C483" s="6">
        <f>VLOOKUP(A483,PG_FORWARD_SETTLED__1[[order_id]:[Commission]],108,0)</f>
        <v>649.97900000000004</v>
      </c>
      <c r="D483" s="6">
        <f>VLOOKUP(A483,PG_FORWARD_SETTLED__1[[#All],[order_id]:[Tax_On_Commission]],109,0)</f>
        <v>14.988</v>
      </c>
      <c r="E483" s="6">
        <f>VLOOKUP(A483,PG_FORWARD_SETTLED__1[#All],110,0)</f>
        <v>71.98</v>
      </c>
      <c r="F483" s="6">
        <f>VLOOKUP(A483,PG_FORWARD_SETTLED__1[#All],111,0)</f>
        <v>137.4</v>
      </c>
      <c r="G483" s="6">
        <f>VLOOKUP(A483,PG_FORWARD_SETTLED__1[#All],112,0)</f>
        <v>1886.0529999999999</v>
      </c>
      <c r="H483" s="6">
        <f t="shared" si="65"/>
        <v>1748.6529999999998</v>
      </c>
      <c r="I483" s="6">
        <f t="shared" si="66"/>
        <v>736.94700000000012</v>
      </c>
      <c r="J483" s="6">
        <f>VLOOKUP(A483,PG_Reverse_Settled__1[#All],103,0)</f>
        <v>197.06</v>
      </c>
      <c r="K483" s="6">
        <f t="shared" si="70"/>
        <v>2155.0929999999998</v>
      </c>
      <c r="L483" s="7">
        <v>-269.03999999999996</v>
      </c>
      <c r="M483" s="6" t="s">
        <v>1479</v>
      </c>
      <c r="N483" s="6" t="str">
        <f>VLOOKUP(A483,Return!A:L,12,0)</f>
        <v>-</v>
      </c>
      <c r="O483" s="39">
        <v>45937.468055555553</v>
      </c>
    </row>
    <row r="484" spans="1:15" x14ac:dyDescent="0.3">
      <c r="A484" s="6">
        <v>8707645949</v>
      </c>
      <c r="B484" s="6">
        <f>VLOOKUP(A484,PG_FORWARD_SETTLED__1[[order_id]:[Customer_Paid]],107,0)</f>
        <v>704</v>
      </c>
      <c r="C484" s="6">
        <f>VLOOKUP(A484,PG_FORWARD_SETTLED__1[[order_id]:[Commission]],108,0)</f>
        <v>182.75800000000001</v>
      </c>
      <c r="D484" s="6">
        <f>VLOOKUP(A484,PG_FORWARD_SETTLED__1[[#All],[order_id]:[Tax_On_Commission]],109,0)</f>
        <v>4.0220000000000002</v>
      </c>
      <c r="E484" s="6">
        <f>VLOOKUP(A484,PG_FORWARD_SETTLED__1[#All],110,0)</f>
        <v>31.86</v>
      </c>
      <c r="F484" s="6">
        <f>VLOOKUP(A484,PG_FORWARD_SETTLED__1[#All],111,0)</f>
        <v>36.872</v>
      </c>
      <c r="G484" s="6">
        <f>VLOOKUP(A484,PG_FORWARD_SETTLED__1[#All],112,0)</f>
        <v>485.3599999999999</v>
      </c>
      <c r="H484" s="6">
        <f t="shared" si="65"/>
        <v>448.48799999999989</v>
      </c>
      <c r="I484" s="6">
        <f t="shared" si="66"/>
        <v>218.6400000000001</v>
      </c>
      <c r="J484" s="6">
        <f>VLOOKUP(A484,PG_Reverse_Settled__1[#All],103,0)</f>
        <v>132.16</v>
      </c>
      <c r="K484" s="6">
        <f t="shared" si="70"/>
        <v>649.37999999999988</v>
      </c>
      <c r="L484" s="7">
        <v>-164.01999999999998</v>
      </c>
      <c r="M484" s="6" t="s">
        <v>1479</v>
      </c>
      <c r="N484" s="6" t="str">
        <f>VLOOKUP(A484,Return!A:L,12,0)</f>
        <v>I did not like the fit</v>
      </c>
      <c r="O484" s="39">
        <v>45925.536111111112</v>
      </c>
    </row>
    <row r="485" spans="1:15" x14ac:dyDescent="0.3">
      <c r="A485" s="6">
        <v>8720226032</v>
      </c>
      <c r="B485" s="6">
        <f>VLOOKUP(A485,PG_FORWARD_SETTLED__1[[order_id]:[Customer_Paid]],107,0)</f>
        <v>1480</v>
      </c>
      <c r="C485" s="6">
        <f>VLOOKUP(A485,PG_FORWARD_SETTLED__1[[order_id]:[Commission]],108,0)</f>
        <v>384.20800000000003</v>
      </c>
      <c r="D485" s="6">
        <f>VLOOKUP(A485,PG_FORWARD_SETTLED__1[[#All],[order_id]:[Tax_On_Commission]],109,0)</f>
        <v>8.4580000000000002</v>
      </c>
      <c r="E485" s="6">
        <f>VLOOKUP(A485,PG_FORWARD_SETTLED__1[#All],110,0)</f>
        <v>53.1</v>
      </c>
      <c r="F485" s="6">
        <f>VLOOKUP(A485,PG_FORWARD_SETTLED__1[#All],111,0)</f>
        <v>77.528000000000006</v>
      </c>
      <c r="G485" s="6">
        <f>VLOOKUP(A485,PG_FORWARD_SETTLED__1[#All],112,0)</f>
        <v>1034.2339999999999</v>
      </c>
      <c r="H485" s="6">
        <f t="shared" si="65"/>
        <v>956.7059999999999</v>
      </c>
      <c r="I485" s="6">
        <f t="shared" si="66"/>
        <v>445.76600000000008</v>
      </c>
      <c r="J485" s="5">
        <v>0</v>
      </c>
      <c r="K485" s="6" t="s">
        <v>1480</v>
      </c>
      <c r="L485" s="8">
        <v>1034.2339999999999</v>
      </c>
      <c r="M485" s="6" t="s">
        <v>1478</v>
      </c>
      <c r="N485" s="6"/>
      <c r="O485" s="39">
        <v>45930.615277777775</v>
      </c>
    </row>
    <row r="486" spans="1:15" x14ac:dyDescent="0.3">
      <c r="A486" s="6">
        <v>8739963009</v>
      </c>
      <c r="B486" s="6">
        <f>VLOOKUP(A486,PG_FORWARD_SETTLED__1[[order_id]:[Customer_Paid]],107,0)</f>
        <v>2410</v>
      </c>
      <c r="C486" s="6">
        <f>VLOOKUP(A486,PG_FORWARD_SETTLED__1[[order_id]:[Commission]],108,0)</f>
        <v>597.19799999999998</v>
      </c>
      <c r="D486" s="6">
        <f>VLOOKUP(A486,PG_FORWARD_SETTLED__1[[#All],[order_id]:[Tax_On_Commission]],109,0)</f>
        <v>13.771000000000001</v>
      </c>
      <c r="E486" s="6">
        <f>VLOOKUP(A486,PG_FORWARD_SETTLED__1[#All],110,0)</f>
        <v>71.98</v>
      </c>
      <c r="F486" s="6">
        <f>VLOOKUP(A486,PG_FORWARD_SETTLED__1[#All],111,0)</f>
        <v>126.236</v>
      </c>
      <c r="G486" s="6">
        <f>VLOOKUP(A486,PG_FORWARD_SETTLED__1[#All],112,0)</f>
        <v>1727.0510000000002</v>
      </c>
      <c r="H486" s="6">
        <f t="shared" si="65"/>
        <v>1600.8150000000001</v>
      </c>
      <c r="I486" s="6">
        <f t="shared" si="66"/>
        <v>682.94899999999984</v>
      </c>
      <c r="J486" s="5">
        <v>0</v>
      </c>
      <c r="K486" s="6" t="s">
        <v>1480</v>
      </c>
      <c r="L486" s="8">
        <v>1727.0510000000002</v>
      </c>
      <c r="M486" s="6" t="s">
        <v>1478</v>
      </c>
      <c r="N486" s="6"/>
      <c r="O486" s="39">
        <v>45937.468055555553</v>
      </c>
    </row>
    <row r="487" spans="1:15" x14ac:dyDescent="0.3">
      <c r="A487" s="6">
        <v>8663891760</v>
      </c>
      <c r="B487" s="6">
        <f>VLOOKUP(A487,PG_FORWARD_SETTLED__1[[order_id]:[Customer_Paid]],107,0)</f>
        <v>1629</v>
      </c>
      <c r="C487" s="6">
        <f>VLOOKUP(A487,PG_FORWARD_SETTLED__1[[order_id]:[Commission]],108,0)</f>
        <v>442.11099999999999</v>
      </c>
      <c r="D487" s="6">
        <f>VLOOKUP(A487,PG_FORWARD_SETTLED__1[[#All],[order_id]:[Tax_On_Commission]],109,0)</f>
        <v>8.7260000000000009</v>
      </c>
      <c r="E487" s="6">
        <f>VLOOKUP(A487,PG_FORWARD_SETTLED__1[#All],110,0)</f>
        <v>53.1</v>
      </c>
      <c r="F487" s="6">
        <f>VLOOKUP(A487,PG_FORWARD_SETTLED__1[#All],111,0)</f>
        <v>181.81199999999998</v>
      </c>
      <c r="G487" s="6">
        <f>VLOOKUP(A487,PG_FORWARD_SETTLED__1[#All],112,0)</f>
        <v>1125.0630000000001</v>
      </c>
      <c r="H487" s="6">
        <f t="shared" si="65"/>
        <v>943.25100000000009</v>
      </c>
      <c r="I487" s="6">
        <f t="shared" si="66"/>
        <v>503.9369999999999</v>
      </c>
      <c r="J487" s="5">
        <v>0</v>
      </c>
      <c r="K487" s="6" t="s">
        <v>1480</v>
      </c>
      <c r="L487" s="8">
        <v>1125.0630000000001</v>
      </c>
      <c r="M487" s="6" t="s">
        <v>1478</v>
      </c>
      <c r="N487" s="6"/>
      <c r="O487" s="39">
        <v>45912.803472222222</v>
      </c>
    </row>
    <row r="488" spans="1:15" x14ac:dyDescent="0.3">
      <c r="A488" s="6">
        <v>8734120743</v>
      </c>
      <c r="B488" s="6">
        <f>VLOOKUP(A488,PG_FORWARD_SETTLED__1[[order_id]:[Customer_Paid]],107,0)</f>
        <v>2478.9899999999998</v>
      </c>
      <c r="C488" s="6">
        <f>VLOOKUP(A488,PG_FORWARD_SETTLED__1[[order_id]:[Commission]],108,0)</f>
        <v>526.53700000000003</v>
      </c>
      <c r="D488" s="6">
        <f>VLOOKUP(A488,PG_FORWARD_SETTLED__1[[#All],[order_id]:[Tax_On_Commission]],109,0)</f>
        <v>14.166</v>
      </c>
      <c r="E488" s="6">
        <f>VLOOKUP(A488,PG_FORWARD_SETTLED__1[#All],110,0)</f>
        <v>71.98</v>
      </c>
      <c r="F488" s="6">
        <f>VLOOKUP(A488,PG_FORWARD_SETTLED__1[#All],111,0)</f>
        <v>129.845</v>
      </c>
      <c r="G488" s="6">
        <f>VLOOKUP(A488,PG_FORWARD_SETTLED__1[#All],112,0)</f>
        <v>1866.3069999999998</v>
      </c>
      <c r="H488" s="6">
        <f t="shared" si="65"/>
        <v>1736.4619999999998</v>
      </c>
      <c r="I488" s="6">
        <f t="shared" si="66"/>
        <v>612.68299999999999</v>
      </c>
      <c r="J488" s="5">
        <v>0</v>
      </c>
      <c r="K488" s="6" t="s">
        <v>1480</v>
      </c>
      <c r="L488" s="8">
        <v>1866.3069999999998</v>
      </c>
      <c r="M488" s="6" t="s">
        <v>1478</v>
      </c>
      <c r="N488" s="6"/>
      <c r="O488" s="39">
        <v>45935.461111111108</v>
      </c>
    </row>
    <row r="489" spans="1:15" x14ac:dyDescent="0.3">
      <c r="A489" s="6">
        <v>8739658854</v>
      </c>
      <c r="B489" s="6">
        <f>VLOOKUP(A489,PG_FORWARD_SETTLED__1[[order_id]:[Customer_Paid]],107,0)</f>
        <v>1480</v>
      </c>
      <c r="C489" s="6">
        <f>VLOOKUP(A489,PG_FORWARD_SETTLED__1[[order_id]:[Commission]],108,0)</f>
        <v>401.67200000000003</v>
      </c>
      <c r="D489" s="6">
        <f>VLOOKUP(A489,PG_FORWARD_SETTLED__1[[#All],[order_id]:[Tax_On_Commission]],109,0)</f>
        <v>8.4580000000000002</v>
      </c>
      <c r="E489" s="6">
        <f>VLOOKUP(A489,PG_FORWARD_SETTLED__1[#All],110,0)</f>
        <v>53.1</v>
      </c>
      <c r="F489" s="6">
        <f>VLOOKUP(A489,PG_FORWARD_SETTLED__1[#All],111,0)</f>
        <v>77.528000000000006</v>
      </c>
      <c r="G489" s="6">
        <f>VLOOKUP(A489,PG_FORWARD_SETTLED__1[#All],112,0)</f>
        <v>1016.7699999999999</v>
      </c>
      <c r="H489" s="6">
        <f t="shared" si="65"/>
        <v>939.24199999999985</v>
      </c>
      <c r="I489" s="6">
        <f t="shared" si="66"/>
        <v>463.23000000000013</v>
      </c>
      <c r="J489" s="6">
        <f>VLOOKUP(A489,PG_Reverse_Settled__1[#All],103,0)</f>
        <v>107.38</v>
      </c>
      <c r="K489" s="6">
        <f t="shared" ref="K489:K490" si="71">G489+E489+J489</f>
        <v>1177.25</v>
      </c>
      <c r="L489" s="7">
        <v>-160.48000000000013</v>
      </c>
      <c r="M489" s="6" t="s">
        <v>1479</v>
      </c>
      <c r="N489" s="6" t="str">
        <f>VLOOKUP(A489,Return!A:L,12,0)</f>
        <v>I did not like the fit</v>
      </c>
      <c r="O489" s="39">
        <v>45937.468055555553</v>
      </c>
    </row>
    <row r="490" spans="1:15" x14ac:dyDescent="0.3">
      <c r="A490" s="6">
        <v>8729920725</v>
      </c>
      <c r="B490" s="6">
        <f>VLOOKUP(A490,PG_FORWARD_SETTLED__1[[order_id]:[Customer_Paid]],107,0)</f>
        <v>3103.99</v>
      </c>
      <c r="C490" s="6">
        <f>VLOOKUP(A490,PG_FORWARD_SETTLED__1[[order_id]:[Commission]],108,0)</f>
        <v>769.16899999999998</v>
      </c>
      <c r="D490" s="6">
        <f>VLOOKUP(A490,PG_FORWARD_SETTLED__1[[#All],[order_id]:[Tax_On_Commission]],109,0)</f>
        <v>15.782999999999999</v>
      </c>
      <c r="E490" s="6">
        <f>VLOOKUP(A490,PG_FORWARD_SETTLED__1[#All],110,0)</f>
        <v>71.98</v>
      </c>
      <c r="F490" s="6">
        <f>VLOOKUP(A490,PG_FORWARD_SETTLED__1[#All],111,0)</f>
        <v>486.642</v>
      </c>
      <c r="G490" s="6">
        <f>VLOOKUP(A490,PG_FORWARD_SETTLED__1[#All],112,0)</f>
        <v>2247.058</v>
      </c>
      <c r="H490" s="6">
        <f t="shared" si="65"/>
        <v>1760.4159999999999</v>
      </c>
      <c r="I490" s="6">
        <f t="shared" si="66"/>
        <v>856.93199999999979</v>
      </c>
      <c r="J490" s="6">
        <f>VLOOKUP(A490,PG_Reverse_Settled__1[#All],103,0)</f>
        <v>197.06</v>
      </c>
      <c r="K490" s="6">
        <f t="shared" si="71"/>
        <v>2516.098</v>
      </c>
      <c r="L490" s="7">
        <v>-269.03999999999996</v>
      </c>
      <c r="M490" s="6" t="s">
        <v>1479</v>
      </c>
      <c r="N490" s="6" t="str">
        <f>VLOOKUP(A490,Return!A:L,12,0)</f>
        <v>I do not need it anymore</v>
      </c>
      <c r="O490" s="39">
        <v>45933.534722222219</v>
      </c>
    </row>
    <row r="491" spans="1:15" x14ac:dyDescent="0.3">
      <c r="A491" s="6">
        <v>8682619946</v>
      </c>
      <c r="B491" s="6">
        <f>VLOOKUP(A491,PG_FORWARD_SETTLED__1[[order_id]:[Customer_Paid]],107,0)</f>
        <v>3354</v>
      </c>
      <c r="C491" s="6">
        <f>VLOOKUP(A491,PG_FORWARD_SETTLED__1[[order_id]:[Commission]],108,0)</f>
        <v>831.12099999999998</v>
      </c>
      <c r="D491" s="6">
        <f>VLOOKUP(A491,PG_FORWARD_SETTLED__1[[#All],[order_id]:[Tax_On_Commission]],109,0)</f>
        <v>17.968</v>
      </c>
      <c r="E491" s="6">
        <f>VLOOKUP(A491,PG_FORWARD_SETTLED__1[#All],110,0)</f>
        <v>71.98</v>
      </c>
      <c r="F491" s="6">
        <f>VLOOKUP(A491,PG_FORWARD_SETTLED__1[#All],111,0)</f>
        <v>374.33300000000003</v>
      </c>
      <c r="G491" s="6">
        <f>VLOOKUP(A491,PG_FORWARD_SETTLED__1[#All],112,0)</f>
        <v>2432.931</v>
      </c>
      <c r="H491" s="6">
        <f t="shared" si="65"/>
        <v>2058.598</v>
      </c>
      <c r="I491" s="6">
        <f t="shared" si="66"/>
        <v>921.06899999999996</v>
      </c>
      <c r="J491" s="5">
        <v>0</v>
      </c>
      <c r="K491" s="6" t="s">
        <v>1480</v>
      </c>
      <c r="L491" s="8">
        <v>2432.931</v>
      </c>
      <c r="M491" s="6" t="s">
        <v>1478</v>
      </c>
      <c r="N491" s="6"/>
      <c r="O491" s="39">
        <v>45919.79791666667</v>
      </c>
    </row>
    <row r="492" spans="1:15" x14ac:dyDescent="0.3">
      <c r="A492" s="6">
        <v>8690835103</v>
      </c>
      <c r="B492" s="6">
        <f>VLOOKUP(A492,PG_FORWARD_SETTLED__1[[order_id]:[Customer_Paid]],107,0)</f>
        <v>2419</v>
      </c>
      <c r="C492" s="6">
        <f>VLOOKUP(A492,PG_FORWARD_SETTLED__1[[order_id]:[Commission]],108,0)</f>
        <v>513.79600000000005</v>
      </c>
      <c r="D492" s="6">
        <f>VLOOKUP(A492,PG_FORWARD_SETTLED__1[[#All],[order_id]:[Tax_On_Commission]],109,0)</f>
        <v>13.823</v>
      </c>
      <c r="E492" s="6">
        <f>VLOOKUP(A492,PG_FORWARD_SETTLED__1[#All],110,0)</f>
        <v>71.98</v>
      </c>
      <c r="F492" s="6">
        <f>VLOOKUP(A492,PG_FORWARD_SETTLED__1[#All],111,0)</f>
        <v>126.709</v>
      </c>
      <c r="G492" s="6">
        <f>VLOOKUP(A492,PG_FORWARD_SETTLED__1[#All],112,0)</f>
        <v>1819.4009999999998</v>
      </c>
      <c r="H492" s="6">
        <f t="shared" si="65"/>
        <v>1692.6919999999998</v>
      </c>
      <c r="I492" s="6">
        <f t="shared" si="66"/>
        <v>599.59900000000016</v>
      </c>
      <c r="J492" s="5">
        <v>0</v>
      </c>
      <c r="K492" s="6" t="s">
        <v>1480</v>
      </c>
      <c r="L492" s="8">
        <v>1819.4009999999998</v>
      </c>
      <c r="M492" s="6" t="s">
        <v>1478</v>
      </c>
      <c r="N492" s="6"/>
      <c r="O492" s="39">
        <v>45922.443055555559</v>
      </c>
    </row>
    <row r="493" spans="1:15" x14ac:dyDescent="0.3">
      <c r="A493" s="6">
        <v>8681023356</v>
      </c>
      <c r="B493" s="6">
        <f>VLOOKUP(A493,PG_FORWARD_SETTLED__1[[order_id]:[Customer_Paid]],107,0)</f>
        <v>3544</v>
      </c>
      <c r="C493" s="6">
        <f>VLOOKUP(A493,PG_FORWARD_SETTLED__1[[order_id]:[Commission]],108,0)</f>
        <v>920.02200000000005</v>
      </c>
      <c r="D493" s="6">
        <f>VLOOKUP(A493,PG_FORWARD_SETTLED__1[[#All],[order_id]:[Tax_On_Commission]],109,0)</f>
        <v>18.984999999999999</v>
      </c>
      <c r="E493" s="6">
        <f>VLOOKUP(A493,PG_FORWARD_SETTLED__1[#All],110,0)</f>
        <v>71.98</v>
      </c>
      <c r="F493" s="6">
        <f>VLOOKUP(A493,PG_FORWARD_SETTLED__1[#All],111,0)</f>
        <v>395.53100000000001</v>
      </c>
      <c r="G493" s="6">
        <f>VLOOKUP(A493,PG_FORWARD_SETTLED__1[#All],112,0)</f>
        <v>2533.0129999999999</v>
      </c>
      <c r="H493" s="6">
        <f t="shared" si="65"/>
        <v>2137.482</v>
      </c>
      <c r="I493" s="6">
        <f t="shared" si="66"/>
        <v>1010.9870000000001</v>
      </c>
      <c r="J493" s="6">
        <f>VLOOKUP(A493,PG_Reverse_Settled__1[#All],103,0)</f>
        <v>197.06</v>
      </c>
      <c r="K493" s="6">
        <f t="shared" ref="K493:K495" si="72">G493+E493+J493</f>
        <v>2802.0529999999999</v>
      </c>
      <c r="L493" s="7">
        <v>-269.03999999999996</v>
      </c>
      <c r="M493" s="6" t="s">
        <v>1479</v>
      </c>
      <c r="N493" s="6" t="str">
        <f>VLOOKUP(A493,Return!A:L,12,0)</f>
        <v>Product looked old</v>
      </c>
      <c r="O493" s="39">
        <v>45918.820833333331</v>
      </c>
    </row>
    <row r="494" spans="1:15" x14ac:dyDescent="0.3">
      <c r="A494" s="6">
        <v>8723778446</v>
      </c>
      <c r="B494" s="6">
        <f>VLOOKUP(A494,PG_FORWARD_SETTLED__1[[order_id]:[Customer_Paid]],107,0)</f>
        <v>2146</v>
      </c>
      <c r="C494" s="6">
        <f>VLOOKUP(A494,PG_FORWARD_SETTLED__1[[order_id]:[Commission]],108,0)</f>
        <v>455.81</v>
      </c>
      <c r="D494" s="6">
        <f>VLOOKUP(A494,PG_FORWARD_SETTLED__1[[#All],[order_id]:[Tax_On_Commission]],109,0)</f>
        <v>12.263</v>
      </c>
      <c r="E494" s="6">
        <f>VLOOKUP(A494,PG_FORWARD_SETTLED__1[#All],110,0)</f>
        <v>71.98</v>
      </c>
      <c r="F494" s="6">
        <f>VLOOKUP(A494,PG_FORWARD_SETTLED__1[#All],111,0)</f>
        <v>112.40899999999999</v>
      </c>
      <c r="G494" s="6">
        <f>VLOOKUP(A494,PG_FORWARD_SETTLED__1[#All],112,0)</f>
        <v>1605.9470000000001</v>
      </c>
      <c r="H494" s="6">
        <f t="shared" si="65"/>
        <v>1493.538</v>
      </c>
      <c r="I494" s="6">
        <f t="shared" si="66"/>
        <v>540.05299999999988</v>
      </c>
      <c r="J494" s="6">
        <f>VLOOKUP(A494,PG_Reverse_Settled__1[#All],103,0)</f>
        <v>197.06</v>
      </c>
      <c r="K494" s="6">
        <f t="shared" si="72"/>
        <v>1874.9870000000001</v>
      </c>
      <c r="L494" s="7">
        <v>-269.03999999999996</v>
      </c>
      <c r="M494" s="6" t="s">
        <v>1479</v>
      </c>
      <c r="N494" s="6" t="str">
        <f>VLOOKUP(A494,Return!A:L,12,0)</f>
        <v>I did not like the fit</v>
      </c>
      <c r="O494" s="39">
        <v>45931.463194444441</v>
      </c>
    </row>
    <row r="495" spans="1:15" x14ac:dyDescent="0.3">
      <c r="A495" s="6">
        <v>8673164938</v>
      </c>
      <c r="B495" s="6">
        <f>VLOOKUP(A495,PG_FORWARD_SETTLED__1[[order_id]:[Customer_Paid]],107,0)</f>
        <v>3543.99</v>
      </c>
      <c r="C495" s="6">
        <f>VLOOKUP(A495,PG_FORWARD_SETTLED__1[[order_id]:[Commission]],108,0)</f>
        <v>920.02</v>
      </c>
      <c r="D495" s="6">
        <f>VLOOKUP(A495,PG_FORWARD_SETTLED__1[[#All],[order_id]:[Tax_On_Commission]],109,0)</f>
        <v>18.984999999999999</v>
      </c>
      <c r="E495" s="6">
        <f>VLOOKUP(A495,PG_FORWARD_SETTLED__1[#All],110,0)</f>
        <v>71.98</v>
      </c>
      <c r="F495" s="6">
        <f>VLOOKUP(A495,PG_FORWARD_SETTLED__1[#All],111,0)</f>
        <v>395.53100000000001</v>
      </c>
      <c r="G495" s="6">
        <f>VLOOKUP(A495,PG_FORWARD_SETTLED__1[#All],112,0)</f>
        <v>2533.0049999999997</v>
      </c>
      <c r="H495" s="6">
        <f t="shared" si="65"/>
        <v>2137.4739999999997</v>
      </c>
      <c r="I495" s="6">
        <f t="shared" si="66"/>
        <v>1010.9850000000001</v>
      </c>
      <c r="J495" s="6">
        <f>VLOOKUP(A495,PG_Reverse_Settled__1[#All],103,0)</f>
        <v>197.06</v>
      </c>
      <c r="K495" s="6">
        <f t="shared" si="72"/>
        <v>2802.0449999999996</v>
      </c>
      <c r="L495" s="7">
        <v>-269.03999999999996</v>
      </c>
      <c r="M495" s="6" t="s">
        <v>1479</v>
      </c>
      <c r="N495" s="6" t="str">
        <f>VLOOKUP(A495,Return!A:L,12,0)</f>
        <v>-</v>
      </c>
      <c r="O495" s="39">
        <v>45916.459722222222</v>
      </c>
    </row>
    <row r="496" spans="1:15" x14ac:dyDescent="0.3">
      <c r="A496" s="6">
        <v>8740527849</v>
      </c>
      <c r="B496" s="6">
        <f>VLOOKUP(A496,PG_FORWARD_SETTLED__1[[order_id]:[Customer_Paid]],107,0)</f>
        <v>391</v>
      </c>
      <c r="C496" s="6">
        <f>VLOOKUP(A496,PG_FORWARD_SETTLED__1[[order_id]:[Commission]],108,0)</f>
        <v>9.2279999999999998</v>
      </c>
      <c r="D496" s="6">
        <f>VLOOKUP(A496,PG_FORWARD_SETTLED__1[[#All],[order_id]:[Tax_On_Commission]],109,0)</f>
        <v>2.234</v>
      </c>
      <c r="E496" s="6">
        <f>VLOOKUP(A496,PG_FORWARD_SETTLED__1[#All],110,0)</f>
        <v>31.86</v>
      </c>
      <c r="F496" s="6">
        <f>VLOOKUP(A496,PG_FORWARD_SETTLED__1[#All],111,0)</f>
        <v>20.481999999999999</v>
      </c>
      <c r="G496" s="6">
        <f>VLOOKUP(A496,PG_FORWARD_SETTLED__1[#All],112,0)</f>
        <v>347.678</v>
      </c>
      <c r="H496" s="6">
        <f t="shared" si="65"/>
        <v>327.19600000000003</v>
      </c>
      <c r="I496" s="6">
        <f t="shared" si="66"/>
        <v>43.322000000000003</v>
      </c>
      <c r="J496" s="5">
        <v>0</v>
      </c>
      <c r="K496" s="6" t="s">
        <v>1480</v>
      </c>
      <c r="L496" s="8">
        <v>347.678</v>
      </c>
      <c r="M496" s="6" t="s">
        <v>1478</v>
      </c>
      <c r="N496" s="6"/>
      <c r="O496" s="39">
        <v>45937.797222222223</v>
      </c>
    </row>
    <row r="497" spans="1:15" x14ac:dyDescent="0.3">
      <c r="A497" s="6">
        <v>8719009522</v>
      </c>
      <c r="B497" s="6">
        <f>VLOOKUP(A497,PG_FORWARD_SETTLED__1[[order_id]:[Customer_Paid]],107,0)</f>
        <v>3294</v>
      </c>
      <c r="C497" s="6">
        <f>VLOOKUP(A497,PG_FORWARD_SETTLED__1[[order_id]:[Commission]],108,0)</f>
        <v>816.25300000000004</v>
      </c>
      <c r="D497" s="6">
        <f>VLOOKUP(A497,PG_FORWARD_SETTLED__1[[#All],[order_id]:[Tax_On_Commission]],109,0)</f>
        <v>16.75</v>
      </c>
      <c r="E497" s="6">
        <f>VLOOKUP(A497,PG_FORWARD_SETTLED__1[#All],110,0)</f>
        <v>71.98</v>
      </c>
      <c r="F497" s="6">
        <f>VLOOKUP(A497,PG_FORWARD_SETTLED__1[#All],111,0)</f>
        <v>516.43799999999999</v>
      </c>
      <c r="G497" s="6">
        <f>VLOOKUP(A497,PG_FORWARD_SETTLED__1[#All],112,0)</f>
        <v>2389.0169999999998</v>
      </c>
      <c r="H497" s="6">
        <f t="shared" si="65"/>
        <v>1872.5789999999997</v>
      </c>
      <c r="I497" s="6">
        <f t="shared" si="66"/>
        <v>904.98300000000017</v>
      </c>
      <c r="J497" s="6">
        <f>VLOOKUP(A497,PG_Reverse_Settled__1[#All],103,0)</f>
        <v>197.06</v>
      </c>
      <c r="K497" s="6">
        <f t="shared" ref="K497:K498" si="73">G497+E497+J497</f>
        <v>2658.0569999999998</v>
      </c>
      <c r="L497" s="7">
        <v>-269.03999999999996</v>
      </c>
      <c r="M497" s="6" t="s">
        <v>1479</v>
      </c>
      <c r="N497" s="6" t="str">
        <f>VLOOKUP(A497,Return!A:L,12,0)</f>
        <v>Size too small</v>
      </c>
      <c r="O497" s="39">
        <v>45930.615277777775</v>
      </c>
    </row>
    <row r="498" spans="1:15" x14ac:dyDescent="0.3">
      <c r="A498" s="6">
        <v>8681405218</v>
      </c>
      <c r="B498" s="6">
        <f>VLOOKUP(A498,PG_FORWARD_SETTLED__1[[order_id]:[Customer_Paid]],107,0)</f>
        <v>3564</v>
      </c>
      <c r="C498" s="6">
        <f>VLOOKUP(A498,PG_FORWARD_SETTLED__1[[order_id]:[Commission]],108,0)</f>
        <v>883.15899999999999</v>
      </c>
      <c r="D498" s="6">
        <f>VLOOKUP(A498,PG_FORWARD_SETTLED__1[[#All],[order_id]:[Tax_On_Commission]],109,0)</f>
        <v>19.093</v>
      </c>
      <c r="E498" s="6">
        <f>VLOOKUP(A498,PG_FORWARD_SETTLED__1[#All],110,0)</f>
        <v>71.98</v>
      </c>
      <c r="F498" s="6">
        <f>VLOOKUP(A498,PG_FORWARD_SETTLED__1[#All],111,0)</f>
        <v>397.77100000000002</v>
      </c>
      <c r="G498" s="6">
        <f>VLOOKUP(A498,PG_FORWARD_SETTLED__1[#All],112,0)</f>
        <v>2589.768</v>
      </c>
      <c r="H498" s="6">
        <f t="shared" si="65"/>
        <v>2191.9969999999998</v>
      </c>
      <c r="I498" s="6">
        <f t="shared" si="66"/>
        <v>974.23199999999997</v>
      </c>
      <c r="J498" s="6">
        <f>VLOOKUP(A498,PG_Reverse_Settled__1[#All],103,0)</f>
        <v>107.38</v>
      </c>
      <c r="K498" s="6">
        <f t="shared" si="73"/>
        <v>2769.1280000000002</v>
      </c>
      <c r="L498" s="7">
        <v>-179.36000000000013</v>
      </c>
      <c r="M498" s="6" t="s">
        <v>1479</v>
      </c>
      <c r="N498" s="6" t="str">
        <f>VLOOKUP(A498,Return!A:L,12,0)</f>
        <v>Size too small</v>
      </c>
      <c r="O498" s="39">
        <v>45919.434027777781</v>
      </c>
    </row>
    <row r="499" spans="1:15" x14ac:dyDescent="0.3">
      <c r="A499" s="6">
        <v>8672924800</v>
      </c>
      <c r="B499" s="6">
        <f>VLOOKUP(A499,PG_FORWARD_SETTLED__1[[order_id]:[Customer_Paid]],107,0)</f>
        <v>3213.9900000000002</v>
      </c>
      <c r="C499" s="6">
        <f>VLOOKUP(A499,PG_FORWARD_SETTLED__1[[order_id]:[Commission]],108,0)</f>
        <v>796.42700000000002</v>
      </c>
      <c r="D499" s="6">
        <f>VLOOKUP(A499,PG_FORWARD_SETTLED__1[[#All],[order_id]:[Tax_On_Commission]],109,0)</f>
        <v>17.218</v>
      </c>
      <c r="E499" s="6">
        <f>VLOOKUP(A499,PG_FORWARD_SETTLED__1[#All],110,0)</f>
        <v>71.98</v>
      </c>
      <c r="F499" s="6">
        <f>VLOOKUP(A499,PG_FORWARD_SETTLED__1[#All],111,0)</f>
        <v>358.70800000000003</v>
      </c>
      <c r="G499" s="6">
        <f>VLOOKUP(A499,PG_FORWARD_SETTLED__1[#All],112,0)</f>
        <v>2328.3650000000002</v>
      </c>
      <c r="H499" s="6">
        <f t="shared" si="65"/>
        <v>1969.6570000000002</v>
      </c>
      <c r="I499" s="6">
        <f t="shared" si="66"/>
        <v>885.625</v>
      </c>
      <c r="J499" s="5">
        <v>0</v>
      </c>
      <c r="K499" s="6" t="s">
        <v>1480</v>
      </c>
      <c r="L499" s="8">
        <v>2328.3650000000002</v>
      </c>
      <c r="M499" s="6" t="s">
        <v>1478</v>
      </c>
      <c r="N499" s="6"/>
      <c r="O499" s="39">
        <v>45916.459722222222</v>
      </c>
    </row>
    <row r="500" spans="1:15" x14ac:dyDescent="0.3">
      <c r="A500" s="6">
        <v>8715146659</v>
      </c>
      <c r="B500" s="6">
        <f>VLOOKUP(A500,PG_FORWARD_SETTLED__1[[order_id]:[Customer_Paid]],107,0)</f>
        <v>3103.97</v>
      </c>
      <c r="C500" s="6">
        <f>VLOOKUP(A500,PG_FORWARD_SETTLED__1[[order_id]:[Commission]],108,0)</f>
        <v>769.16399999999999</v>
      </c>
      <c r="D500" s="6">
        <f>VLOOKUP(A500,PG_FORWARD_SETTLED__1[[#All],[order_id]:[Tax_On_Commission]],109,0)</f>
        <v>15.782</v>
      </c>
      <c r="E500" s="6">
        <f>VLOOKUP(A500,PG_FORWARD_SETTLED__1[#All],110,0)</f>
        <v>71.98</v>
      </c>
      <c r="F500" s="6">
        <f>VLOOKUP(A500,PG_FORWARD_SETTLED__1[#All],111,0)</f>
        <v>486.642</v>
      </c>
      <c r="G500" s="6">
        <f>VLOOKUP(A500,PG_FORWARD_SETTLED__1[#All],112,0)</f>
        <v>2247.0439999999994</v>
      </c>
      <c r="H500" s="6">
        <f t="shared" si="65"/>
        <v>1760.4019999999994</v>
      </c>
      <c r="I500" s="6">
        <f t="shared" si="66"/>
        <v>856.92600000000039</v>
      </c>
      <c r="J500" s="5">
        <v>0</v>
      </c>
      <c r="K500" s="6" t="s">
        <v>1480</v>
      </c>
      <c r="L500" s="8">
        <v>2247.0439999999994</v>
      </c>
      <c r="M500" s="6" t="s">
        <v>1478</v>
      </c>
      <c r="N500" s="6"/>
      <c r="O500" s="39">
        <v>45929.449305555558</v>
      </c>
    </row>
    <row r="501" spans="1:15" x14ac:dyDescent="0.3">
      <c r="A501" s="6">
        <v>8694225958</v>
      </c>
      <c r="B501" s="6">
        <f>VLOOKUP(A501,PG_FORWARD_SETTLED__1[[order_id]:[Customer_Paid]],107,0)</f>
        <v>3563.98</v>
      </c>
      <c r="C501" s="6">
        <f>VLOOKUP(A501,PG_FORWARD_SETTLED__1[[order_id]:[Commission]],108,0)</f>
        <v>883.154</v>
      </c>
      <c r="D501" s="6">
        <f>VLOOKUP(A501,PG_FORWARD_SETTLED__1[[#All],[order_id]:[Tax_On_Commission]],109,0)</f>
        <v>18.122</v>
      </c>
      <c r="E501" s="6">
        <f>VLOOKUP(A501,PG_FORWARD_SETTLED__1[#All],110,0)</f>
        <v>71.98</v>
      </c>
      <c r="F501" s="6">
        <f>VLOOKUP(A501,PG_FORWARD_SETTLED__1[#All],111,0)</f>
        <v>558.76199999999994</v>
      </c>
      <c r="G501" s="6">
        <f>VLOOKUP(A501,PG_FORWARD_SETTLED__1[#All],112,0)</f>
        <v>2590.7240000000002</v>
      </c>
      <c r="H501" s="6">
        <f t="shared" si="65"/>
        <v>2031.9620000000002</v>
      </c>
      <c r="I501" s="6">
        <f t="shared" si="66"/>
        <v>973.25599999999986</v>
      </c>
      <c r="J501" s="5">
        <v>0</v>
      </c>
      <c r="K501" s="6" t="s">
        <v>1480</v>
      </c>
      <c r="L501" s="8">
        <v>2590.7240000000002</v>
      </c>
      <c r="M501" s="6" t="s">
        <v>1478</v>
      </c>
      <c r="N501" s="6"/>
      <c r="O501" s="39">
        <v>45922.443055555559</v>
      </c>
    </row>
    <row r="502" spans="1:15" x14ac:dyDescent="0.3">
      <c r="A502" s="6">
        <v>8695689853</v>
      </c>
      <c r="B502" s="6">
        <f>VLOOKUP(A502,PG_FORWARD_SETTLED__1[[order_id]:[Customer_Paid]],107,0)</f>
        <v>3470</v>
      </c>
      <c r="C502" s="6">
        <f>VLOOKUP(A502,PG_FORWARD_SETTLED__1[[order_id]:[Commission]],108,0)</f>
        <v>859.86599999999999</v>
      </c>
      <c r="D502" s="6">
        <f>VLOOKUP(A502,PG_FORWARD_SETTLED__1[[#All],[order_id]:[Tax_On_Commission]],109,0)</f>
        <v>17.643999999999998</v>
      </c>
      <c r="E502" s="6">
        <f>VLOOKUP(A502,PG_FORWARD_SETTLED__1[#All],110,0)</f>
        <v>71.98</v>
      </c>
      <c r="F502" s="6">
        <f>VLOOKUP(A502,PG_FORWARD_SETTLED__1[#All],111,0)</f>
        <v>544.02300000000002</v>
      </c>
      <c r="G502" s="6">
        <f>VLOOKUP(A502,PG_FORWARD_SETTLED__1[#All],112,0)</f>
        <v>2520.5100000000002</v>
      </c>
      <c r="H502" s="6">
        <f t="shared" si="65"/>
        <v>1976.4870000000001</v>
      </c>
      <c r="I502" s="6">
        <f t="shared" si="66"/>
        <v>949.48999999999978</v>
      </c>
      <c r="J502" s="6">
        <f>VLOOKUP(A502,PG_Reverse_Settled__1[#All],103,0)</f>
        <v>197.06</v>
      </c>
      <c r="K502" s="6">
        <f t="shared" ref="K502:K505" si="74">G502+E502+J502</f>
        <v>2789.55</v>
      </c>
      <c r="L502" s="7">
        <v>-269.03999999999996</v>
      </c>
      <c r="M502" s="6" t="s">
        <v>1479</v>
      </c>
      <c r="N502" s="6" t="str">
        <f>VLOOKUP(A502,Return!A:L,12,0)</f>
        <v>I did not like the fit</v>
      </c>
      <c r="O502" s="39">
        <v>45922.443055555559</v>
      </c>
    </row>
    <row r="503" spans="1:15" x14ac:dyDescent="0.3">
      <c r="A503" s="6">
        <v>8726247264</v>
      </c>
      <c r="B503" s="6">
        <f>VLOOKUP(A503,PG_FORWARD_SETTLED__1[[order_id]:[Customer_Paid]],107,0)</f>
        <v>1374</v>
      </c>
      <c r="C503" s="6">
        <f>VLOOKUP(A503,PG_FORWARD_SETTLED__1[[order_id]:[Commission]],108,0)</f>
        <v>453.97</v>
      </c>
      <c r="D503" s="6">
        <f>VLOOKUP(A503,PG_FORWARD_SETTLED__1[[#All],[order_id]:[Tax_On_Commission]],109,0)</f>
        <v>7.8520000000000003</v>
      </c>
      <c r="E503" s="6">
        <f>VLOOKUP(A503,PG_FORWARD_SETTLED__1[#All],110,0)</f>
        <v>53.1</v>
      </c>
      <c r="F503" s="6">
        <f>VLOOKUP(A503,PG_FORWARD_SETTLED__1[#All],111,0)</f>
        <v>71.973000000000013</v>
      </c>
      <c r="G503" s="6">
        <f>VLOOKUP(A503,PG_FORWARD_SETTLED__1[#All],112,0)</f>
        <v>859.07799999999997</v>
      </c>
      <c r="H503" s="6">
        <f t="shared" si="65"/>
        <v>787.10500000000002</v>
      </c>
      <c r="I503" s="6">
        <f t="shared" si="66"/>
        <v>514.92200000000003</v>
      </c>
      <c r="J503" s="6">
        <f>VLOOKUP(A503,PG_Reverse_Settled__1[#All],103,0)</f>
        <v>197.06</v>
      </c>
      <c r="K503" s="6">
        <f t="shared" si="74"/>
        <v>1109.2380000000001</v>
      </c>
      <c r="L503" s="7">
        <v>-250.16000000000008</v>
      </c>
      <c r="M503" s="6" t="s">
        <v>1479</v>
      </c>
      <c r="N503" s="6" t="str">
        <f>VLOOKUP(A503,Return!A:L,12,0)</f>
        <v>-</v>
      </c>
      <c r="O503" s="39">
        <v>45933.480555555558</v>
      </c>
    </row>
    <row r="504" spans="1:15" x14ac:dyDescent="0.3">
      <c r="A504" s="6">
        <v>8711580033</v>
      </c>
      <c r="B504" s="6">
        <f>VLOOKUP(A504,PG_FORWARD_SETTLED__1[[order_id]:[Customer_Paid]],107,0)</f>
        <v>2126.9899999999998</v>
      </c>
      <c r="C504" s="6">
        <f>VLOOKUP(A504,PG_FORWARD_SETTLED__1[[order_id]:[Commission]],108,0)</f>
        <v>527.06799999999998</v>
      </c>
      <c r="D504" s="6">
        <f>VLOOKUP(A504,PG_FORWARD_SETTLED__1[[#All],[order_id]:[Tax_On_Commission]],109,0)</f>
        <v>12.154999999999999</v>
      </c>
      <c r="E504" s="6">
        <f>VLOOKUP(A504,PG_FORWARD_SETTLED__1[#All],110,0)</f>
        <v>71.98</v>
      </c>
      <c r="F504" s="6">
        <f>VLOOKUP(A504,PG_FORWARD_SETTLED__1[#All],111,0)</f>
        <v>111.40900000000001</v>
      </c>
      <c r="G504" s="6">
        <f>VLOOKUP(A504,PG_FORWARD_SETTLED__1[#All],112,0)</f>
        <v>1515.7869999999998</v>
      </c>
      <c r="H504" s="6">
        <f t="shared" si="65"/>
        <v>1404.3779999999997</v>
      </c>
      <c r="I504" s="6">
        <f t="shared" si="66"/>
        <v>611.20299999999997</v>
      </c>
      <c r="J504" s="6">
        <f>VLOOKUP(A504,PG_Reverse_Settled__1[#All],103,0)</f>
        <v>107.38</v>
      </c>
      <c r="K504" s="6">
        <f t="shared" si="74"/>
        <v>1695.1469999999999</v>
      </c>
      <c r="L504" s="7">
        <v>-179.36000000000013</v>
      </c>
      <c r="M504" s="6" t="s">
        <v>1479</v>
      </c>
      <c r="N504" s="6" t="str">
        <f>VLOOKUP(A504,Return!A:L,12,0)</f>
        <v>I do not need it anymore</v>
      </c>
      <c r="O504" s="39">
        <v>45926.780555555553</v>
      </c>
    </row>
    <row r="505" spans="1:15" x14ac:dyDescent="0.3">
      <c r="A505" s="6">
        <v>8736603307</v>
      </c>
      <c r="B505" s="6">
        <f>VLOOKUP(A505,PG_FORWARD_SETTLED__1[[order_id]:[Customer_Paid]],107,0)</f>
        <v>2479</v>
      </c>
      <c r="C505" s="6">
        <f>VLOOKUP(A505,PG_FORWARD_SETTLED__1[[order_id]:[Commission]],108,0)</f>
        <v>526.54</v>
      </c>
      <c r="D505" s="6">
        <f>VLOOKUP(A505,PG_FORWARD_SETTLED__1[[#All],[order_id]:[Tax_On_Commission]],109,0)</f>
        <v>14.166</v>
      </c>
      <c r="E505" s="6">
        <f>VLOOKUP(A505,PG_FORWARD_SETTLED__1[#All],110,0)</f>
        <v>71.98</v>
      </c>
      <c r="F505" s="6">
        <f>VLOOKUP(A505,PG_FORWARD_SETTLED__1[#All],111,0)</f>
        <v>129.85499999999999</v>
      </c>
      <c r="G505" s="6">
        <f>VLOOKUP(A505,PG_FORWARD_SETTLED__1[#All],112,0)</f>
        <v>1866.3140000000001</v>
      </c>
      <c r="H505" s="6">
        <f t="shared" si="65"/>
        <v>1736.4590000000001</v>
      </c>
      <c r="I505" s="6">
        <f t="shared" si="66"/>
        <v>612.68599999999992</v>
      </c>
      <c r="J505" s="6">
        <f>VLOOKUP(A505,PG_Reverse_Settled__1[#All],103,0)</f>
        <v>197.06</v>
      </c>
      <c r="K505" s="6">
        <f t="shared" si="74"/>
        <v>2135.3540000000003</v>
      </c>
      <c r="L505" s="7">
        <v>-269.04000000000019</v>
      </c>
      <c r="M505" s="6" t="s">
        <v>1479</v>
      </c>
      <c r="N505" s="6" t="str">
        <f>VLOOKUP(A505,Return!A:L,12,0)</f>
        <v>I did not like the fit</v>
      </c>
      <c r="O505" s="39">
        <v>45936.454861111109</v>
      </c>
    </row>
    <row r="506" spans="1:15" x14ac:dyDescent="0.3">
      <c r="A506" s="6">
        <v>8742861116</v>
      </c>
      <c r="B506" s="6">
        <f>VLOOKUP(A506,PG_FORWARD_SETTLED__1[[order_id]:[Customer_Paid]],107,0)</f>
        <v>2384.9899999999998</v>
      </c>
      <c r="C506" s="6">
        <f>VLOOKUP(A506,PG_FORWARD_SETTLED__1[[order_id]:[Commission]],108,0)</f>
        <v>422.14299999999997</v>
      </c>
      <c r="D506" s="6">
        <f>VLOOKUP(A506,PG_FORWARD_SETTLED__1[[#All],[order_id]:[Tax_On_Commission]],109,0)</f>
        <v>13.628</v>
      </c>
      <c r="E506" s="6">
        <f>VLOOKUP(A506,PG_FORWARD_SETTLED__1[#All],110,0)</f>
        <v>71.98</v>
      </c>
      <c r="F506" s="6">
        <f>VLOOKUP(A506,PG_FORWARD_SETTLED__1[#All],111,0)</f>
        <v>124.937</v>
      </c>
      <c r="G506" s="6">
        <f>VLOOKUP(A506,PG_FORWARD_SETTLED__1[#All],112,0)</f>
        <v>1877.2389999999998</v>
      </c>
      <c r="H506" s="6">
        <f t="shared" si="65"/>
        <v>1752.3019999999999</v>
      </c>
      <c r="I506" s="6">
        <f t="shared" si="66"/>
        <v>507.75099999999998</v>
      </c>
      <c r="J506" s="5">
        <v>0</v>
      </c>
      <c r="K506" s="6" t="s">
        <v>1480</v>
      </c>
      <c r="L506" s="8">
        <v>1877.2389999999998</v>
      </c>
      <c r="M506" s="6" t="s">
        <v>1478</v>
      </c>
      <c r="N506" s="6"/>
      <c r="O506" s="39">
        <v>45938.796527777777</v>
      </c>
    </row>
    <row r="507" spans="1:15" x14ac:dyDescent="0.3">
      <c r="A507" s="6">
        <v>8695472254</v>
      </c>
      <c r="B507" s="6">
        <f>VLOOKUP(A507,PG_FORWARD_SETTLED__1[[order_id]:[Customer_Paid]],107,0)</f>
        <v>3329</v>
      </c>
      <c r="C507" s="6">
        <f>VLOOKUP(A507,PG_FORWARD_SETTLED__1[[order_id]:[Commission]],108,0)</f>
        <v>707.08</v>
      </c>
      <c r="D507" s="6">
        <f>VLOOKUP(A507,PG_FORWARD_SETTLED__1[[#All],[order_id]:[Tax_On_Commission]],109,0)</f>
        <v>16.927</v>
      </c>
      <c r="E507" s="6">
        <f>VLOOKUP(A507,PG_FORWARD_SETTLED__1[#All],110,0)</f>
        <v>71.98</v>
      </c>
      <c r="F507" s="6">
        <f>VLOOKUP(A507,PG_FORWARD_SETTLED__1[#All],111,0)</f>
        <v>521.91600000000005</v>
      </c>
      <c r="G507" s="6">
        <f>VLOOKUP(A507,PG_FORWARD_SETTLED__1[#All],112,0)</f>
        <v>2533.0129999999999</v>
      </c>
      <c r="H507" s="6">
        <f t="shared" si="65"/>
        <v>2011.0969999999998</v>
      </c>
      <c r="I507" s="6">
        <f t="shared" si="66"/>
        <v>795.98700000000008</v>
      </c>
      <c r="J507" s="5">
        <v>0</v>
      </c>
      <c r="K507" s="6" t="s">
        <v>1480</v>
      </c>
      <c r="L507" s="8">
        <v>2533.0129999999999</v>
      </c>
      <c r="M507" s="6" t="s">
        <v>1478</v>
      </c>
      <c r="N507" s="6"/>
      <c r="O507" s="39">
        <v>45922.443055555559</v>
      </c>
    </row>
    <row r="508" spans="1:15" x14ac:dyDescent="0.3">
      <c r="A508" s="6">
        <v>8665449739</v>
      </c>
      <c r="B508" s="6">
        <f>VLOOKUP(A508,PG_FORWARD_SETTLED__1[[order_id]:[Customer_Paid]],107,0)</f>
        <v>2994</v>
      </c>
      <c r="C508" s="6">
        <f>VLOOKUP(A508,PG_FORWARD_SETTLED__1[[order_id]:[Commission]],108,0)</f>
        <v>635.92600000000004</v>
      </c>
      <c r="D508" s="6">
        <f>VLOOKUP(A508,PG_FORWARD_SETTLED__1[[#All],[order_id]:[Tax_On_Commission]],109,0)</f>
        <v>16.039000000000001</v>
      </c>
      <c r="E508" s="6">
        <f>VLOOKUP(A508,PG_FORWARD_SETTLED__1[#All],110,0)</f>
        <v>71.98</v>
      </c>
      <c r="F508" s="6">
        <f>VLOOKUP(A508,PG_FORWARD_SETTLED__1[#All],111,0)</f>
        <v>334.15600000000001</v>
      </c>
      <c r="G508" s="6">
        <f>VLOOKUP(A508,PG_FORWARD_SETTLED__1[#All],112,0)</f>
        <v>2270.0549999999998</v>
      </c>
      <c r="H508" s="6">
        <f t="shared" si="65"/>
        <v>1935.8989999999999</v>
      </c>
      <c r="I508" s="6">
        <f t="shared" si="66"/>
        <v>723.94500000000016</v>
      </c>
      <c r="J508" s="6">
        <f>VLOOKUP(A508,PG_Reverse_Settled__1[#All],103,0)</f>
        <v>132.16</v>
      </c>
      <c r="K508" s="6">
        <f>G508+E508+J508</f>
        <v>2474.1949999999997</v>
      </c>
      <c r="L508" s="7">
        <v>-204.13999999999987</v>
      </c>
      <c r="M508" s="6" t="s">
        <v>1479</v>
      </c>
      <c r="N508" s="6" t="str">
        <f>VLOOKUP(A508,Return!A:L,12,0)</f>
        <v>-</v>
      </c>
      <c r="O508" s="39">
        <v>45913.570833333331</v>
      </c>
    </row>
    <row r="509" spans="1:15" x14ac:dyDescent="0.3">
      <c r="A509" s="6">
        <v>8696936954</v>
      </c>
      <c r="B509" s="6">
        <f>VLOOKUP(A509,PG_FORWARD_SETTLED__1[[order_id]:[Customer_Paid]],107,0)</f>
        <v>3143</v>
      </c>
      <c r="C509" s="6">
        <f>VLOOKUP(A509,PG_FORWARD_SETTLED__1[[order_id]:[Commission]],108,0)</f>
        <v>667.57299999999998</v>
      </c>
      <c r="D509" s="6">
        <f>VLOOKUP(A509,PG_FORWARD_SETTLED__1[[#All],[order_id]:[Tax_On_Commission]],109,0)</f>
        <v>15.981999999999999</v>
      </c>
      <c r="E509" s="6">
        <f>VLOOKUP(A509,PG_FORWARD_SETTLED__1[#All],110,0)</f>
        <v>71.98</v>
      </c>
      <c r="F509" s="6">
        <f>VLOOKUP(A509,PG_FORWARD_SETTLED__1[#All],111,0)</f>
        <v>492.75799999999998</v>
      </c>
      <c r="G509" s="6">
        <f>VLOOKUP(A509,PG_FORWARD_SETTLED__1[#All],112,0)</f>
        <v>2387.4650000000001</v>
      </c>
      <c r="H509" s="6">
        <f t="shared" si="65"/>
        <v>1894.7070000000001</v>
      </c>
      <c r="I509" s="6">
        <f t="shared" si="66"/>
        <v>755.53499999999985</v>
      </c>
      <c r="J509" s="5">
        <v>0</v>
      </c>
      <c r="K509" s="6" t="s">
        <v>1480</v>
      </c>
      <c r="L509" s="8">
        <v>2387.4650000000001</v>
      </c>
      <c r="M509" s="6" t="s">
        <v>1478</v>
      </c>
      <c r="N509" s="6"/>
      <c r="O509" s="39">
        <v>45922.779861111114</v>
      </c>
    </row>
    <row r="510" spans="1:15" x14ac:dyDescent="0.3">
      <c r="A510" s="6">
        <v>8754245411</v>
      </c>
      <c r="B510" s="6">
        <f>VLOOKUP(A510,PG_FORWARD_SETTLED__1[[order_id]:[Customer_Paid]],107,0)</f>
        <v>3153.99</v>
      </c>
      <c r="C510" s="6">
        <f>VLOOKUP(A510,PG_FORWARD_SETTLED__1[[order_id]:[Commission]],108,0)</f>
        <v>669.90700000000004</v>
      </c>
      <c r="D510" s="6">
        <f>VLOOKUP(A510,PG_FORWARD_SETTLED__1[[#All],[order_id]:[Tax_On_Commission]],109,0)</f>
        <v>16.036999999999999</v>
      </c>
      <c r="E510" s="6">
        <f>VLOOKUP(A510,PG_FORWARD_SETTLED__1[#All],110,0)</f>
        <v>71.98</v>
      </c>
      <c r="F510" s="6">
        <f>VLOOKUP(A510,PG_FORWARD_SETTLED__1[#All],111,0)</f>
        <v>494.48399999999998</v>
      </c>
      <c r="G510" s="6">
        <f>VLOOKUP(A510,PG_FORWARD_SETTLED__1[#All],112,0)</f>
        <v>2396.0659999999998</v>
      </c>
      <c r="H510" s="6">
        <f t="shared" si="65"/>
        <v>1901.5819999999999</v>
      </c>
      <c r="I510" s="6">
        <f t="shared" si="66"/>
        <v>757.92399999999998</v>
      </c>
      <c r="J510" s="5">
        <v>0</v>
      </c>
      <c r="K510" s="6" t="s">
        <v>1480</v>
      </c>
      <c r="L510" s="8">
        <v>2396.0659999999998</v>
      </c>
      <c r="M510" s="6" t="s">
        <v>1478</v>
      </c>
      <c r="N510" s="6"/>
      <c r="O510" s="39">
        <v>45944.447916666664</v>
      </c>
    </row>
    <row r="511" spans="1:15" x14ac:dyDescent="0.3">
      <c r="A511" s="6">
        <v>8658143949</v>
      </c>
      <c r="B511" s="6">
        <f>VLOOKUP(A511,PG_FORWARD_SETTLED__1[[order_id]:[Customer_Paid]],107,0)</f>
        <v>2994</v>
      </c>
      <c r="C511" s="6">
        <f>VLOOKUP(A511,PG_FORWARD_SETTLED__1[[order_id]:[Commission]],108,0)</f>
        <v>635.92600000000004</v>
      </c>
      <c r="D511" s="6">
        <f>VLOOKUP(A511,PG_FORWARD_SETTLED__1[[#All],[order_id]:[Tax_On_Commission]],109,0)</f>
        <v>16.039000000000001</v>
      </c>
      <c r="E511" s="6">
        <f>VLOOKUP(A511,PG_FORWARD_SETTLED__1[#All],110,0)</f>
        <v>71.98</v>
      </c>
      <c r="F511" s="6">
        <f>VLOOKUP(A511,PG_FORWARD_SETTLED__1[#All],111,0)</f>
        <v>334.15600000000001</v>
      </c>
      <c r="G511" s="6">
        <f>VLOOKUP(A511,PG_FORWARD_SETTLED__1[#All],112,0)</f>
        <v>2270.0549999999998</v>
      </c>
      <c r="H511" s="6">
        <f t="shared" si="65"/>
        <v>1935.8989999999999</v>
      </c>
      <c r="I511" s="6">
        <f t="shared" si="66"/>
        <v>723.94500000000016</v>
      </c>
      <c r="J511" s="6">
        <f>VLOOKUP(A511,PG_Reverse_Settled__1[#All],103,0)</f>
        <v>197.06</v>
      </c>
      <c r="K511" s="6">
        <f t="shared" ref="K511:K512" si="75">G511+E511+J511</f>
        <v>2539.0949999999998</v>
      </c>
      <c r="L511" s="7">
        <v>-269.03999999999996</v>
      </c>
      <c r="M511" s="6" t="s">
        <v>1479</v>
      </c>
      <c r="N511" s="6" t="str">
        <f>VLOOKUP(A511,Return!A:L,12,0)</f>
        <v>I did not like the fit</v>
      </c>
      <c r="O511" s="39">
        <v>45910.459722222222</v>
      </c>
    </row>
    <row r="512" spans="1:15" x14ac:dyDescent="0.3">
      <c r="A512" s="6">
        <v>8716322464</v>
      </c>
      <c r="B512" s="6">
        <f>VLOOKUP(A512,PG_FORWARD_SETTLED__1[[order_id]:[Customer_Paid]],107,0)</f>
        <v>2244</v>
      </c>
      <c r="C512" s="6">
        <f>VLOOKUP(A512,PG_FORWARD_SETTLED__1[[order_id]:[Commission]],108,0)</f>
        <v>476.62599999999998</v>
      </c>
      <c r="D512" s="6">
        <f>VLOOKUP(A512,PG_FORWARD_SETTLED__1[[#All],[order_id]:[Tax_On_Commission]],109,0)</f>
        <v>12.823</v>
      </c>
      <c r="E512" s="6">
        <f>VLOOKUP(A512,PG_FORWARD_SETTLED__1[#All],110,0)</f>
        <v>71.98</v>
      </c>
      <c r="F512" s="6">
        <f>VLOOKUP(A512,PG_FORWARD_SETTLED__1[#All],111,0)</f>
        <v>117.54599999999999</v>
      </c>
      <c r="G512" s="6">
        <f>VLOOKUP(A512,PG_FORWARD_SETTLED__1[#All],112,0)</f>
        <v>1682.5709999999999</v>
      </c>
      <c r="H512" s="6">
        <f t="shared" si="65"/>
        <v>1565.0249999999999</v>
      </c>
      <c r="I512" s="6">
        <f t="shared" si="66"/>
        <v>561.42900000000009</v>
      </c>
      <c r="J512" s="6">
        <f>VLOOKUP(A512,PG_Reverse_Settled__1[#All],103,0)</f>
        <v>132.16</v>
      </c>
      <c r="K512" s="6">
        <f t="shared" si="75"/>
        <v>1886.711</v>
      </c>
      <c r="L512" s="7">
        <v>-204.1400000000001</v>
      </c>
      <c r="M512" s="6" t="s">
        <v>1479</v>
      </c>
      <c r="N512" s="6" t="str">
        <f>VLOOKUP(A512,Return!A:L,12,0)</f>
        <v>Generic Return Reason</v>
      </c>
      <c r="O512" s="39">
        <v>45929.449305555558</v>
      </c>
    </row>
    <row r="513" spans="1:15" x14ac:dyDescent="0.3">
      <c r="A513" s="6">
        <v>8680458890</v>
      </c>
      <c r="B513" s="6">
        <f>VLOOKUP(A513,PG_FORWARD_SETTLED__1[[order_id]:[Customer_Paid]],107,0)</f>
        <v>2834</v>
      </c>
      <c r="C513" s="6">
        <f>VLOOKUP(A513,PG_FORWARD_SETTLED__1[[order_id]:[Commission]],108,0)</f>
        <v>735.70600000000002</v>
      </c>
      <c r="D513" s="6">
        <f>VLOOKUP(A513,PG_FORWARD_SETTLED__1[[#All],[order_id]:[Tax_On_Commission]],109,0)</f>
        <v>15.181999999999999</v>
      </c>
      <c r="E513" s="6">
        <f>VLOOKUP(A513,PG_FORWARD_SETTLED__1[#All],110,0)</f>
        <v>71.98</v>
      </c>
      <c r="F513" s="6">
        <f>VLOOKUP(A513,PG_FORWARD_SETTLED__1[#All],111,0)</f>
        <v>316.29199999999997</v>
      </c>
      <c r="G513" s="6">
        <f>VLOOKUP(A513,PG_FORWARD_SETTLED__1[#All],112,0)</f>
        <v>2011.1320000000001</v>
      </c>
      <c r="H513" s="6">
        <f t="shared" si="65"/>
        <v>1694.8400000000001</v>
      </c>
      <c r="I513" s="6">
        <f t="shared" si="66"/>
        <v>822.86799999999994</v>
      </c>
      <c r="J513" s="5">
        <v>0</v>
      </c>
      <c r="K513" s="6" t="s">
        <v>1480</v>
      </c>
      <c r="L513" s="8">
        <v>2011.1320000000001</v>
      </c>
      <c r="M513" s="6" t="s">
        <v>1478</v>
      </c>
      <c r="N513" s="6"/>
      <c r="O513" s="39">
        <v>45918.800694444442</v>
      </c>
    </row>
    <row r="514" spans="1:15" x14ac:dyDescent="0.3">
      <c r="A514" s="6">
        <v>8716828020</v>
      </c>
      <c r="B514" s="6">
        <f>VLOOKUP(A514,PG_FORWARD_SETTLED__1[[order_id]:[Customer_Paid]],107,0)</f>
        <v>3143</v>
      </c>
      <c r="C514" s="6">
        <f>VLOOKUP(A514,PG_FORWARD_SETTLED__1[[order_id]:[Commission]],108,0)</f>
        <v>667.57299999999998</v>
      </c>
      <c r="D514" s="6">
        <f>VLOOKUP(A514,PG_FORWARD_SETTLED__1[[#All],[order_id]:[Tax_On_Commission]],109,0)</f>
        <v>15.981999999999999</v>
      </c>
      <c r="E514" s="6">
        <f>VLOOKUP(A514,PG_FORWARD_SETTLED__1[#All],110,0)</f>
        <v>71.98</v>
      </c>
      <c r="F514" s="6">
        <f>VLOOKUP(A514,PG_FORWARD_SETTLED__1[#All],111,0)</f>
        <v>492.75799999999998</v>
      </c>
      <c r="G514" s="6">
        <f>VLOOKUP(A514,PG_FORWARD_SETTLED__1[#All],112,0)</f>
        <v>2387.4650000000001</v>
      </c>
      <c r="H514" s="6">
        <f t="shared" si="65"/>
        <v>1894.7070000000001</v>
      </c>
      <c r="I514" s="6">
        <f t="shared" si="66"/>
        <v>755.53499999999985</v>
      </c>
      <c r="J514" s="5">
        <v>0</v>
      </c>
      <c r="K514" s="6" t="s">
        <v>1480</v>
      </c>
      <c r="L514" s="8">
        <v>2387.4650000000001</v>
      </c>
      <c r="M514" s="6" t="s">
        <v>1478</v>
      </c>
      <c r="N514" s="6"/>
      <c r="O514" s="39">
        <v>45930.615277777775</v>
      </c>
    </row>
    <row r="515" spans="1:15" x14ac:dyDescent="0.3">
      <c r="A515" s="6">
        <v>8673378655</v>
      </c>
      <c r="B515" s="6">
        <f>VLOOKUP(A515,PG_FORWARD_SETTLED__1[[order_id]:[Customer_Paid]],107,0)</f>
        <v>1894</v>
      </c>
      <c r="C515" s="6">
        <f>VLOOKUP(A515,PG_FORWARD_SETTLED__1[[order_id]:[Commission]],108,0)</f>
        <v>514.03200000000004</v>
      </c>
      <c r="D515" s="6">
        <f>VLOOKUP(A515,PG_FORWARD_SETTLED__1[[#All],[order_id]:[Tax_On_Commission]],109,0)</f>
        <v>10.146000000000001</v>
      </c>
      <c r="E515" s="6">
        <f>VLOOKUP(A515,PG_FORWARD_SETTLED__1[#All],110,0)</f>
        <v>53.1</v>
      </c>
      <c r="F515" s="6">
        <f>VLOOKUP(A515,PG_FORWARD_SETTLED__1[#All],111,0)</f>
        <v>211.38500000000002</v>
      </c>
      <c r="G515" s="6">
        <f>VLOOKUP(A515,PG_FORWARD_SETTLED__1[#All],112,0)</f>
        <v>1316.722</v>
      </c>
      <c r="H515" s="6">
        <f t="shared" ref="H515:H578" si="76">G515-F515</f>
        <v>1105.337</v>
      </c>
      <c r="I515" s="6">
        <f t="shared" ref="I515:I578" si="77">B515-G515</f>
        <v>577.27800000000002</v>
      </c>
      <c r="J515" s="6">
        <f>VLOOKUP(A515,PG_Reverse_Settled__1[#All],103,0)</f>
        <v>197.06</v>
      </c>
      <c r="K515" s="6">
        <f>G515+E515+J515</f>
        <v>1566.8819999999998</v>
      </c>
      <c r="L515" s="7">
        <v>-250.15999999999985</v>
      </c>
      <c r="M515" s="6" t="s">
        <v>1479</v>
      </c>
      <c r="N515" s="6" t="str">
        <f>VLOOKUP(A515,Return!A:L,12,0)</f>
        <v>Size is different</v>
      </c>
      <c r="O515" s="39">
        <v>45916.459722222222</v>
      </c>
    </row>
    <row r="516" spans="1:15" x14ac:dyDescent="0.3">
      <c r="A516" s="6">
        <v>8741339874</v>
      </c>
      <c r="B516" s="6">
        <f>VLOOKUP(A516,PG_FORWARD_SETTLED__1[[order_id]:[Customer_Paid]],107,0)</f>
        <v>2338</v>
      </c>
      <c r="C516" s="6">
        <f>VLOOKUP(A516,PG_FORWARD_SETTLED__1[[order_id]:[Commission]],108,0)</f>
        <v>606.94500000000005</v>
      </c>
      <c r="D516" s="6">
        <f>VLOOKUP(A516,PG_FORWARD_SETTLED__1[[#All],[order_id]:[Tax_On_Commission]],109,0)</f>
        <v>13.36</v>
      </c>
      <c r="E516" s="6">
        <f>VLOOKUP(A516,PG_FORWARD_SETTLED__1[#All],110,0)</f>
        <v>71.98</v>
      </c>
      <c r="F516" s="6">
        <f>VLOOKUP(A516,PG_FORWARD_SETTLED__1[#All],111,0)</f>
        <v>122.46299999999999</v>
      </c>
      <c r="G516" s="6">
        <f>VLOOKUP(A516,PG_FORWARD_SETTLED__1[#All],112,0)</f>
        <v>1645.7149999999999</v>
      </c>
      <c r="H516" s="6">
        <f t="shared" si="76"/>
        <v>1523.252</v>
      </c>
      <c r="I516" s="6">
        <f t="shared" si="77"/>
        <v>692.28500000000008</v>
      </c>
      <c r="J516" s="5">
        <v>0</v>
      </c>
      <c r="K516" s="6" t="s">
        <v>1480</v>
      </c>
      <c r="L516" s="8">
        <v>1645.7149999999999</v>
      </c>
      <c r="M516" s="6" t="s">
        <v>1478</v>
      </c>
      <c r="N516" s="6"/>
      <c r="O516" s="39">
        <v>45938.42291666667</v>
      </c>
    </row>
    <row r="517" spans="1:15" x14ac:dyDescent="0.3">
      <c r="A517" s="6">
        <v>8728262605</v>
      </c>
      <c r="B517" s="6">
        <f>VLOOKUP(A517,PG_FORWARD_SETTLED__1[[order_id]:[Customer_Paid]],107,0)</f>
        <v>2719</v>
      </c>
      <c r="C517" s="6">
        <f>VLOOKUP(A517,PG_FORWARD_SETTLED__1[[order_id]:[Commission]],108,0)</f>
        <v>673.76800000000003</v>
      </c>
      <c r="D517" s="6">
        <f>VLOOKUP(A517,PG_FORWARD_SETTLED__1[[#All],[order_id]:[Tax_On_Commission]],109,0)</f>
        <v>13.825000000000001</v>
      </c>
      <c r="E517" s="6">
        <f>VLOOKUP(A517,PG_FORWARD_SETTLED__1[#All],110,0)</f>
        <v>71.98</v>
      </c>
      <c r="F517" s="6">
        <f>VLOOKUP(A517,PG_FORWARD_SETTLED__1[#All],111,0)</f>
        <v>426.28100000000001</v>
      </c>
      <c r="G517" s="6">
        <f>VLOOKUP(A517,PG_FORWARD_SETTLED__1[#All],112,0)</f>
        <v>1959.4269999999999</v>
      </c>
      <c r="H517" s="6">
        <f t="shared" si="76"/>
        <v>1533.146</v>
      </c>
      <c r="I517" s="6">
        <f t="shared" si="77"/>
        <v>759.57300000000009</v>
      </c>
      <c r="J517" s="6">
        <f>VLOOKUP(A517,PG_Reverse_Settled__1[#All],103,0)</f>
        <v>197.06</v>
      </c>
      <c r="K517" s="6">
        <f>G517+E517+J517</f>
        <v>2228.4670000000001</v>
      </c>
      <c r="L517" s="7">
        <v>-269.04000000000019</v>
      </c>
      <c r="M517" s="6" t="s">
        <v>1479</v>
      </c>
      <c r="N517" s="6" t="str">
        <f>VLOOKUP(A517,Return!A:L,12,0)</f>
        <v>Received a completely different product</v>
      </c>
      <c r="O517" s="39">
        <v>45933.480555555558</v>
      </c>
    </row>
    <row r="518" spans="1:15" x14ac:dyDescent="0.3">
      <c r="A518" s="6">
        <v>8687098475</v>
      </c>
      <c r="B518" s="6">
        <f>VLOOKUP(A518,PG_FORWARD_SETTLED__1[[order_id]:[Customer_Paid]],107,0)</f>
        <v>3643.98</v>
      </c>
      <c r="C518" s="6">
        <f>VLOOKUP(A518,PG_FORWARD_SETTLED__1[[order_id]:[Commission]],108,0)</f>
        <v>1117.973</v>
      </c>
      <c r="D518" s="6">
        <f>VLOOKUP(A518,PG_FORWARD_SETTLED__1[[#All],[order_id]:[Tax_On_Commission]],109,0)</f>
        <v>19.521000000000001</v>
      </c>
      <c r="E518" s="6">
        <f>VLOOKUP(A518,PG_FORWARD_SETTLED__1[#All],110,0)</f>
        <v>71.97999999999999</v>
      </c>
      <c r="F518" s="6">
        <f>VLOOKUP(A518,PG_FORWARD_SETTLED__1[#All],111,0)</f>
        <v>406.697</v>
      </c>
      <c r="G518" s="6">
        <f>VLOOKUP(A518,PG_FORWARD_SETTLED__1[#All],112,0)</f>
        <v>2434.5059999999999</v>
      </c>
      <c r="H518" s="6">
        <f t="shared" si="76"/>
        <v>2027.8089999999997</v>
      </c>
      <c r="I518" s="6">
        <f t="shared" si="77"/>
        <v>1209.4740000000002</v>
      </c>
      <c r="J518" s="5">
        <v>0</v>
      </c>
      <c r="K518" s="6" t="s">
        <v>1480</v>
      </c>
      <c r="L518" s="8">
        <v>2434.5059999999999</v>
      </c>
      <c r="M518" s="6" t="s">
        <v>1478</v>
      </c>
      <c r="N518" s="6"/>
      <c r="O518" s="39">
        <v>45920.575694444444</v>
      </c>
    </row>
    <row r="519" spans="1:15" x14ac:dyDescent="0.3">
      <c r="A519" s="6">
        <v>8701220872</v>
      </c>
      <c r="B519" s="6">
        <f>VLOOKUP(A519,PG_FORWARD_SETTLED__1[[order_id]:[Customer_Paid]],107,0)</f>
        <v>3794</v>
      </c>
      <c r="C519" s="6">
        <f>VLOOKUP(A519,PG_FORWARD_SETTLED__1[[order_id]:[Commission]],108,0)</f>
        <v>984.92200000000003</v>
      </c>
      <c r="D519" s="6">
        <f>VLOOKUP(A519,PG_FORWARD_SETTLED__1[[#All],[order_id]:[Tax_On_Commission]],109,0)</f>
        <v>19.291</v>
      </c>
      <c r="E519" s="6">
        <f>VLOOKUP(A519,PG_FORWARD_SETTLED__1[#All],110,0)</f>
        <v>71.98</v>
      </c>
      <c r="F519" s="6">
        <f>VLOOKUP(A519,PG_FORWARD_SETTLED__1[#All],111,0)</f>
        <v>594.81600000000003</v>
      </c>
      <c r="G519" s="6">
        <f>VLOOKUP(A519,PG_FORWARD_SETTLED__1[#All],112,0)</f>
        <v>2717.8069999999998</v>
      </c>
      <c r="H519" s="6">
        <f t="shared" si="76"/>
        <v>2122.991</v>
      </c>
      <c r="I519" s="6">
        <f t="shared" si="77"/>
        <v>1076.1930000000002</v>
      </c>
      <c r="J519" s="6">
        <f>VLOOKUP(A519,PG_Reverse_Settled__1[#All],103,0)</f>
        <v>107.38</v>
      </c>
      <c r="K519" s="6">
        <f>G519+E519+J519</f>
        <v>2897.1669999999999</v>
      </c>
      <c r="L519" s="7">
        <v>-179.36000000000013</v>
      </c>
      <c r="M519" s="6" t="s">
        <v>1479</v>
      </c>
      <c r="N519" s="6" t="str">
        <f>VLOOKUP(A519,Return!A:L,12,0)</f>
        <v>Product image was better than the actual product</v>
      </c>
      <c r="O519" s="39">
        <v>45923.806944444441</v>
      </c>
    </row>
    <row r="520" spans="1:15" x14ac:dyDescent="0.3">
      <c r="A520" s="6">
        <v>8714910568</v>
      </c>
      <c r="B520" s="6">
        <f>VLOOKUP(A520,PG_FORWARD_SETTLED__1[[order_id]:[Customer_Paid]],107,0)</f>
        <v>3286</v>
      </c>
      <c r="C520" s="6">
        <f>VLOOKUP(A520,PG_FORWARD_SETTLED__1[[order_id]:[Commission]],108,0)</f>
        <v>814.27099999999996</v>
      </c>
      <c r="D520" s="6">
        <f>VLOOKUP(A520,PG_FORWARD_SETTLED__1[[#All],[order_id]:[Tax_On_Commission]],109,0)</f>
        <v>16.709</v>
      </c>
      <c r="E520" s="6">
        <f>VLOOKUP(A520,PG_FORWARD_SETTLED__1[#All],110,0)</f>
        <v>71.98</v>
      </c>
      <c r="F520" s="6">
        <f>VLOOKUP(A520,PG_FORWARD_SETTLED__1[#All],111,0)</f>
        <v>515.18399999999997</v>
      </c>
      <c r="G520" s="6">
        <f>VLOOKUP(A520,PG_FORWARD_SETTLED__1[#All],112,0)</f>
        <v>2383.0400000000004</v>
      </c>
      <c r="H520" s="6">
        <f t="shared" si="76"/>
        <v>1867.8560000000004</v>
      </c>
      <c r="I520" s="6">
        <f t="shared" si="77"/>
        <v>902.95999999999958</v>
      </c>
      <c r="J520" s="5">
        <v>0</v>
      </c>
      <c r="K520" s="6" t="s">
        <v>1480</v>
      </c>
      <c r="L520" s="8">
        <v>2383.0400000000004</v>
      </c>
      <c r="M520" s="6" t="s">
        <v>1478</v>
      </c>
      <c r="N520" s="6"/>
      <c r="O520" s="39">
        <v>45929.449305555558</v>
      </c>
    </row>
    <row r="521" spans="1:15" x14ac:dyDescent="0.3">
      <c r="A521" s="6">
        <v>8730178957</v>
      </c>
      <c r="B521" s="6">
        <f>VLOOKUP(A521,PG_FORWARD_SETTLED__1[[order_id]:[Customer_Paid]],107,0)</f>
        <v>2198</v>
      </c>
      <c r="C521" s="6">
        <f>VLOOKUP(A521,PG_FORWARD_SETTLED__1[[order_id]:[Commission]],108,0)</f>
        <v>570.601</v>
      </c>
      <c r="D521" s="6">
        <f>VLOOKUP(A521,PG_FORWARD_SETTLED__1[[#All],[order_id]:[Tax_On_Commission]],109,0)</f>
        <v>12.56</v>
      </c>
      <c r="E521" s="6">
        <f>VLOOKUP(A521,PG_FORWARD_SETTLED__1[#All],110,0)</f>
        <v>71.98</v>
      </c>
      <c r="F521" s="6">
        <f>VLOOKUP(A521,PG_FORWARD_SETTLED__1[#All],111,0)</f>
        <v>115.137</v>
      </c>
      <c r="G521" s="6">
        <f>VLOOKUP(A521,PG_FORWARD_SETTLED__1[#All],112,0)</f>
        <v>1542.8589999999999</v>
      </c>
      <c r="H521" s="6">
        <f t="shared" si="76"/>
        <v>1427.722</v>
      </c>
      <c r="I521" s="6">
        <f t="shared" si="77"/>
        <v>655.14100000000008</v>
      </c>
      <c r="J521" s="5">
        <v>0</v>
      </c>
      <c r="K521" s="6" t="s">
        <v>1480</v>
      </c>
      <c r="L521" s="8">
        <v>1542.8589999999999</v>
      </c>
      <c r="M521" s="6" t="s">
        <v>1478</v>
      </c>
      <c r="N521" s="6"/>
      <c r="O521" s="39">
        <v>45933.806250000001</v>
      </c>
    </row>
    <row r="522" spans="1:15" x14ac:dyDescent="0.3">
      <c r="A522" s="6">
        <v>8712381004</v>
      </c>
      <c r="B522" s="6">
        <f>VLOOKUP(A522,PG_FORWARD_SETTLED__1[[order_id]:[Customer_Paid]],107,0)</f>
        <v>3502</v>
      </c>
      <c r="C522" s="6">
        <f>VLOOKUP(A522,PG_FORWARD_SETTLED__1[[order_id]:[Commission]],108,0)</f>
        <v>743.82500000000005</v>
      </c>
      <c r="D522" s="6">
        <f>VLOOKUP(A522,PG_FORWARD_SETTLED__1[[#All],[order_id]:[Tax_On_Commission]],109,0)</f>
        <v>17.807000000000002</v>
      </c>
      <c r="E522" s="6">
        <f>VLOOKUP(A522,PG_FORWARD_SETTLED__1[#All],110,0)</f>
        <v>71.98</v>
      </c>
      <c r="F522" s="6">
        <f>VLOOKUP(A522,PG_FORWARD_SETTLED__1[#All],111,0)</f>
        <v>549.0390000000001</v>
      </c>
      <c r="G522" s="6">
        <f>VLOOKUP(A522,PG_FORWARD_SETTLED__1[#All],112,0)</f>
        <v>2668.3880000000004</v>
      </c>
      <c r="H522" s="6">
        <f t="shared" si="76"/>
        <v>2119.3490000000002</v>
      </c>
      <c r="I522" s="6">
        <f t="shared" si="77"/>
        <v>833.61199999999963</v>
      </c>
      <c r="J522" s="6">
        <f>VLOOKUP(A522,PG_Reverse_Settled__1[#All],103,0)</f>
        <v>197.06</v>
      </c>
      <c r="K522" s="6">
        <f t="shared" ref="K522:K523" si="78">G522+E522+J522</f>
        <v>2937.4280000000003</v>
      </c>
      <c r="L522" s="7">
        <v>-269.03999999999996</v>
      </c>
      <c r="M522" s="6" t="s">
        <v>1479</v>
      </c>
      <c r="N522" s="6" t="str">
        <f>VLOOKUP(A522,Return!A:L,12,0)</f>
        <v>Product image was better than the actual product</v>
      </c>
      <c r="O522" s="39">
        <v>45927.456250000003</v>
      </c>
    </row>
    <row r="523" spans="1:15" x14ac:dyDescent="0.3">
      <c r="A523" s="6">
        <v>8741345547</v>
      </c>
      <c r="B523" s="6">
        <f>VLOOKUP(A523,PG_FORWARD_SETTLED__1[[order_id]:[Customer_Paid]],107,0)</f>
        <v>1600</v>
      </c>
      <c r="C523" s="6">
        <f>VLOOKUP(A523,PG_FORWARD_SETTLED__1[[order_id]:[Commission]],108,0)</f>
        <v>472</v>
      </c>
      <c r="D523" s="6">
        <f>VLOOKUP(A523,PG_FORWARD_SETTLED__1[[#All],[order_id]:[Tax_On_Commission]],109,0)</f>
        <v>9.1430000000000007</v>
      </c>
      <c r="E523" s="6">
        <f>VLOOKUP(A523,PG_FORWARD_SETTLED__1[#All],110,0)</f>
        <v>53.1</v>
      </c>
      <c r="F523" s="6">
        <f>VLOOKUP(A523,PG_FORWARD_SETTLED__1[#All],111,0)</f>
        <v>83.808999999999997</v>
      </c>
      <c r="G523" s="6">
        <f>VLOOKUP(A523,PG_FORWARD_SETTLED__1[#All],112,0)</f>
        <v>1065.7570000000001</v>
      </c>
      <c r="H523" s="6">
        <f t="shared" si="76"/>
        <v>981.94800000000009</v>
      </c>
      <c r="I523" s="6">
        <f t="shared" si="77"/>
        <v>534.24299999999994</v>
      </c>
      <c r="J523" s="6">
        <f>VLOOKUP(A523,PG_Reverse_Settled__1[#All],103,0)</f>
        <v>132.16</v>
      </c>
      <c r="K523" s="6">
        <f t="shared" si="78"/>
        <v>1251.0170000000001</v>
      </c>
      <c r="L523" s="7">
        <v>-185.26</v>
      </c>
      <c r="M523" s="6" t="s">
        <v>1479</v>
      </c>
      <c r="N523" s="6" t="str">
        <f>VLOOKUP(A523,Return!A:L,12,0)</f>
        <v>Received a poor quality product</v>
      </c>
      <c r="O523" s="39">
        <v>45938.423611111109</v>
      </c>
    </row>
    <row r="524" spans="1:15" x14ac:dyDescent="0.3">
      <c r="A524" s="6">
        <v>8693415291</v>
      </c>
      <c r="B524" s="6">
        <f>VLOOKUP(A524,PG_FORWARD_SETTLED__1[[order_id]:[Customer_Paid]],107,0)</f>
        <v>3564</v>
      </c>
      <c r="C524" s="6">
        <f>VLOOKUP(A524,PG_FORWARD_SETTLED__1[[order_id]:[Commission]],108,0)</f>
        <v>883.15899999999999</v>
      </c>
      <c r="D524" s="6">
        <f>VLOOKUP(A524,PG_FORWARD_SETTLED__1[[#All],[order_id]:[Tax_On_Commission]],109,0)</f>
        <v>18.122</v>
      </c>
      <c r="E524" s="6">
        <f>VLOOKUP(A524,PG_FORWARD_SETTLED__1[#All],110,0)</f>
        <v>71.98</v>
      </c>
      <c r="F524" s="6">
        <f>VLOOKUP(A524,PG_FORWARD_SETTLED__1[#All],111,0)</f>
        <v>558.76199999999994</v>
      </c>
      <c r="G524" s="6">
        <f>VLOOKUP(A524,PG_FORWARD_SETTLED__1[#All],112,0)</f>
        <v>2590.739</v>
      </c>
      <c r="H524" s="6">
        <f t="shared" si="76"/>
        <v>2031.9770000000001</v>
      </c>
      <c r="I524" s="6">
        <f t="shared" si="77"/>
        <v>973.26099999999997</v>
      </c>
      <c r="J524" s="5">
        <v>0</v>
      </c>
      <c r="K524" s="6" t="s">
        <v>1480</v>
      </c>
      <c r="L524" s="8">
        <v>2590.739</v>
      </c>
      <c r="M524" s="6" t="s">
        <v>1478</v>
      </c>
      <c r="N524" s="6"/>
      <c r="O524" s="39">
        <v>45922.443055555559</v>
      </c>
    </row>
    <row r="525" spans="1:15" x14ac:dyDescent="0.3">
      <c r="A525" s="6">
        <v>8718090637</v>
      </c>
      <c r="B525" s="6">
        <f>VLOOKUP(A525,PG_FORWARD_SETTLED__1[[order_id]:[Customer_Paid]],107,0)</f>
        <v>4445</v>
      </c>
      <c r="C525" s="6">
        <f>VLOOKUP(A525,PG_FORWARD_SETTLED__1[[order_id]:[Commission]],108,0)</f>
        <v>1101.471</v>
      </c>
      <c r="D525" s="6">
        <f>VLOOKUP(A525,PG_FORWARD_SETTLED__1[[#All],[order_id]:[Tax_On_Commission]],109,0)</f>
        <v>22.602</v>
      </c>
      <c r="E525" s="6">
        <f>VLOOKUP(A525,PG_FORWARD_SETTLED__1[#All],110,0)</f>
        <v>71.98</v>
      </c>
      <c r="F525" s="6">
        <f>VLOOKUP(A525,PG_FORWARD_SETTLED__1[#All],111,0)</f>
        <v>696.875</v>
      </c>
      <c r="G525" s="6">
        <f>VLOOKUP(A525,PG_FORWARD_SETTLED__1[#All],112,0)</f>
        <v>3248.9470000000001</v>
      </c>
      <c r="H525" s="6">
        <f t="shared" si="76"/>
        <v>2552.0720000000001</v>
      </c>
      <c r="I525" s="6">
        <f t="shared" si="77"/>
        <v>1196.0529999999999</v>
      </c>
      <c r="J525" s="6">
        <f>VLOOKUP(A525,PG_Reverse_Settled__1[#All],103,0)</f>
        <v>107.38</v>
      </c>
      <c r="K525" s="6">
        <f t="shared" ref="K525:K529" si="79">G525+E525+J525</f>
        <v>3428.3070000000002</v>
      </c>
      <c r="L525" s="7">
        <v>-179.36000000000013</v>
      </c>
      <c r="M525" s="6" t="s">
        <v>1479</v>
      </c>
      <c r="N525" s="6" t="str">
        <f>VLOOKUP(A525,Return!A:L,12,0)</f>
        <v>I did not like the fit</v>
      </c>
      <c r="O525" s="39">
        <v>45930.615277777775</v>
      </c>
    </row>
    <row r="526" spans="1:15" x14ac:dyDescent="0.3">
      <c r="A526" s="6">
        <v>8741034260</v>
      </c>
      <c r="B526" s="6">
        <f>VLOOKUP(A526,PG_FORWARD_SETTLED__1[[order_id]:[Customer_Paid]],107,0)</f>
        <v>2886</v>
      </c>
      <c r="C526" s="6">
        <f>VLOOKUP(A526,PG_FORWARD_SETTLED__1[[order_id]:[Commission]],108,0)</f>
        <v>612.98599999999999</v>
      </c>
      <c r="D526" s="6">
        <f>VLOOKUP(A526,PG_FORWARD_SETTLED__1[[#All],[order_id]:[Tax_On_Commission]],109,0)</f>
        <v>14.674999999999999</v>
      </c>
      <c r="E526" s="6">
        <f>VLOOKUP(A526,PG_FORWARD_SETTLED__1[#All],110,0)</f>
        <v>71.98</v>
      </c>
      <c r="F526" s="6">
        <f>VLOOKUP(A526,PG_FORWARD_SETTLED__1[#All],111,0)</f>
        <v>452.46899999999999</v>
      </c>
      <c r="G526" s="6">
        <f>VLOOKUP(A526,PG_FORWARD_SETTLED__1[#All],112,0)</f>
        <v>2186.3589999999999</v>
      </c>
      <c r="H526" s="6">
        <f t="shared" si="76"/>
        <v>1733.8899999999999</v>
      </c>
      <c r="I526" s="6">
        <f t="shared" si="77"/>
        <v>699.64100000000008</v>
      </c>
      <c r="J526" s="6">
        <f>VLOOKUP(A526,PG_Reverse_Settled__1[#All],103,0)</f>
        <v>197.06</v>
      </c>
      <c r="K526" s="6">
        <f t="shared" si="79"/>
        <v>2455.3989999999999</v>
      </c>
      <c r="L526" s="7">
        <v>-269.03999999999996</v>
      </c>
      <c r="M526" s="6" t="s">
        <v>1479</v>
      </c>
      <c r="N526" s="6" t="str">
        <f>VLOOKUP(A526,Return!A:L,12,0)</f>
        <v>I did not like the fit</v>
      </c>
      <c r="O526" s="39">
        <v>45938.42291666667</v>
      </c>
    </row>
    <row r="527" spans="1:15" x14ac:dyDescent="0.3">
      <c r="A527" s="6">
        <v>8730282763</v>
      </c>
      <c r="B527" s="6">
        <f>VLOOKUP(A527,PG_FORWARD_SETTLED__1[[order_id]:[Customer_Paid]],107,0)</f>
        <v>3734</v>
      </c>
      <c r="C527" s="6">
        <f>VLOOKUP(A527,PG_FORWARD_SETTLED__1[[order_id]:[Commission]],108,0)</f>
        <v>969.346</v>
      </c>
      <c r="D527" s="6">
        <f>VLOOKUP(A527,PG_FORWARD_SETTLED__1[[#All],[order_id]:[Tax_On_Commission]],109,0)</f>
        <v>18.986000000000001</v>
      </c>
      <c r="E527" s="6">
        <f>VLOOKUP(A527,PG_FORWARD_SETTLED__1[#All],110,0)</f>
        <v>71.98</v>
      </c>
      <c r="F527" s="6">
        <f>VLOOKUP(A527,PG_FORWARD_SETTLED__1[#All],111,0)</f>
        <v>585.41200000000003</v>
      </c>
      <c r="G527" s="6">
        <f>VLOOKUP(A527,PG_FORWARD_SETTLED__1[#All],112,0)</f>
        <v>2673.6880000000001</v>
      </c>
      <c r="H527" s="6">
        <f t="shared" si="76"/>
        <v>2088.2759999999998</v>
      </c>
      <c r="I527" s="6">
        <f t="shared" si="77"/>
        <v>1060.3119999999999</v>
      </c>
      <c r="J527" s="6">
        <f>VLOOKUP(A527,PG_Reverse_Settled__1[#All],103,0)</f>
        <v>197.06</v>
      </c>
      <c r="K527" s="6">
        <f t="shared" si="79"/>
        <v>2942.7280000000001</v>
      </c>
      <c r="L527" s="7">
        <v>-269.03999999999996</v>
      </c>
      <c r="M527" s="6" t="s">
        <v>1479</v>
      </c>
      <c r="N527" s="6" t="str">
        <f>VLOOKUP(A527,Return!A:L,12,0)</f>
        <v>-</v>
      </c>
      <c r="O527" s="39">
        <v>45933.806250000001</v>
      </c>
    </row>
    <row r="528" spans="1:15" x14ac:dyDescent="0.3">
      <c r="A528" s="6">
        <v>8727538891</v>
      </c>
      <c r="B528" s="6">
        <f>VLOOKUP(A528,PG_FORWARD_SETTLED__1[[order_id]:[Customer_Paid]],107,0)</f>
        <v>1694</v>
      </c>
      <c r="C528" s="6">
        <f>VLOOKUP(A528,PG_FORWARD_SETTLED__1[[order_id]:[Commission]],108,0)</f>
        <v>419.77300000000002</v>
      </c>
      <c r="D528" s="6">
        <f>VLOOKUP(A528,PG_FORWARD_SETTLED__1[[#All],[order_id]:[Tax_On_Commission]],109,0)</f>
        <v>9.6810000000000009</v>
      </c>
      <c r="E528" s="6">
        <f>VLOOKUP(A528,PG_FORWARD_SETTLED__1[#All],110,0)</f>
        <v>53.1</v>
      </c>
      <c r="F528" s="6">
        <f>VLOOKUP(A528,PG_FORWARD_SETTLED__1[#All],111,0)</f>
        <v>88.736999999999995</v>
      </c>
      <c r="G528" s="6">
        <f>VLOOKUP(A528,PG_FORWARD_SETTLED__1[#All],112,0)</f>
        <v>1211.4459999999999</v>
      </c>
      <c r="H528" s="6">
        <f t="shared" si="76"/>
        <v>1122.7089999999998</v>
      </c>
      <c r="I528" s="6">
        <f t="shared" si="77"/>
        <v>482.55400000000009</v>
      </c>
      <c r="J528" s="6">
        <f>VLOOKUP(A528,PG_Reverse_Settled__1[#All],103,0)</f>
        <v>197.06</v>
      </c>
      <c r="K528" s="6">
        <f t="shared" si="79"/>
        <v>1461.6059999999998</v>
      </c>
      <c r="L528" s="7">
        <v>-250.15999999999985</v>
      </c>
      <c r="M528" s="6" t="s">
        <v>1479</v>
      </c>
      <c r="N528" s="6" t="str">
        <f>VLOOKUP(A528,Return!A:L,12,0)</f>
        <v>Generic Return Reason</v>
      </c>
      <c r="O528" s="39">
        <v>45933.480555555558</v>
      </c>
    </row>
    <row r="529" spans="1:15" x14ac:dyDescent="0.3">
      <c r="A529" s="6">
        <v>8666896038</v>
      </c>
      <c r="B529" s="6">
        <f>VLOOKUP(A529,PG_FORWARD_SETTLED__1[[order_id]:[Customer_Paid]],107,0)</f>
        <v>1204</v>
      </c>
      <c r="C529" s="6">
        <f>VLOOKUP(A529,PG_FORWARD_SETTLED__1[[order_id]:[Commission]],108,0)</f>
        <v>312.55799999999999</v>
      </c>
      <c r="D529" s="6">
        <f>VLOOKUP(A529,PG_FORWARD_SETTLED__1[[#All],[order_id]:[Tax_On_Commission]],109,0)</f>
        <v>6.45</v>
      </c>
      <c r="E529" s="6">
        <f>VLOOKUP(A529,PG_FORWARD_SETTLED__1[#All],110,0)</f>
        <v>53.1</v>
      </c>
      <c r="F529" s="6">
        <f>VLOOKUP(A529,PG_FORWARD_SETTLED__1[#All],111,0)</f>
        <v>134.375</v>
      </c>
      <c r="G529" s="6">
        <f>VLOOKUP(A529,PG_FORWARD_SETTLED__1[#All],112,0)</f>
        <v>831.89199999999994</v>
      </c>
      <c r="H529" s="6">
        <f t="shared" si="76"/>
        <v>697.51699999999994</v>
      </c>
      <c r="I529" s="6">
        <f t="shared" si="77"/>
        <v>372.10800000000006</v>
      </c>
      <c r="J529" s="6">
        <f>VLOOKUP(A529,PG_Reverse_Settled__1[#All],103,0)</f>
        <v>197.06</v>
      </c>
      <c r="K529" s="6">
        <f t="shared" si="79"/>
        <v>1082.0519999999999</v>
      </c>
      <c r="L529" s="7">
        <v>-250.15999999999997</v>
      </c>
      <c r="M529" s="6" t="s">
        <v>1479</v>
      </c>
      <c r="N529" s="6" t="str">
        <f>VLOOKUP(A529,Return!A:L,12,0)</f>
        <v>-</v>
      </c>
      <c r="O529" s="39">
        <v>45913.771527777775</v>
      </c>
    </row>
    <row r="530" spans="1:15" x14ac:dyDescent="0.3">
      <c r="A530" s="6">
        <v>8710428507</v>
      </c>
      <c r="B530" s="6">
        <f>VLOOKUP(A530,PG_FORWARD_SETTLED__1[[order_id]:[Customer_Paid]],107,0)</f>
        <v>3329</v>
      </c>
      <c r="C530" s="6">
        <f>VLOOKUP(A530,PG_FORWARD_SETTLED__1[[order_id]:[Commission]],108,0)</f>
        <v>707.08</v>
      </c>
      <c r="D530" s="6">
        <f>VLOOKUP(A530,PG_FORWARD_SETTLED__1[[#All],[order_id]:[Tax_On_Commission]],109,0)</f>
        <v>16.927</v>
      </c>
      <c r="E530" s="6">
        <f>VLOOKUP(A530,PG_FORWARD_SETTLED__1[#All],110,0)</f>
        <v>71.97999999999999</v>
      </c>
      <c r="F530" s="6">
        <f>VLOOKUP(A530,PG_FORWARD_SETTLED__1[#All],111,0)</f>
        <v>521.91600000000005</v>
      </c>
      <c r="G530" s="6">
        <f>VLOOKUP(A530,PG_FORWARD_SETTLED__1[#All],112,0)</f>
        <v>2533.0129999999999</v>
      </c>
      <c r="H530" s="6">
        <f t="shared" si="76"/>
        <v>2011.0969999999998</v>
      </c>
      <c r="I530" s="6">
        <f t="shared" si="77"/>
        <v>795.98700000000008</v>
      </c>
      <c r="J530" s="5">
        <v>0</v>
      </c>
      <c r="K530" s="6" t="s">
        <v>1480</v>
      </c>
      <c r="L530" s="8">
        <v>2533.0129999999999</v>
      </c>
      <c r="M530" s="6" t="s">
        <v>1478</v>
      </c>
      <c r="N530" s="6"/>
      <c r="O530" s="39">
        <v>45926.445138888892</v>
      </c>
    </row>
    <row r="531" spans="1:15" x14ac:dyDescent="0.3">
      <c r="A531" s="6">
        <v>8712807850</v>
      </c>
      <c r="B531" s="6">
        <f>VLOOKUP(A531,PG_FORWARD_SETTLED__1[[order_id]:[Customer_Paid]],107,0)</f>
        <v>3502</v>
      </c>
      <c r="C531" s="6">
        <f>VLOOKUP(A531,PG_FORWARD_SETTLED__1[[order_id]:[Commission]],108,0)</f>
        <v>743.82500000000005</v>
      </c>
      <c r="D531" s="6">
        <f>VLOOKUP(A531,PG_FORWARD_SETTLED__1[[#All],[order_id]:[Tax_On_Commission]],109,0)</f>
        <v>17.807000000000002</v>
      </c>
      <c r="E531" s="6">
        <f>VLOOKUP(A531,PG_FORWARD_SETTLED__1[#All],110,0)</f>
        <v>71.98</v>
      </c>
      <c r="F531" s="6">
        <f>VLOOKUP(A531,PG_FORWARD_SETTLED__1[#All],111,0)</f>
        <v>549.0390000000001</v>
      </c>
      <c r="G531" s="6">
        <f>VLOOKUP(A531,PG_FORWARD_SETTLED__1[#All],112,0)</f>
        <v>2668.3880000000004</v>
      </c>
      <c r="H531" s="6">
        <f t="shared" si="76"/>
        <v>2119.3490000000002</v>
      </c>
      <c r="I531" s="6">
        <f t="shared" si="77"/>
        <v>833.61199999999963</v>
      </c>
      <c r="J531" s="6">
        <f>VLOOKUP(A531,PG_Reverse_Settled__1[#All],103,0)</f>
        <v>197.06</v>
      </c>
      <c r="K531" s="6">
        <f t="shared" ref="K531:K533" si="80">G531+E531+J531</f>
        <v>2937.4280000000003</v>
      </c>
      <c r="L531" s="7">
        <v>-269.03999999999996</v>
      </c>
      <c r="M531" s="6" t="s">
        <v>1479</v>
      </c>
      <c r="N531" s="6" t="str">
        <f>VLOOKUP(A531,Return!A:L,12,0)</f>
        <v>Product image was better than the actual product</v>
      </c>
      <c r="O531" s="39">
        <v>45927.456250000003</v>
      </c>
    </row>
    <row r="532" spans="1:15" x14ac:dyDescent="0.3">
      <c r="A532" s="6">
        <v>8701295928</v>
      </c>
      <c r="B532" s="6">
        <f>VLOOKUP(A532,PG_FORWARD_SETTLED__1[[order_id]:[Customer_Paid]],107,0)</f>
        <v>1012</v>
      </c>
      <c r="C532" s="6">
        <f>VLOOKUP(A532,PG_FORWARD_SETTLED__1[[order_id]:[Commission]],108,0)</f>
        <v>250.774</v>
      </c>
      <c r="D532" s="6">
        <f>VLOOKUP(A532,PG_FORWARD_SETTLED__1[[#All],[order_id]:[Tax_On_Commission]],109,0)</f>
        <v>5.7829999999999995</v>
      </c>
      <c r="E532" s="6">
        <f>VLOOKUP(A532,PG_FORWARD_SETTLED__1[#All],110,0)</f>
        <v>53.1</v>
      </c>
      <c r="F532" s="6">
        <f>VLOOKUP(A532,PG_FORWARD_SETTLED__1[#All],111,0)</f>
        <v>53.009</v>
      </c>
      <c r="G532" s="6">
        <f>VLOOKUP(A532,PG_FORWARD_SETTLED__1[#All],112,0)</f>
        <v>702.34299999999996</v>
      </c>
      <c r="H532" s="6">
        <f t="shared" si="76"/>
        <v>649.33399999999995</v>
      </c>
      <c r="I532" s="6">
        <f t="shared" si="77"/>
        <v>309.65700000000004</v>
      </c>
      <c r="J532" s="6">
        <f>VLOOKUP(A532,PG_Reverse_Settled__1[#All],103,0)</f>
        <v>197.06</v>
      </c>
      <c r="K532" s="6">
        <f t="shared" si="80"/>
        <v>952.50299999999993</v>
      </c>
      <c r="L532" s="7">
        <v>-250.15999999999997</v>
      </c>
      <c r="M532" s="6" t="s">
        <v>1479</v>
      </c>
      <c r="N532" s="6" t="str">
        <f>VLOOKUP(A532,Return!A:L,12,0)</f>
        <v>Size too small</v>
      </c>
      <c r="O532" s="39">
        <v>45923.806944444441</v>
      </c>
    </row>
    <row r="533" spans="1:15" x14ac:dyDescent="0.3">
      <c r="A533" s="6">
        <v>8738750453</v>
      </c>
      <c r="B533" s="6">
        <f>VLOOKUP(A533,PG_FORWARD_SETTLED__1[[order_id]:[Customer_Paid]],107,0)</f>
        <v>2410</v>
      </c>
      <c r="C533" s="6">
        <f>VLOOKUP(A533,PG_FORWARD_SETTLED__1[[order_id]:[Commission]],108,0)</f>
        <v>597.19799999999998</v>
      </c>
      <c r="D533" s="6">
        <f>VLOOKUP(A533,PG_FORWARD_SETTLED__1[[#All],[order_id]:[Tax_On_Commission]],109,0)</f>
        <v>13.771000000000001</v>
      </c>
      <c r="E533" s="6">
        <f>VLOOKUP(A533,PG_FORWARD_SETTLED__1[#All],110,0)</f>
        <v>71.98</v>
      </c>
      <c r="F533" s="6">
        <f>VLOOKUP(A533,PG_FORWARD_SETTLED__1[#All],111,0)</f>
        <v>126.236</v>
      </c>
      <c r="G533" s="6">
        <f>VLOOKUP(A533,PG_FORWARD_SETTLED__1[#All],112,0)</f>
        <v>1727.0510000000002</v>
      </c>
      <c r="H533" s="6">
        <f t="shared" si="76"/>
        <v>1600.8150000000001</v>
      </c>
      <c r="I533" s="6">
        <f t="shared" si="77"/>
        <v>682.94899999999984</v>
      </c>
      <c r="J533" s="6">
        <f>VLOOKUP(A533,PG_Reverse_Settled__1[#All],103,0)</f>
        <v>197.06</v>
      </c>
      <c r="K533" s="6">
        <f t="shared" si="80"/>
        <v>1996.0910000000001</v>
      </c>
      <c r="L533" s="7">
        <v>-269.03999999999996</v>
      </c>
      <c r="M533" s="6" t="s">
        <v>1479</v>
      </c>
      <c r="N533" s="6" t="str">
        <f>VLOOKUP(A533,Return!A:L,12,0)</f>
        <v>I did not like the fit</v>
      </c>
      <c r="O533" s="39">
        <v>45936.808333333334</v>
      </c>
    </row>
    <row r="534" spans="1:15" x14ac:dyDescent="0.3">
      <c r="A534" s="6">
        <v>8738241328</v>
      </c>
      <c r="B534" s="6">
        <f>VLOOKUP(A534,PG_FORWARD_SETTLED__1[[order_id]:[Customer_Paid]],107,0)</f>
        <v>2410</v>
      </c>
      <c r="C534" s="6">
        <f>VLOOKUP(A534,PG_FORWARD_SETTLED__1[[order_id]:[Commission]],108,0)</f>
        <v>597.19799999999998</v>
      </c>
      <c r="D534" s="6">
        <f>VLOOKUP(A534,PG_FORWARD_SETTLED__1[[#All],[order_id]:[Tax_On_Commission]],109,0)</f>
        <v>13.771000000000001</v>
      </c>
      <c r="E534" s="6">
        <f>VLOOKUP(A534,PG_FORWARD_SETTLED__1[#All],110,0)</f>
        <v>71.98</v>
      </c>
      <c r="F534" s="6">
        <f>VLOOKUP(A534,PG_FORWARD_SETTLED__1[#All],111,0)</f>
        <v>126.236</v>
      </c>
      <c r="G534" s="6">
        <f>VLOOKUP(A534,PG_FORWARD_SETTLED__1[#All],112,0)</f>
        <v>1727.0510000000002</v>
      </c>
      <c r="H534" s="6">
        <f t="shared" si="76"/>
        <v>1600.8150000000001</v>
      </c>
      <c r="I534" s="6">
        <f t="shared" si="77"/>
        <v>682.94899999999984</v>
      </c>
      <c r="J534" s="5">
        <v>0</v>
      </c>
      <c r="K534" s="6" t="s">
        <v>1480</v>
      </c>
      <c r="L534" s="8">
        <v>1727.0510000000002</v>
      </c>
      <c r="M534" s="6" t="s">
        <v>1478</v>
      </c>
      <c r="N534" s="6"/>
      <c r="O534" s="39">
        <v>45936.454861111109</v>
      </c>
    </row>
    <row r="535" spans="1:15" x14ac:dyDescent="0.3">
      <c r="A535" s="6">
        <v>8742495176</v>
      </c>
      <c r="B535" s="6">
        <f>VLOOKUP(A535,PG_FORWARD_SETTLED__1[[order_id]:[Customer_Paid]],107,0)</f>
        <v>3013</v>
      </c>
      <c r="C535" s="6">
        <f>VLOOKUP(A535,PG_FORWARD_SETTLED__1[[order_id]:[Commission]],108,0)</f>
        <v>639.96100000000001</v>
      </c>
      <c r="D535" s="6">
        <f>VLOOKUP(A535,PG_FORWARD_SETTLED__1[[#All],[order_id]:[Tax_On_Commission]],109,0)</f>
        <v>15.32</v>
      </c>
      <c r="E535" s="6">
        <f>VLOOKUP(A535,PG_FORWARD_SETTLED__1[#All],110,0)</f>
        <v>71.98</v>
      </c>
      <c r="F535" s="6">
        <f>VLOOKUP(A535,PG_FORWARD_SETTLED__1[#All],111,0)</f>
        <v>472.37700000000001</v>
      </c>
      <c r="G535" s="6">
        <f>VLOOKUP(A535,PG_FORWARD_SETTLED__1[#All],112,0)</f>
        <v>2285.7389999999996</v>
      </c>
      <c r="H535" s="6">
        <f t="shared" si="76"/>
        <v>1813.3619999999996</v>
      </c>
      <c r="I535" s="6">
        <f t="shared" si="77"/>
        <v>727.26100000000042</v>
      </c>
      <c r="J535" s="5">
        <v>0</v>
      </c>
      <c r="K535" s="6" t="s">
        <v>1480</v>
      </c>
      <c r="L535" s="8">
        <v>2285.7389999999996</v>
      </c>
      <c r="M535" s="6" t="s">
        <v>1478</v>
      </c>
      <c r="N535" s="6"/>
      <c r="O535" s="39">
        <v>45938.796527777777</v>
      </c>
    </row>
    <row r="536" spans="1:15" x14ac:dyDescent="0.3">
      <c r="A536" s="6">
        <v>8721348741</v>
      </c>
      <c r="B536" s="6">
        <f>VLOOKUP(A536,PG_FORWARD_SETTLED__1[[order_id]:[Customer_Paid]],107,0)</f>
        <v>3143</v>
      </c>
      <c r="C536" s="6">
        <f>VLOOKUP(A536,PG_FORWARD_SETTLED__1[[order_id]:[Commission]],108,0)</f>
        <v>667.57299999999998</v>
      </c>
      <c r="D536" s="6">
        <f>VLOOKUP(A536,PG_FORWARD_SETTLED__1[[#All],[order_id]:[Tax_On_Commission]],109,0)</f>
        <v>15.981999999999999</v>
      </c>
      <c r="E536" s="6">
        <f>VLOOKUP(A536,PG_FORWARD_SETTLED__1[#All],110,0)</f>
        <v>71.98</v>
      </c>
      <c r="F536" s="6">
        <f>VLOOKUP(A536,PG_FORWARD_SETTLED__1[#All],111,0)</f>
        <v>492.75799999999998</v>
      </c>
      <c r="G536" s="6">
        <f>VLOOKUP(A536,PG_FORWARD_SETTLED__1[#All],112,0)</f>
        <v>2387.4650000000001</v>
      </c>
      <c r="H536" s="6">
        <f t="shared" si="76"/>
        <v>1894.7070000000001</v>
      </c>
      <c r="I536" s="6">
        <f t="shared" si="77"/>
        <v>755.53499999999985</v>
      </c>
      <c r="J536" s="5">
        <v>0</v>
      </c>
      <c r="K536" s="6" t="s">
        <v>1480</v>
      </c>
      <c r="L536" s="8">
        <v>2387.4650000000001</v>
      </c>
      <c r="M536" s="6" t="s">
        <v>1478</v>
      </c>
      <c r="N536" s="6"/>
      <c r="O536" s="39">
        <v>45930.615277777775</v>
      </c>
    </row>
    <row r="537" spans="1:15" x14ac:dyDescent="0.3">
      <c r="A537" s="6">
        <v>8747662289</v>
      </c>
      <c r="B537" s="6">
        <f>VLOOKUP(A537,PG_FORWARD_SETTLED__1[[order_id]:[Customer_Paid]],107,0)</f>
        <v>3955</v>
      </c>
      <c r="C537" s="6">
        <f>VLOOKUP(A537,PG_FORWARD_SETTLED__1[[order_id]:[Commission]],108,0)</f>
        <v>980.04899999999998</v>
      </c>
      <c r="D537" s="6">
        <f>VLOOKUP(A537,PG_FORWARD_SETTLED__1[[#All],[order_id]:[Tax_On_Commission]],109,0)</f>
        <v>20.11</v>
      </c>
      <c r="E537" s="6">
        <f>VLOOKUP(A537,PG_FORWARD_SETTLED__1[#All],110,0)</f>
        <v>71.98</v>
      </c>
      <c r="F537" s="6">
        <f>VLOOKUP(A537,PG_FORWARD_SETTLED__1[#All],111,0)</f>
        <v>620.05799999999999</v>
      </c>
      <c r="G537" s="6">
        <f>VLOOKUP(A537,PG_FORWARD_SETTLED__1[#All],112,0)</f>
        <v>2882.8609999999999</v>
      </c>
      <c r="H537" s="6">
        <f t="shared" si="76"/>
        <v>2262.8029999999999</v>
      </c>
      <c r="I537" s="6">
        <f t="shared" si="77"/>
        <v>1072.1390000000001</v>
      </c>
      <c r="J537" s="5">
        <v>0</v>
      </c>
      <c r="K537" s="6" t="s">
        <v>1480</v>
      </c>
      <c r="L537" s="8">
        <v>2882.8609999999999</v>
      </c>
      <c r="M537" s="6" t="s">
        <v>1478</v>
      </c>
      <c r="N537" s="6"/>
      <c r="O537" s="39">
        <v>45941.439583333333</v>
      </c>
    </row>
    <row r="538" spans="1:15" x14ac:dyDescent="0.3">
      <c r="A538" s="6">
        <v>8741371679</v>
      </c>
      <c r="B538" s="6">
        <f>VLOOKUP(A538,PG_FORWARD_SETTLED__1[[order_id]:[Customer_Paid]],107,0)</f>
        <v>3294</v>
      </c>
      <c r="C538" s="6">
        <f>VLOOKUP(A538,PG_FORWARD_SETTLED__1[[order_id]:[Commission]],108,0)</f>
        <v>816.25300000000004</v>
      </c>
      <c r="D538" s="6">
        <f>VLOOKUP(A538,PG_FORWARD_SETTLED__1[[#All],[order_id]:[Tax_On_Commission]],109,0)</f>
        <v>16.75</v>
      </c>
      <c r="E538" s="6">
        <f>VLOOKUP(A538,PG_FORWARD_SETTLED__1[#All],110,0)</f>
        <v>71.98</v>
      </c>
      <c r="F538" s="6">
        <f>VLOOKUP(A538,PG_FORWARD_SETTLED__1[#All],111,0)</f>
        <v>516.43799999999999</v>
      </c>
      <c r="G538" s="6">
        <f>VLOOKUP(A538,PG_FORWARD_SETTLED__1[#All],112,0)</f>
        <v>2389.0169999999998</v>
      </c>
      <c r="H538" s="6">
        <f t="shared" si="76"/>
        <v>1872.5789999999997</v>
      </c>
      <c r="I538" s="6">
        <f t="shared" si="77"/>
        <v>904.98300000000017</v>
      </c>
      <c r="J538" s="6">
        <f>VLOOKUP(A538,PG_Reverse_Settled__1[#All],103,0)</f>
        <v>197.06</v>
      </c>
      <c r="K538" s="6">
        <f t="shared" ref="K538:K539" si="81">G538+E538+J538</f>
        <v>2658.0569999999998</v>
      </c>
      <c r="L538" s="7">
        <v>-269.03999999999996</v>
      </c>
      <c r="M538" s="6" t="s">
        <v>1479</v>
      </c>
      <c r="N538" s="6" t="str">
        <f>VLOOKUP(A538,Return!A:L,12,0)</f>
        <v>Size too small</v>
      </c>
      <c r="O538" s="39">
        <v>45938.423611111109</v>
      </c>
    </row>
    <row r="539" spans="1:15" x14ac:dyDescent="0.3">
      <c r="A539" s="6">
        <v>8715814416</v>
      </c>
      <c r="B539" s="6">
        <f>VLOOKUP(A539,PG_FORWARD_SETTLED__1[[order_id]:[Customer_Paid]],107,0)</f>
        <v>3564</v>
      </c>
      <c r="C539" s="6">
        <f>VLOOKUP(A539,PG_FORWARD_SETTLED__1[[order_id]:[Commission]],108,0)</f>
        <v>883.15899999999999</v>
      </c>
      <c r="D539" s="6">
        <f>VLOOKUP(A539,PG_FORWARD_SETTLED__1[[#All],[order_id]:[Tax_On_Commission]],109,0)</f>
        <v>18.122</v>
      </c>
      <c r="E539" s="6">
        <f>VLOOKUP(A539,PG_FORWARD_SETTLED__1[#All],110,0)</f>
        <v>71.98</v>
      </c>
      <c r="F539" s="6">
        <f>VLOOKUP(A539,PG_FORWARD_SETTLED__1[#All],111,0)</f>
        <v>558.76199999999994</v>
      </c>
      <c r="G539" s="6">
        <f>VLOOKUP(A539,PG_FORWARD_SETTLED__1[#All],112,0)</f>
        <v>2590.739</v>
      </c>
      <c r="H539" s="6">
        <f t="shared" si="76"/>
        <v>2031.9770000000001</v>
      </c>
      <c r="I539" s="6">
        <f t="shared" si="77"/>
        <v>973.26099999999997</v>
      </c>
      <c r="J539" s="6">
        <f>VLOOKUP(A539,PG_Reverse_Settled__1[#All],103,0)</f>
        <v>197.06</v>
      </c>
      <c r="K539" s="6">
        <f t="shared" si="81"/>
        <v>2859.779</v>
      </c>
      <c r="L539" s="7">
        <v>-269.03999999999996</v>
      </c>
      <c r="M539" s="6" t="s">
        <v>1479</v>
      </c>
      <c r="N539" s="6" t="str">
        <f>VLOOKUP(A539,Return!A:L,12,0)</f>
        <v>I did not like the fit</v>
      </c>
      <c r="O539" s="39">
        <v>45929.449305555558</v>
      </c>
    </row>
    <row r="540" spans="1:15" x14ac:dyDescent="0.3">
      <c r="A540" s="6">
        <v>8728797991</v>
      </c>
      <c r="B540" s="6">
        <f>VLOOKUP(A540,PG_FORWARD_SETTLED__1[[order_id]:[Customer_Paid]],107,0)</f>
        <v>3103.99</v>
      </c>
      <c r="C540" s="6">
        <f>VLOOKUP(A540,PG_FORWARD_SETTLED__1[[order_id]:[Commission]],108,0)</f>
        <v>769.16899999999998</v>
      </c>
      <c r="D540" s="6">
        <f>VLOOKUP(A540,PG_FORWARD_SETTLED__1[[#All],[order_id]:[Tax_On_Commission]],109,0)</f>
        <v>15.782999999999999</v>
      </c>
      <c r="E540" s="6">
        <f>VLOOKUP(A540,PG_FORWARD_SETTLED__1[#All],110,0)</f>
        <v>71.98</v>
      </c>
      <c r="F540" s="6">
        <f>VLOOKUP(A540,PG_FORWARD_SETTLED__1[#All],111,0)</f>
        <v>486.642</v>
      </c>
      <c r="G540" s="6">
        <f>VLOOKUP(A540,PG_FORWARD_SETTLED__1[#All],112,0)</f>
        <v>2247.058</v>
      </c>
      <c r="H540" s="6">
        <f t="shared" si="76"/>
        <v>1760.4159999999999</v>
      </c>
      <c r="I540" s="6">
        <f t="shared" si="77"/>
        <v>856.93199999999979</v>
      </c>
      <c r="J540" s="5">
        <v>0</v>
      </c>
      <c r="K540" s="6" t="s">
        <v>1480</v>
      </c>
      <c r="L540" s="8">
        <v>2247.058</v>
      </c>
      <c r="M540" s="6" t="s">
        <v>1478</v>
      </c>
      <c r="N540" s="6"/>
      <c r="O540" s="39">
        <v>45933.480555555558</v>
      </c>
    </row>
    <row r="541" spans="1:15" x14ac:dyDescent="0.3">
      <c r="A541" s="6">
        <v>8675096594</v>
      </c>
      <c r="B541" s="6">
        <f>VLOOKUP(A541,PG_FORWARD_SETTLED__1[[order_id]:[Customer_Paid]],107,0)</f>
        <v>2794</v>
      </c>
      <c r="C541" s="6">
        <f>VLOOKUP(A541,PG_FORWARD_SETTLED__1[[order_id]:[Commission]],108,0)</f>
        <v>692.35299999999995</v>
      </c>
      <c r="D541" s="6">
        <f>VLOOKUP(A541,PG_FORWARD_SETTLED__1[[#All],[order_id]:[Tax_On_Commission]],109,0)</f>
        <v>14.968</v>
      </c>
      <c r="E541" s="6">
        <f>VLOOKUP(A541,PG_FORWARD_SETTLED__1[#All],110,0)</f>
        <v>71.98</v>
      </c>
      <c r="F541" s="6">
        <f>VLOOKUP(A541,PG_FORWARD_SETTLED__1[#All],111,0)</f>
        <v>311.83300000000003</v>
      </c>
      <c r="G541" s="6">
        <f>VLOOKUP(A541,PG_FORWARD_SETTLED__1[#All],112,0)</f>
        <v>2014.6990000000001</v>
      </c>
      <c r="H541" s="6">
        <f t="shared" si="76"/>
        <v>1702.866</v>
      </c>
      <c r="I541" s="6">
        <f t="shared" si="77"/>
        <v>779.30099999999993</v>
      </c>
      <c r="J541" s="5">
        <v>0</v>
      </c>
      <c r="K541" s="6" t="s">
        <v>1480</v>
      </c>
      <c r="L541" s="8">
        <v>2014.6990000000001</v>
      </c>
      <c r="M541" s="6" t="s">
        <v>1478</v>
      </c>
      <c r="N541" s="6"/>
      <c r="O541" s="39">
        <v>45916.560416666667</v>
      </c>
    </row>
    <row r="542" spans="1:15" x14ac:dyDescent="0.3">
      <c r="A542" s="6">
        <v>8659466063</v>
      </c>
      <c r="B542" s="6">
        <f>VLOOKUP(A542,PG_FORWARD_SETTLED__1[[order_id]:[Customer_Paid]],107,0)</f>
        <v>1454</v>
      </c>
      <c r="C542" s="6">
        <f>VLOOKUP(A542,PG_FORWARD_SETTLED__1[[order_id]:[Commission]],108,0)</f>
        <v>325.98700000000002</v>
      </c>
      <c r="D542" s="6">
        <f>VLOOKUP(A542,PG_FORWARD_SETTLED__1[[#All],[order_id]:[Tax_On_Commission]],109,0)</f>
        <v>7.7889999999999997</v>
      </c>
      <c r="E542" s="6">
        <f>VLOOKUP(A542,PG_FORWARD_SETTLED__1[#All],110,0)</f>
        <v>53.1</v>
      </c>
      <c r="F542" s="6">
        <f>VLOOKUP(A542,PG_FORWARD_SETTLED__1[#All],111,0)</f>
        <v>162.28100000000001</v>
      </c>
      <c r="G542" s="6">
        <f>VLOOKUP(A542,PG_FORWARD_SETTLED__1[#All],112,0)</f>
        <v>1067.124</v>
      </c>
      <c r="H542" s="6">
        <f t="shared" si="76"/>
        <v>904.84300000000007</v>
      </c>
      <c r="I542" s="6">
        <f t="shared" si="77"/>
        <v>386.87599999999998</v>
      </c>
      <c r="J542" s="5">
        <v>0</v>
      </c>
      <c r="K542" s="6" t="s">
        <v>1480</v>
      </c>
      <c r="L542" s="8">
        <v>1067.124</v>
      </c>
      <c r="M542" s="6" t="s">
        <v>1478</v>
      </c>
      <c r="N542" s="6"/>
      <c r="O542" s="39">
        <v>45910.774305555555</v>
      </c>
    </row>
    <row r="543" spans="1:15" x14ac:dyDescent="0.3">
      <c r="A543" s="6">
        <v>8672976504</v>
      </c>
      <c r="B543" s="6">
        <f>VLOOKUP(A543,PG_FORWARD_SETTLED__1[[order_id]:[Customer_Paid]],107,0)</f>
        <v>2644</v>
      </c>
      <c r="C543" s="6">
        <f>VLOOKUP(A543,PG_FORWARD_SETTLED__1[[order_id]:[Commission]],108,0)</f>
        <v>842.37800000000004</v>
      </c>
      <c r="D543" s="6">
        <f>VLOOKUP(A543,PG_FORWARD_SETTLED__1[[#All],[order_id]:[Tax_On_Commission]],109,0)</f>
        <v>14.165000000000001</v>
      </c>
      <c r="E543" s="6">
        <f>VLOOKUP(A543,PG_FORWARD_SETTLED__1[#All],110,0)</f>
        <v>71.98</v>
      </c>
      <c r="F543" s="6">
        <f>VLOOKUP(A543,PG_FORWARD_SETTLED__1[#All],111,0)</f>
        <v>295.09399999999999</v>
      </c>
      <c r="G543" s="6">
        <f>VLOOKUP(A543,PG_FORWARD_SETTLED__1[#All],112,0)</f>
        <v>1715.4769999999999</v>
      </c>
      <c r="H543" s="6">
        <f t="shared" si="76"/>
        <v>1420.3829999999998</v>
      </c>
      <c r="I543" s="6">
        <f t="shared" si="77"/>
        <v>928.52300000000014</v>
      </c>
      <c r="J543" s="5">
        <v>0</v>
      </c>
      <c r="K543" s="6" t="s">
        <v>1480</v>
      </c>
      <c r="L543" s="8">
        <v>1715.4769999999999</v>
      </c>
      <c r="M543" s="6" t="s">
        <v>1478</v>
      </c>
      <c r="N543" s="6"/>
      <c r="O543" s="39">
        <v>45916.459722222222</v>
      </c>
    </row>
    <row r="544" spans="1:15" x14ac:dyDescent="0.3">
      <c r="A544" s="6">
        <v>8693566791</v>
      </c>
      <c r="B544" s="6">
        <f>VLOOKUP(A544,PG_FORWARD_SETTLED__1[[order_id]:[Customer_Paid]],107,0)</f>
        <v>3294</v>
      </c>
      <c r="C544" s="6">
        <f>VLOOKUP(A544,PG_FORWARD_SETTLED__1[[order_id]:[Commission]],108,0)</f>
        <v>816.25300000000004</v>
      </c>
      <c r="D544" s="6">
        <f>VLOOKUP(A544,PG_FORWARD_SETTLED__1[[#All],[order_id]:[Tax_On_Commission]],109,0)</f>
        <v>16.75</v>
      </c>
      <c r="E544" s="6">
        <f>VLOOKUP(A544,PG_FORWARD_SETTLED__1[#All],110,0)</f>
        <v>71.98</v>
      </c>
      <c r="F544" s="6">
        <f>VLOOKUP(A544,PG_FORWARD_SETTLED__1[#All],111,0)</f>
        <v>516.43799999999999</v>
      </c>
      <c r="G544" s="6">
        <f>VLOOKUP(A544,PG_FORWARD_SETTLED__1[#All],112,0)</f>
        <v>2389.0169999999998</v>
      </c>
      <c r="H544" s="6">
        <f t="shared" si="76"/>
        <v>1872.5789999999997</v>
      </c>
      <c r="I544" s="6">
        <f t="shared" si="77"/>
        <v>904.98300000000017</v>
      </c>
      <c r="J544" s="6">
        <f>VLOOKUP(A544,PG_Reverse_Settled__1[#All],103,0)</f>
        <v>197.06</v>
      </c>
      <c r="K544" s="6">
        <f>G544+E544+J544</f>
        <v>2658.0569999999998</v>
      </c>
      <c r="L544" s="7">
        <v>-269.03999999999996</v>
      </c>
      <c r="M544" s="6" t="s">
        <v>1479</v>
      </c>
      <c r="N544" s="6" t="str">
        <f>VLOOKUP(A544,Return!A:L,12,0)</f>
        <v>-</v>
      </c>
      <c r="O544" s="39">
        <v>45922.443055555559</v>
      </c>
    </row>
    <row r="545" spans="1:15" x14ac:dyDescent="0.3">
      <c r="A545" s="6">
        <v>8741848197</v>
      </c>
      <c r="B545" s="6">
        <f>VLOOKUP(A545,PG_FORWARD_SETTLED__1[[order_id]:[Customer_Paid]],107,0)</f>
        <v>3594</v>
      </c>
      <c r="C545" s="6">
        <f>VLOOKUP(A545,PG_FORWARD_SETTLED__1[[order_id]:[Commission]],108,0)</f>
        <v>933.00199999999995</v>
      </c>
      <c r="D545" s="6">
        <f>VLOOKUP(A545,PG_FORWARD_SETTLED__1[[#All],[order_id]:[Tax_On_Commission]],109,0)</f>
        <v>18.274999999999999</v>
      </c>
      <c r="E545" s="6">
        <f>VLOOKUP(A545,PG_FORWARD_SETTLED__1[#All],110,0)</f>
        <v>71.98</v>
      </c>
      <c r="F545" s="6">
        <f>VLOOKUP(A545,PG_FORWARD_SETTLED__1[#All],111,0)</f>
        <v>563.46900000000005</v>
      </c>
      <c r="G545" s="6">
        <f>VLOOKUP(A545,PG_FORWARD_SETTLED__1[#All],112,0)</f>
        <v>2570.7429999999999</v>
      </c>
      <c r="H545" s="6">
        <f t="shared" si="76"/>
        <v>2007.2739999999999</v>
      </c>
      <c r="I545" s="6">
        <f t="shared" si="77"/>
        <v>1023.2570000000001</v>
      </c>
      <c r="J545" s="5">
        <v>0</v>
      </c>
      <c r="K545" s="6" t="s">
        <v>1480</v>
      </c>
      <c r="L545" s="8">
        <v>2570.7429999999999</v>
      </c>
      <c r="M545" s="6" t="s">
        <v>1478</v>
      </c>
      <c r="N545" s="6"/>
      <c r="O545" s="39">
        <v>45938.423611111109</v>
      </c>
    </row>
    <row r="546" spans="1:15" x14ac:dyDescent="0.3">
      <c r="A546" s="6">
        <v>8706249692</v>
      </c>
      <c r="B546" s="6">
        <f>VLOOKUP(A546,PG_FORWARD_SETTLED__1[[order_id]:[Customer_Paid]],107,0)</f>
        <v>4219</v>
      </c>
      <c r="C546" s="6">
        <f>VLOOKUP(A546,PG_FORWARD_SETTLED__1[[order_id]:[Commission]],108,0)</f>
        <v>1045.4680000000001</v>
      </c>
      <c r="D546" s="6">
        <f>VLOOKUP(A546,PG_FORWARD_SETTLED__1[[#All],[order_id]:[Tax_On_Commission]],109,0)</f>
        <v>21.451999999999998</v>
      </c>
      <c r="E546" s="6">
        <f>VLOOKUP(A546,PG_FORWARD_SETTLED__1[#All],110,0)</f>
        <v>71.98</v>
      </c>
      <c r="F546" s="6">
        <f>VLOOKUP(A546,PG_FORWARD_SETTLED__1[#All],111,0)</f>
        <v>661.45699999999999</v>
      </c>
      <c r="G546" s="6">
        <f>VLOOKUP(A546,PG_FORWARD_SETTLED__1[#All],112,0)</f>
        <v>3080.1</v>
      </c>
      <c r="H546" s="6">
        <f t="shared" si="76"/>
        <v>2418.643</v>
      </c>
      <c r="I546" s="6">
        <f t="shared" si="77"/>
        <v>1138.9000000000001</v>
      </c>
      <c r="J546" s="6">
        <f>VLOOKUP(A546,PG_Reverse_Settled__1[#All],103,0)</f>
        <v>132.16</v>
      </c>
      <c r="K546" s="6">
        <f>G546+E546+J546</f>
        <v>3284.24</v>
      </c>
      <c r="L546" s="7">
        <v>-204.13999999999987</v>
      </c>
      <c r="M546" s="6" t="s">
        <v>1479</v>
      </c>
      <c r="N546" s="6" t="str">
        <f>VLOOKUP(A546,Return!A:L,12,0)</f>
        <v>Size too small</v>
      </c>
      <c r="O546" s="39">
        <v>45925.451388888891</v>
      </c>
    </row>
    <row r="547" spans="1:15" x14ac:dyDescent="0.3">
      <c r="A547" s="6">
        <v>8738281677</v>
      </c>
      <c r="B547" s="6">
        <f>VLOOKUP(A547,PG_FORWARD_SETTLED__1[[order_id]:[Customer_Paid]],107,0)</f>
        <v>3143</v>
      </c>
      <c r="C547" s="6">
        <f>VLOOKUP(A547,PG_FORWARD_SETTLED__1[[order_id]:[Commission]],108,0)</f>
        <v>667.57299999999998</v>
      </c>
      <c r="D547" s="6">
        <f>VLOOKUP(A547,PG_FORWARD_SETTLED__1[[#All],[order_id]:[Tax_On_Commission]],109,0)</f>
        <v>15.981999999999999</v>
      </c>
      <c r="E547" s="6">
        <f>VLOOKUP(A547,PG_FORWARD_SETTLED__1[#All],110,0)</f>
        <v>71.98</v>
      </c>
      <c r="F547" s="6">
        <f>VLOOKUP(A547,PG_FORWARD_SETTLED__1[#All],111,0)</f>
        <v>492.75799999999998</v>
      </c>
      <c r="G547" s="6">
        <f>VLOOKUP(A547,PG_FORWARD_SETTLED__1[#All],112,0)</f>
        <v>2387.4650000000001</v>
      </c>
      <c r="H547" s="6">
        <f t="shared" si="76"/>
        <v>1894.7070000000001</v>
      </c>
      <c r="I547" s="6">
        <f t="shared" si="77"/>
        <v>755.53499999999985</v>
      </c>
      <c r="J547" s="5">
        <v>0</v>
      </c>
      <c r="K547" s="6" t="s">
        <v>1480</v>
      </c>
      <c r="L547" s="8">
        <v>2387.4650000000001</v>
      </c>
      <c r="M547" s="6" t="s">
        <v>1478</v>
      </c>
      <c r="N547" s="6"/>
      <c r="O547" s="39">
        <v>45936.454861111109</v>
      </c>
    </row>
    <row r="548" spans="1:15" x14ac:dyDescent="0.3">
      <c r="A548" s="6">
        <v>8736133415</v>
      </c>
      <c r="B548" s="6">
        <f>VLOOKUP(A548,PG_FORWARD_SETTLED__1[[order_id]:[Customer_Paid]],107,0)</f>
        <v>1799</v>
      </c>
      <c r="C548" s="6">
        <f>VLOOKUP(A548,PG_FORWARD_SETTLED__1[[order_id]:[Commission]],108,0)</f>
        <v>488.24900000000002</v>
      </c>
      <c r="D548" s="6">
        <f>VLOOKUP(A548,PG_FORWARD_SETTLED__1[[#All],[order_id]:[Tax_On_Commission]],109,0)</f>
        <v>10.280000000000001</v>
      </c>
      <c r="E548" s="6">
        <f>VLOOKUP(A548,PG_FORWARD_SETTLED__1[#All],110,0)</f>
        <v>53.1</v>
      </c>
      <c r="F548" s="6">
        <f>VLOOKUP(A548,PG_FORWARD_SETTLED__1[#All],111,0)</f>
        <v>94.236999999999995</v>
      </c>
      <c r="G548" s="6">
        <f>VLOOKUP(A548,PG_FORWARD_SETTLED__1[#All],112,0)</f>
        <v>1247.3710000000001</v>
      </c>
      <c r="H548" s="6">
        <f t="shared" si="76"/>
        <v>1153.134</v>
      </c>
      <c r="I548" s="6">
        <f t="shared" si="77"/>
        <v>551.62899999999991</v>
      </c>
      <c r="J548" s="6">
        <f>VLOOKUP(A548,PG_Reverse_Settled__1[#All],103,0)</f>
        <v>132.16</v>
      </c>
      <c r="K548" s="6">
        <f>G548+E548+J548</f>
        <v>1432.6310000000001</v>
      </c>
      <c r="L548" s="7">
        <v>-185.26</v>
      </c>
      <c r="M548" s="6" t="s">
        <v>1479</v>
      </c>
      <c r="N548" s="6" t="str">
        <f>VLOOKUP(A548,Return!A:L,12,0)</f>
        <v>Size too small</v>
      </c>
      <c r="O548" s="39">
        <v>45935.731249999997</v>
      </c>
    </row>
    <row r="549" spans="1:15" x14ac:dyDescent="0.3">
      <c r="A549" s="6">
        <v>8668594339</v>
      </c>
      <c r="B549" s="6">
        <f>VLOOKUP(A549,PG_FORWARD_SETTLED__1[[order_id]:[Customer_Paid]],107,0)</f>
        <v>3356</v>
      </c>
      <c r="C549" s="6">
        <f>VLOOKUP(A549,PG_FORWARD_SETTLED__1[[order_id]:[Commission]],108,0)</f>
        <v>871.21799999999996</v>
      </c>
      <c r="D549" s="6">
        <f>VLOOKUP(A549,PG_FORWARD_SETTLED__1[[#All],[order_id]:[Tax_On_Commission]],109,0)</f>
        <v>17.977999999999998</v>
      </c>
      <c r="E549" s="6">
        <f>VLOOKUP(A549,PG_FORWARD_SETTLED__1[#All],110,0)</f>
        <v>71.98</v>
      </c>
      <c r="F549" s="6">
        <f>VLOOKUP(A549,PG_FORWARD_SETTLED__1[#All],111,0)</f>
        <v>374.55200000000002</v>
      </c>
      <c r="G549" s="6">
        <f>VLOOKUP(A549,PG_FORWARD_SETTLED__1[#All],112,0)</f>
        <v>2394.8240000000001</v>
      </c>
      <c r="H549" s="6">
        <f t="shared" si="76"/>
        <v>2020.2719999999999</v>
      </c>
      <c r="I549" s="6">
        <f t="shared" si="77"/>
        <v>961.17599999999993</v>
      </c>
      <c r="J549" s="5">
        <v>0</v>
      </c>
      <c r="K549" s="6" t="s">
        <v>1480</v>
      </c>
      <c r="L549" s="8">
        <v>2394.8240000000001</v>
      </c>
      <c r="M549" s="6" t="s">
        <v>1478</v>
      </c>
      <c r="N549" s="6"/>
      <c r="O549" s="39">
        <v>45915.47152777778</v>
      </c>
    </row>
    <row r="550" spans="1:15" x14ac:dyDescent="0.3">
      <c r="A550" s="6">
        <v>8700034488</v>
      </c>
      <c r="B550" s="6">
        <f>VLOOKUP(A550,PG_FORWARD_SETTLED__1[[order_id]:[Customer_Paid]],107,0)</f>
        <v>3143</v>
      </c>
      <c r="C550" s="6">
        <f>VLOOKUP(A550,PG_FORWARD_SETTLED__1[[order_id]:[Commission]],108,0)</f>
        <v>667.57299999999998</v>
      </c>
      <c r="D550" s="6">
        <f>VLOOKUP(A550,PG_FORWARD_SETTLED__1[[#All],[order_id]:[Tax_On_Commission]],109,0)</f>
        <v>15.981999999999999</v>
      </c>
      <c r="E550" s="6">
        <f>VLOOKUP(A550,PG_FORWARD_SETTLED__1[#All],110,0)</f>
        <v>71.98</v>
      </c>
      <c r="F550" s="6">
        <f>VLOOKUP(A550,PG_FORWARD_SETTLED__1[#All],111,0)</f>
        <v>492.75799999999998</v>
      </c>
      <c r="G550" s="6">
        <f>VLOOKUP(A550,PG_FORWARD_SETTLED__1[#All],112,0)</f>
        <v>2387.4650000000001</v>
      </c>
      <c r="H550" s="6">
        <f t="shared" si="76"/>
        <v>1894.7070000000001</v>
      </c>
      <c r="I550" s="6">
        <f t="shared" si="77"/>
        <v>755.53499999999985</v>
      </c>
      <c r="J550" s="6">
        <f>VLOOKUP(A550,PG_Reverse_Settled__1[#All],103,0)</f>
        <v>197.06</v>
      </c>
      <c r="K550" s="6">
        <f>G550+E550+J550</f>
        <v>2656.5050000000001</v>
      </c>
      <c r="L550" s="7">
        <v>-269.03999999999996</v>
      </c>
      <c r="M550" s="6" t="s">
        <v>1479</v>
      </c>
      <c r="N550" s="6" t="str">
        <f>VLOOKUP(A550,Return!A:L,12,0)</f>
        <v>I did not like the fit</v>
      </c>
      <c r="O550" s="39">
        <v>45923.446527777778</v>
      </c>
    </row>
    <row r="551" spans="1:15" x14ac:dyDescent="0.3">
      <c r="A551" s="6">
        <v>8736855836</v>
      </c>
      <c r="B551" s="6">
        <f>VLOOKUP(A551,PG_FORWARD_SETTLED__1[[order_id]:[Customer_Paid]],107,0)</f>
        <v>3119</v>
      </c>
      <c r="C551" s="6">
        <f>VLOOKUP(A551,PG_FORWARD_SETTLED__1[[order_id]:[Commission]],108,0)</f>
        <v>662.476</v>
      </c>
      <c r="D551" s="6">
        <f>VLOOKUP(A551,PG_FORWARD_SETTLED__1[[#All],[order_id]:[Tax_On_Commission]],109,0)</f>
        <v>15.858999999999998</v>
      </c>
      <c r="E551" s="6">
        <f>VLOOKUP(A551,PG_FORWARD_SETTLED__1[#All],110,0)</f>
        <v>71.98</v>
      </c>
      <c r="F551" s="6">
        <f>VLOOKUP(A551,PG_FORWARD_SETTLED__1[#All],111,0)</f>
        <v>488.99599999999998</v>
      </c>
      <c r="G551" s="6">
        <f>VLOOKUP(A551,PG_FORWARD_SETTLED__1[#All],112,0)</f>
        <v>2368.6849999999999</v>
      </c>
      <c r="H551" s="6">
        <f t="shared" si="76"/>
        <v>1879.6889999999999</v>
      </c>
      <c r="I551" s="6">
        <f t="shared" si="77"/>
        <v>750.31500000000005</v>
      </c>
      <c r="J551" s="5">
        <v>0</v>
      </c>
      <c r="K551" s="6" t="s">
        <v>1480</v>
      </c>
      <c r="L551" s="8">
        <v>2368.6849999999999</v>
      </c>
      <c r="M551" s="6" t="s">
        <v>1478</v>
      </c>
      <c r="N551" s="6"/>
      <c r="O551" s="39">
        <v>45936.454861111109</v>
      </c>
    </row>
    <row r="552" spans="1:15" x14ac:dyDescent="0.3">
      <c r="A552" s="6">
        <v>8740123941</v>
      </c>
      <c r="B552" s="6">
        <f>VLOOKUP(A552,PG_FORWARD_SETTLED__1[[order_id]:[Customer_Paid]],107,0)</f>
        <v>3154</v>
      </c>
      <c r="C552" s="6">
        <f>VLOOKUP(A552,PG_FORWARD_SETTLED__1[[order_id]:[Commission]],108,0)</f>
        <v>669.91</v>
      </c>
      <c r="D552" s="6">
        <f>VLOOKUP(A552,PG_FORWARD_SETTLED__1[[#All],[order_id]:[Tax_On_Commission]],109,0)</f>
        <v>16.036999999999999</v>
      </c>
      <c r="E552" s="6">
        <f>VLOOKUP(A552,PG_FORWARD_SETTLED__1[#All],110,0)</f>
        <v>71.98</v>
      </c>
      <c r="F552" s="6">
        <f>VLOOKUP(A552,PG_FORWARD_SETTLED__1[#All],111,0)</f>
        <v>494.48399999999998</v>
      </c>
      <c r="G552" s="6">
        <f>VLOOKUP(A552,PG_FORWARD_SETTLED__1[#All],112,0)</f>
        <v>2396.0730000000003</v>
      </c>
      <c r="H552" s="6">
        <f t="shared" si="76"/>
        <v>1901.5890000000004</v>
      </c>
      <c r="I552" s="6">
        <f t="shared" si="77"/>
        <v>757.92699999999968</v>
      </c>
      <c r="J552" s="5">
        <v>0</v>
      </c>
      <c r="K552" s="6" t="s">
        <v>1480</v>
      </c>
      <c r="L552" s="8">
        <v>2396.0730000000003</v>
      </c>
      <c r="M552" s="6" t="s">
        <v>1478</v>
      </c>
      <c r="N552" s="6"/>
      <c r="O552" s="39">
        <v>45937.538194444445</v>
      </c>
    </row>
    <row r="553" spans="1:15" x14ac:dyDescent="0.3">
      <c r="A553" s="6">
        <v>8741622714</v>
      </c>
      <c r="B553" s="6">
        <f>VLOOKUP(A553,PG_FORWARD_SETTLED__1[[order_id]:[Customer_Paid]],107,0)</f>
        <v>2300</v>
      </c>
      <c r="C553" s="6">
        <f>VLOOKUP(A553,PG_FORWARD_SETTLED__1[[order_id]:[Commission]],108,0)</f>
        <v>488.52</v>
      </c>
      <c r="D553" s="6">
        <f>VLOOKUP(A553,PG_FORWARD_SETTLED__1[[#All],[order_id]:[Tax_On_Commission]],109,0)</f>
        <v>13.143999999999998</v>
      </c>
      <c r="E553" s="6">
        <f>VLOOKUP(A553,PG_FORWARD_SETTLED__1[#All],110,0)</f>
        <v>71.98</v>
      </c>
      <c r="F553" s="6">
        <f>VLOOKUP(A553,PG_FORWARD_SETTLED__1[#All],111,0)</f>
        <v>120.473</v>
      </c>
      <c r="G553" s="6">
        <f>VLOOKUP(A553,PG_FORWARD_SETTLED__1[#All],112,0)</f>
        <v>1726.356</v>
      </c>
      <c r="H553" s="6">
        <f t="shared" si="76"/>
        <v>1605.883</v>
      </c>
      <c r="I553" s="6">
        <f t="shared" si="77"/>
        <v>573.64400000000001</v>
      </c>
      <c r="J553" s="5">
        <v>0</v>
      </c>
      <c r="K553" s="6" t="s">
        <v>1480</v>
      </c>
      <c r="L553" s="8">
        <v>1726.356</v>
      </c>
      <c r="M553" s="6" t="s">
        <v>1478</v>
      </c>
      <c r="N553" s="6"/>
      <c r="O553" s="39">
        <v>45938.42291666667</v>
      </c>
    </row>
    <row r="554" spans="1:15" x14ac:dyDescent="0.3">
      <c r="A554" s="6">
        <v>8728906052</v>
      </c>
      <c r="B554" s="6">
        <f>VLOOKUP(A554,PG_FORWARD_SETTLED__1[[order_id]:[Customer_Paid]],107,0)</f>
        <v>2104</v>
      </c>
      <c r="C554" s="6">
        <f>VLOOKUP(A554,PG_FORWARD_SETTLED__1[[order_id]:[Commission]],108,0)</f>
        <v>446.89</v>
      </c>
      <c r="D554" s="6">
        <f>VLOOKUP(A554,PG_FORWARD_SETTLED__1[[#All],[order_id]:[Tax_On_Commission]],109,0)</f>
        <v>12.023</v>
      </c>
      <c r="E554" s="6">
        <f>VLOOKUP(A554,PG_FORWARD_SETTLED__1[#All],110,0)</f>
        <v>71.98</v>
      </c>
      <c r="F554" s="6">
        <f>VLOOKUP(A554,PG_FORWARD_SETTLED__1[#All],111,0)</f>
        <v>110.209</v>
      </c>
      <c r="G554" s="6">
        <f>VLOOKUP(A554,PG_FORWARD_SETTLED__1[#All],112,0)</f>
        <v>1573.1070000000002</v>
      </c>
      <c r="H554" s="6">
        <f t="shared" si="76"/>
        <v>1462.8980000000001</v>
      </c>
      <c r="I554" s="6">
        <f t="shared" si="77"/>
        <v>530.8929999999998</v>
      </c>
      <c r="J554" s="5">
        <v>0</v>
      </c>
      <c r="K554" s="6" t="s">
        <v>1480</v>
      </c>
      <c r="L554" s="8">
        <v>1573.1070000000002</v>
      </c>
      <c r="M554" s="6" t="s">
        <v>1478</v>
      </c>
      <c r="N554" s="6"/>
      <c r="O554" s="39">
        <v>45933.480555555558</v>
      </c>
    </row>
    <row r="555" spans="1:15" x14ac:dyDescent="0.3">
      <c r="A555" s="6">
        <v>8672100659</v>
      </c>
      <c r="B555" s="6">
        <f>VLOOKUP(A555,PG_FORWARD_SETTLED__1[[order_id]:[Customer_Paid]],107,0)</f>
        <v>1204</v>
      </c>
      <c r="C555" s="6">
        <f>VLOOKUP(A555,PG_FORWARD_SETTLED__1[[order_id]:[Commission]],108,0)</f>
        <v>298.351</v>
      </c>
      <c r="D555" s="6">
        <f>VLOOKUP(A555,PG_FORWARD_SETTLED__1[[#All],[order_id]:[Tax_On_Commission]],109,0)</f>
        <v>6.45</v>
      </c>
      <c r="E555" s="6">
        <f>VLOOKUP(A555,PG_FORWARD_SETTLED__1[#All],110,0)</f>
        <v>53.1</v>
      </c>
      <c r="F555" s="6">
        <f>VLOOKUP(A555,PG_FORWARD_SETTLED__1[#All],111,0)</f>
        <v>134.375</v>
      </c>
      <c r="G555" s="6">
        <f>VLOOKUP(A555,PG_FORWARD_SETTLED__1[#All],112,0)</f>
        <v>846.09899999999993</v>
      </c>
      <c r="H555" s="6">
        <f t="shared" si="76"/>
        <v>711.72399999999993</v>
      </c>
      <c r="I555" s="6">
        <f t="shared" si="77"/>
        <v>357.90100000000007</v>
      </c>
      <c r="J555" s="5">
        <v>0</v>
      </c>
      <c r="K555" s="6" t="s">
        <v>1480</v>
      </c>
      <c r="L555" s="8">
        <v>846.09899999999993</v>
      </c>
      <c r="M555" s="6" t="s">
        <v>1478</v>
      </c>
      <c r="N555" s="6"/>
      <c r="O555" s="39">
        <v>45915.789583333331</v>
      </c>
    </row>
    <row r="556" spans="1:15" x14ac:dyDescent="0.3">
      <c r="A556" s="6">
        <v>8746398999</v>
      </c>
      <c r="B556" s="6">
        <f>VLOOKUP(A556,PG_FORWARD_SETTLED__1[[order_id]:[Customer_Paid]],107,0)</f>
        <v>340</v>
      </c>
      <c r="C556" s="6">
        <f>VLOOKUP(A556,PG_FORWARD_SETTLED__1[[order_id]:[Commission]],108,0)</f>
        <v>32.095999999999997</v>
      </c>
      <c r="D556" s="6">
        <f>VLOOKUP(A556,PG_FORWARD_SETTLED__1[[#All],[order_id]:[Tax_On_Commission]],109,0)</f>
        <v>1.9430000000000001</v>
      </c>
      <c r="E556" s="6">
        <f>VLOOKUP(A556,PG_FORWARD_SETTLED__1[#All],110,0)</f>
        <v>31.86</v>
      </c>
      <c r="F556" s="6">
        <f>VLOOKUP(A556,PG_FORWARD_SETTLED__1[#All],111,0)</f>
        <v>17.809000000000001</v>
      </c>
      <c r="G556" s="6">
        <f>VLOOKUP(A556,PG_FORWARD_SETTLED__1[#All],112,0)</f>
        <v>274.101</v>
      </c>
      <c r="H556" s="6">
        <f t="shared" si="76"/>
        <v>256.29199999999997</v>
      </c>
      <c r="I556" s="6">
        <f t="shared" si="77"/>
        <v>65.899000000000001</v>
      </c>
      <c r="J556" s="5">
        <v>0</v>
      </c>
      <c r="K556" s="6" t="s">
        <v>1480</v>
      </c>
      <c r="L556" s="8">
        <v>274.101</v>
      </c>
      <c r="M556" s="6" t="s">
        <v>1478</v>
      </c>
      <c r="N556" s="6"/>
      <c r="O556" s="39">
        <v>45940.808333333334</v>
      </c>
    </row>
    <row r="557" spans="1:15" x14ac:dyDescent="0.3">
      <c r="A557" s="6">
        <v>8682748140</v>
      </c>
      <c r="B557" s="6">
        <f>VLOOKUP(A557,PG_FORWARD_SETTLED__1[[order_id]:[Customer_Paid]],107,0)</f>
        <v>1169</v>
      </c>
      <c r="C557" s="6">
        <f>VLOOKUP(A557,PG_FORWARD_SETTLED__1[[order_id]:[Commission]],108,0)</f>
        <v>262.08999999999997</v>
      </c>
      <c r="D557" s="6">
        <f>VLOOKUP(A557,PG_FORWARD_SETTLED__1[[#All],[order_id]:[Tax_On_Commission]],109,0)</f>
        <v>6.2629999999999999</v>
      </c>
      <c r="E557" s="6">
        <f>VLOOKUP(A557,PG_FORWARD_SETTLED__1[#All],110,0)</f>
        <v>53.1</v>
      </c>
      <c r="F557" s="6">
        <f>VLOOKUP(A557,PG_FORWARD_SETTLED__1[#All],111,0)</f>
        <v>130.46899999999999</v>
      </c>
      <c r="G557" s="6">
        <f>VLOOKUP(A557,PG_FORWARD_SETTLED__1[#All],112,0)</f>
        <v>847.54700000000003</v>
      </c>
      <c r="H557" s="6">
        <f t="shared" si="76"/>
        <v>717.07799999999997</v>
      </c>
      <c r="I557" s="6">
        <f t="shared" si="77"/>
        <v>321.45299999999997</v>
      </c>
      <c r="J557" s="5">
        <v>0</v>
      </c>
      <c r="K557" s="6" t="s">
        <v>1480</v>
      </c>
      <c r="L557" s="8">
        <v>847.54700000000003</v>
      </c>
      <c r="M557" s="6" t="s">
        <v>1478</v>
      </c>
      <c r="N557" s="6"/>
      <c r="O557" s="39">
        <v>45920.473611111112</v>
      </c>
    </row>
    <row r="558" spans="1:15" x14ac:dyDescent="0.3">
      <c r="A558" s="6">
        <v>8741667041</v>
      </c>
      <c r="B558" s="6">
        <f>VLOOKUP(A558,PG_FORWARD_SETTLED__1[[order_id]:[Customer_Paid]],107,0)</f>
        <v>391</v>
      </c>
      <c r="C558" s="6">
        <f>VLOOKUP(A558,PG_FORWARD_SETTLED__1[[order_id]:[Commission]],108,0)</f>
        <v>9.2279999999999998</v>
      </c>
      <c r="D558" s="6">
        <f>VLOOKUP(A558,PG_FORWARD_SETTLED__1[[#All],[order_id]:[Tax_On_Commission]],109,0)</f>
        <v>2.234</v>
      </c>
      <c r="E558" s="6">
        <f>VLOOKUP(A558,PG_FORWARD_SETTLED__1[#All],110,0)</f>
        <v>31.86</v>
      </c>
      <c r="F558" s="6">
        <f>VLOOKUP(A558,PG_FORWARD_SETTLED__1[#All],111,0)</f>
        <v>20.481999999999999</v>
      </c>
      <c r="G558" s="6">
        <f>VLOOKUP(A558,PG_FORWARD_SETTLED__1[#All],112,0)</f>
        <v>347.678</v>
      </c>
      <c r="H558" s="6">
        <f t="shared" si="76"/>
        <v>327.19600000000003</v>
      </c>
      <c r="I558" s="6">
        <f t="shared" si="77"/>
        <v>43.322000000000003</v>
      </c>
      <c r="J558" s="5">
        <v>0</v>
      </c>
      <c r="K558" s="6" t="s">
        <v>1480</v>
      </c>
      <c r="L558" s="8">
        <v>347.678</v>
      </c>
      <c r="M558" s="6" t="s">
        <v>1478</v>
      </c>
      <c r="N558" s="6"/>
      <c r="O558" s="39">
        <v>45938.423611111109</v>
      </c>
    </row>
    <row r="559" spans="1:15" x14ac:dyDescent="0.3">
      <c r="A559" s="6">
        <v>8679706877</v>
      </c>
      <c r="B559" s="6">
        <f>VLOOKUP(A559,PG_FORWARD_SETTLED__1[[order_id]:[Customer_Paid]],107,0)</f>
        <v>3594</v>
      </c>
      <c r="C559" s="6">
        <f>VLOOKUP(A559,PG_FORWARD_SETTLED__1[[order_id]:[Commission]],108,0)</f>
        <v>890.59299999999996</v>
      </c>
      <c r="D559" s="6">
        <f>VLOOKUP(A559,PG_FORWARD_SETTLED__1[[#All],[order_id]:[Tax_On_Commission]],109,0)</f>
        <v>19.254000000000001</v>
      </c>
      <c r="E559" s="6">
        <f>VLOOKUP(A559,PG_FORWARD_SETTLED__1[#All],110,0)</f>
        <v>71.98</v>
      </c>
      <c r="F559" s="6">
        <f>VLOOKUP(A559,PG_FORWARD_SETTLED__1[#All],111,0)</f>
        <v>401.11500000000001</v>
      </c>
      <c r="G559" s="6">
        <f>VLOOKUP(A559,PG_FORWARD_SETTLED__1[#All],112,0)</f>
        <v>2612.1730000000002</v>
      </c>
      <c r="H559" s="6">
        <f t="shared" si="76"/>
        <v>2211.058</v>
      </c>
      <c r="I559" s="6">
        <f t="shared" si="77"/>
        <v>981.82699999999977</v>
      </c>
      <c r="J559" s="5">
        <v>0</v>
      </c>
      <c r="K559" s="6" t="s">
        <v>1480</v>
      </c>
      <c r="L559" s="8">
        <v>2612.1730000000002</v>
      </c>
      <c r="M559" s="6" t="s">
        <v>1478</v>
      </c>
      <c r="N559" s="6"/>
      <c r="O559" s="39">
        <v>45918.445138888892</v>
      </c>
    </row>
    <row r="560" spans="1:15" x14ac:dyDescent="0.3">
      <c r="A560" s="6">
        <v>8719808961</v>
      </c>
      <c r="B560" s="6">
        <f>VLOOKUP(A560,PG_FORWARD_SETTLED__1[[order_id]:[Customer_Paid]],107,0)</f>
        <v>3104</v>
      </c>
      <c r="C560" s="6">
        <f>VLOOKUP(A560,PG_FORWARD_SETTLED__1[[order_id]:[Commission]],108,0)</f>
        <v>769.17100000000005</v>
      </c>
      <c r="D560" s="6">
        <f>VLOOKUP(A560,PG_FORWARD_SETTLED__1[[#All],[order_id]:[Tax_On_Commission]],109,0)</f>
        <v>15.784000000000001</v>
      </c>
      <c r="E560" s="6">
        <f>VLOOKUP(A560,PG_FORWARD_SETTLED__1[#All],110,0)</f>
        <v>71.98</v>
      </c>
      <c r="F560" s="6">
        <f>VLOOKUP(A560,PG_FORWARD_SETTLED__1[#All],111,0)</f>
        <v>486.64300000000003</v>
      </c>
      <c r="G560" s="6">
        <f>VLOOKUP(A560,PG_FORWARD_SETTLED__1[#All],112,0)</f>
        <v>2247.0649999999996</v>
      </c>
      <c r="H560" s="6">
        <f t="shared" si="76"/>
        <v>1760.4219999999996</v>
      </c>
      <c r="I560" s="6">
        <f t="shared" si="77"/>
        <v>856.9350000000004</v>
      </c>
      <c r="J560" s="5">
        <v>0</v>
      </c>
      <c r="K560" s="6" t="s">
        <v>1480</v>
      </c>
      <c r="L560" s="8">
        <v>2247.0649999999996</v>
      </c>
      <c r="M560" s="6" t="s">
        <v>1478</v>
      </c>
      <c r="N560" s="6"/>
      <c r="O560" s="39">
        <v>45930.615277777775</v>
      </c>
    </row>
    <row r="561" spans="1:15" x14ac:dyDescent="0.3">
      <c r="A561" s="6">
        <v>8736622559</v>
      </c>
      <c r="B561" s="6">
        <f>VLOOKUP(A561,PG_FORWARD_SETTLED__1[[order_id]:[Customer_Paid]],107,0)</f>
        <v>3734</v>
      </c>
      <c r="C561" s="6">
        <f>VLOOKUP(A561,PG_FORWARD_SETTLED__1[[order_id]:[Commission]],108,0)</f>
        <v>969.346</v>
      </c>
      <c r="D561" s="6">
        <f>VLOOKUP(A561,PG_FORWARD_SETTLED__1[[#All],[order_id]:[Tax_On_Commission]],109,0)</f>
        <v>18.986000000000001</v>
      </c>
      <c r="E561" s="6">
        <f>VLOOKUP(A561,PG_FORWARD_SETTLED__1[#All],110,0)</f>
        <v>71.98</v>
      </c>
      <c r="F561" s="6">
        <f>VLOOKUP(A561,PG_FORWARD_SETTLED__1[#All],111,0)</f>
        <v>585.41200000000003</v>
      </c>
      <c r="G561" s="6">
        <f>VLOOKUP(A561,PG_FORWARD_SETTLED__1[#All],112,0)</f>
        <v>2673.6880000000001</v>
      </c>
      <c r="H561" s="6">
        <f t="shared" si="76"/>
        <v>2088.2759999999998</v>
      </c>
      <c r="I561" s="6">
        <f t="shared" si="77"/>
        <v>1060.3119999999999</v>
      </c>
      <c r="J561" s="6">
        <f>VLOOKUP(A561,PG_Reverse_Settled__1[#All],103,0)</f>
        <v>132.16</v>
      </c>
      <c r="K561" s="6">
        <f t="shared" ref="K561:K562" si="82">G561+E561+J561</f>
        <v>2877.828</v>
      </c>
      <c r="L561" s="7">
        <v>-204.13999999999987</v>
      </c>
      <c r="M561" s="6" t="s">
        <v>1479</v>
      </c>
      <c r="N561" s="6" t="str">
        <f>VLOOKUP(A561,Return!A:L,12,0)</f>
        <v>Size too small</v>
      </c>
      <c r="O561" s="39">
        <v>45936.454861111109</v>
      </c>
    </row>
    <row r="562" spans="1:15" x14ac:dyDescent="0.3">
      <c r="A562" s="6">
        <v>8721707189</v>
      </c>
      <c r="B562" s="6">
        <f>VLOOKUP(A562,PG_FORWARD_SETTLED__1[[order_id]:[Customer_Paid]],107,0)</f>
        <v>3143</v>
      </c>
      <c r="C562" s="6">
        <f>VLOOKUP(A562,PG_FORWARD_SETTLED__1[[order_id]:[Commission]],108,0)</f>
        <v>667.57299999999998</v>
      </c>
      <c r="D562" s="6">
        <f>VLOOKUP(A562,PG_FORWARD_SETTLED__1[[#All],[order_id]:[Tax_On_Commission]],109,0)</f>
        <v>15.981999999999999</v>
      </c>
      <c r="E562" s="6">
        <f>VLOOKUP(A562,PG_FORWARD_SETTLED__1[#All],110,0)</f>
        <v>71.98</v>
      </c>
      <c r="F562" s="6">
        <f>VLOOKUP(A562,PG_FORWARD_SETTLED__1[#All],111,0)</f>
        <v>492.75799999999998</v>
      </c>
      <c r="G562" s="6">
        <f>VLOOKUP(A562,PG_FORWARD_SETTLED__1[#All],112,0)</f>
        <v>2387.4650000000001</v>
      </c>
      <c r="H562" s="6">
        <f t="shared" si="76"/>
        <v>1894.7070000000001</v>
      </c>
      <c r="I562" s="6">
        <f t="shared" si="77"/>
        <v>755.53499999999985</v>
      </c>
      <c r="J562" s="6">
        <f>VLOOKUP(A562,PG_Reverse_Settled__1[#All],103,0)</f>
        <v>132.16</v>
      </c>
      <c r="K562" s="6">
        <f t="shared" si="82"/>
        <v>2591.605</v>
      </c>
      <c r="L562" s="7">
        <v>-204.13999999999987</v>
      </c>
      <c r="M562" s="6" t="s">
        <v>1479</v>
      </c>
      <c r="N562" s="6" t="str">
        <f>VLOOKUP(A562,Return!A:L,12,0)</f>
        <v>Size too small</v>
      </c>
      <c r="O562" s="39">
        <v>45930.615277777775</v>
      </c>
    </row>
    <row r="563" spans="1:15" x14ac:dyDescent="0.3">
      <c r="A563" s="6">
        <v>8687284509</v>
      </c>
      <c r="B563" s="6">
        <f>VLOOKUP(A563,PG_FORWARD_SETTLED__1[[order_id]:[Customer_Paid]],107,0)</f>
        <v>2168</v>
      </c>
      <c r="C563" s="6">
        <f>VLOOKUP(A563,PG_FORWARD_SETTLED__1[[order_id]:[Commission]],108,0)</f>
        <v>690.72500000000002</v>
      </c>
      <c r="D563" s="6">
        <f>VLOOKUP(A563,PG_FORWARD_SETTLED__1[[#All],[order_id]:[Tax_On_Commission]],109,0)</f>
        <v>12.388999999999999</v>
      </c>
      <c r="E563" s="6">
        <f>VLOOKUP(A563,PG_FORWARD_SETTLED__1[#All],110,0)</f>
        <v>71.98</v>
      </c>
      <c r="F563" s="6">
        <f>VLOOKUP(A563,PG_FORWARD_SETTLED__1[#All],111,0)</f>
        <v>113.56399999999999</v>
      </c>
      <c r="G563" s="6">
        <f>VLOOKUP(A563,PG_FORWARD_SETTLED__1[#All],112,0)</f>
        <v>1392.9060000000002</v>
      </c>
      <c r="H563" s="6">
        <f t="shared" si="76"/>
        <v>1279.3420000000001</v>
      </c>
      <c r="I563" s="6">
        <f t="shared" si="77"/>
        <v>775.09399999999982</v>
      </c>
      <c r="J563" s="5">
        <v>0</v>
      </c>
      <c r="K563" s="6" t="s">
        <v>1480</v>
      </c>
      <c r="L563" s="8">
        <v>1392.9060000000002</v>
      </c>
      <c r="M563" s="6" t="s">
        <v>1478</v>
      </c>
      <c r="N563" s="6"/>
      <c r="O563" s="39">
        <v>45922.443055555559</v>
      </c>
    </row>
    <row r="564" spans="1:15" x14ac:dyDescent="0.3">
      <c r="A564" s="6">
        <v>8742393533</v>
      </c>
      <c r="B564" s="6">
        <f>VLOOKUP(A564,PG_FORWARD_SETTLED__1[[order_id]:[Customer_Paid]],107,0)</f>
        <v>2410</v>
      </c>
      <c r="C564" s="6">
        <f>VLOOKUP(A564,PG_FORWARD_SETTLED__1[[order_id]:[Commission]],108,0)</f>
        <v>597.19799999999998</v>
      </c>
      <c r="D564" s="6">
        <f>VLOOKUP(A564,PG_FORWARD_SETTLED__1[[#All],[order_id]:[Tax_On_Commission]],109,0)</f>
        <v>13.771000000000001</v>
      </c>
      <c r="E564" s="6">
        <f>VLOOKUP(A564,PG_FORWARD_SETTLED__1[#All],110,0)</f>
        <v>71.98</v>
      </c>
      <c r="F564" s="6">
        <f>VLOOKUP(A564,PG_FORWARD_SETTLED__1[#All],111,0)</f>
        <v>126.236</v>
      </c>
      <c r="G564" s="6">
        <f>VLOOKUP(A564,PG_FORWARD_SETTLED__1[#All],112,0)</f>
        <v>1727.0510000000002</v>
      </c>
      <c r="H564" s="6">
        <f t="shared" si="76"/>
        <v>1600.8150000000001</v>
      </c>
      <c r="I564" s="6">
        <f t="shared" si="77"/>
        <v>682.94899999999984</v>
      </c>
      <c r="J564" s="5">
        <v>0</v>
      </c>
      <c r="K564" s="6" t="s">
        <v>1480</v>
      </c>
      <c r="L564" s="8">
        <v>1727.0510000000002</v>
      </c>
      <c r="M564" s="6" t="s">
        <v>1478</v>
      </c>
      <c r="N564" s="6"/>
      <c r="O564" s="39">
        <v>45938.796527777777</v>
      </c>
    </row>
    <row r="565" spans="1:15" x14ac:dyDescent="0.3">
      <c r="A565" s="6">
        <v>8670004888</v>
      </c>
      <c r="B565" s="6">
        <f>VLOOKUP(A565,PG_FORWARD_SETTLED__1[[order_id]:[Customer_Paid]],107,0)</f>
        <v>1259</v>
      </c>
      <c r="C565" s="6">
        <f>VLOOKUP(A565,PG_FORWARD_SETTLED__1[[order_id]:[Commission]],108,0)</f>
        <v>415.97399999999999</v>
      </c>
      <c r="D565" s="6">
        <f>VLOOKUP(A565,PG_FORWARD_SETTLED__1[[#All],[order_id]:[Tax_On_Commission]],109,0)</f>
        <v>6.745000000000001</v>
      </c>
      <c r="E565" s="6">
        <f>VLOOKUP(A565,PG_FORWARD_SETTLED__1[#All],110,0)</f>
        <v>53.1</v>
      </c>
      <c r="F565" s="6">
        <f>VLOOKUP(A565,PG_FORWARD_SETTLED__1[#All],111,0)</f>
        <v>140.511</v>
      </c>
      <c r="G565" s="6">
        <f>VLOOKUP(A565,PG_FORWARD_SETTLED__1[#All],112,0)</f>
        <v>783.18100000000004</v>
      </c>
      <c r="H565" s="6">
        <f t="shared" si="76"/>
        <v>642.67000000000007</v>
      </c>
      <c r="I565" s="6">
        <f t="shared" si="77"/>
        <v>475.81899999999996</v>
      </c>
      <c r="J565" s="6">
        <f>VLOOKUP(A565,PG_Reverse_Settled__1[#All],103,0)</f>
        <v>132.16</v>
      </c>
      <c r="K565" s="6">
        <f>G565+E565+J565</f>
        <v>968.44100000000003</v>
      </c>
      <c r="L565" s="7">
        <v>-185.26</v>
      </c>
      <c r="M565" s="6" t="s">
        <v>1479</v>
      </c>
      <c r="N565" s="6" t="str">
        <f>VLOOKUP(A565,Return!A:L,12,0)</f>
        <v>-</v>
      </c>
      <c r="O565" s="39">
        <v>45915.47152777778</v>
      </c>
    </row>
    <row r="566" spans="1:15" x14ac:dyDescent="0.3">
      <c r="A566" s="6">
        <v>8737241297</v>
      </c>
      <c r="B566" s="6">
        <f>VLOOKUP(A566,PG_FORWARD_SETTLED__1[[order_id]:[Customer_Paid]],107,0)</f>
        <v>4461.99</v>
      </c>
      <c r="C566" s="6">
        <f>VLOOKUP(A566,PG_FORWARD_SETTLED__1[[order_id]:[Commission]],108,0)</f>
        <v>1421.59</v>
      </c>
      <c r="D566" s="6">
        <f>VLOOKUP(A566,PG_FORWARD_SETTLED__1[[#All],[order_id]:[Tax_On_Commission]],109,0)</f>
        <v>22.687999999999999</v>
      </c>
      <c r="E566" s="6">
        <f>VLOOKUP(A566,PG_FORWARD_SETTLED__1[#All],110,0)</f>
        <v>71.98</v>
      </c>
      <c r="F566" s="6">
        <f>VLOOKUP(A566,PG_FORWARD_SETTLED__1[#All],111,0)</f>
        <v>699.54700000000003</v>
      </c>
      <c r="G566" s="6">
        <f>VLOOKUP(A566,PG_FORWARD_SETTLED__1[#All],112,0)</f>
        <v>2945.7319999999995</v>
      </c>
      <c r="H566" s="6">
        <f t="shared" si="76"/>
        <v>2246.1849999999995</v>
      </c>
      <c r="I566" s="6">
        <f t="shared" si="77"/>
        <v>1516.2580000000003</v>
      </c>
      <c r="J566" s="5">
        <v>0</v>
      </c>
      <c r="K566" s="6" t="s">
        <v>1480</v>
      </c>
      <c r="L566" s="8">
        <v>2945.7319999999995</v>
      </c>
      <c r="M566" s="6" t="s">
        <v>1478</v>
      </c>
      <c r="N566" s="6"/>
      <c r="O566" s="39">
        <v>45936.454861111109</v>
      </c>
    </row>
    <row r="567" spans="1:15" x14ac:dyDescent="0.3">
      <c r="A567" s="6">
        <v>8719610431</v>
      </c>
      <c r="B567" s="6">
        <f>VLOOKUP(A567,PG_FORWARD_SETTLED__1[[order_id]:[Customer_Paid]],107,0)</f>
        <v>2572</v>
      </c>
      <c r="C567" s="6">
        <f>VLOOKUP(A567,PG_FORWARD_SETTLED__1[[order_id]:[Commission]],108,0)</f>
        <v>637.34199999999998</v>
      </c>
      <c r="D567" s="6">
        <f>VLOOKUP(A567,PG_FORWARD_SETTLED__1[[#All],[order_id]:[Tax_On_Commission]],109,0)</f>
        <v>14.698</v>
      </c>
      <c r="E567" s="6">
        <f>VLOOKUP(A567,PG_FORWARD_SETTLED__1[#All],110,0)</f>
        <v>71.98</v>
      </c>
      <c r="F567" s="6">
        <f>VLOOKUP(A567,PG_FORWARD_SETTLED__1[#All],111,0)</f>
        <v>134.72800000000001</v>
      </c>
      <c r="G567" s="6">
        <f>VLOOKUP(A567,PG_FORWARD_SETTLED__1[#All],112,0)</f>
        <v>1847.9799999999998</v>
      </c>
      <c r="H567" s="6">
        <f t="shared" si="76"/>
        <v>1713.2519999999997</v>
      </c>
      <c r="I567" s="6">
        <f t="shared" si="77"/>
        <v>724.02000000000021</v>
      </c>
      <c r="J567" s="5">
        <v>0</v>
      </c>
      <c r="K567" s="6" t="s">
        <v>1480</v>
      </c>
      <c r="L567" s="8">
        <v>1847.9799999999998</v>
      </c>
      <c r="M567" s="6" t="s">
        <v>1478</v>
      </c>
      <c r="N567" s="6"/>
      <c r="O567" s="39">
        <v>45930.615277777775</v>
      </c>
    </row>
    <row r="568" spans="1:15" x14ac:dyDescent="0.3">
      <c r="A568" s="6">
        <v>8742093333</v>
      </c>
      <c r="B568" s="6">
        <f>VLOOKUP(A568,PG_FORWARD_SETTLED__1[[order_id]:[Customer_Paid]],107,0)</f>
        <v>3294</v>
      </c>
      <c r="C568" s="6">
        <f>VLOOKUP(A568,PG_FORWARD_SETTLED__1[[order_id]:[Commission]],108,0)</f>
        <v>816.25300000000004</v>
      </c>
      <c r="D568" s="6">
        <f>VLOOKUP(A568,PG_FORWARD_SETTLED__1[[#All],[order_id]:[Tax_On_Commission]],109,0)</f>
        <v>16.75</v>
      </c>
      <c r="E568" s="6">
        <f>VLOOKUP(A568,PG_FORWARD_SETTLED__1[#All],110,0)</f>
        <v>71.98</v>
      </c>
      <c r="F568" s="6">
        <f>VLOOKUP(A568,PG_FORWARD_SETTLED__1[#All],111,0)</f>
        <v>516.43799999999999</v>
      </c>
      <c r="G568" s="6">
        <f>VLOOKUP(A568,PG_FORWARD_SETTLED__1[#All],112,0)</f>
        <v>2389.0169999999998</v>
      </c>
      <c r="H568" s="6">
        <f t="shared" si="76"/>
        <v>1872.5789999999997</v>
      </c>
      <c r="I568" s="6">
        <f t="shared" si="77"/>
        <v>904.98300000000017</v>
      </c>
      <c r="J568" s="6">
        <f>VLOOKUP(A568,PG_Reverse_Settled__1[#All],103,0)</f>
        <v>197.06</v>
      </c>
      <c r="K568" s="6">
        <f t="shared" ref="K568:K570" si="83">G568+E568+J568</f>
        <v>2658.0569999999998</v>
      </c>
      <c r="L568" s="7">
        <v>-269.03999999999996</v>
      </c>
      <c r="M568" s="6" t="s">
        <v>1479</v>
      </c>
      <c r="N568" s="6" t="str">
        <f>VLOOKUP(A568,Return!A:L,12,0)</f>
        <v>-</v>
      </c>
      <c r="O568" s="39">
        <v>45938.518750000003</v>
      </c>
    </row>
    <row r="569" spans="1:15" x14ac:dyDescent="0.3">
      <c r="A569" s="6">
        <v>8737300139</v>
      </c>
      <c r="B569" s="6">
        <f>VLOOKUP(A569,PG_FORWARD_SETTLED__1[[order_id]:[Customer_Paid]],107,0)</f>
        <v>3012.99</v>
      </c>
      <c r="C569" s="6">
        <f>VLOOKUP(A569,PG_FORWARD_SETTLED__1[[order_id]:[Commission]],108,0)</f>
        <v>639.95899999999995</v>
      </c>
      <c r="D569" s="6">
        <f>VLOOKUP(A569,PG_FORWARD_SETTLED__1[[#All],[order_id]:[Tax_On_Commission]],109,0)</f>
        <v>15.32</v>
      </c>
      <c r="E569" s="6">
        <f>VLOOKUP(A569,PG_FORWARD_SETTLED__1[#All],110,0)</f>
        <v>71.98</v>
      </c>
      <c r="F569" s="6">
        <f>VLOOKUP(A569,PG_FORWARD_SETTLED__1[#All],111,0)</f>
        <v>472.37700000000001</v>
      </c>
      <c r="G569" s="6">
        <f>VLOOKUP(A569,PG_FORWARD_SETTLED__1[#All],112,0)</f>
        <v>2285.7309999999998</v>
      </c>
      <c r="H569" s="6">
        <f t="shared" si="76"/>
        <v>1813.3539999999998</v>
      </c>
      <c r="I569" s="6">
        <f t="shared" si="77"/>
        <v>727.25900000000001</v>
      </c>
      <c r="J569" s="6">
        <f>VLOOKUP(A569,PG_Reverse_Settled__1[#All],103,0)</f>
        <v>197.06</v>
      </c>
      <c r="K569" s="6">
        <f t="shared" si="83"/>
        <v>2554.7709999999997</v>
      </c>
      <c r="L569" s="7">
        <v>-269.03999999999996</v>
      </c>
      <c r="M569" s="6" t="s">
        <v>1479</v>
      </c>
      <c r="N569" s="6" t="str">
        <f>VLOOKUP(A569,Return!A:L,12,0)</f>
        <v>I did not like the fit</v>
      </c>
      <c r="O569" s="39">
        <v>45936.454861111109</v>
      </c>
    </row>
    <row r="570" spans="1:15" x14ac:dyDescent="0.3">
      <c r="A570" s="6">
        <v>8738740909</v>
      </c>
      <c r="B570" s="6">
        <f>VLOOKUP(A570,PG_FORWARD_SETTLED__1[[order_id]:[Customer_Paid]],107,0)</f>
        <v>3013</v>
      </c>
      <c r="C570" s="6">
        <f>VLOOKUP(A570,PG_FORWARD_SETTLED__1[[order_id]:[Commission]],108,0)</f>
        <v>639.96100000000001</v>
      </c>
      <c r="D570" s="6">
        <f>VLOOKUP(A570,PG_FORWARD_SETTLED__1[[#All],[order_id]:[Tax_On_Commission]],109,0)</f>
        <v>15.32</v>
      </c>
      <c r="E570" s="6">
        <f>VLOOKUP(A570,PG_FORWARD_SETTLED__1[#All],110,0)</f>
        <v>71.98</v>
      </c>
      <c r="F570" s="6">
        <f>VLOOKUP(A570,PG_FORWARD_SETTLED__1[#All],111,0)</f>
        <v>472.36700000000002</v>
      </c>
      <c r="G570" s="6">
        <f>VLOOKUP(A570,PG_FORWARD_SETTLED__1[#All],112,0)</f>
        <v>2285.7389999999996</v>
      </c>
      <c r="H570" s="6">
        <f t="shared" si="76"/>
        <v>1813.3719999999996</v>
      </c>
      <c r="I570" s="6">
        <f t="shared" si="77"/>
        <v>727.26100000000042</v>
      </c>
      <c r="J570" s="6">
        <f>VLOOKUP(A570,PG_Reverse_Settled__1[#All],103,0)</f>
        <v>107.38</v>
      </c>
      <c r="K570" s="6">
        <f t="shared" si="83"/>
        <v>2465.0989999999997</v>
      </c>
      <c r="L570" s="7">
        <v>-179.36000000000013</v>
      </c>
      <c r="M570" s="6" t="s">
        <v>1479</v>
      </c>
      <c r="N570" s="6" t="str">
        <f>VLOOKUP(A570,Return!A:L,12,0)</f>
        <v>Received a completely different product</v>
      </c>
      <c r="O570" s="39">
        <v>45936.808333333334</v>
      </c>
    </row>
    <row r="571" spans="1:15" x14ac:dyDescent="0.3">
      <c r="A571" s="6">
        <v>8743005981</v>
      </c>
      <c r="B571" s="6">
        <f>VLOOKUP(A571,PG_FORWARD_SETTLED__1[[order_id]:[Customer_Paid]],107,0)</f>
        <v>3012.99</v>
      </c>
      <c r="C571" s="6">
        <f>VLOOKUP(A571,PG_FORWARD_SETTLED__1[[order_id]:[Commission]],108,0)</f>
        <v>639.95899999999995</v>
      </c>
      <c r="D571" s="6">
        <f>VLOOKUP(A571,PG_FORWARD_SETTLED__1[[#All],[order_id]:[Tax_On_Commission]],109,0)</f>
        <v>15.32</v>
      </c>
      <c r="E571" s="6">
        <f>VLOOKUP(A571,PG_FORWARD_SETTLED__1[#All],110,0)</f>
        <v>71.98</v>
      </c>
      <c r="F571" s="6">
        <f>VLOOKUP(A571,PG_FORWARD_SETTLED__1[#All],111,0)</f>
        <v>472.36700000000002</v>
      </c>
      <c r="G571" s="6">
        <f>VLOOKUP(A571,PG_FORWARD_SETTLED__1[#All],112,0)</f>
        <v>2285.7309999999998</v>
      </c>
      <c r="H571" s="6">
        <f t="shared" si="76"/>
        <v>1813.3639999999998</v>
      </c>
      <c r="I571" s="6">
        <f t="shared" si="77"/>
        <v>727.25900000000001</v>
      </c>
      <c r="J571" s="5">
        <v>0</v>
      </c>
      <c r="K571" s="6" t="s">
        <v>1480</v>
      </c>
      <c r="L571" s="8">
        <v>2285.7309999999998</v>
      </c>
      <c r="M571" s="6" t="s">
        <v>1478</v>
      </c>
      <c r="N571" s="6"/>
      <c r="O571" s="39">
        <v>45939.448611111111</v>
      </c>
    </row>
    <row r="572" spans="1:15" x14ac:dyDescent="0.3">
      <c r="A572" s="6">
        <v>8661246795</v>
      </c>
      <c r="B572" s="6">
        <f>VLOOKUP(A572,PG_FORWARD_SETTLED__1[[order_id]:[Customer_Paid]],107,0)</f>
        <v>2994</v>
      </c>
      <c r="C572" s="6">
        <f>VLOOKUP(A572,PG_FORWARD_SETTLED__1[[order_id]:[Commission]],108,0)</f>
        <v>777.24199999999996</v>
      </c>
      <c r="D572" s="6">
        <f>VLOOKUP(A572,PG_FORWARD_SETTLED__1[[#All],[order_id]:[Tax_On_Commission]],109,0)</f>
        <v>16.039000000000001</v>
      </c>
      <c r="E572" s="6">
        <f>VLOOKUP(A572,PG_FORWARD_SETTLED__1[#All],110,0)</f>
        <v>71.98</v>
      </c>
      <c r="F572" s="6">
        <f>VLOOKUP(A572,PG_FORWARD_SETTLED__1[#All],111,0)</f>
        <v>334.15600000000001</v>
      </c>
      <c r="G572" s="6">
        <f>VLOOKUP(A572,PG_FORWARD_SETTLED__1[#All],112,0)</f>
        <v>2128.7389999999996</v>
      </c>
      <c r="H572" s="6">
        <f t="shared" si="76"/>
        <v>1794.5829999999996</v>
      </c>
      <c r="I572" s="6">
        <f t="shared" si="77"/>
        <v>865.26100000000042</v>
      </c>
      <c r="J572" s="6">
        <f>VLOOKUP(A572,PG_Reverse_Settled__1[#All],103,0)</f>
        <v>197.06</v>
      </c>
      <c r="K572" s="6">
        <f>G572+E572+J572</f>
        <v>2397.7789999999995</v>
      </c>
      <c r="L572" s="7">
        <v>-269.03999999999996</v>
      </c>
      <c r="M572" s="6" t="s">
        <v>1479</v>
      </c>
      <c r="N572" s="6" t="str">
        <f>VLOOKUP(A572,Return!A:L,12,0)</f>
        <v>Size too small</v>
      </c>
      <c r="O572" s="39">
        <v>45911.783333333333</v>
      </c>
    </row>
    <row r="573" spans="1:15" x14ac:dyDescent="0.3">
      <c r="A573" s="6">
        <v>8719315040</v>
      </c>
      <c r="B573" s="6">
        <f>VLOOKUP(A573,PG_FORWARD_SETTLED__1[[order_id]:[Customer_Paid]],107,0)</f>
        <v>2432</v>
      </c>
      <c r="C573" s="6">
        <f>VLOOKUP(A573,PG_FORWARD_SETTLED__1[[order_id]:[Commission]],108,0)</f>
        <v>516.55700000000002</v>
      </c>
      <c r="D573" s="6">
        <f>VLOOKUP(A573,PG_FORWARD_SETTLED__1[[#All],[order_id]:[Tax_On_Commission]],109,0)</f>
        <v>13.896999999999998</v>
      </c>
      <c r="E573" s="6">
        <f>VLOOKUP(A573,PG_FORWARD_SETTLED__1[#All],110,0)</f>
        <v>71.98</v>
      </c>
      <c r="F573" s="6">
        <f>VLOOKUP(A573,PG_FORWARD_SETTLED__1[#All],111,0)</f>
        <v>127.39100000000001</v>
      </c>
      <c r="G573" s="6">
        <f>VLOOKUP(A573,PG_FORWARD_SETTLED__1[#All],112,0)</f>
        <v>1829.566</v>
      </c>
      <c r="H573" s="6">
        <f t="shared" si="76"/>
        <v>1702.175</v>
      </c>
      <c r="I573" s="6">
        <f t="shared" si="77"/>
        <v>602.43399999999997</v>
      </c>
      <c r="J573" s="5">
        <v>0</v>
      </c>
      <c r="K573" s="6" t="s">
        <v>1480</v>
      </c>
      <c r="L573" s="8">
        <v>1829.566</v>
      </c>
      <c r="M573" s="6" t="s">
        <v>1478</v>
      </c>
      <c r="N573" s="6"/>
      <c r="O573" s="39">
        <v>45930.615277777775</v>
      </c>
    </row>
    <row r="574" spans="1:15" x14ac:dyDescent="0.3">
      <c r="A574" s="6">
        <v>8700305809</v>
      </c>
      <c r="B574" s="6">
        <f>VLOOKUP(A574,PG_FORWARD_SETTLED__1[[order_id]:[Customer_Paid]],107,0)</f>
        <v>3169</v>
      </c>
      <c r="C574" s="6">
        <f>VLOOKUP(A574,PG_FORWARD_SETTLED__1[[order_id]:[Commission]],108,0)</f>
        <v>785.27800000000002</v>
      </c>
      <c r="D574" s="6">
        <f>VLOOKUP(A574,PG_FORWARD_SETTLED__1[[#All],[order_id]:[Tax_On_Commission]],109,0)</f>
        <v>16.114000000000001</v>
      </c>
      <c r="E574" s="6">
        <f>VLOOKUP(A574,PG_FORWARD_SETTLED__1[#All],110,0)</f>
        <v>71.98</v>
      </c>
      <c r="F574" s="6">
        <f>VLOOKUP(A574,PG_FORWARD_SETTLED__1[#All],111,0)</f>
        <v>496.82799999999997</v>
      </c>
      <c r="G574" s="6">
        <f>VLOOKUP(A574,PG_FORWARD_SETTLED__1[#All],112,0)</f>
        <v>2295.6279999999997</v>
      </c>
      <c r="H574" s="6">
        <f t="shared" si="76"/>
        <v>1798.7999999999997</v>
      </c>
      <c r="I574" s="6">
        <f t="shared" si="77"/>
        <v>873.3720000000003</v>
      </c>
      <c r="J574" s="5">
        <v>0</v>
      </c>
      <c r="K574" s="6" t="s">
        <v>1480</v>
      </c>
      <c r="L574" s="8">
        <v>2295.6279999999997</v>
      </c>
      <c r="M574" s="6" t="s">
        <v>1478</v>
      </c>
      <c r="N574" s="6"/>
      <c r="O574" s="39">
        <v>45923.446527777778</v>
      </c>
    </row>
    <row r="575" spans="1:15" x14ac:dyDescent="0.3">
      <c r="A575" s="6">
        <v>8741840269</v>
      </c>
      <c r="B575" s="6">
        <f>VLOOKUP(A575,PG_FORWARD_SETTLED__1[[order_id]:[Customer_Paid]],107,0)</f>
        <v>701</v>
      </c>
      <c r="C575" s="6">
        <f>VLOOKUP(A575,PG_FORWARD_SETTLED__1[[order_id]:[Commission]],108,0)</f>
        <v>165.43600000000001</v>
      </c>
      <c r="D575" s="6">
        <f>VLOOKUP(A575,PG_FORWARD_SETTLED__1[[#All],[order_id]:[Tax_On_Commission]],109,0)</f>
        <v>4.0060000000000002</v>
      </c>
      <c r="E575" s="6">
        <f>VLOOKUP(A575,PG_FORWARD_SETTLED__1[#All],110,0)</f>
        <v>31.86</v>
      </c>
      <c r="F575" s="6">
        <f>VLOOKUP(A575,PG_FORWARD_SETTLED__1[#All],111,0)</f>
        <v>36.718000000000004</v>
      </c>
      <c r="G575" s="6">
        <f>VLOOKUP(A575,PG_FORWARD_SETTLED__1[#All],112,0)</f>
        <v>499.69799999999998</v>
      </c>
      <c r="H575" s="6">
        <f t="shared" si="76"/>
        <v>462.97999999999996</v>
      </c>
      <c r="I575" s="6">
        <f t="shared" si="77"/>
        <v>201.30200000000002</v>
      </c>
      <c r="J575" s="5">
        <v>0</v>
      </c>
      <c r="K575" s="6" t="s">
        <v>1480</v>
      </c>
      <c r="L575" s="8">
        <v>499.69799999999998</v>
      </c>
      <c r="M575" s="6" t="s">
        <v>1478</v>
      </c>
      <c r="N575" s="6"/>
      <c r="O575" s="39">
        <v>45938.42291666667</v>
      </c>
    </row>
    <row r="576" spans="1:15" x14ac:dyDescent="0.3">
      <c r="A576" s="6">
        <v>8681666404</v>
      </c>
      <c r="B576" s="6">
        <f>VLOOKUP(A576,PG_FORWARD_SETTLED__1[[order_id]:[Customer_Paid]],107,0)</f>
        <v>4069</v>
      </c>
      <c r="C576" s="6">
        <f>VLOOKUP(A576,PG_FORWARD_SETTLED__1[[order_id]:[Commission]],108,0)</f>
        <v>1008.298</v>
      </c>
      <c r="D576" s="6">
        <f>VLOOKUP(A576,PG_FORWARD_SETTLED__1[[#All],[order_id]:[Tax_On_Commission]],109,0)</f>
        <v>21.797999999999998</v>
      </c>
      <c r="E576" s="6">
        <f>VLOOKUP(A576,PG_FORWARD_SETTLED__1[#All],110,0)</f>
        <v>71.98</v>
      </c>
      <c r="F576" s="6">
        <f>VLOOKUP(A576,PG_FORWARD_SETTLED__1[#All],111,0)</f>
        <v>454.125</v>
      </c>
      <c r="G576" s="6">
        <f>VLOOKUP(A576,PG_FORWARD_SETTLED__1[#All],112,0)</f>
        <v>2966.9240000000004</v>
      </c>
      <c r="H576" s="6">
        <f t="shared" si="76"/>
        <v>2512.7990000000004</v>
      </c>
      <c r="I576" s="6">
        <f t="shared" si="77"/>
        <v>1102.0759999999996</v>
      </c>
      <c r="J576" s="6">
        <f>VLOOKUP(A576,PG_Reverse_Settled__1[#All],103,0)</f>
        <v>197.06</v>
      </c>
      <c r="K576" s="6">
        <f t="shared" ref="K576:K577" si="84">G576+E576+J576</f>
        <v>3235.9640000000004</v>
      </c>
      <c r="L576" s="7">
        <v>-269.03999999999996</v>
      </c>
      <c r="M576" s="6" t="s">
        <v>1479</v>
      </c>
      <c r="N576" s="6" t="str">
        <f>VLOOKUP(A576,Return!A:L,12,0)</f>
        <v>-</v>
      </c>
      <c r="O576" s="39">
        <v>45919.434027777781</v>
      </c>
    </row>
    <row r="577" spans="1:15" x14ac:dyDescent="0.3">
      <c r="A577" s="6">
        <v>8687468614</v>
      </c>
      <c r="B577" s="6">
        <f>VLOOKUP(A577,PG_FORWARD_SETTLED__1[[order_id]:[Customer_Paid]],107,0)</f>
        <v>3104</v>
      </c>
      <c r="C577" s="6">
        <f>VLOOKUP(A577,PG_FORWARD_SETTLED__1[[order_id]:[Commission]],108,0)</f>
        <v>769.17100000000005</v>
      </c>
      <c r="D577" s="6">
        <f>VLOOKUP(A577,PG_FORWARD_SETTLED__1[[#All],[order_id]:[Tax_On_Commission]],109,0)</f>
        <v>15.784000000000001</v>
      </c>
      <c r="E577" s="6">
        <f>VLOOKUP(A577,PG_FORWARD_SETTLED__1[#All],110,0)</f>
        <v>71.98</v>
      </c>
      <c r="F577" s="6">
        <f>VLOOKUP(A577,PG_FORWARD_SETTLED__1[#All],111,0)</f>
        <v>486.64300000000003</v>
      </c>
      <c r="G577" s="6">
        <f>VLOOKUP(A577,PG_FORWARD_SETTLED__1[#All],112,0)</f>
        <v>2247.0649999999996</v>
      </c>
      <c r="H577" s="6">
        <f t="shared" si="76"/>
        <v>1760.4219999999996</v>
      </c>
      <c r="I577" s="6">
        <f t="shared" si="77"/>
        <v>856.9350000000004</v>
      </c>
      <c r="J577" s="6">
        <f>VLOOKUP(A577,PG_Reverse_Settled__1[#All],103,0)</f>
        <v>197.06</v>
      </c>
      <c r="K577" s="6">
        <f t="shared" si="84"/>
        <v>2516.1049999999996</v>
      </c>
      <c r="L577" s="7">
        <v>-269.03999999999996</v>
      </c>
      <c r="M577" s="6" t="s">
        <v>1479</v>
      </c>
      <c r="N577" s="6" t="str">
        <f>VLOOKUP(A577,Return!A:L,12,0)</f>
        <v>Received a poor quality product</v>
      </c>
      <c r="O577" s="39">
        <v>45922.443055555559</v>
      </c>
    </row>
    <row r="578" spans="1:15" x14ac:dyDescent="0.3">
      <c r="A578" s="6">
        <v>8723957365</v>
      </c>
      <c r="B578" s="6">
        <f>VLOOKUP(A578,PG_FORWARD_SETTLED__1[[order_id]:[Customer_Paid]],107,0)</f>
        <v>2149.9899999999998</v>
      </c>
      <c r="C578" s="6">
        <f>VLOOKUP(A578,PG_FORWARD_SETTLED__1[[order_id]:[Commission]],108,0)</f>
        <v>684.98699999999997</v>
      </c>
      <c r="D578" s="6">
        <f>VLOOKUP(A578,PG_FORWARD_SETTLED__1[[#All],[order_id]:[Tax_On_Commission]],109,0)</f>
        <v>12.286</v>
      </c>
      <c r="E578" s="6">
        <f>VLOOKUP(A578,PG_FORWARD_SETTLED__1[#All],110,0)</f>
        <v>71.98</v>
      </c>
      <c r="F578" s="6">
        <f>VLOOKUP(A578,PG_FORWARD_SETTLED__1[#All],111,0)</f>
        <v>112.61799999999999</v>
      </c>
      <c r="G578" s="6">
        <f>VLOOKUP(A578,PG_FORWARD_SETTLED__1[#All],112,0)</f>
        <v>1380.7369999999996</v>
      </c>
      <c r="H578" s="6">
        <f t="shared" si="76"/>
        <v>1268.1189999999997</v>
      </c>
      <c r="I578" s="6">
        <f t="shared" si="77"/>
        <v>769.25300000000016</v>
      </c>
      <c r="J578" s="5">
        <v>0</v>
      </c>
      <c r="K578" s="6" t="s">
        <v>1480</v>
      </c>
      <c r="L578" s="8">
        <v>1380.7369999999996</v>
      </c>
      <c r="M578" s="6" t="s">
        <v>1478</v>
      </c>
      <c r="N578" s="6"/>
      <c r="O578" s="39">
        <v>45931.463194444441</v>
      </c>
    </row>
    <row r="579" spans="1:15" x14ac:dyDescent="0.3">
      <c r="A579" s="6">
        <v>8727436115</v>
      </c>
      <c r="B579" s="6">
        <f>VLOOKUP(A579,PG_FORWARD_SETTLED__1[[order_id]:[Customer_Paid]],107,0)</f>
        <v>140</v>
      </c>
      <c r="C579" s="6">
        <f>VLOOKUP(A579,PG_FORWARD_SETTLED__1[[order_id]:[Commission]],108,0)</f>
        <v>16.52</v>
      </c>
      <c r="D579" s="6">
        <f>VLOOKUP(A579,PG_FORWARD_SETTLED__1[[#All],[order_id]:[Tax_On_Commission]],109,0)</f>
        <v>0.8</v>
      </c>
      <c r="E579" s="6">
        <f>VLOOKUP(A579,PG_FORWARD_SETTLED__1[#All],110,0)</f>
        <v>31.86</v>
      </c>
      <c r="F579" s="6">
        <f>VLOOKUP(A579,PG_FORWARD_SETTLED__1[#All],111,0)</f>
        <v>7.3369999999999997</v>
      </c>
      <c r="G579" s="6">
        <f>VLOOKUP(A579,PG_FORWARD_SETTLED__1[#All],112,0)</f>
        <v>90.820000000000007</v>
      </c>
      <c r="H579" s="6">
        <f t="shared" ref="H579:H642" si="85">G579-F579</f>
        <v>83.483000000000004</v>
      </c>
      <c r="I579" s="6">
        <f t="shared" ref="I579:I642" si="86">B579-G579</f>
        <v>49.179999999999993</v>
      </c>
      <c r="J579" s="6">
        <f>VLOOKUP(A579,PG_Reverse_Settled__1[#All],103,0)</f>
        <v>197.06</v>
      </c>
      <c r="K579" s="6">
        <f>G579+E579+J579</f>
        <v>319.74</v>
      </c>
      <c r="L579" s="7">
        <v>-228.92000000000002</v>
      </c>
      <c r="M579" s="6" t="s">
        <v>1479</v>
      </c>
      <c r="N579" s="6" t="str">
        <f>VLOOKUP(A579,Return!A:L,12,0)</f>
        <v>I did not like the fit</v>
      </c>
      <c r="O579" s="39">
        <v>45933.480555555558</v>
      </c>
    </row>
    <row r="580" spans="1:15" x14ac:dyDescent="0.3">
      <c r="A580" s="6">
        <v>8666983824</v>
      </c>
      <c r="B580" s="6">
        <f>VLOOKUP(A580,PG_FORWARD_SETTLED__1[[order_id]:[Customer_Paid]],107,0)</f>
        <v>2419</v>
      </c>
      <c r="C580" s="6">
        <f>VLOOKUP(A580,PG_FORWARD_SETTLED__1[[order_id]:[Commission]],108,0)</f>
        <v>513.79600000000005</v>
      </c>
      <c r="D580" s="6">
        <f>VLOOKUP(A580,PG_FORWARD_SETTLED__1[[#All],[order_id]:[Tax_On_Commission]],109,0)</f>
        <v>12.959</v>
      </c>
      <c r="E580" s="6">
        <f>VLOOKUP(A580,PG_FORWARD_SETTLED__1[#All],110,0)</f>
        <v>71.98</v>
      </c>
      <c r="F580" s="6">
        <f>VLOOKUP(A580,PG_FORWARD_SETTLED__1[#All],111,0)</f>
        <v>269.97899999999998</v>
      </c>
      <c r="G580" s="6">
        <f>VLOOKUP(A580,PG_FORWARD_SETTLED__1[#All],112,0)</f>
        <v>1820.2649999999999</v>
      </c>
      <c r="H580" s="6">
        <f t="shared" si="85"/>
        <v>1550.2859999999998</v>
      </c>
      <c r="I580" s="6">
        <f t="shared" si="86"/>
        <v>598.73500000000013</v>
      </c>
      <c r="J580" s="5">
        <v>0</v>
      </c>
      <c r="K580" s="6" t="s">
        <v>1480</v>
      </c>
      <c r="L580" s="8">
        <v>1820.2649999999999</v>
      </c>
      <c r="M580" s="6" t="s">
        <v>1478</v>
      </c>
      <c r="N580" s="6"/>
      <c r="O580" s="39">
        <v>45913.771527777775</v>
      </c>
    </row>
    <row r="581" spans="1:15" x14ac:dyDescent="0.3">
      <c r="A581" s="6">
        <v>8664604018</v>
      </c>
      <c r="B581" s="6">
        <f>VLOOKUP(A581,PG_FORWARD_SETTLED__1[[order_id]:[Customer_Paid]],107,0)</f>
        <v>3394</v>
      </c>
      <c r="C581" s="6">
        <f>VLOOKUP(A581,PG_FORWARD_SETTLED__1[[order_id]:[Commission]],108,0)</f>
        <v>841.03300000000002</v>
      </c>
      <c r="D581" s="6">
        <f>VLOOKUP(A581,PG_FORWARD_SETTLED__1[[#All],[order_id]:[Tax_On_Commission]],109,0)</f>
        <v>18.181999999999999</v>
      </c>
      <c r="E581" s="6">
        <f>VLOOKUP(A581,PG_FORWARD_SETTLED__1[#All],110,0)</f>
        <v>71.98</v>
      </c>
      <c r="F581" s="6">
        <f>VLOOKUP(A581,PG_FORWARD_SETTLED__1[#All],111,0)</f>
        <v>378.79199999999997</v>
      </c>
      <c r="G581" s="6">
        <f>VLOOKUP(A581,PG_FORWARD_SETTLED__1[#All],112,0)</f>
        <v>2462.8050000000003</v>
      </c>
      <c r="H581" s="6">
        <f t="shared" si="85"/>
        <v>2084.0130000000004</v>
      </c>
      <c r="I581" s="6">
        <f t="shared" si="86"/>
        <v>931.19499999999971</v>
      </c>
      <c r="J581" s="6">
        <f>VLOOKUP(A581,PG_Reverse_Settled__1[#All],103,0)</f>
        <v>197.06</v>
      </c>
      <c r="K581" s="6">
        <f>G581+E581+J581</f>
        <v>2731.8450000000003</v>
      </c>
      <c r="L581" s="7">
        <v>-269.03999999999996</v>
      </c>
      <c r="M581" s="6" t="s">
        <v>1479</v>
      </c>
      <c r="N581" s="6" t="str">
        <f>VLOOKUP(A581,Return!A:L,12,0)</f>
        <v>-</v>
      </c>
      <c r="O581" s="39">
        <v>45913.450694444444</v>
      </c>
    </row>
    <row r="582" spans="1:15" x14ac:dyDescent="0.3">
      <c r="A582" s="6">
        <v>8743282560</v>
      </c>
      <c r="B582" s="6">
        <f>VLOOKUP(A582,PG_FORWARD_SETTLED__1[[order_id]:[Customer_Paid]],107,0)</f>
        <v>2410</v>
      </c>
      <c r="C582" s="6">
        <f>VLOOKUP(A582,PG_FORWARD_SETTLED__1[[order_id]:[Commission]],108,0)</f>
        <v>597.19799999999998</v>
      </c>
      <c r="D582" s="6">
        <f>VLOOKUP(A582,PG_FORWARD_SETTLED__1[[#All],[order_id]:[Tax_On_Commission]],109,0)</f>
        <v>13.771000000000001</v>
      </c>
      <c r="E582" s="6">
        <f>VLOOKUP(A582,PG_FORWARD_SETTLED__1[#All],110,0)</f>
        <v>71.98</v>
      </c>
      <c r="F582" s="6">
        <f>VLOOKUP(A582,PG_FORWARD_SETTLED__1[#All],111,0)</f>
        <v>126.236</v>
      </c>
      <c r="G582" s="6">
        <f>VLOOKUP(A582,PG_FORWARD_SETTLED__1[#All],112,0)</f>
        <v>1727.0510000000002</v>
      </c>
      <c r="H582" s="6">
        <f t="shared" si="85"/>
        <v>1600.8150000000001</v>
      </c>
      <c r="I582" s="6">
        <f t="shared" si="86"/>
        <v>682.94899999999984</v>
      </c>
      <c r="J582" s="5">
        <v>0</v>
      </c>
      <c r="K582" s="6" t="s">
        <v>1480</v>
      </c>
      <c r="L582" s="8">
        <v>1727.0510000000002</v>
      </c>
      <c r="M582" s="6" t="s">
        <v>1478</v>
      </c>
      <c r="N582" s="6"/>
      <c r="O582" s="39">
        <v>45939.448611111111</v>
      </c>
    </row>
    <row r="583" spans="1:15" x14ac:dyDescent="0.3">
      <c r="A583" s="6">
        <v>8706673220</v>
      </c>
      <c r="B583" s="6">
        <f>VLOOKUP(A583,PG_FORWARD_SETTLED__1[[order_id]:[Customer_Paid]],107,0)</f>
        <v>1811</v>
      </c>
      <c r="C583" s="6">
        <f>VLOOKUP(A583,PG_FORWARD_SETTLED__1[[order_id]:[Commission]],108,0)</f>
        <v>406.02699999999999</v>
      </c>
      <c r="D583" s="6">
        <f>VLOOKUP(A583,PG_FORWARD_SETTLED__1[[#All],[order_id]:[Tax_On_Commission]],109,0)</f>
        <v>10.348000000000001</v>
      </c>
      <c r="E583" s="6">
        <f>VLOOKUP(A583,PG_FORWARD_SETTLED__1[#All],110,0)</f>
        <v>53.099999999999994</v>
      </c>
      <c r="F583" s="6">
        <f>VLOOKUP(A583,PG_FORWARD_SETTLED__1[#All],111,0)</f>
        <v>94.86399999999999</v>
      </c>
      <c r="G583" s="6">
        <f>VLOOKUP(A583,PG_FORWARD_SETTLED__1[#All],112,0)</f>
        <v>1341.5250000000001</v>
      </c>
      <c r="H583" s="6">
        <f t="shared" si="85"/>
        <v>1246.6610000000001</v>
      </c>
      <c r="I583" s="6">
        <f t="shared" si="86"/>
        <v>469.47499999999991</v>
      </c>
      <c r="J583" s="6">
        <f>VLOOKUP(A583,PG_Reverse_Settled__1[#All],103,0)</f>
        <v>197.06</v>
      </c>
      <c r="K583" s="6">
        <f t="shared" ref="K583:K584" si="87">G583+E583+J583</f>
        <v>1591.6849999999999</v>
      </c>
      <c r="L583" s="7">
        <v>-250.15999999999985</v>
      </c>
      <c r="M583" s="6" t="s">
        <v>1479</v>
      </c>
      <c r="N583" s="6" t="str">
        <f>VLOOKUP(A583,Return!A:L,12,0)</f>
        <v>I did not like the fit</v>
      </c>
      <c r="O583" s="39">
        <v>45925.451388888891</v>
      </c>
    </row>
    <row r="584" spans="1:15" x14ac:dyDescent="0.3">
      <c r="A584" s="6">
        <v>8737110190</v>
      </c>
      <c r="B584" s="6">
        <f>VLOOKUP(A584,PG_FORWARD_SETTLED__1[[order_id]:[Customer_Paid]],107,0)</f>
        <v>704</v>
      </c>
      <c r="C584" s="6">
        <f>VLOOKUP(A584,PG_FORWARD_SETTLED__1[[order_id]:[Commission]],108,0)</f>
        <v>182.75800000000001</v>
      </c>
      <c r="D584" s="6">
        <f>VLOOKUP(A584,PG_FORWARD_SETTLED__1[[#All],[order_id]:[Tax_On_Commission]],109,0)</f>
        <v>4.0220000000000002</v>
      </c>
      <c r="E584" s="6">
        <f>VLOOKUP(A584,PG_FORWARD_SETTLED__1[#All],110,0)</f>
        <v>31.86</v>
      </c>
      <c r="F584" s="6">
        <f>VLOOKUP(A584,PG_FORWARD_SETTLED__1[#All],111,0)</f>
        <v>36.872</v>
      </c>
      <c r="G584" s="6">
        <f>VLOOKUP(A584,PG_FORWARD_SETTLED__1[#All],112,0)</f>
        <v>485.3599999999999</v>
      </c>
      <c r="H584" s="6">
        <f t="shared" si="85"/>
        <v>448.48799999999989</v>
      </c>
      <c r="I584" s="6">
        <f t="shared" si="86"/>
        <v>218.6400000000001</v>
      </c>
      <c r="J584" s="6">
        <f>VLOOKUP(A584,PG_Reverse_Settled__1[#All],103,0)</f>
        <v>132.16</v>
      </c>
      <c r="K584" s="6">
        <f t="shared" si="87"/>
        <v>649.37999999999988</v>
      </c>
      <c r="L584" s="7">
        <v>-164.01999999999998</v>
      </c>
      <c r="M584" s="6" t="s">
        <v>1479</v>
      </c>
      <c r="N584" s="6" t="str">
        <f>VLOOKUP(A584,Return!A:L,12,0)</f>
        <v>I did not like the fit</v>
      </c>
      <c r="O584" s="39">
        <v>45936.454861111109</v>
      </c>
    </row>
    <row r="585" spans="1:15" x14ac:dyDescent="0.3">
      <c r="A585" s="6">
        <v>8662876274</v>
      </c>
      <c r="B585" s="6">
        <f>VLOOKUP(A585,PG_FORWARD_SETTLED__1[[order_id]:[Customer_Paid]],107,0)</f>
        <v>4354</v>
      </c>
      <c r="C585" s="6">
        <f>VLOOKUP(A585,PG_FORWARD_SETTLED__1[[order_id]:[Commission]],108,0)</f>
        <v>1233.0530000000001</v>
      </c>
      <c r="D585" s="6">
        <f>VLOOKUP(A585,PG_FORWARD_SETTLED__1[[#All],[order_id]:[Tax_On_Commission]],109,0)</f>
        <v>23.324000000000002</v>
      </c>
      <c r="E585" s="6">
        <f>VLOOKUP(A585,PG_FORWARD_SETTLED__1[#All],110,0)</f>
        <v>71.98</v>
      </c>
      <c r="F585" s="6">
        <f>VLOOKUP(A585,PG_FORWARD_SETTLED__1[#All],111,0)</f>
        <v>485.93700000000001</v>
      </c>
      <c r="G585" s="6">
        <f>VLOOKUP(A585,PG_FORWARD_SETTLED__1[#All],112,0)</f>
        <v>3025.643</v>
      </c>
      <c r="H585" s="6">
        <f t="shared" si="85"/>
        <v>2539.7060000000001</v>
      </c>
      <c r="I585" s="6">
        <f t="shared" si="86"/>
        <v>1328.357</v>
      </c>
      <c r="J585" s="5">
        <v>0</v>
      </c>
      <c r="K585" s="6" t="s">
        <v>1480</v>
      </c>
      <c r="L585" s="8">
        <v>3025.643</v>
      </c>
      <c r="M585" s="6" t="s">
        <v>1478</v>
      </c>
      <c r="N585" s="6"/>
      <c r="O585" s="39">
        <v>45912.475694444445</v>
      </c>
    </row>
    <row r="586" spans="1:15" x14ac:dyDescent="0.3">
      <c r="A586" s="6">
        <v>8750360070</v>
      </c>
      <c r="B586" s="6">
        <f>VLOOKUP(A586,PG_FORWARD_SETTLED__1[[order_id]:[Customer_Paid]],107,0)</f>
        <v>391</v>
      </c>
      <c r="C586" s="6">
        <f>VLOOKUP(A586,PG_FORWARD_SETTLED__1[[order_id]:[Commission]],108,0)</f>
        <v>36.909999999999997</v>
      </c>
      <c r="D586" s="6">
        <f>VLOOKUP(A586,PG_FORWARD_SETTLED__1[[#All],[order_id]:[Tax_On_Commission]],109,0)</f>
        <v>2.2350000000000003</v>
      </c>
      <c r="E586" s="6">
        <f>VLOOKUP(A586,PG_FORWARD_SETTLED__1[#All],110,0)</f>
        <v>31.86</v>
      </c>
      <c r="F586" s="6">
        <f>VLOOKUP(A586,PG_FORWARD_SETTLED__1[#All],111,0)</f>
        <v>20.481999999999999</v>
      </c>
      <c r="G586" s="6">
        <f>VLOOKUP(A586,PG_FORWARD_SETTLED__1[#All],112,0)</f>
        <v>319.995</v>
      </c>
      <c r="H586" s="6">
        <f t="shared" si="85"/>
        <v>299.51300000000003</v>
      </c>
      <c r="I586" s="6">
        <f t="shared" si="86"/>
        <v>71.004999999999995</v>
      </c>
      <c r="J586" s="6">
        <f>VLOOKUP(A586,PG_Reverse_Settled__1[#All],103,0)</f>
        <v>197.06</v>
      </c>
      <c r="K586" s="6">
        <f>G586+E586+J586</f>
        <v>548.91499999999996</v>
      </c>
      <c r="L586" s="7">
        <v>-228.91999999999996</v>
      </c>
      <c r="M586" s="6" t="s">
        <v>1479</v>
      </c>
      <c r="N586" s="6" t="str">
        <f>VLOOKUP(A586,Return!A:L,12,0)</f>
        <v>Size too small</v>
      </c>
      <c r="O586" s="39">
        <v>45942.659722222219</v>
      </c>
    </row>
    <row r="587" spans="1:15" x14ac:dyDescent="0.3">
      <c r="A587" s="6">
        <v>8739559754</v>
      </c>
      <c r="B587" s="6">
        <f>VLOOKUP(A587,PG_FORWARD_SETTLED__1[[order_id]:[Customer_Paid]],107,0)</f>
        <v>3294</v>
      </c>
      <c r="C587" s="6">
        <f>VLOOKUP(A587,PG_FORWARD_SETTLED__1[[order_id]:[Commission]],108,0)</f>
        <v>816.25300000000004</v>
      </c>
      <c r="D587" s="6">
        <f>VLOOKUP(A587,PG_FORWARD_SETTLED__1[[#All],[order_id]:[Tax_On_Commission]],109,0)</f>
        <v>16.75</v>
      </c>
      <c r="E587" s="6">
        <f>VLOOKUP(A587,PG_FORWARD_SETTLED__1[#All],110,0)</f>
        <v>71.98</v>
      </c>
      <c r="F587" s="6">
        <f>VLOOKUP(A587,PG_FORWARD_SETTLED__1[#All],111,0)</f>
        <v>516.43799999999999</v>
      </c>
      <c r="G587" s="6">
        <f>VLOOKUP(A587,PG_FORWARD_SETTLED__1[#All],112,0)</f>
        <v>2389.0169999999998</v>
      </c>
      <c r="H587" s="6">
        <f t="shared" si="85"/>
        <v>1872.5789999999997</v>
      </c>
      <c r="I587" s="6">
        <f t="shared" si="86"/>
        <v>904.98300000000017</v>
      </c>
      <c r="J587" s="5">
        <v>0</v>
      </c>
      <c r="K587" s="6" t="s">
        <v>1480</v>
      </c>
      <c r="L587" s="8">
        <v>2389.0169999999998</v>
      </c>
      <c r="M587" s="6" t="s">
        <v>1478</v>
      </c>
      <c r="N587" s="6"/>
      <c r="O587" s="39">
        <v>45937.468055555553</v>
      </c>
    </row>
    <row r="588" spans="1:15" x14ac:dyDescent="0.3">
      <c r="A588" s="6">
        <v>8672771876</v>
      </c>
      <c r="B588" s="6">
        <f>VLOOKUP(A588,PG_FORWARD_SETTLED__1[[order_id]:[Customer_Paid]],107,0)</f>
        <v>2606.0099999999998</v>
      </c>
      <c r="C588" s="6">
        <f>VLOOKUP(A588,PG_FORWARD_SETTLED__1[[order_id]:[Commission]],108,0)</f>
        <v>553.51599999999996</v>
      </c>
      <c r="D588" s="6">
        <f>VLOOKUP(A588,PG_FORWARD_SETTLED__1[[#All],[order_id]:[Tax_On_Commission]],109,0)</f>
        <v>13.961</v>
      </c>
      <c r="E588" s="6">
        <f>VLOOKUP(A588,PG_FORWARD_SETTLED__1[#All],110,0)</f>
        <v>71.97999999999999</v>
      </c>
      <c r="F588" s="6">
        <f>VLOOKUP(A588,PG_FORWARD_SETTLED__1[#All],111,0)</f>
        <v>290.85400000000004</v>
      </c>
      <c r="G588" s="6">
        <f>VLOOKUP(A588,PG_FORWARD_SETTLED__1[#All],112,0)</f>
        <v>1966.5529999999997</v>
      </c>
      <c r="H588" s="6">
        <f t="shared" si="85"/>
        <v>1675.6989999999996</v>
      </c>
      <c r="I588" s="6">
        <f t="shared" si="86"/>
        <v>639.45700000000011</v>
      </c>
      <c r="J588" s="6">
        <f>VLOOKUP(A588,PG_Reverse_Settled__1[#All],103,0)</f>
        <v>107.38</v>
      </c>
      <c r="K588" s="6">
        <f t="shared" ref="K588:K589" si="88">G588+E588+J588</f>
        <v>2145.9129999999996</v>
      </c>
      <c r="L588" s="7">
        <v>-179.3599999999999</v>
      </c>
      <c r="M588" s="6" t="s">
        <v>1479</v>
      </c>
      <c r="N588" s="6" t="str">
        <f>VLOOKUP(A588,Return!A:L,12,0)</f>
        <v>-</v>
      </c>
      <c r="O588" s="39">
        <v>45915.789583333331</v>
      </c>
    </row>
    <row r="589" spans="1:15" x14ac:dyDescent="0.3">
      <c r="A589" s="6">
        <v>8695661593</v>
      </c>
      <c r="B589" s="6">
        <f>VLOOKUP(A589,PG_FORWARD_SETTLED__1[[order_id]:[Customer_Paid]],107,0)</f>
        <v>2149.9899999999998</v>
      </c>
      <c r="C589" s="6">
        <f>VLOOKUP(A589,PG_FORWARD_SETTLED__1[[order_id]:[Commission]],108,0)</f>
        <v>532.76800000000003</v>
      </c>
      <c r="D589" s="6">
        <f>VLOOKUP(A589,PG_FORWARD_SETTLED__1[[#All],[order_id]:[Tax_On_Commission]],109,0)</f>
        <v>12.286</v>
      </c>
      <c r="E589" s="6">
        <f>VLOOKUP(A589,PG_FORWARD_SETTLED__1[#All],110,0)</f>
        <v>71.98</v>
      </c>
      <c r="F589" s="6">
        <f>VLOOKUP(A589,PG_FORWARD_SETTLED__1[#All],111,0)</f>
        <v>112.61799999999999</v>
      </c>
      <c r="G589" s="6">
        <f>VLOOKUP(A589,PG_FORWARD_SETTLED__1[#All],112,0)</f>
        <v>1532.9559999999997</v>
      </c>
      <c r="H589" s="6">
        <f t="shared" si="85"/>
        <v>1420.3379999999997</v>
      </c>
      <c r="I589" s="6">
        <f t="shared" si="86"/>
        <v>617.03400000000011</v>
      </c>
      <c r="J589" s="6">
        <f>VLOOKUP(A589,PG_Reverse_Settled__1[#All],103,0)</f>
        <v>197.06</v>
      </c>
      <c r="K589" s="6">
        <f t="shared" si="88"/>
        <v>1801.9959999999996</v>
      </c>
      <c r="L589" s="7">
        <v>-269.03999999999996</v>
      </c>
      <c r="M589" s="6" t="s">
        <v>1479</v>
      </c>
      <c r="N589" s="6" t="str">
        <f>VLOOKUP(A589,Return!A:L,12,0)</f>
        <v>Product image was better than the actual product</v>
      </c>
      <c r="O589" s="39">
        <v>45922.443055555559</v>
      </c>
    </row>
    <row r="590" spans="1:15" x14ac:dyDescent="0.3">
      <c r="A590" s="6">
        <v>8697069469</v>
      </c>
      <c r="B590" s="6">
        <f>VLOOKUP(A590,PG_FORWARD_SETTLED__1[[order_id]:[Customer_Paid]],107,0)</f>
        <v>5366</v>
      </c>
      <c r="C590" s="6">
        <f>VLOOKUP(A590,PG_FORWARD_SETTLED__1[[order_id]:[Commission]],108,0)</f>
        <v>1709.6079999999999</v>
      </c>
      <c r="D590" s="6">
        <f>VLOOKUP(A590,PG_FORWARD_SETTLED__1[[#All],[order_id]:[Tax_On_Commission]],109,0)</f>
        <v>27.283999999999999</v>
      </c>
      <c r="E590" s="6">
        <f>VLOOKUP(A590,PG_FORWARD_SETTLED__1[#All],110,0)</f>
        <v>71.98</v>
      </c>
      <c r="F590" s="6">
        <f>VLOOKUP(A590,PG_FORWARD_SETTLED__1[#All],111,0)</f>
        <v>841.27699999999993</v>
      </c>
      <c r="G590" s="6">
        <f>VLOOKUP(A590,PG_FORWARD_SETTLED__1[#All],112,0)</f>
        <v>3557.1279999999997</v>
      </c>
      <c r="H590" s="6">
        <f t="shared" si="85"/>
        <v>2715.8509999999997</v>
      </c>
      <c r="I590" s="6">
        <f t="shared" si="86"/>
        <v>1808.8720000000003</v>
      </c>
      <c r="J590" s="5">
        <v>0</v>
      </c>
      <c r="K590" s="6" t="s">
        <v>1480</v>
      </c>
      <c r="L590" s="8">
        <v>3557.1279999999997</v>
      </c>
      <c r="M590" s="6" t="s">
        <v>1478</v>
      </c>
      <c r="N590" s="6"/>
      <c r="O590" s="39">
        <v>45922.779861111114</v>
      </c>
    </row>
    <row r="591" spans="1:15" x14ac:dyDescent="0.3">
      <c r="A591" s="6">
        <v>8696468577</v>
      </c>
      <c r="B591" s="6">
        <f>VLOOKUP(A591,PG_FORWARD_SETTLED__1[[order_id]:[Customer_Paid]],107,0)</f>
        <v>3328.99</v>
      </c>
      <c r="C591" s="6">
        <f>VLOOKUP(A591,PG_FORWARD_SETTLED__1[[order_id]:[Commission]],108,0)</f>
        <v>707.077</v>
      </c>
      <c r="D591" s="6">
        <f>VLOOKUP(A591,PG_FORWARD_SETTLED__1[[#All],[order_id]:[Tax_On_Commission]],109,0)</f>
        <v>16.927</v>
      </c>
      <c r="E591" s="6">
        <f>VLOOKUP(A591,PG_FORWARD_SETTLED__1[#All],110,0)</f>
        <v>71.98</v>
      </c>
      <c r="F591" s="6">
        <f>VLOOKUP(A591,PG_FORWARD_SETTLED__1[#All],111,0)</f>
        <v>521.91600000000005</v>
      </c>
      <c r="G591" s="6">
        <f>VLOOKUP(A591,PG_FORWARD_SETTLED__1[#All],112,0)</f>
        <v>2533.0059999999994</v>
      </c>
      <c r="H591" s="6">
        <f t="shared" si="85"/>
        <v>2011.0899999999992</v>
      </c>
      <c r="I591" s="6">
        <f t="shared" si="86"/>
        <v>795.98400000000038</v>
      </c>
      <c r="J591" s="5">
        <v>0</v>
      </c>
      <c r="K591" s="6" t="s">
        <v>1480</v>
      </c>
      <c r="L591" s="8">
        <v>2533.0059999999994</v>
      </c>
      <c r="M591" s="6" t="s">
        <v>1478</v>
      </c>
      <c r="N591" s="6"/>
      <c r="O591" s="39">
        <v>45922.532638888886</v>
      </c>
    </row>
    <row r="592" spans="1:15" x14ac:dyDescent="0.3">
      <c r="A592" s="6">
        <v>8746205362</v>
      </c>
      <c r="B592" s="6">
        <f>VLOOKUP(A592,PG_FORWARD_SETTLED__1[[order_id]:[Customer_Paid]],107,0)</f>
        <v>2394.0100000000002</v>
      </c>
      <c r="C592" s="6">
        <f>VLOOKUP(A592,PG_FORWARD_SETTLED__1[[order_id]:[Commission]],108,0)</f>
        <v>621.48500000000001</v>
      </c>
      <c r="D592" s="6">
        <f>VLOOKUP(A592,PG_FORWARD_SETTLED__1[[#All],[order_id]:[Tax_On_Commission]],109,0)</f>
        <v>13.68</v>
      </c>
      <c r="E592" s="6">
        <f>VLOOKUP(A592,PG_FORWARD_SETTLED__1[#All],110,0)</f>
        <v>71.98</v>
      </c>
      <c r="F592" s="6">
        <f>VLOOKUP(A592,PG_FORWARD_SETTLED__1[#All],111,0)</f>
        <v>125.4</v>
      </c>
      <c r="G592" s="6">
        <f>VLOOKUP(A592,PG_FORWARD_SETTLED__1[#All],112,0)</f>
        <v>1686.865</v>
      </c>
      <c r="H592" s="6">
        <f t="shared" si="85"/>
        <v>1561.4649999999999</v>
      </c>
      <c r="I592" s="6">
        <f t="shared" si="86"/>
        <v>707.14500000000021</v>
      </c>
      <c r="J592" s="5">
        <v>0</v>
      </c>
      <c r="K592" s="6" t="s">
        <v>1480</v>
      </c>
      <c r="L592" s="8">
        <v>1686.865</v>
      </c>
      <c r="M592" s="6" t="s">
        <v>1478</v>
      </c>
      <c r="N592" s="6"/>
      <c r="O592" s="39">
        <v>45940.543749999997</v>
      </c>
    </row>
    <row r="593" spans="1:15" x14ac:dyDescent="0.3">
      <c r="A593" s="6">
        <v>8694664242</v>
      </c>
      <c r="B593" s="6">
        <f>VLOOKUP(A593,PG_FORWARD_SETTLED__1[[order_id]:[Customer_Paid]],107,0)</f>
        <v>2644</v>
      </c>
      <c r="C593" s="6">
        <f>VLOOKUP(A593,PG_FORWARD_SETTLED__1[[order_id]:[Commission]],108,0)</f>
        <v>842.37800000000004</v>
      </c>
      <c r="D593" s="6">
        <f>VLOOKUP(A593,PG_FORWARD_SETTLED__1[[#All],[order_id]:[Tax_On_Commission]],109,0)</f>
        <v>13.443999999999999</v>
      </c>
      <c r="E593" s="6">
        <f>VLOOKUP(A593,PG_FORWARD_SETTLED__1[#All],110,0)</f>
        <v>71.98</v>
      </c>
      <c r="F593" s="6">
        <f>VLOOKUP(A593,PG_FORWARD_SETTLED__1[#All],111,0)</f>
        <v>414.52299999999997</v>
      </c>
      <c r="G593" s="6">
        <f>VLOOKUP(A593,PG_FORWARD_SETTLED__1[#All],112,0)</f>
        <v>1716.1979999999999</v>
      </c>
      <c r="H593" s="6">
        <f t="shared" si="85"/>
        <v>1301.675</v>
      </c>
      <c r="I593" s="6">
        <f t="shared" si="86"/>
        <v>927.80200000000013</v>
      </c>
      <c r="J593" s="6">
        <f>VLOOKUP(A593,PG_Reverse_Settled__1[#All],103,0)</f>
        <v>107.38</v>
      </c>
      <c r="K593" s="6">
        <f>G593+E593+J593</f>
        <v>1895.558</v>
      </c>
      <c r="L593" s="7">
        <v>-179.36000000000013</v>
      </c>
      <c r="M593" s="6" t="s">
        <v>1479</v>
      </c>
      <c r="N593" s="6" t="str">
        <f>VLOOKUP(A593,Return!A:L,12,0)</f>
        <v>-</v>
      </c>
      <c r="O593" s="39">
        <v>45922.443055555559</v>
      </c>
    </row>
    <row r="594" spans="1:15" x14ac:dyDescent="0.3">
      <c r="A594" s="6">
        <v>8762001457</v>
      </c>
      <c r="B594" s="6">
        <f>VLOOKUP(A594,PG_FORWARD_SETTLED__1[[order_id]:[Customer_Paid]],107,0)</f>
        <v>3032</v>
      </c>
      <c r="C594" s="6">
        <f>VLOOKUP(A594,PG_FORWARD_SETTLED__1[[order_id]:[Commission]],108,0)</f>
        <v>643.99699999999996</v>
      </c>
      <c r="D594" s="6">
        <f>VLOOKUP(A594,PG_FORWARD_SETTLED__1[[#All],[order_id]:[Tax_On_Commission]],109,0)</f>
        <v>15.416</v>
      </c>
      <c r="E594" s="6">
        <f>VLOOKUP(A594,PG_FORWARD_SETTLED__1[#All],110,0)</f>
        <v>76.7</v>
      </c>
      <c r="F594" s="6">
        <f>VLOOKUP(A594,PG_FORWARD_SETTLED__1[#All],111,0)</f>
        <v>475.35699999999997</v>
      </c>
      <c r="G594" s="6">
        <f>VLOOKUP(A594,PG_FORWARD_SETTLED__1[#All],112,0)</f>
        <v>2295.8870000000002</v>
      </c>
      <c r="H594" s="6">
        <f t="shared" si="85"/>
        <v>1820.5300000000002</v>
      </c>
      <c r="I594" s="6">
        <f t="shared" si="86"/>
        <v>736.11299999999983</v>
      </c>
      <c r="J594" s="5">
        <v>0</v>
      </c>
      <c r="K594" s="6" t="s">
        <v>1480</v>
      </c>
      <c r="L594" s="8">
        <v>2295.8870000000002</v>
      </c>
      <c r="M594" s="6" t="s">
        <v>1478</v>
      </c>
      <c r="N594" s="6"/>
      <c r="O594" s="39">
        <v>45948.762499999997</v>
      </c>
    </row>
    <row r="595" spans="1:15" x14ac:dyDescent="0.3">
      <c r="A595" s="6">
        <v>8763832745</v>
      </c>
      <c r="B595" s="6">
        <f>VLOOKUP(A595,PG_FORWARD_SETTLED__1[[order_id]:[Customer_Paid]],107,0)</f>
        <v>1012</v>
      </c>
      <c r="C595" s="6">
        <f>VLOOKUP(A595,PG_FORWARD_SETTLED__1[[order_id]:[Commission]],108,0)</f>
        <v>262.71499999999997</v>
      </c>
      <c r="D595" s="6">
        <f>VLOOKUP(A595,PG_FORWARD_SETTLED__1[[#All],[order_id]:[Tax_On_Commission]],109,0)</f>
        <v>5.7829999999999995</v>
      </c>
      <c r="E595" s="6">
        <f>VLOOKUP(A595,PG_FORWARD_SETTLED__1[#All],110,0)</f>
        <v>57.82</v>
      </c>
      <c r="F595" s="6">
        <f>VLOOKUP(A595,PG_FORWARD_SETTLED__1[#All],111,0)</f>
        <v>53.009</v>
      </c>
      <c r="G595" s="6">
        <f>VLOOKUP(A595,PG_FORWARD_SETTLED__1[#All],112,0)</f>
        <v>685.68200000000002</v>
      </c>
      <c r="H595" s="6">
        <f t="shared" si="85"/>
        <v>632.673</v>
      </c>
      <c r="I595" s="6">
        <f t="shared" si="86"/>
        <v>326.31799999999998</v>
      </c>
      <c r="J595" s="5">
        <v>0</v>
      </c>
      <c r="K595" s="6" t="s">
        <v>1480</v>
      </c>
      <c r="L595" s="8">
        <v>685.68200000000002</v>
      </c>
      <c r="M595" s="6" t="s">
        <v>1478</v>
      </c>
      <c r="N595" s="6"/>
      <c r="O595" s="39">
        <v>45953.529861111114</v>
      </c>
    </row>
    <row r="596" spans="1:15" x14ac:dyDescent="0.3">
      <c r="A596" s="6">
        <v>8760797865</v>
      </c>
      <c r="B596" s="6">
        <f>VLOOKUP(A596,PG_FORWARD_SETTLED__1[[order_id]:[Customer_Paid]],107,0)</f>
        <v>3143</v>
      </c>
      <c r="C596" s="6">
        <f>VLOOKUP(A596,PG_FORWARD_SETTLED__1[[order_id]:[Commission]],108,0)</f>
        <v>667.57299999999998</v>
      </c>
      <c r="D596" s="6">
        <f>VLOOKUP(A596,PG_FORWARD_SETTLED__1[[#All],[order_id]:[Tax_On_Commission]],109,0)</f>
        <v>15.981999999999999</v>
      </c>
      <c r="E596" s="6">
        <f>VLOOKUP(A596,PG_FORWARD_SETTLED__1[#All],110,0)</f>
        <v>76.7</v>
      </c>
      <c r="F596" s="6">
        <f>VLOOKUP(A596,PG_FORWARD_SETTLED__1[#All],111,0)</f>
        <v>492.75799999999998</v>
      </c>
      <c r="G596" s="6">
        <f>VLOOKUP(A596,PG_FORWARD_SETTLED__1[#All],112,0)</f>
        <v>2382.7450000000003</v>
      </c>
      <c r="H596" s="6">
        <f t="shared" si="85"/>
        <v>1889.9870000000003</v>
      </c>
      <c r="I596" s="6">
        <f t="shared" si="86"/>
        <v>760.25499999999965</v>
      </c>
      <c r="J596" s="6">
        <f>VLOOKUP(A596,PG_Reverse_Settled__1[#All],103,0)</f>
        <v>132.16</v>
      </c>
      <c r="K596" s="6">
        <f t="shared" ref="K596:K600" si="89">G596+E596+J596</f>
        <v>2591.605</v>
      </c>
      <c r="L596" s="7">
        <v>-208.85999999999967</v>
      </c>
      <c r="M596" s="6" t="s">
        <v>1479</v>
      </c>
      <c r="N596" s="6" t="str">
        <f>VLOOKUP(A596,Return!A:L,12,0)</f>
        <v>-</v>
      </c>
      <c r="O596" s="39">
        <v>45947.790972222225</v>
      </c>
    </row>
    <row r="597" spans="1:15" x14ac:dyDescent="0.3">
      <c r="A597" s="6">
        <v>8761620525</v>
      </c>
      <c r="B597" s="6">
        <f>VLOOKUP(A597,PG_FORWARD_SETTLED__1[[order_id]:[Customer_Paid]],107,0)</f>
        <v>2885.99</v>
      </c>
      <c r="C597" s="6">
        <f>VLOOKUP(A597,PG_FORWARD_SETTLED__1[[order_id]:[Commission]],108,0)</f>
        <v>612.98400000000004</v>
      </c>
      <c r="D597" s="6">
        <f>VLOOKUP(A597,PG_FORWARD_SETTLED__1[[#All],[order_id]:[Tax_On_Commission]],109,0)</f>
        <v>14.674999999999999</v>
      </c>
      <c r="E597" s="6">
        <f>VLOOKUP(A597,PG_FORWARD_SETTLED__1[#All],110,0)</f>
        <v>76.7</v>
      </c>
      <c r="F597" s="6">
        <f>VLOOKUP(A597,PG_FORWARD_SETTLED__1[#All],111,0)</f>
        <v>452.46899999999999</v>
      </c>
      <c r="G597" s="6">
        <f>VLOOKUP(A597,PG_FORWARD_SETTLED__1[#All],112,0)</f>
        <v>2181.6309999999999</v>
      </c>
      <c r="H597" s="6">
        <f t="shared" si="85"/>
        <v>1729.1619999999998</v>
      </c>
      <c r="I597" s="6">
        <f t="shared" si="86"/>
        <v>704.35899999999992</v>
      </c>
      <c r="J597" s="6">
        <f>VLOOKUP(A597,PG_Reverse_Settled__1[#All],103,0)</f>
        <v>197.06</v>
      </c>
      <c r="K597" s="6">
        <f t="shared" si="89"/>
        <v>2455.3909999999996</v>
      </c>
      <c r="L597" s="7">
        <v>-273.75999999999976</v>
      </c>
      <c r="M597" s="6" t="s">
        <v>1479</v>
      </c>
      <c r="N597" s="6" t="str">
        <f>VLOOKUP(A597,Return!A:L,12,0)</f>
        <v>-</v>
      </c>
      <c r="O597" s="39">
        <v>45948.45416666667</v>
      </c>
    </row>
    <row r="598" spans="1:15" x14ac:dyDescent="0.3">
      <c r="A598" s="6">
        <v>8762765106</v>
      </c>
      <c r="B598" s="6">
        <f>VLOOKUP(A598,PG_FORWARD_SETTLED__1[[order_id]:[Customer_Paid]],107,0)</f>
        <v>2886</v>
      </c>
      <c r="C598" s="6">
        <f>VLOOKUP(A598,PG_FORWARD_SETTLED__1[[order_id]:[Commission]],108,0)</f>
        <v>612.98599999999999</v>
      </c>
      <c r="D598" s="6">
        <f>VLOOKUP(A598,PG_FORWARD_SETTLED__1[[#All],[order_id]:[Tax_On_Commission]],109,0)</f>
        <v>14.674999999999999</v>
      </c>
      <c r="E598" s="6">
        <f>VLOOKUP(A598,PG_FORWARD_SETTLED__1[#All],110,0)</f>
        <v>76.7</v>
      </c>
      <c r="F598" s="6">
        <f>VLOOKUP(A598,PG_FORWARD_SETTLED__1[#All],111,0)</f>
        <v>452.46899999999999</v>
      </c>
      <c r="G598" s="6">
        <f>VLOOKUP(A598,PG_FORWARD_SETTLED__1[#All],112,0)</f>
        <v>2181.6390000000001</v>
      </c>
      <c r="H598" s="6">
        <f t="shared" si="85"/>
        <v>1729.17</v>
      </c>
      <c r="I598" s="6">
        <f t="shared" si="86"/>
        <v>704.36099999999988</v>
      </c>
      <c r="J598" s="6">
        <f>VLOOKUP(A598,PG_Reverse_Settled__1[#All],103,0)</f>
        <v>132.16</v>
      </c>
      <c r="K598" s="6">
        <f t="shared" si="89"/>
        <v>2390.4989999999998</v>
      </c>
      <c r="L598" s="7">
        <v>-208.85999999999967</v>
      </c>
      <c r="M598" s="6" t="s">
        <v>1479</v>
      </c>
      <c r="N598" s="6" t="str">
        <f>VLOOKUP(A598,Return!A:L,12,0)</f>
        <v>-</v>
      </c>
      <c r="O598" s="39">
        <v>45949.477777777778</v>
      </c>
    </row>
    <row r="599" spans="1:15" x14ac:dyDescent="0.3">
      <c r="A599" s="6">
        <v>8755592484</v>
      </c>
      <c r="B599" s="6">
        <f>VLOOKUP(A599,PG_FORWARD_SETTLED__1[[order_id]:[Customer_Paid]],107,0)</f>
        <v>3203</v>
      </c>
      <c r="C599" s="6">
        <f>VLOOKUP(A599,PG_FORWARD_SETTLED__1[[order_id]:[Commission]],108,0)</f>
        <v>680.31700000000001</v>
      </c>
      <c r="D599" s="6">
        <f>VLOOKUP(A599,PG_FORWARD_SETTLED__1[[#All],[order_id]:[Tax_On_Commission]],109,0)</f>
        <v>16.285999999999998</v>
      </c>
      <c r="E599" s="6">
        <f>VLOOKUP(A599,PG_FORWARD_SETTLED__1[#All],110,0)</f>
        <v>71.98</v>
      </c>
      <c r="F599" s="6">
        <f>VLOOKUP(A599,PG_FORWARD_SETTLED__1[#All],111,0)</f>
        <v>502.16199999999998</v>
      </c>
      <c r="G599" s="6">
        <f>VLOOKUP(A599,PG_FORWARD_SETTLED__1[#All],112,0)</f>
        <v>2434.4169999999999</v>
      </c>
      <c r="H599" s="6">
        <f t="shared" si="85"/>
        <v>1932.2549999999999</v>
      </c>
      <c r="I599" s="6">
        <f t="shared" si="86"/>
        <v>768.58300000000008</v>
      </c>
      <c r="J599" s="6">
        <f>VLOOKUP(A599,PG_Reverse_Settled__1[#All],103,0)</f>
        <v>197.06</v>
      </c>
      <c r="K599" s="6">
        <f t="shared" si="89"/>
        <v>2703.4569999999999</v>
      </c>
      <c r="L599" s="7">
        <v>-269.03999999999996</v>
      </c>
      <c r="M599" s="6" t="s">
        <v>1479</v>
      </c>
      <c r="N599" s="6" t="str">
        <f>VLOOKUP(A599,Return!A:L,12,0)</f>
        <v>Size too big</v>
      </c>
      <c r="O599" s="39">
        <v>45944.813194444447</v>
      </c>
    </row>
    <row r="600" spans="1:15" x14ac:dyDescent="0.3">
      <c r="A600" s="6">
        <v>8756406253</v>
      </c>
      <c r="B600" s="6">
        <f>VLOOKUP(A600,PG_FORWARD_SETTLED__1[[order_id]:[Customer_Paid]],107,0)</f>
        <v>2244</v>
      </c>
      <c r="C600" s="6">
        <f>VLOOKUP(A600,PG_FORWARD_SETTLED__1[[order_id]:[Commission]],108,0)</f>
        <v>582.54200000000003</v>
      </c>
      <c r="D600" s="6">
        <f>VLOOKUP(A600,PG_FORWARD_SETTLED__1[[#All],[order_id]:[Tax_On_Commission]],109,0)</f>
        <v>12.823</v>
      </c>
      <c r="E600" s="6">
        <f>VLOOKUP(A600,PG_FORWARD_SETTLED__1[#All],110,0)</f>
        <v>76.7</v>
      </c>
      <c r="F600" s="6">
        <f>VLOOKUP(A600,PG_FORWARD_SETTLED__1[#All],111,0)</f>
        <v>117.54599999999999</v>
      </c>
      <c r="G600" s="6">
        <f>VLOOKUP(A600,PG_FORWARD_SETTLED__1[#All],112,0)</f>
        <v>1571.9349999999999</v>
      </c>
      <c r="H600" s="6">
        <f t="shared" si="85"/>
        <v>1454.3889999999999</v>
      </c>
      <c r="I600" s="6">
        <f t="shared" si="86"/>
        <v>672.06500000000005</v>
      </c>
      <c r="J600" s="6">
        <f>VLOOKUP(A600,PG_Reverse_Settled__1[#All],103,0)</f>
        <v>197.06</v>
      </c>
      <c r="K600" s="6">
        <f t="shared" si="89"/>
        <v>1845.6949999999999</v>
      </c>
      <c r="L600" s="7">
        <v>-273.76</v>
      </c>
      <c r="M600" s="6" t="s">
        <v>1479</v>
      </c>
      <c r="N600" s="6" t="str">
        <f>VLOOKUP(A600,Return!A:L,12,0)</f>
        <v>-</v>
      </c>
      <c r="O600" s="39">
        <v>45945.45416666667</v>
      </c>
    </row>
    <row r="601" spans="1:15" x14ac:dyDescent="0.3">
      <c r="A601" s="6">
        <v>8747106453</v>
      </c>
      <c r="B601" s="6">
        <f>VLOOKUP(A601,PG_FORWARD_SETTLED__1[[order_id]:[Customer_Paid]],107,0)</f>
        <v>2885.97</v>
      </c>
      <c r="C601" s="6">
        <f>VLOOKUP(A601,PG_FORWARD_SETTLED__1[[order_id]:[Commission]],108,0)</f>
        <v>612.98</v>
      </c>
      <c r="D601" s="6">
        <f>VLOOKUP(A601,PG_FORWARD_SETTLED__1[[#All],[order_id]:[Tax_On_Commission]],109,0)</f>
        <v>14.674999999999999</v>
      </c>
      <c r="E601" s="6">
        <f>VLOOKUP(A601,PG_FORWARD_SETTLED__1[#All],110,0)</f>
        <v>71.98</v>
      </c>
      <c r="F601" s="6">
        <f>VLOOKUP(A601,PG_FORWARD_SETTLED__1[#All],111,0)</f>
        <v>452.46899999999999</v>
      </c>
      <c r="G601" s="6">
        <f>VLOOKUP(A601,PG_FORWARD_SETTLED__1[#All],112,0)</f>
        <v>2186.3349999999996</v>
      </c>
      <c r="H601" s="6">
        <f t="shared" si="85"/>
        <v>1733.8659999999995</v>
      </c>
      <c r="I601" s="6">
        <f t="shared" si="86"/>
        <v>699.63500000000022</v>
      </c>
      <c r="J601" s="5">
        <v>0</v>
      </c>
      <c r="K601" s="6" t="s">
        <v>1480</v>
      </c>
      <c r="L601" s="8">
        <v>2186.3349999999996</v>
      </c>
      <c r="M601" s="6" t="s">
        <v>1478</v>
      </c>
      <c r="N601" s="6"/>
      <c r="O601" s="39">
        <v>45941.439583333333</v>
      </c>
    </row>
    <row r="602" spans="1:15" x14ac:dyDescent="0.3">
      <c r="A602" s="6">
        <v>8772752320</v>
      </c>
      <c r="B602" s="6">
        <f>VLOOKUP(A602,PG_FORWARD_SETTLED__1[[order_id]:[Customer_Paid]],107,0)</f>
        <v>3143</v>
      </c>
      <c r="C602" s="6">
        <f>VLOOKUP(A602,PG_FORWARD_SETTLED__1[[order_id]:[Commission]],108,0)</f>
        <v>667.57299999999998</v>
      </c>
      <c r="D602" s="6">
        <f>VLOOKUP(A602,PG_FORWARD_SETTLED__1[[#All],[order_id]:[Tax_On_Commission]],109,0)</f>
        <v>15.981999999999999</v>
      </c>
      <c r="E602" s="6">
        <f>VLOOKUP(A602,PG_FORWARD_SETTLED__1[#All],110,0)</f>
        <v>71.98</v>
      </c>
      <c r="F602" s="6">
        <f>VLOOKUP(A602,PG_FORWARD_SETTLED__1[#All],111,0)</f>
        <v>492.75799999999998</v>
      </c>
      <c r="G602" s="6">
        <f>VLOOKUP(A602,PG_FORWARD_SETTLED__1[#All],112,0)</f>
        <v>2387.4650000000001</v>
      </c>
      <c r="H602" s="6">
        <f t="shared" si="85"/>
        <v>1894.7070000000001</v>
      </c>
      <c r="I602" s="6">
        <f t="shared" si="86"/>
        <v>755.53499999999985</v>
      </c>
      <c r="J602" s="5">
        <v>0</v>
      </c>
      <c r="K602" s="6" t="s">
        <v>1480</v>
      </c>
      <c r="L602" s="8">
        <v>2387.4650000000001</v>
      </c>
      <c r="M602" s="6" t="s">
        <v>1478</v>
      </c>
      <c r="N602" s="6"/>
      <c r="O602" s="39">
        <v>45957.481249999997</v>
      </c>
    </row>
    <row r="603" spans="1:15" x14ac:dyDescent="0.3">
      <c r="A603" s="6">
        <v>8753634102</v>
      </c>
      <c r="B603" s="6">
        <f>VLOOKUP(A603,PG_FORWARD_SETTLED__1[[order_id]:[Customer_Paid]],107,0)</f>
        <v>4751</v>
      </c>
      <c r="C603" s="6">
        <f>VLOOKUP(A603,PG_FORWARD_SETTLED__1[[order_id]:[Commission]],108,0)</f>
        <v>1513.6690000000001</v>
      </c>
      <c r="D603" s="6">
        <f>VLOOKUP(A603,PG_FORWARD_SETTLED__1[[#All],[order_id]:[Tax_On_Commission]],109,0)</f>
        <v>24.157</v>
      </c>
      <c r="E603" s="6">
        <f>VLOOKUP(A603,PG_FORWARD_SETTLED__1[#All],110,0)</f>
        <v>71.98</v>
      </c>
      <c r="F603" s="6">
        <f>VLOOKUP(A603,PG_FORWARD_SETTLED__1[#All],111,0)</f>
        <v>744.86099999999999</v>
      </c>
      <c r="G603" s="6">
        <f>VLOOKUP(A603,PG_FORWARD_SETTLED__1[#All],112,0)</f>
        <v>3141.194</v>
      </c>
      <c r="H603" s="6">
        <f t="shared" si="85"/>
        <v>2396.3330000000001</v>
      </c>
      <c r="I603" s="6">
        <f t="shared" si="86"/>
        <v>1609.806</v>
      </c>
      <c r="J603" s="6">
        <f>VLOOKUP(A603,PG_Reverse_Settled__1[#All],103,0)</f>
        <v>132.16</v>
      </c>
      <c r="K603" s="6">
        <f t="shared" ref="K603:K604" si="90">G603+E603+J603</f>
        <v>3345.3339999999998</v>
      </c>
      <c r="L603" s="7">
        <v>-204.13999999999987</v>
      </c>
      <c r="M603" s="6" t="s">
        <v>1479</v>
      </c>
      <c r="N603" s="6" t="str">
        <f>VLOOKUP(A603,Return!A:L,12,0)</f>
        <v>Size too small</v>
      </c>
      <c r="O603" s="39">
        <v>45944.447916666664</v>
      </c>
    </row>
    <row r="604" spans="1:15" x14ac:dyDescent="0.3">
      <c r="A604" s="6">
        <v>8748401276</v>
      </c>
      <c r="B604" s="6">
        <f>VLOOKUP(A604,PG_FORWARD_SETTLED__1[[order_id]:[Customer_Paid]],107,0)</f>
        <v>2886</v>
      </c>
      <c r="C604" s="6">
        <f>VLOOKUP(A604,PG_FORWARD_SETTLED__1[[order_id]:[Commission]],108,0)</f>
        <v>612.98599999999999</v>
      </c>
      <c r="D604" s="6">
        <f>VLOOKUP(A604,PG_FORWARD_SETTLED__1[[#All],[order_id]:[Tax_On_Commission]],109,0)</f>
        <v>14.674999999999999</v>
      </c>
      <c r="E604" s="6">
        <f>VLOOKUP(A604,PG_FORWARD_SETTLED__1[#All],110,0)</f>
        <v>71.98</v>
      </c>
      <c r="F604" s="6">
        <f>VLOOKUP(A604,PG_FORWARD_SETTLED__1[#All],111,0)</f>
        <v>452.46899999999999</v>
      </c>
      <c r="G604" s="6">
        <f>VLOOKUP(A604,PG_FORWARD_SETTLED__1[#All],112,0)</f>
        <v>2186.3589999999999</v>
      </c>
      <c r="H604" s="6">
        <f t="shared" si="85"/>
        <v>1733.8899999999999</v>
      </c>
      <c r="I604" s="6">
        <f t="shared" si="86"/>
        <v>699.64100000000008</v>
      </c>
      <c r="J604" s="6">
        <f>VLOOKUP(A604,PG_Reverse_Settled__1[#All],103,0)</f>
        <v>197.06</v>
      </c>
      <c r="K604" s="6">
        <f t="shared" si="90"/>
        <v>2455.3989999999999</v>
      </c>
      <c r="L604" s="7">
        <v>-269.03999999999996</v>
      </c>
      <c r="M604" s="6" t="s">
        <v>1479</v>
      </c>
      <c r="N604" s="6" t="str">
        <f>VLOOKUP(A604,Return!A:L,12,0)</f>
        <v>I did not like the fit</v>
      </c>
      <c r="O604" s="39">
        <v>45941.755555555559</v>
      </c>
    </row>
    <row r="605" spans="1:15" x14ac:dyDescent="0.3">
      <c r="A605" s="6">
        <v>8766346361</v>
      </c>
      <c r="B605" s="6">
        <f>VLOOKUP(A605,PG_FORWARD_SETTLED__1[[order_id]:[Customer_Paid]],107,0)</f>
        <v>3779.01</v>
      </c>
      <c r="C605" s="6">
        <f>VLOOKUP(A605,PG_FORWARD_SETTLED__1[[order_id]:[Commission]],108,0)</f>
        <v>936.43899999999996</v>
      </c>
      <c r="D605" s="6">
        <f>VLOOKUP(A605,PG_FORWARD_SETTLED__1[[#All],[order_id]:[Tax_On_Commission]],109,0)</f>
        <v>19.216000000000001</v>
      </c>
      <c r="E605" s="6">
        <f>VLOOKUP(A605,PG_FORWARD_SETTLED__1[#All],110,0)</f>
        <v>71.98</v>
      </c>
      <c r="F605" s="6">
        <f>VLOOKUP(A605,PG_FORWARD_SETTLED__1[#All],111,0)</f>
        <v>592.47300000000007</v>
      </c>
      <c r="G605" s="6">
        <f>VLOOKUP(A605,PG_FORWARD_SETTLED__1[#All],112,0)</f>
        <v>2751.3750000000005</v>
      </c>
      <c r="H605" s="6">
        <f t="shared" si="85"/>
        <v>2158.9020000000005</v>
      </c>
      <c r="I605" s="6">
        <f t="shared" si="86"/>
        <v>1027.6349999999998</v>
      </c>
      <c r="J605" s="5">
        <v>0</v>
      </c>
      <c r="K605" s="6" t="s">
        <v>1480</v>
      </c>
      <c r="L605" s="8">
        <v>2751.3750000000005</v>
      </c>
      <c r="M605" s="6" t="s">
        <v>1478</v>
      </c>
      <c r="N605" s="6"/>
      <c r="O605" s="39">
        <v>45953.529861111114</v>
      </c>
    </row>
    <row r="606" spans="1:15" x14ac:dyDescent="0.3">
      <c r="A606" s="6">
        <v>8767910275</v>
      </c>
      <c r="B606" s="6">
        <f>VLOOKUP(A606,PG_FORWARD_SETTLED__1[[order_id]:[Customer_Paid]],107,0)</f>
        <v>3594</v>
      </c>
      <c r="C606" s="6">
        <f>VLOOKUP(A606,PG_FORWARD_SETTLED__1[[order_id]:[Commission]],108,0)</f>
        <v>933.00199999999995</v>
      </c>
      <c r="D606" s="6">
        <f>VLOOKUP(A606,PG_FORWARD_SETTLED__1[[#All],[order_id]:[Tax_On_Commission]],109,0)</f>
        <v>18.274999999999999</v>
      </c>
      <c r="E606" s="6">
        <f>VLOOKUP(A606,PG_FORWARD_SETTLED__1[#All],110,0)</f>
        <v>71.98</v>
      </c>
      <c r="F606" s="6">
        <f>VLOOKUP(A606,PG_FORWARD_SETTLED__1[#All],111,0)</f>
        <v>563.46900000000005</v>
      </c>
      <c r="G606" s="6">
        <f>VLOOKUP(A606,PG_FORWARD_SETTLED__1[#All],112,0)</f>
        <v>2570.7429999999999</v>
      </c>
      <c r="H606" s="6">
        <f t="shared" si="85"/>
        <v>2007.2739999999999</v>
      </c>
      <c r="I606" s="6">
        <f t="shared" si="86"/>
        <v>1023.2570000000001</v>
      </c>
      <c r="J606" s="5">
        <v>0</v>
      </c>
      <c r="K606" s="6" t="s">
        <v>1480</v>
      </c>
      <c r="L606" s="8">
        <v>2570.7429999999999</v>
      </c>
      <c r="M606" s="6" t="s">
        <v>1478</v>
      </c>
      <c r="N606" s="6"/>
      <c r="O606" s="39">
        <v>45954.439583333333</v>
      </c>
    </row>
    <row r="607" spans="1:15" x14ac:dyDescent="0.3">
      <c r="A607" s="6">
        <v>8750275615</v>
      </c>
      <c r="B607" s="6">
        <f>VLOOKUP(A607,PG_FORWARD_SETTLED__1[[order_id]:[Customer_Paid]],107,0)</f>
        <v>2526</v>
      </c>
      <c r="C607" s="6">
        <f>VLOOKUP(A607,PG_FORWARD_SETTLED__1[[order_id]:[Commission]],108,0)</f>
        <v>536.52200000000005</v>
      </c>
      <c r="D607" s="6">
        <f>VLOOKUP(A607,PG_FORWARD_SETTLED__1[[#All],[order_id]:[Tax_On_Commission]],109,0)</f>
        <v>14.435</v>
      </c>
      <c r="E607" s="6">
        <f>VLOOKUP(A607,PG_FORWARD_SETTLED__1[#All],110,0)</f>
        <v>71.98</v>
      </c>
      <c r="F607" s="6">
        <f>VLOOKUP(A607,PG_FORWARD_SETTLED__1[#All],111,0)</f>
        <v>132.31900000000002</v>
      </c>
      <c r="G607" s="6">
        <f>VLOOKUP(A607,PG_FORWARD_SETTLED__1[#All],112,0)</f>
        <v>1903.0630000000001</v>
      </c>
      <c r="H607" s="6">
        <f t="shared" si="85"/>
        <v>1770.7440000000001</v>
      </c>
      <c r="I607" s="6">
        <f t="shared" si="86"/>
        <v>622.9369999999999</v>
      </c>
      <c r="J607" s="6">
        <f>VLOOKUP(A607,PG_Reverse_Settled__1[#All],103,0)</f>
        <v>197.06</v>
      </c>
      <c r="K607" s="6">
        <f t="shared" ref="K607:K608" si="91">G607+E607+J607</f>
        <v>2172.1030000000001</v>
      </c>
      <c r="L607" s="7">
        <v>-269.03999999999996</v>
      </c>
      <c r="M607" s="6" t="s">
        <v>1479</v>
      </c>
      <c r="N607" s="6" t="str">
        <f>VLOOKUP(A607,Return!A:L,12,0)</f>
        <v>Size too big</v>
      </c>
      <c r="O607" s="39">
        <v>45942.500694444447</v>
      </c>
    </row>
    <row r="608" spans="1:15" x14ac:dyDescent="0.3">
      <c r="A608" s="6">
        <v>8769408604</v>
      </c>
      <c r="B608" s="6">
        <f>VLOOKUP(A608,PG_FORWARD_SETTLED__1[[order_id]:[Customer_Paid]],107,0)</f>
        <v>2548.9899999999998</v>
      </c>
      <c r="C608" s="6">
        <f>VLOOKUP(A608,PG_FORWARD_SETTLED__1[[order_id]:[Commission]],108,0)</f>
        <v>661.71799999999996</v>
      </c>
      <c r="D608" s="6">
        <f>VLOOKUP(A608,PG_FORWARD_SETTLED__1[[#All],[order_id]:[Tax_On_Commission]],109,0)</f>
        <v>14.565999999999999</v>
      </c>
      <c r="E608" s="6">
        <f>VLOOKUP(A608,PG_FORWARD_SETTLED__1[#All],110,0)</f>
        <v>71.98</v>
      </c>
      <c r="F608" s="6">
        <f>VLOOKUP(A608,PG_FORWARD_SETTLED__1[#All],111,0)</f>
        <v>133.518</v>
      </c>
      <c r="G608" s="6">
        <f>VLOOKUP(A608,PG_FORWARD_SETTLED__1[#All],112,0)</f>
        <v>1800.7259999999999</v>
      </c>
      <c r="H608" s="6">
        <f t="shared" si="85"/>
        <v>1667.2079999999999</v>
      </c>
      <c r="I608" s="6">
        <f t="shared" si="86"/>
        <v>748.2639999999999</v>
      </c>
      <c r="J608" s="6">
        <f>VLOOKUP(A608,PG_Reverse_Settled__1[#All],103,0)</f>
        <v>107.38</v>
      </c>
      <c r="K608" s="6">
        <f t="shared" si="91"/>
        <v>1980.0859999999998</v>
      </c>
      <c r="L608" s="7">
        <v>-179.3599999999999</v>
      </c>
      <c r="M608" s="6" t="s">
        <v>1479</v>
      </c>
      <c r="N608" s="6" t="str">
        <f>VLOOKUP(A608,Return!A:L,12,0)</f>
        <v>-</v>
      </c>
      <c r="O608" s="39">
        <v>45955.445138888892</v>
      </c>
    </row>
    <row r="609" spans="1:15" x14ac:dyDescent="0.3">
      <c r="A609" s="6">
        <v>8772189797</v>
      </c>
      <c r="B609" s="6">
        <f>VLOOKUP(A609,PG_FORWARD_SETTLED__1[[order_id]:[Customer_Paid]],107,0)</f>
        <v>3594</v>
      </c>
      <c r="C609" s="6">
        <f>VLOOKUP(A609,PG_FORWARD_SETTLED__1[[order_id]:[Commission]],108,0)</f>
        <v>933.00199999999995</v>
      </c>
      <c r="D609" s="6">
        <f>VLOOKUP(A609,PG_FORWARD_SETTLED__1[[#All],[order_id]:[Tax_On_Commission]],109,0)</f>
        <v>18.274999999999999</v>
      </c>
      <c r="E609" s="6">
        <f>VLOOKUP(A609,PG_FORWARD_SETTLED__1[#All],110,0)</f>
        <v>71.98</v>
      </c>
      <c r="F609" s="6">
        <f>VLOOKUP(A609,PG_FORWARD_SETTLED__1[#All],111,0)</f>
        <v>563.46900000000005</v>
      </c>
      <c r="G609" s="6">
        <f>VLOOKUP(A609,PG_FORWARD_SETTLED__1[#All],112,0)</f>
        <v>2570.7429999999999</v>
      </c>
      <c r="H609" s="6">
        <f t="shared" si="85"/>
        <v>2007.2739999999999</v>
      </c>
      <c r="I609" s="6">
        <f t="shared" si="86"/>
        <v>1023.2570000000001</v>
      </c>
      <c r="J609" s="5">
        <v>0</v>
      </c>
      <c r="K609" s="6" t="s">
        <v>1480</v>
      </c>
      <c r="L609" s="8">
        <v>2570.7429999999999</v>
      </c>
      <c r="M609" s="6" t="s">
        <v>1478</v>
      </c>
      <c r="N609" s="6"/>
      <c r="O609" s="39">
        <v>45957.479166666664</v>
      </c>
    </row>
    <row r="610" spans="1:15" x14ac:dyDescent="0.3">
      <c r="A610" s="6">
        <v>8761490418</v>
      </c>
      <c r="B610" s="6">
        <f>VLOOKUP(A610,PG_FORWARD_SETTLED__1[[order_id]:[Customer_Paid]],107,0)</f>
        <v>5398</v>
      </c>
      <c r="C610" s="6">
        <f>VLOOKUP(A610,PG_FORWARD_SETTLED__1[[order_id]:[Commission]],108,0)</f>
        <v>1528.7139999999999</v>
      </c>
      <c r="D610" s="6">
        <f>VLOOKUP(A610,PG_FORWARD_SETTLED__1[[#All],[order_id]:[Tax_On_Commission]],109,0)</f>
        <v>27.448</v>
      </c>
      <c r="E610" s="6">
        <f>VLOOKUP(A610,PG_FORWARD_SETTLED__1[#All],110,0)</f>
        <v>76.7</v>
      </c>
      <c r="F610" s="6">
        <f>VLOOKUP(A610,PG_FORWARD_SETTLED__1[#All],111,0)</f>
        <v>846.29300000000001</v>
      </c>
      <c r="G610" s="6">
        <f>VLOOKUP(A610,PG_FORWARD_SETTLED__1[#All],112,0)</f>
        <v>3765.1380000000004</v>
      </c>
      <c r="H610" s="6">
        <f t="shared" si="85"/>
        <v>2918.8450000000003</v>
      </c>
      <c r="I610" s="6">
        <f t="shared" si="86"/>
        <v>1632.8619999999996</v>
      </c>
      <c r="J610" s="6">
        <f>VLOOKUP(A610,PG_Reverse_Settled__1[#All],103,0)</f>
        <v>197.06</v>
      </c>
      <c r="K610" s="6">
        <f>G610+E610+J610</f>
        <v>4038.8980000000001</v>
      </c>
      <c r="L610" s="7">
        <v>-273.75999999999976</v>
      </c>
      <c r="M610" s="6" t="s">
        <v>1479</v>
      </c>
      <c r="N610" s="6" t="str">
        <f>VLOOKUP(A610,Return!A:L,12,0)</f>
        <v>-</v>
      </c>
      <c r="O610" s="39">
        <v>45948.45416666667</v>
      </c>
    </row>
    <row r="611" spans="1:15" x14ac:dyDescent="0.3">
      <c r="A611" s="6">
        <v>8769754369</v>
      </c>
      <c r="B611" s="6">
        <f>VLOOKUP(A611,PG_FORWARD_SETTLED__1[[order_id]:[Customer_Paid]],107,0)</f>
        <v>3194</v>
      </c>
      <c r="C611" s="6">
        <f>VLOOKUP(A611,PG_FORWARD_SETTLED__1[[order_id]:[Commission]],108,0)</f>
        <v>791.47299999999996</v>
      </c>
      <c r="D611" s="6">
        <f>VLOOKUP(A611,PG_FORWARD_SETTLED__1[[#All],[order_id]:[Tax_On_Commission]],109,0)</f>
        <v>16.241</v>
      </c>
      <c r="E611" s="6">
        <f>VLOOKUP(A611,PG_FORWARD_SETTLED__1[#All],110,0)</f>
        <v>71.98</v>
      </c>
      <c r="F611" s="6">
        <f>VLOOKUP(A611,PG_FORWARD_SETTLED__1[#All],111,0)</f>
        <v>500.75400000000002</v>
      </c>
      <c r="G611" s="6">
        <f>VLOOKUP(A611,PG_FORWARD_SETTLED__1[#All],112,0)</f>
        <v>2314.306</v>
      </c>
      <c r="H611" s="6">
        <f t="shared" si="85"/>
        <v>1813.5520000000001</v>
      </c>
      <c r="I611" s="6">
        <f t="shared" si="86"/>
        <v>879.69399999999996</v>
      </c>
      <c r="J611" s="5">
        <v>0</v>
      </c>
      <c r="K611" s="6" t="s">
        <v>1480</v>
      </c>
      <c r="L611" s="8">
        <v>2314.306</v>
      </c>
      <c r="M611" s="6" t="s">
        <v>1478</v>
      </c>
      <c r="N611" s="6"/>
      <c r="O611" s="39">
        <v>45955.444444444445</v>
      </c>
    </row>
    <row r="612" spans="1:15" x14ac:dyDescent="0.3">
      <c r="A612" s="6">
        <v>8764783726</v>
      </c>
      <c r="B612" s="6">
        <f>VLOOKUP(A612,PG_FORWARD_SETTLED__1[[order_id]:[Customer_Paid]],107,0)</f>
        <v>1012</v>
      </c>
      <c r="C612" s="6">
        <f>VLOOKUP(A612,PG_FORWARD_SETTLED__1[[order_id]:[Commission]],108,0)</f>
        <v>250.774</v>
      </c>
      <c r="D612" s="6">
        <f>VLOOKUP(A612,PG_FORWARD_SETTLED__1[[#All],[order_id]:[Tax_On_Commission]],109,0)</f>
        <v>5.7829999999999995</v>
      </c>
      <c r="E612" s="6">
        <f>VLOOKUP(A612,PG_FORWARD_SETTLED__1[#All],110,0)</f>
        <v>53.1</v>
      </c>
      <c r="F612" s="6">
        <f>VLOOKUP(A612,PG_FORWARD_SETTLED__1[#All],111,0)</f>
        <v>53.019000000000005</v>
      </c>
      <c r="G612" s="6">
        <f>VLOOKUP(A612,PG_FORWARD_SETTLED__1[#All],112,0)</f>
        <v>702.34299999999996</v>
      </c>
      <c r="H612" s="6">
        <f t="shared" si="85"/>
        <v>649.32399999999996</v>
      </c>
      <c r="I612" s="6">
        <f t="shared" si="86"/>
        <v>309.65700000000004</v>
      </c>
      <c r="J612" s="5">
        <v>0</v>
      </c>
      <c r="K612" s="6" t="s">
        <v>1480</v>
      </c>
      <c r="L612" s="8">
        <v>702.34299999999996</v>
      </c>
      <c r="M612" s="6" t="s">
        <v>1478</v>
      </c>
      <c r="N612" s="6"/>
      <c r="O612" s="39">
        <v>45953.529861111114</v>
      </c>
    </row>
    <row r="613" spans="1:15" x14ac:dyDescent="0.3">
      <c r="A613" s="6">
        <v>8765461391</v>
      </c>
      <c r="B613" s="6">
        <f>VLOOKUP(A613,PG_FORWARD_SETTLED__1[[order_id]:[Customer_Paid]],107,0)</f>
        <v>4751</v>
      </c>
      <c r="C613" s="6">
        <f>VLOOKUP(A613,PG_FORWARD_SETTLED__1[[order_id]:[Commission]],108,0)</f>
        <v>1513.6690000000001</v>
      </c>
      <c r="D613" s="6">
        <f>VLOOKUP(A613,PG_FORWARD_SETTLED__1[[#All],[order_id]:[Tax_On_Commission]],109,0)</f>
        <v>24.157</v>
      </c>
      <c r="E613" s="6">
        <f>VLOOKUP(A613,PG_FORWARD_SETTLED__1[#All],110,0)</f>
        <v>71.98</v>
      </c>
      <c r="F613" s="6">
        <f>VLOOKUP(A613,PG_FORWARD_SETTLED__1[#All],111,0)</f>
        <v>744.87099999999998</v>
      </c>
      <c r="G613" s="6">
        <f>VLOOKUP(A613,PG_FORWARD_SETTLED__1[#All],112,0)</f>
        <v>3141.194</v>
      </c>
      <c r="H613" s="6">
        <f t="shared" si="85"/>
        <v>2396.3229999999999</v>
      </c>
      <c r="I613" s="6">
        <f t="shared" si="86"/>
        <v>1609.806</v>
      </c>
      <c r="J613" s="6">
        <f>VLOOKUP(A613,PG_Reverse_Settled__1[#All],103,0)</f>
        <v>132.16</v>
      </c>
      <c r="K613" s="6">
        <f t="shared" ref="K613:K615" si="92">G613+E613+J613</f>
        <v>3345.3339999999998</v>
      </c>
      <c r="L613" s="7">
        <v>-204.13999999999987</v>
      </c>
      <c r="M613" s="6" t="s">
        <v>1479</v>
      </c>
      <c r="N613" s="6" t="str">
        <f>VLOOKUP(A613,Return!A:L,12,0)</f>
        <v>-</v>
      </c>
      <c r="O613" s="39">
        <v>45953.529861111114</v>
      </c>
    </row>
    <row r="614" spans="1:15" x14ac:dyDescent="0.3">
      <c r="A614" s="6">
        <v>8757832611</v>
      </c>
      <c r="B614" s="6">
        <f>VLOOKUP(A614,PG_FORWARD_SETTLED__1[[order_id]:[Customer_Paid]],107,0)</f>
        <v>2396</v>
      </c>
      <c r="C614" s="6">
        <f>VLOOKUP(A614,PG_FORWARD_SETTLED__1[[order_id]:[Commission]],108,0)</f>
        <v>622.00199999999995</v>
      </c>
      <c r="D614" s="6">
        <f>VLOOKUP(A614,PG_FORWARD_SETTLED__1[[#All],[order_id]:[Tax_On_Commission]],109,0)</f>
        <v>13.692</v>
      </c>
      <c r="E614" s="6">
        <f>VLOOKUP(A614,PG_FORWARD_SETTLED__1[#All],110,0)</f>
        <v>76.7</v>
      </c>
      <c r="F614" s="6">
        <f>VLOOKUP(A614,PG_FORWARD_SETTLED__1[#All],111,0)</f>
        <v>125.50999999999999</v>
      </c>
      <c r="G614" s="6">
        <f>VLOOKUP(A614,PG_FORWARD_SETTLED__1[#All],112,0)</f>
        <v>1683.606</v>
      </c>
      <c r="H614" s="6">
        <f t="shared" si="85"/>
        <v>1558.096</v>
      </c>
      <c r="I614" s="6">
        <f t="shared" si="86"/>
        <v>712.39400000000001</v>
      </c>
      <c r="J614" s="6">
        <f>VLOOKUP(A614,PG_Reverse_Settled__1[#All],103,0)</f>
        <v>197.06</v>
      </c>
      <c r="K614" s="6">
        <f t="shared" si="92"/>
        <v>1957.366</v>
      </c>
      <c r="L614" s="7">
        <v>-273.76</v>
      </c>
      <c r="M614" s="6" t="s">
        <v>1479</v>
      </c>
      <c r="N614" s="6" t="str">
        <f>VLOOKUP(A614,Return!A:L,12,0)</f>
        <v>Received a poor quality product</v>
      </c>
      <c r="O614" s="39">
        <v>45946.456944444442</v>
      </c>
    </row>
    <row r="615" spans="1:15" x14ac:dyDescent="0.3">
      <c r="A615" s="6">
        <v>8767677299</v>
      </c>
      <c r="B615" s="6">
        <f>VLOOKUP(A615,PG_FORWARD_SETTLED__1[[order_id]:[Customer_Paid]],107,0)</f>
        <v>2150</v>
      </c>
      <c r="C615" s="6">
        <f>VLOOKUP(A615,PG_FORWARD_SETTLED__1[[order_id]:[Commission]],108,0)</f>
        <v>684.99</v>
      </c>
      <c r="D615" s="6">
        <f>VLOOKUP(A615,PG_FORWARD_SETTLED__1[[#All],[order_id]:[Tax_On_Commission]],109,0)</f>
        <v>12.286</v>
      </c>
      <c r="E615" s="6">
        <f>VLOOKUP(A615,PG_FORWARD_SETTLED__1[#All],110,0)</f>
        <v>71.98</v>
      </c>
      <c r="F615" s="6">
        <f>VLOOKUP(A615,PG_FORWARD_SETTLED__1[#All],111,0)</f>
        <v>112.61799999999999</v>
      </c>
      <c r="G615" s="6">
        <f>VLOOKUP(A615,PG_FORWARD_SETTLED__1[#All],112,0)</f>
        <v>1380.7439999999999</v>
      </c>
      <c r="H615" s="6">
        <f t="shared" si="85"/>
        <v>1268.126</v>
      </c>
      <c r="I615" s="6">
        <f t="shared" si="86"/>
        <v>769.25600000000009</v>
      </c>
      <c r="J615" s="6">
        <f>VLOOKUP(A615,PG_Reverse_Settled__1[#All],103,0)</f>
        <v>132.16</v>
      </c>
      <c r="K615" s="6">
        <f t="shared" si="92"/>
        <v>1584.884</v>
      </c>
      <c r="L615" s="7">
        <v>-204.1400000000001</v>
      </c>
      <c r="M615" s="6" t="s">
        <v>1479</v>
      </c>
      <c r="N615" s="6" t="str">
        <f>VLOOKUP(A615,Return!A:L,12,0)</f>
        <v>-</v>
      </c>
      <c r="O615" s="39">
        <v>45953.531944444447</v>
      </c>
    </row>
    <row r="616" spans="1:15" x14ac:dyDescent="0.3">
      <c r="A616" s="6">
        <v>8768463331</v>
      </c>
      <c r="B616" s="6">
        <f>VLOOKUP(A616,PG_FORWARD_SETTLED__1[[order_id]:[Customer_Paid]],107,0)</f>
        <v>2198</v>
      </c>
      <c r="C616" s="6">
        <f>VLOOKUP(A616,PG_FORWARD_SETTLED__1[[order_id]:[Commission]],108,0)</f>
        <v>570.601</v>
      </c>
      <c r="D616" s="6">
        <f>VLOOKUP(A616,PG_FORWARD_SETTLED__1[[#All],[order_id]:[Tax_On_Commission]],109,0)</f>
        <v>12.56</v>
      </c>
      <c r="E616" s="6">
        <f>VLOOKUP(A616,PG_FORWARD_SETTLED__1[#All],110,0)</f>
        <v>71.98</v>
      </c>
      <c r="F616" s="6">
        <f>VLOOKUP(A616,PG_FORWARD_SETTLED__1[#All],111,0)</f>
        <v>115.137</v>
      </c>
      <c r="G616" s="6">
        <f>VLOOKUP(A616,PG_FORWARD_SETTLED__1[#All],112,0)</f>
        <v>1542.8589999999999</v>
      </c>
      <c r="H616" s="6">
        <f t="shared" si="85"/>
        <v>1427.722</v>
      </c>
      <c r="I616" s="6">
        <f t="shared" si="86"/>
        <v>655.14100000000008</v>
      </c>
      <c r="J616" s="5">
        <v>0</v>
      </c>
      <c r="K616" s="6" t="s">
        <v>1480</v>
      </c>
      <c r="L616" s="8">
        <v>1542.8589999999999</v>
      </c>
      <c r="M616" s="6" t="s">
        <v>1478</v>
      </c>
      <c r="N616" s="6"/>
      <c r="O616" s="39">
        <v>45954.439583333333</v>
      </c>
    </row>
    <row r="617" spans="1:15" x14ac:dyDescent="0.3">
      <c r="A617" s="6">
        <v>8760671701</v>
      </c>
      <c r="B617" s="6">
        <f>VLOOKUP(A617,PG_FORWARD_SETTLED__1[[order_id]:[Customer_Paid]],107,0)</f>
        <v>2410</v>
      </c>
      <c r="C617" s="6">
        <f>VLOOKUP(A617,PG_FORWARD_SETTLED__1[[order_id]:[Commission]],108,0)</f>
        <v>597.19799999999998</v>
      </c>
      <c r="D617" s="6">
        <f>VLOOKUP(A617,PG_FORWARD_SETTLED__1[[#All],[order_id]:[Tax_On_Commission]],109,0)</f>
        <v>13.771000000000001</v>
      </c>
      <c r="E617" s="6">
        <f>VLOOKUP(A617,PG_FORWARD_SETTLED__1[#All],110,0)</f>
        <v>76.7</v>
      </c>
      <c r="F617" s="6">
        <f>VLOOKUP(A617,PG_FORWARD_SETTLED__1[#All],111,0)</f>
        <v>126.236</v>
      </c>
      <c r="G617" s="6">
        <f>VLOOKUP(A617,PG_FORWARD_SETTLED__1[#All],112,0)</f>
        <v>1722.3310000000001</v>
      </c>
      <c r="H617" s="6">
        <f t="shared" si="85"/>
        <v>1596.095</v>
      </c>
      <c r="I617" s="6">
        <f t="shared" si="86"/>
        <v>687.66899999999987</v>
      </c>
      <c r="J617" s="6">
        <f>VLOOKUP(A617,PG_Reverse_Settled__1[#All],103,0)</f>
        <v>132.16</v>
      </c>
      <c r="K617" s="6">
        <f>G617+E617+J617</f>
        <v>1931.1910000000003</v>
      </c>
      <c r="L617" s="7">
        <v>-208.86000000000013</v>
      </c>
      <c r="M617" s="6" t="s">
        <v>1479</v>
      </c>
      <c r="N617" s="6" t="str">
        <f>VLOOKUP(A617,Return!A:L,12,0)</f>
        <v>-</v>
      </c>
      <c r="O617" s="39">
        <v>45947.790972222225</v>
      </c>
    </row>
    <row r="618" spans="1:15" x14ac:dyDescent="0.3">
      <c r="A618" s="6">
        <v>8756228885</v>
      </c>
      <c r="B618" s="6">
        <f>VLOOKUP(A618,PG_FORWARD_SETTLED__1[[order_id]:[Customer_Paid]],107,0)</f>
        <v>3169</v>
      </c>
      <c r="C618" s="6">
        <f>VLOOKUP(A618,PG_FORWARD_SETTLED__1[[order_id]:[Commission]],108,0)</f>
        <v>785.27800000000002</v>
      </c>
      <c r="D618" s="6">
        <f>VLOOKUP(A618,PG_FORWARD_SETTLED__1[[#All],[order_id]:[Tax_On_Commission]],109,0)</f>
        <v>16.114000000000001</v>
      </c>
      <c r="E618" s="6">
        <f>VLOOKUP(A618,PG_FORWARD_SETTLED__1[#All],110,0)</f>
        <v>76.7</v>
      </c>
      <c r="F618" s="6">
        <f>VLOOKUP(A618,PG_FORWARD_SETTLED__1[#All],111,0)</f>
        <v>496.83800000000002</v>
      </c>
      <c r="G618" s="6">
        <f>VLOOKUP(A618,PG_FORWARD_SETTLED__1[#All],112,0)</f>
        <v>2290.9079999999999</v>
      </c>
      <c r="H618" s="6">
        <f t="shared" si="85"/>
        <v>1794.07</v>
      </c>
      <c r="I618" s="6">
        <f t="shared" si="86"/>
        <v>878.0920000000001</v>
      </c>
      <c r="J618" s="5">
        <v>0</v>
      </c>
      <c r="K618" s="6" t="s">
        <v>1480</v>
      </c>
      <c r="L618" s="8">
        <v>2290.9079999999999</v>
      </c>
      <c r="M618" s="6" t="s">
        <v>1478</v>
      </c>
      <c r="N618" s="6"/>
      <c r="O618" s="39">
        <v>45945.45416666667</v>
      </c>
    </row>
    <row r="619" spans="1:15" x14ac:dyDescent="0.3">
      <c r="A619" s="6">
        <v>8757464040</v>
      </c>
      <c r="B619" s="6">
        <f>VLOOKUP(A619,PG_FORWARD_SETTLED__1[[order_id]:[Customer_Paid]],107,0)</f>
        <v>3102</v>
      </c>
      <c r="C619" s="6">
        <f>VLOOKUP(A619,PG_FORWARD_SETTLED__1[[order_id]:[Commission]],108,0)</f>
        <v>805.279</v>
      </c>
      <c r="D619" s="6">
        <f>VLOOKUP(A619,PG_FORWARD_SETTLED__1[[#All],[order_id]:[Tax_On_Commission]],109,0)</f>
        <v>15.773</v>
      </c>
      <c r="E619" s="6">
        <f>VLOOKUP(A619,PG_FORWARD_SETTLED__1[#All],110,0)</f>
        <v>76.7</v>
      </c>
      <c r="F619" s="6">
        <f>VLOOKUP(A619,PG_FORWARD_SETTLED__1[#All],111,0)</f>
        <v>486.334</v>
      </c>
      <c r="G619" s="6">
        <f>VLOOKUP(A619,PG_FORWARD_SETTLED__1[#All],112,0)</f>
        <v>2204.248</v>
      </c>
      <c r="H619" s="6">
        <f t="shared" si="85"/>
        <v>1717.914</v>
      </c>
      <c r="I619" s="6">
        <f t="shared" si="86"/>
        <v>897.75199999999995</v>
      </c>
      <c r="J619" s="5">
        <v>0</v>
      </c>
      <c r="K619" s="6" t="s">
        <v>1480</v>
      </c>
      <c r="L619" s="8">
        <v>2204.248</v>
      </c>
      <c r="M619" s="6" t="s">
        <v>1478</v>
      </c>
      <c r="N619" s="6"/>
      <c r="O619" s="39">
        <v>45946.456944444442</v>
      </c>
    </row>
    <row r="620" spans="1:15" x14ac:dyDescent="0.3">
      <c r="A620" s="6">
        <v>8768840372</v>
      </c>
      <c r="B620" s="6">
        <f>VLOOKUP(A620,PG_FORWARD_SETTLED__1[[order_id]:[Customer_Paid]],107,0)</f>
        <v>3629</v>
      </c>
      <c r="C620" s="6">
        <f>VLOOKUP(A620,PG_FORWARD_SETTLED__1[[order_id]:[Commission]],108,0)</f>
        <v>1156.1990000000001</v>
      </c>
      <c r="D620" s="6">
        <f>VLOOKUP(A620,PG_FORWARD_SETTLED__1[[#All],[order_id]:[Tax_On_Commission]],109,0)</f>
        <v>18.452000000000002</v>
      </c>
      <c r="E620" s="6">
        <f>VLOOKUP(A620,PG_FORWARD_SETTLED__1[#All],110,0)</f>
        <v>71.98</v>
      </c>
      <c r="F620" s="6">
        <f>VLOOKUP(A620,PG_FORWARD_SETTLED__1[#All],111,0)</f>
        <v>568.95699999999999</v>
      </c>
      <c r="G620" s="6">
        <f>VLOOKUP(A620,PG_FORWARD_SETTLED__1[#All],112,0)</f>
        <v>2382.3689999999997</v>
      </c>
      <c r="H620" s="6">
        <f t="shared" si="85"/>
        <v>1813.4119999999998</v>
      </c>
      <c r="I620" s="6">
        <f t="shared" si="86"/>
        <v>1246.6310000000003</v>
      </c>
      <c r="J620" s="5">
        <v>0</v>
      </c>
      <c r="K620" s="6" t="s">
        <v>1480</v>
      </c>
      <c r="L620" s="8">
        <v>2382.3689999999997</v>
      </c>
      <c r="M620" s="6" t="s">
        <v>1478</v>
      </c>
      <c r="N620" s="6"/>
      <c r="O620" s="39">
        <v>45954.774305555555</v>
      </c>
    </row>
    <row r="621" spans="1:15" x14ac:dyDescent="0.3">
      <c r="A621" s="6">
        <v>8766466372</v>
      </c>
      <c r="B621" s="6">
        <f>VLOOKUP(A621,PG_FORWARD_SETTLED__1[[order_id]:[Customer_Paid]],107,0)</f>
        <v>2410</v>
      </c>
      <c r="C621" s="6">
        <f>VLOOKUP(A621,PG_FORWARD_SETTLED__1[[order_id]:[Commission]],108,0)</f>
        <v>597.19799999999998</v>
      </c>
      <c r="D621" s="6">
        <f>VLOOKUP(A621,PG_FORWARD_SETTLED__1[[#All],[order_id]:[Tax_On_Commission]],109,0)</f>
        <v>13.771000000000001</v>
      </c>
      <c r="E621" s="6">
        <f>VLOOKUP(A621,PG_FORWARD_SETTLED__1[#All],110,0)</f>
        <v>71.98</v>
      </c>
      <c r="F621" s="6">
        <f>VLOOKUP(A621,PG_FORWARD_SETTLED__1[#All],111,0)</f>
        <v>126.236</v>
      </c>
      <c r="G621" s="6">
        <f>VLOOKUP(A621,PG_FORWARD_SETTLED__1[#All],112,0)</f>
        <v>1727.0510000000002</v>
      </c>
      <c r="H621" s="6">
        <f t="shared" si="85"/>
        <v>1600.8150000000001</v>
      </c>
      <c r="I621" s="6">
        <f t="shared" si="86"/>
        <v>682.94899999999984</v>
      </c>
      <c r="J621" s="5">
        <v>0</v>
      </c>
      <c r="K621" s="6" t="s">
        <v>1480</v>
      </c>
      <c r="L621" s="8">
        <v>1727.0510000000002</v>
      </c>
      <c r="M621" s="6" t="s">
        <v>1478</v>
      </c>
      <c r="N621" s="6"/>
      <c r="O621" s="39">
        <v>45953.529861111114</v>
      </c>
    </row>
    <row r="622" spans="1:15" x14ac:dyDescent="0.3">
      <c r="A622" s="6">
        <v>8760314925</v>
      </c>
      <c r="B622" s="6">
        <f>VLOOKUP(A622,PG_FORWARD_SETTLED__1[[order_id]:[Customer_Paid]],107,0)</f>
        <v>2731</v>
      </c>
      <c r="C622" s="6">
        <f>VLOOKUP(A622,PG_FORWARD_SETTLED__1[[order_id]:[Commission]],108,0)</f>
        <v>580.06399999999996</v>
      </c>
      <c r="D622" s="6">
        <f>VLOOKUP(A622,PG_FORWARD_SETTLED__1[[#All],[order_id]:[Tax_On_Commission]],109,0)</f>
        <v>13.885999999999999</v>
      </c>
      <c r="E622" s="6">
        <f>VLOOKUP(A622,PG_FORWARD_SETTLED__1[#All],110,0)</f>
        <v>76.7</v>
      </c>
      <c r="F622" s="6">
        <f>VLOOKUP(A622,PG_FORWARD_SETTLED__1[#All],111,0)</f>
        <v>428.16199999999998</v>
      </c>
      <c r="G622" s="6">
        <f>VLOOKUP(A622,PG_FORWARD_SETTLED__1[#All],112,0)</f>
        <v>2060.3500000000004</v>
      </c>
      <c r="H622" s="6">
        <f t="shared" si="85"/>
        <v>1632.1880000000003</v>
      </c>
      <c r="I622" s="6">
        <f t="shared" si="86"/>
        <v>670.64999999999964</v>
      </c>
      <c r="J622" s="5">
        <v>0</v>
      </c>
      <c r="K622" s="6" t="s">
        <v>1480</v>
      </c>
      <c r="L622" s="8">
        <v>2060.3500000000004</v>
      </c>
      <c r="M622" s="6" t="s">
        <v>1478</v>
      </c>
      <c r="N622" s="6"/>
      <c r="O622" s="39">
        <v>45947.545138888891</v>
      </c>
    </row>
    <row r="623" spans="1:15" x14ac:dyDescent="0.3">
      <c r="A623" s="6">
        <v>8761139333</v>
      </c>
      <c r="B623" s="6">
        <f>VLOOKUP(A623,PG_FORWARD_SETTLED__1[[order_id]:[Customer_Paid]],107,0)</f>
        <v>3194</v>
      </c>
      <c r="C623" s="6">
        <f>VLOOKUP(A623,PG_FORWARD_SETTLED__1[[order_id]:[Commission]],108,0)</f>
        <v>791.47299999999996</v>
      </c>
      <c r="D623" s="6">
        <f>VLOOKUP(A623,PG_FORWARD_SETTLED__1[[#All],[order_id]:[Tax_On_Commission]],109,0)</f>
        <v>16.241</v>
      </c>
      <c r="E623" s="6">
        <f>VLOOKUP(A623,PG_FORWARD_SETTLED__1[#All],110,0)</f>
        <v>76.7</v>
      </c>
      <c r="F623" s="6">
        <f>VLOOKUP(A623,PG_FORWARD_SETTLED__1[#All],111,0)</f>
        <v>500.75400000000002</v>
      </c>
      <c r="G623" s="6">
        <f>VLOOKUP(A623,PG_FORWARD_SETTLED__1[#All],112,0)</f>
        <v>2309.5860000000002</v>
      </c>
      <c r="H623" s="6">
        <f t="shared" si="85"/>
        <v>1808.8320000000003</v>
      </c>
      <c r="I623" s="6">
        <f t="shared" si="86"/>
        <v>884.41399999999976</v>
      </c>
      <c r="J623" s="5">
        <v>0</v>
      </c>
      <c r="K623" s="6" t="s">
        <v>1480</v>
      </c>
      <c r="L623" s="8">
        <v>2309.5860000000002</v>
      </c>
      <c r="M623" s="6" t="s">
        <v>1478</v>
      </c>
      <c r="N623" s="6"/>
      <c r="O623" s="39">
        <v>45948.45416666667</v>
      </c>
    </row>
    <row r="624" spans="1:15" x14ac:dyDescent="0.3">
      <c r="A624" s="6">
        <v>8754768241</v>
      </c>
      <c r="B624" s="6">
        <f>VLOOKUP(A624,PG_FORWARD_SETTLED__1[[order_id]:[Customer_Paid]],107,0)</f>
        <v>2973</v>
      </c>
      <c r="C624" s="6">
        <f>VLOOKUP(A624,PG_FORWARD_SETTLED__1[[order_id]:[Commission]],108,0)</f>
        <v>736.71</v>
      </c>
      <c r="D624" s="6">
        <f>VLOOKUP(A624,PG_FORWARD_SETTLED__1[[#All],[order_id]:[Tax_On_Commission]],109,0)</f>
        <v>15.116999999999999</v>
      </c>
      <c r="E624" s="6">
        <f>VLOOKUP(A624,PG_FORWARD_SETTLED__1[#All],110,0)</f>
        <v>71.98</v>
      </c>
      <c r="F624" s="6">
        <f>VLOOKUP(A624,PG_FORWARD_SETTLED__1[#All],111,0)</f>
        <v>466.11699999999996</v>
      </c>
      <c r="G624" s="6">
        <f>VLOOKUP(A624,PG_FORWARD_SETTLED__1[#All],112,0)</f>
        <v>2149.1929999999998</v>
      </c>
      <c r="H624" s="6">
        <f t="shared" si="85"/>
        <v>1683.0759999999998</v>
      </c>
      <c r="I624" s="6">
        <f t="shared" si="86"/>
        <v>823.80700000000024</v>
      </c>
      <c r="J624" s="5">
        <v>0</v>
      </c>
      <c r="K624" s="6" t="s">
        <v>1480</v>
      </c>
      <c r="L624" s="8">
        <v>2149.1929999999998</v>
      </c>
      <c r="M624" s="6" t="s">
        <v>1478</v>
      </c>
      <c r="N624" s="6"/>
      <c r="O624" s="39">
        <v>45944.549305555556</v>
      </c>
    </row>
    <row r="625" spans="1:15" x14ac:dyDescent="0.3">
      <c r="A625" s="6">
        <v>8755502025</v>
      </c>
      <c r="B625" s="6">
        <f>VLOOKUP(A625,PG_FORWARD_SETTLED__1[[order_id]:[Customer_Paid]],107,0)</f>
        <v>1012</v>
      </c>
      <c r="C625" s="6">
        <f>VLOOKUP(A625,PG_FORWARD_SETTLED__1[[order_id]:[Commission]],108,0)</f>
        <v>250.774</v>
      </c>
      <c r="D625" s="6">
        <f>VLOOKUP(A625,PG_FORWARD_SETTLED__1[[#All],[order_id]:[Tax_On_Commission]],109,0)</f>
        <v>5.7829999999999995</v>
      </c>
      <c r="E625" s="6">
        <f>VLOOKUP(A625,PG_FORWARD_SETTLED__1[#All],110,0)</f>
        <v>53.1</v>
      </c>
      <c r="F625" s="6">
        <f>VLOOKUP(A625,PG_FORWARD_SETTLED__1[#All],111,0)</f>
        <v>53.009</v>
      </c>
      <c r="G625" s="6">
        <f>VLOOKUP(A625,PG_FORWARD_SETTLED__1[#All],112,0)</f>
        <v>702.34299999999996</v>
      </c>
      <c r="H625" s="6">
        <f t="shared" si="85"/>
        <v>649.33399999999995</v>
      </c>
      <c r="I625" s="6">
        <f t="shared" si="86"/>
        <v>309.65700000000004</v>
      </c>
      <c r="J625" s="6">
        <f>VLOOKUP(A625,PG_Reverse_Settled__1[#All],103,0)</f>
        <v>132.16</v>
      </c>
      <c r="K625" s="6">
        <f t="shared" ref="K625:K628" si="93">G625+E625+J625</f>
        <v>887.60299999999995</v>
      </c>
      <c r="L625" s="7">
        <v>-185.26</v>
      </c>
      <c r="M625" s="6" t="s">
        <v>1479</v>
      </c>
      <c r="N625" s="6" t="str">
        <f>VLOOKUP(A625,Return!A:L,12,0)</f>
        <v>-</v>
      </c>
      <c r="O625" s="39">
        <v>45944.813194444447</v>
      </c>
    </row>
    <row r="626" spans="1:15" x14ac:dyDescent="0.3">
      <c r="A626" s="6">
        <v>8766333405</v>
      </c>
      <c r="B626" s="6">
        <f>VLOOKUP(A626,PG_FORWARD_SETTLED__1[[order_id]:[Customer_Paid]],107,0)</f>
        <v>3564</v>
      </c>
      <c r="C626" s="6">
        <f>VLOOKUP(A626,PG_FORWARD_SETTLED__1[[order_id]:[Commission]],108,0)</f>
        <v>883.15899999999999</v>
      </c>
      <c r="D626" s="6">
        <f>VLOOKUP(A626,PG_FORWARD_SETTLED__1[[#All],[order_id]:[Tax_On_Commission]],109,0)</f>
        <v>18.122</v>
      </c>
      <c r="E626" s="6">
        <f>VLOOKUP(A626,PG_FORWARD_SETTLED__1[#All],110,0)</f>
        <v>71.98</v>
      </c>
      <c r="F626" s="6">
        <f>VLOOKUP(A626,PG_FORWARD_SETTLED__1[#All],111,0)</f>
        <v>558.76199999999994</v>
      </c>
      <c r="G626" s="6">
        <f>VLOOKUP(A626,PG_FORWARD_SETTLED__1[#All],112,0)</f>
        <v>2590.739</v>
      </c>
      <c r="H626" s="6">
        <f t="shared" si="85"/>
        <v>2031.9770000000001</v>
      </c>
      <c r="I626" s="6">
        <f t="shared" si="86"/>
        <v>973.26099999999997</v>
      </c>
      <c r="J626" s="6">
        <f>VLOOKUP(A626,PG_Reverse_Settled__1[#All],103,0)</f>
        <v>132.16</v>
      </c>
      <c r="K626" s="6">
        <f t="shared" si="93"/>
        <v>2794.8789999999999</v>
      </c>
      <c r="L626" s="7">
        <v>-204.13999999999987</v>
      </c>
      <c r="M626" s="6" t="s">
        <v>1479</v>
      </c>
      <c r="N626" s="6" t="str">
        <f>VLOOKUP(A626,Return!A:L,12,0)</f>
        <v>-</v>
      </c>
      <c r="O626" s="39">
        <v>45953.529861111114</v>
      </c>
    </row>
    <row r="627" spans="1:15" x14ac:dyDescent="0.3">
      <c r="A627" s="6">
        <v>8745712373</v>
      </c>
      <c r="B627" s="6">
        <f>VLOOKUP(A627,PG_FORWARD_SETTLED__1[[order_id]:[Customer_Paid]],107,0)</f>
        <v>3743</v>
      </c>
      <c r="C627" s="6">
        <f>VLOOKUP(A627,PG_FORWARD_SETTLED__1[[order_id]:[Commission]],108,0)</f>
        <v>927.51499999999999</v>
      </c>
      <c r="D627" s="6">
        <f>VLOOKUP(A627,PG_FORWARD_SETTLED__1[[#All],[order_id]:[Tax_On_Commission]],109,0)</f>
        <v>19.032</v>
      </c>
      <c r="E627" s="6">
        <f>VLOOKUP(A627,PG_FORWARD_SETTLED__1[#All],110,0)</f>
        <v>71.98</v>
      </c>
      <c r="F627" s="6">
        <f>VLOOKUP(A627,PG_FORWARD_SETTLED__1[#All],111,0)</f>
        <v>586.83000000000004</v>
      </c>
      <c r="G627" s="6">
        <f>VLOOKUP(A627,PG_FORWARD_SETTLED__1[#All],112,0)</f>
        <v>2724.473</v>
      </c>
      <c r="H627" s="6">
        <f t="shared" si="85"/>
        <v>2137.643</v>
      </c>
      <c r="I627" s="6">
        <f t="shared" si="86"/>
        <v>1018.527</v>
      </c>
      <c r="J627" s="6">
        <f>VLOOKUP(A627,PG_Reverse_Settled__1[#All],103,0)</f>
        <v>197.06</v>
      </c>
      <c r="K627" s="6">
        <f t="shared" si="93"/>
        <v>2993.5129999999999</v>
      </c>
      <c r="L627" s="7">
        <v>-269.03999999999996</v>
      </c>
      <c r="M627" s="6" t="s">
        <v>1479</v>
      </c>
      <c r="N627" s="6" t="str">
        <f>VLOOKUP(A627,Return!A:L,12,0)</f>
        <v>-</v>
      </c>
      <c r="O627" s="39">
        <v>45940.445138888892</v>
      </c>
    </row>
    <row r="628" spans="1:15" x14ac:dyDescent="0.3">
      <c r="A628" s="6">
        <v>8747928609</v>
      </c>
      <c r="B628" s="6">
        <f>VLOOKUP(A628,PG_FORWARD_SETTLED__1[[order_id]:[Customer_Paid]],107,0)</f>
        <v>2123</v>
      </c>
      <c r="C628" s="6">
        <f>VLOOKUP(A628,PG_FORWARD_SETTLED__1[[order_id]:[Commission]],108,0)</f>
        <v>601.23400000000004</v>
      </c>
      <c r="D628" s="6">
        <f>VLOOKUP(A628,PG_FORWARD_SETTLED__1[[#All],[order_id]:[Tax_On_Commission]],109,0)</f>
        <v>12.132</v>
      </c>
      <c r="E628" s="6">
        <f>VLOOKUP(A628,PG_FORWARD_SETTLED__1[#All],110,0)</f>
        <v>71.98</v>
      </c>
      <c r="F628" s="6">
        <f>VLOOKUP(A628,PG_FORWARD_SETTLED__1[#All],111,0)</f>
        <v>111.21</v>
      </c>
      <c r="G628" s="6">
        <f>VLOOKUP(A628,PG_FORWARD_SETTLED__1[#All],112,0)</f>
        <v>1437.654</v>
      </c>
      <c r="H628" s="6">
        <f t="shared" si="85"/>
        <v>1326.444</v>
      </c>
      <c r="I628" s="6">
        <f t="shared" si="86"/>
        <v>685.346</v>
      </c>
      <c r="J628" s="6">
        <f>VLOOKUP(A628,PG_Reverse_Settled__1[#All],103,0)</f>
        <v>197.06</v>
      </c>
      <c r="K628" s="6">
        <f t="shared" si="93"/>
        <v>1706.694</v>
      </c>
      <c r="L628" s="7">
        <v>-269.03999999999996</v>
      </c>
      <c r="M628" s="6" t="s">
        <v>1479</v>
      </c>
      <c r="N628" s="6" t="str">
        <f>VLOOKUP(A628,Return!A:L,12,0)</f>
        <v>Size too small</v>
      </c>
      <c r="O628" s="39">
        <v>45941.550694444442</v>
      </c>
    </row>
    <row r="629" spans="1:15" x14ac:dyDescent="0.3">
      <c r="A629" s="6">
        <v>8768355124</v>
      </c>
      <c r="B629" s="6">
        <f>VLOOKUP(A629,PG_FORWARD_SETTLED__1[[order_id]:[Customer_Paid]],107,0)</f>
        <v>5398</v>
      </c>
      <c r="C629" s="6">
        <f>VLOOKUP(A629,PG_FORWARD_SETTLED__1[[order_id]:[Commission]],108,0)</f>
        <v>1528.7139999999999</v>
      </c>
      <c r="D629" s="6">
        <f>VLOOKUP(A629,PG_FORWARD_SETTLED__1[[#All],[order_id]:[Tax_On_Commission]],109,0)</f>
        <v>27.448</v>
      </c>
      <c r="E629" s="6">
        <f>VLOOKUP(A629,PG_FORWARD_SETTLED__1[#All],110,0)</f>
        <v>71.98</v>
      </c>
      <c r="F629" s="6">
        <f>VLOOKUP(A629,PG_FORWARD_SETTLED__1[#All],111,0)</f>
        <v>846.29300000000001</v>
      </c>
      <c r="G629" s="6">
        <f>VLOOKUP(A629,PG_FORWARD_SETTLED__1[#All],112,0)</f>
        <v>3769.8580000000002</v>
      </c>
      <c r="H629" s="6">
        <f t="shared" si="85"/>
        <v>2923.5650000000001</v>
      </c>
      <c r="I629" s="6">
        <f t="shared" si="86"/>
        <v>1628.1419999999998</v>
      </c>
      <c r="J629" s="5">
        <v>0</v>
      </c>
      <c r="K629" s="6" t="s">
        <v>1480</v>
      </c>
      <c r="L629" s="8">
        <v>3769.8580000000002</v>
      </c>
      <c r="M629" s="6" t="s">
        <v>1478</v>
      </c>
      <c r="N629" s="6"/>
      <c r="O629" s="39">
        <v>45954.439583333333</v>
      </c>
    </row>
    <row r="630" spans="1:15" x14ac:dyDescent="0.3">
      <c r="A630" s="6">
        <v>8765935497</v>
      </c>
      <c r="B630" s="6">
        <f>VLOOKUP(A630,PG_FORWARD_SETTLED__1[[order_id]:[Customer_Paid]],107,0)</f>
        <v>3203</v>
      </c>
      <c r="C630" s="6">
        <f>VLOOKUP(A630,PG_FORWARD_SETTLED__1[[order_id]:[Commission]],108,0)</f>
        <v>680.31700000000001</v>
      </c>
      <c r="D630" s="6">
        <f>VLOOKUP(A630,PG_FORWARD_SETTLED__1[[#All],[order_id]:[Tax_On_Commission]],109,0)</f>
        <v>16.285999999999998</v>
      </c>
      <c r="E630" s="6">
        <f>VLOOKUP(A630,PG_FORWARD_SETTLED__1[#All],110,0)</f>
        <v>71.98</v>
      </c>
      <c r="F630" s="6">
        <f>VLOOKUP(A630,PG_FORWARD_SETTLED__1[#All],111,0)</f>
        <v>502.17200000000003</v>
      </c>
      <c r="G630" s="6">
        <f>VLOOKUP(A630,PG_FORWARD_SETTLED__1[#All],112,0)</f>
        <v>2434.4169999999999</v>
      </c>
      <c r="H630" s="6">
        <f t="shared" si="85"/>
        <v>1932.2449999999999</v>
      </c>
      <c r="I630" s="6">
        <f t="shared" si="86"/>
        <v>768.58300000000008</v>
      </c>
      <c r="J630" s="5">
        <v>0</v>
      </c>
      <c r="K630" s="6" t="s">
        <v>1480</v>
      </c>
      <c r="L630" s="8">
        <v>2434.4169999999999</v>
      </c>
      <c r="M630" s="6" t="s">
        <v>1478</v>
      </c>
      <c r="N630" s="6"/>
      <c r="O630" s="39">
        <v>45953.529861111114</v>
      </c>
    </row>
    <row r="631" spans="1:15" x14ac:dyDescent="0.3">
      <c r="A631" s="6">
        <v>8768504694</v>
      </c>
      <c r="B631" s="6">
        <f>VLOOKUP(A631,PG_FORWARD_SETTLED__1[[order_id]:[Customer_Paid]],107,0)</f>
        <v>1204</v>
      </c>
      <c r="C631" s="6">
        <f>VLOOKUP(A631,PG_FORWARD_SETTLED__1[[order_id]:[Commission]],108,0)</f>
        <v>312.55799999999999</v>
      </c>
      <c r="D631" s="6">
        <f>VLOOKUP(A631,PG_FORWARD_SETTLED__1[[#All],[order_id]:[Tax_On_Commission]],109,0)</f>
        <v>6.88</v>
      </c>
      <c r="E631" s="6">
        <f>VLOOKUP(A631,PG_FORWARD_SETTLED__1[#All],110,0)</f>
        <v>53.1</v>
      </c>
      <c r="F631" s="6">
        <f>VLOOKUP(A631,PG_FORWARD_SETTLED__1[#All],111,0)</f>
        <v>63.062999999999995</v>
      </c>
      <c r="G631" s="6">
        <f>VLOOKUP(A631,PG_FORWARD_SETTLED__1[#All],112,0)</f>
        <v>831.46199999999999</v>
      </c>
      <c r="H631" s="6">
        <f t="shared" si="85"/>
        <v>768.399</v>
      </c>
      <c r="I631" s="6">
        <f t="shared" si="86"/>
        <v>372.53800000000001</v>
      </c>
      <c r="J631" s="5">
        <v>0</v>
      </c>
      <c r="K631" s="6" t="s">
        <v>1480</v>
      </c>
      <c r="L631" s="8">
        <v>831.46199999999999</v>
      </c>
      <c r="M631" s="6" t="s">
        <v>1478</v>
      </c>
      <c r="N631" s="6"/>
      <c r="O631" s="39">
        <v>45954.439583333333</v>
      </c>
    </row>
    <row r="632" spans="1:15" x14ac:dyDescent="0.3">
      <c r="A632" s="6">
        <v>8749249241</v>
      </c>
      <c r="B632" s="6">
        <f>VLOOKUP(A632,PG_FORWARD_SETTLED__1[[order_id]:[Customer_Paid]],107,0)</f>
        <v>2150</v>
      </c>
      <c r="C632" s="6">
        <f>VLOOKUP(A632,PG_FORWARD_SETTLED__1[[order_id]:[Commission]],108,0)</f>
        <v>684.99</v>
      </c>
      <c r="D632" s="6">
        <f>VLOOKUP(A632,PG_FORWARD_SETTLED__1[[#All],[order_id]:[Tax_On_Commission]],109,0)</f>
        <v>12.286</v>
      </c>
      <c r="E632" s="6">
        <f>VLOOKUP(A632,PG_FORWARD_SETTLED__1[#All],110,0)</f>
        <v>71.98</v>
      </c>
      <c r="F632" s="6">
        <f>VLOOKUP(A632,PG_FORWARD_SETTLED__1[#All],111,0)</f>
        <v>112.61799999999999</v>
      </c>
      <c r="G632" s="6">
        <f>VLOOKUP(A632,PG_FORWARD_SETTLED__1[#All],112,0)</f>
        <v>1380.7439999999999</v>
      </c>
      <c r="H632" s="6">
        <f t="shared" si="85"/>
        <v>1268.126</v>
      </c>
      <c r="I632" s="6">
        <f t="shared" si="86"/>
        <v>769.25600000000009</v>
      </c>
      <c r="J632" s="5">
        <v>0</v>
      </c>
      <c r="K632" s="6" t="s">
        <v>1480</v>
      </c>
      <c r="L632" s="8">
        <v>1380.7439999999999</v>
      </c>
      <c r="M632" s="6" t="s">
        <v>1478</v>
      </c>
      <c r="N632" s="6"/>
      <c r="O632" s="39">
        <v>45942.466666666667</v>
      </c>
    </row>
    <row r="633" spans="1:15" x14ac:dyDescent="0.3">
      <c r="A633" s="6">
        <v>8764669338</v>
      </c>
      <c r="B633" s="6">
        <f>VLOOKUP(A633,PG_FORWARD_SETTLED__1[[order_id]:[Customer_Paid]],107,0)</f>
        <v>3203</v>
      </c>
      <c r="C633" s="6">
        <f>VLOOKUP(A633,PG_FORWARD_SETTLED__1[[order_id]:[Commission]],108,0)</f>
        <v>680.31700000000001</v>
      </c>
      <c r="D633" s="6">
        <f>VLOOKUP(A633,PG_FORWARD_SETTLED__1[[#All],[order_id]:[Tax_On_Commission]],109,0)</f>
        <v>16.285999999999998</v>
      </c>
      <c r="E633" s="6">
        <f>VLOOKUP(A633,PG_FORWARD_SETTLED__1[#All],110,0)</f>
        <v>71.98</v>
      </c>
      <c r="F633" s="6">
        <f>VLOOKUP(A633,PG_FORWARD_SETTLED__1[#All],111,0)</f>
        <v>502.16199999999998</v>
      </c>
      <c r="G633" s="6">
        <f>VLOOKUP(A633,PG_FORWARD_SETTLED__1[#All],112,0)</f>
        <v>2434.4169999999999</v>
      </c>
      <c r="H633" s="6">
        <f t="shared" si="85"/>
        <v>1932.2549999999999</v>
      </c>
      <c r="I633" s="6">
        <f t="shared" si="86"/>
        <v>768.58300000000008</v>
      </c>
      <c r="J633" s="5">
        <v>0</v>
      </c>
      <c r="K633" s="6" t="s">
        <v>1480</v>
      </c>
      <c r="L633" s="8">
        <v>2434.4169999999999</v>
      </c>
      <c r="M633" s="6" t="s">
        <v>1478</v>
      </c>
      <c r="N633" s="6"/>
      <c r="O633" s="39">
        <v>45953.529861111114</v>
      </c>
    </row>
    <row r="634" spans="1:15" x14ac:dyDescent="0.3">
      <c r="A634" s="6">
        <v>8764878499</v>
      </c>
      <c r="B634" s="6">
        <f>VLOOKUP(A634,PG_FORWARD_SETTLED__1[[order_id]:[Customer_Paid]],107,0)</f>
        <v>2104</v>
      </c>
      <c r="C634" s="6">
        <f>VLOOKUP(A634,PG_FORWARD_SETTLED__1[[order_id]:[Commission]],108,0)</f>
        <v>446.89</v>
      </c>
      <c r="D634" s="6">
        <f>VLOOKUP(A634,PG_FORWARD_SETTLED__1[[#All],[order_id]:[Tax_On_Commission]],109,0)</f>
        <v>12.023</v>
      </c>
      <c r="E634" s="6">
        <f>VLOOKUP(A634,PG_FORWARD_SETTLED__1[#All],110,0)</f>
        <v>71.98</v>
      </c>
      <c r="F634" s="6">
        <f>VLOOKUP(A634,PG_FORWARD_SETTLED__1[#All],111,0)</f>
        <v>110.21900000000001</v>
      </c>
      <c r="G634" s="6">
        <f>VLOOKUP(A634,PG_FORWARD_SETTLED__1[#All],112,0)</f>
        <v>1573.1070000000002</v>
      </c>
      <c r="H634" s="6">
        <f t="shared" si="85"/>
        <v>1462.8880000000001</v>
      </c>
      <c r="I634" s="6">
        <f t="shared" si="86"/>
        <v>530.8929999999998</v>
      </c>
      <c r="J634" s="5">
        <v>0</v>
      </c>
      <c r="K634" s="6" t="s">
        <v>1480</v>
      </c>
      <c r="L634" s="8">
        <v>1573.1070000000002</v>
      </c>
      <c r="M634" s="6" t="s">
        <v>1478</v>
      </c>
      <c r="N634" s="6"/>
      <c r="O634" s="39">
        <v>45953.529861111114</v>
      </c>
    </row>
    <row r="635" spans="1:15" x14ac:dyDescent="0.3">
      <c r="A635" s="6">
        <v>8756153676</v>
      </c>
      <c r="B635" s="6">
        <f>VLOOKUP(A635,PG_FORWARD_SETTLED__1[[order_id]:[Customer_Paid]],107,0)</f>
        <v>2394</v>
      </c>
      <c r="C635" s="6">
        <f>VLOOKUP(A635,PG_FORWARD_SETTLED__1[[order_id]:[Commission]],108,0)</f>
        <v>621.48199999999997</v>
      </c>
      <c r="D635" s="6">
        <f>VLOOKUP(A635,PG_FORWARD_SETTLED__1[[#All],[order_id]:[Tax_On_Commission]],109,0)</f>
        <v>13.68</v>
      </c>
      <c r="E635" s="6">
        <f>VLOOKUP(A635,PG_FORWARD_SETTLED__1[#All],110,0)</f>
        <v>71.98</v>
      </c>
      <c r="F635" s="6">
        <f>VLOOKUP(A635,PG_FORWARD_SETTLED__1[#All],111,0)</f>
        <v>125.4</v>
      </c>
      <c r="G635" s="6">
        <f>VLOOKUP(A635,PG_FORWARD_SETTLED__1[#All],112,0)</f>
        <v>1686.8579999999999</v>
      </c>
      <c r="H635" s="6">
        <f t="shared" si="85"/>
        <v>1561.4579999999999</v>
      </c>
      <c r="I635" s="6">
        <f t="shared" si="86"/>
        <v>707.14200000000005</v>
      </c>
      <c r="J635" s="6">
        <f>VLOOKUP(A635,PG_Reverse_Settled__1[#All],103,0)</f>
        <v>197.06</v>
      </c>
      <c r="K635" s="6">
        <f t="shared" ref="K635:K636" si="94">G635+E635+J635</f>
        <v>1955.8979999999999</v>
      </c>
      <c r="L635" s="7">
        <v>-269.03999999999996</v>
      </c>
      <c r="M635" s="6" t="s">
        <v>1479</v>
      </c>
      <c r="N635" s="6" t="str">
        <f>VLOOKUP(A635,Return!A:L,12,0)</f>
        <v>-</v>
      </c>
      <c r="O635" s="39">
        <v>45945.45416666667</v>
      </c>
    </row>
    <row r="636" spans="1:15" x14ac:dyDescent="0.3">
      <c r="A636" s="6">
        <v>8760888467</v>
      </c>
      <c r="B636" s="6">
        <f>VLOOKUP(A636,PG_FORWARD_SETTLED__1[[order_id]:[Customer_Paid]],107,0)</f>
        <v>3203</v>
      </c>
      <c r="C636" s="6">
        <f>VLOOKUP(A636,PG_FORWARD_SETTLED__1[[order_id]:[Commission]],108,0)</f>
        <v>680.31700000000001</v>
      </c>
      <c r="D636" s="6">
        <f>VLOOKUP(A636,PG_FORWARD_SETTLED__1[[#All],[order_id]:[Tax_On_Commission]],109,0)</f>
        <v>16.285999999999998</v>
      </c>
      <c r="E636" s="6">
        <f>VLOOKUP(A636,PG_FORWARD_SETTLED__1[#All],110,0)</f>
        <v>76.7</v>
      </c>
      <c r="F636" s="6">
        <f>VLOOKUP(A636,PG_FORWARD_SETTLED__1[#All],111,0)</f>
        <v>502.16199999999998</v>
      </c>
      <c r="G636" s="6">
        <f>VLOOKUP(A636,PG_FORWARD_SETTLED__1[#All],112,0)</f>
        <v>2429.6970000000001</v>
      </c>
      <c r="H636" s="6">
        <f t="shared" si="85"/>
        <v>1927.5350000000001</v>
      </c>
      <c r="I636" s="6">
        <f t="shared" si="86"/>
        <v>773.30299999999988</v>
      </c>
      <c r="J636" s="6">
        <f>VLOOKUP(A636,PG_Reverse_Settled__1[#All],103,0)</f>
        <v>197.06</v>
      </c>
      <c r="K636" s="6">
        <f t="shared" si="94"/>
        <v>2703.4569999999999</v>
      </c>
      <c r="L636" s="7">
        <v>-273.75999999999976</v>
      </c>
      <c r="M636" s="6" t="s">
        <v>1479</v>
      </c>
      <c r="N636" s="6" t="str">
        <f>VLOOKUP(A636,Return!A:L,12,0)</f>
        <v>-</v>
      </c>
      <c r="O636" s="39">
        <v>45948.45416666667</v>
      </c>
    </row>
    <row r="637" spans="1:15" x14ac:dyDescent="0.3">
      <c r="A637" s="6">
        <v>8763273539</v>
      </c>
      <c r="B637" s="6">
        <f>VLOOKUP(A637,PG_FORWARD_SETTLED__1[[order_id]:[Customer_Paid]],107,0)</f>
        <v>1264</v>
      </c>
      <c r="C637" s="6">
        <f>VLOOKUP(A637,PG_FORWARD_SETTLED__1[[order_id]:[Commission]],108,0)</f>
        <v>283.38900000000001</v>
      </c>
      <c r="D637" s="6">
        <f>VLOOKUP(A637,PG_FORWARD_SETTLED__1[[#All],[order_id]:[Tax_On_Commission]],109,0)</f>
        <v>7.2229999999999999</v>
      </c>
      <c r="E637" s="6">
        <f>VLOOKUP(A637,PG_FORWARD_SETTLED__1[#All],110,0)</f>
        <v>57.82</v>
      </c>
      <c r="F637" s="6">
        <f>VLOOKUP(A637,PG_FORWARD_SETTLED__1[#All],111,0)</f>
        <v>66.209000000000003</v>
      </c>
      <c r="G637" s="6">
        <f>VLOOKUP(A637,PG_FORWARD_SETTLED__1[#All],112,0)</f>
        <v>915.56799999999998</v>
      </c>
      <c r="H637" s="6">
        <f t="shared" si="85"/>
        <v>849.35899999999992</v>
      </c>
      <c r="I637" s="6">
        <f t="shared" si="86"/>
        <v>348.43200000000002</v>
      </c>
      <c r="J637" s="5">
        <v>0</v>
      </c>
      <c r="K637" s="6" t="s">
        <v>1480</v>
      </c>
      <c r="L637" s="8">
        <v>915.56799999999998</v>
      </c>
      <c r="M637" s="6" t="s">
        <v>1478</v>
      </c>
      <c r="N637" s="6"/>
      <c r="O637" s="39">
        <v>45949.54791666667</v>
      </c>
    </row>
    <row r="638" spans="1:15" x14ac:dyDescent="0.3">
      <c r="A638" s="6">
        <v>8766309422</v>
      </c>
      <c r="B638" s="6">
        <f>VLOOKUP(A638,PG_FORWARD_SETTLED__1[[order_id]:[Customer_Paid]],107,0)</f>
        <v>2410</v>
      </c>
      <c r="C638" s="6">
        <f>VLOOKUP(A638,PG_FORWARD_SETTLED__1[[order_id]:[Commission]],108,0)</f>
        <v>597.19799999999998</v>
      </c>
      <c r="D638" s="6">
        <f>VLOOKUP(A638,PG_FORWARD_SETTLED__1[[#All],[order_id]:[Tax_On_Commission]],109,0)</f>
        <v>13.771000000000001</v>
      </c>
      <c r="E638" s="6">
        <f>VLOOKUP(A638,PG_FORWARD_SETTLED__1[#All],110,0)</f>
        <v>71.98</v>
      </c>
      <c r="F638" s="6">
        <f>VLOOKUP(A638,PG_FORWARD_SETTLED__1[#All],111,0)</f>
        <v>126.236</v>
      </c>
      <c r="G638" s="6">
        <f>VLOOKUP(A638,PG_FORWARD_SETTLED__1[#All],112,0)</f>
        <v>1727.0510000000002</v>
      </c>
      <c r="H638" s="6">
        <f t="shared" si="85"/>
        <v>1600.8150000000001</v>
      </c>
      <c r="I638" s="6">
        <f t="shared" si="86"/>
        <v>682.94899999999984</v>
      </c>
      <c r="J638" s="6">
        <f>VLOOKUP(A638,PG_Reverse_Settled__1[#All],103,0)</f>
        <v>197.06</v>
      </c>
      <c r="K638" s="6">
        <f t="shared" ref="K638:K639" si="95">G638+E638+J638</f>
        <v>1996.0910000000001</v>
      </c>
      <c r="L638" s="7">
        <v>-269.03999999999996</v>
      </c>
      <c r="M638" s="6" t="s">
        <v>1479</v>
      </c>
      <c r="N638" s="6" t="str">
        <f>VLOOKUP(A638,Return!A:L,12,0)</f>
        <v>-</v>
      </c>
      <c r="O638" s="39">
        <v>45953.529861111114</v>
      </c>
    </row>
    <row r="639" spans="1:15" x14ac:dyDescent="0.3">
      <c r="A639" s="6">
        <v>8765137250</v>
      </c>
      <c r="B639" s="6">
        <f>VLOOKUP(A639,PG_FORWARD_SETTLED__1[[order_id]:[Customer_Paid]],107,0)</f>
        <v>2410.0100000000002</v>
      </c>
      <c r="C639" s="6">
        <f>VLOOKUP(A639,PG_FORWARD_SETTLED__1[[order_id]:[Commission]],108,0)</f>
        <v>597.20000000000005</v>
      </c>
      <c r="D639" s="6">
        <f>VLOOKUP(A639,PG_FORWARD_SETTLED__1[[#All],[order_id]:[Tax_On_Commission]],109,0)</f>
        <v>13.771000000000001</v>
      </c>
      <c r="E639" s="6">
        <f>VLOOKUP(A639,PG_FORWARD_SETTLED__1[#All],110,0)</f>
        <v>71.98</v>
      </c>
      <c r="F639" s="6">
        <f>VLOOKUP(A639,PG_FORWARD_SETTLED__1[#All],111,0)</f>
        <v>126.236</v>
      </c>
      <c r="G639" s="6">
        <f>VLOOKUP(A639,PG_FORWARD_SETTLED__1[#All],112,0)</f>
        <v>1727.0590000000002</v>
      </c>
      <c r="H639" s="6">
        <f t="shared" si="85"/>
        <v>1600.8230000000001</v>
      </c>
      <c r="I639" s="6">
        <f t="shared" si="86"/>
        <v>682.95100000000002</v>
      </c>
      <c r="J639" s="6">
        <f>VLOOKUP(A639,PG_Reverse_Settled__1[#All],103,0)</f>
        <v>197.06</v>
      </c>
      <c r="K639" s="6">
        <f t="shared" si="95"/>
        <v>1996.0990000000002</v>
      </c>
      <c r="L639" s="7">
        <v>-269.03999999999996</v>
      </c>
      <c r="M639" s="6" t="s">
        <v>1479</v>
      </c>
      <c r="N639" s="6" t="str">
        <f>VLOOKUP(A639,Return!A:L,12,0)</f>
        <v>-</v>
      </c>
      <c r="O639" s="39">
        <v>45953.529861111114</v>
      </c>
    </row>
    <row r="640" spans="1:15" x14ac:dyDescent="0.3">
      <c r="A640" s="6">
        <v>8771549514</v>
      </c>
      <c r="B640" s="6">
        <f>VLOOKUP(A640,PG_FORWARD_SETTLED__1[[order_id]:[Customer_Paid]],107,0)</f>
        <v>3594</v>
      </c>
      <c r="C640" s="6">
        <f>VLOOKUP(A640,PG_FORWARD_SETTLED__1[[order_id]:[Commission]],108,0)</f>
        <v>933.00199999999995</v>
      </c>
      <c r="D640" s="6">
        <f>VLOOKUP(A640,PG_FORWARD_SETTLED__1[[#All],[order_id]:[Tax_On_Commission]],109,0)</f>
        <v>18.274999999999999</v>
      </c>
      <c r="E640" s="6">
        <f>VLOOKUP(A640,PG_FORWARD_SETTLED__1[#All],110,0)</f>
        <v>71.98</v>
      </c>
      <c r="F640" s="6">
        <f>VLOOKUP(A640,PG_FORWARD_SETTLED__1[#All],111,0)</f>
        <v>563.46900000000005</v>
      </c>
      <c r="G640" s="6">
        <f>VLOOKUP(A640,PG_FORWARD_SETTLED__1[#All],112,0)</f>
        <v>2570.7429999999999</v>
      </c>
      <c r="H640" s="6">
        <f t="shared" si="85"/>
        <v>2007.2739999999999</v>
      </c>
      <c r="I640" s="6">
        <f t="shared" si="86"/>
        <v>1023.2570000000001</v>
      </c>
      <c r="J640" s="5">
        <v>0</v>
      </c>
      <c r="K640" s="6" t="s">
        <v>1480</v>
      </c>
      <c r="L640" s="8">
        <v>2570.7429999999999</v>
      </c>
      <c r="M640" s="6" t="s">
        <v>1478</v>
      </c>
      <c r="N640" s="6"/>
      <c r="O640" s="39">
        <v>45957.479166666664</v>
      </c>
    </row>
    <row r="641" spans="1:15" x14ac:dyDescent="0.3">
      <c r="A641" s="6">
        <v>8754722030</v>
      </c>
      <c r="B641" s="6">
        <f>VLOOKUP(A641,PG_FORWARD_SETTLED__1[[order_id]:[Customer_Paid]],107,0)</f>
        <v>3369</v>
      </c>
      <c r="C641" s="6">
        <f>VLOOKUP(A641,PG_FORWARD_SETTLED__1[[order_id]:[Commission]],108,0)</f>
        <v>596.31299999999999</v>
      </c>
      <c r="D641" s="6">
        <f>VLOOKUP(A641,PG_FORWARD_SETTLED__1[[#All],[order_id]:[Tax_On_Commission]],109,0)</f>
        <v>17.13</v>
      </c>
      <c r="E641" s="6">
        <f>VLOOKUP(A641,PG_FORWARD_SETTLED__1[#All],110,0)</f>
        <v>71.98</v>
      </c>
      <c r="F641" s="6">
        <f>VLOOKUP(A641,PG_FORWARD_SETTLED__1[#All],111,0)</f>
        <v>528.18499999999995</v>
      </c>
      <c r="G641" s="6">
        <f>VLOOKUP(A641,PG_FORWARD_SETTLED__1[#All],112,0)</f>
        <v>2683.5769999999998</v>
      </c>
      <c r="H641" s="6">
        <f t="shared" si="85"/>
        <v>2155.3919999999998</v>
      </c>
      <c r="I641" s="6">
        <f t="shared" si="86"/>
        <v>685.42300000000023</v>
      </c>
      <c r="J641" s="5">
        <v>0</v>
      </c>
      <c r="K641" s="6" t="s">
        <v>1480</v>
      </c>
      <c r="L641" s="8">
        <v>2683.5769999999998</v>
      </c>
      <c r="M641" s="6" t="s">
        <v>1478</v>
      </c>
      <c r="N641" s="6"/>
      <c r="O641" s="39">
        <v>45944.549305555556</v>
      </c>
    </row>
    <row r="642" spans="1:15" x14ac:dyDescent="0.3">
      <c r="A642" s="6">
        <v>8754496745</v>
      </c>
      <c r="B642" s="6">
        <f>VLOOKUP(A642,PG_FORWARD_SETTLED__1[[order_id]:[Customer_Paid]],107,0)</f>
        <v>2104</v>
      </c>
      <c r="C642" s="6">
        <f>VLOOKUP(A642,PG_FORWARD_SETTLED__1[[order_id]:[Commission]],108,0)</f>
        <v>546.19799999999998</v>
      </c>
      <c r="D642" s="6">
        <f>VLOOKUP(A642,PG_FORWARD_SETTLED__1[[#All],[order_id]:[Tax_On_Commission]],109,0)</f>
        <v>12.023</v>
      </c>
      <c r="E642" s="6">
        <f>VLOOKUP(A642,PG_FORWARD_SETTLED__1[#All],110,0)</f>
        <v>71.98</v>
      </c>
      <c r="F642" s="6">
        <f>VLOOKUP(A642,PG_FORWARD_SETTLED__1[#All],111,0)</f>
        <v>110.209</v>
      </c>
      <c r="G642" s="6">
        <f>VLOOKUP(A642,PG_FORWARD_SETTLED__1[#All],112,0)</f>
        <v>1473.7990000000002</v>
      </c>
      <c r="H642" s="6">
        <f t="shared" si="85"/>
        <v>1363.5900000000001</v>
      </c>
      <c r="I642" s="6">
        <f t="shared" si="86"/>
        <v>630.20099999999979</v>
      </c>
      <c r="J642" s="6">
        <f>VLOOKUP(A642,PG_Reverse_Settled__1[#All],103,0)</f>
        <v>197.06</v>
      </c>
      <c r="K642" s="6">
        <f>G642+E642+J642</f>
        <v>1742.8390000000002</v>
      </c>
      <c r="L642" s="7">
        <v>-269.03999999999996</v>
      </c>
      <c r="M642" s="6" t="s">
        <v>1479</v>
      </c>
      <c r="N642" s="6" t="str">
        <f>VLOOKUP(A642,Return!A:L,12,0)</f>
        <v>-</v>
      </c>
      <c r="O642" s="39">
        <v>45944.447916666664</v>
      </c>
    </row>
    <row r="643" spans="1:15" x14ac:dyDescent="0.3">
      <c r="A643" s="6">
        <v>8766669648</v>
      </c>
      <c r="B643" s="6">
        <f>VLOOKUP(A643,PG_FORWARD_SETTLED__1[[order_id]:[Customer_Paid]],107,0)</f>
        <v>2886</v>
      </c>
      <c r="C643" s="6">
        <f>VLOOKUP(A643,PG_FORWARD_SETTLED__1[[order_id]:[Commission]],108,0)</f>
        <v>612.98599999999999</v>
      </c>
      <c r="D643" s="6">
        <f>VLOOKUP(A643,PG_FORWARD_SETTLED__1[[#All],[order_id]:[Tax_On_Commission]],109,0)</f>
        <v>14.674999999999999</v>
      </c>
      <c r="E643" s="6">
        <f>VLOOKUP(A643,PG_FORWARD_SETTLED__1[#All],110,0)</f>
        <v>71.98</v>
      </c>
      <c r="F643" s="6">
        <f>VLOOKUP(A643,PG_FORWARD_SETTLED__1[#All],111,0)</f>
        <v>452.46899999999999</v>
      </c>
      <c r="G643" s="6">
        <f>VLOOKUP(A643,PG_FORWARD_SETTLED__1[#All],112,0)</f>
        <v>2186.3589999999999</v>
      </c>
      <c r="H643" s="6">
        <f t="shared" ref="H643:H706" si="96">G643-F643</f>
        <v>1733.8899999999999</v>
      </c>
      <c r="I643" s="6">
        <f t="shared" ref="I643:I706" si="97">B643-G643</f>
        <v>699.64100000000008</v>
      </c>
      <c r="J643" s="5">
        <v>0</v>
      </c>
      <c r="K643" s="6" t="s">
        <v>1480</v>
      </c>
      <c r="L643" s="8">
        <v>2186.3589999999999</v>
      </c>
      <c r="M643" s="6" t="s">
        <v>1478</v>
      </c>
      <c r="N643" s="6"/>
      <c r="O643" s="39">
        <v>45953.529861111114</v>
      </c>
    </row>
    <row r="644" spans="1:15" x14ac:dyDescent="0.3">
      <c r="A644" s="6">
        <v>8749733805</v>
      </c>
      <c r="B644" s="6">
        <f>VLOOKUP(A644,PG_FORWARD_SETTLED__1[[order_id]:[Customer_Paid]],107,0)</f>
        <v>1340</v>
      </c>
      <c r="C644" s="6">
        <f>VLOOKUP(A644,PG_FORWARD_SETTLED__1[[order_id]:[Commission]],108,0)</f>
        <v>347.86399999999998</v>
      </c>
      <c r="D644" s="6">
        <f>VLOOKUP(A644,PG_FORWARD_SETTLED__1[[#All],[order_id]:[Tax_On_Commission]],109,0)</f>
        <v>7.657</v>
      </c>
      <c r="E644" s="6">
        <f>VLOOKUP(A644,PG_FORWARD_SETTLED__1[#All],110,0)</f>
        <v>53.1</v>
      </c>
      <c r="F644" s="6">
        <f>VLOOKUP(A644,PG_FORWARD_SETTLED__1[#All],111,0)</f>
        <v>70.191000000000003</v>
      </c>
      <c r="G644" s="6">
        <f>VLOOKUP(A644,PG_FORWARD_SETTLED__1[#All],112,0)</f>
        <v>931.37899999999991</v>
      </c>
      <c r="H644" s="6">
        <f t="shared" si="96"/>
        <v>861.18799999999987</v>
      </c>
      <c r="I644" s="6">
        <f t="shared" si="97"/>
        <v>408.62100000000009</v>
      </c>
      <c r="J644" s="5">
        <v>0</v>
      </c>
      <c r="K644" s="6" t="s">
        <v>1480</v>
      </c>
      <c r="L644" s="8">
        <v>931.37899999999991</v>
      </c>
      <c r="M644" s="6" t="s">
        <v>1478</v>
      </c>
      <c r="N644" s="6"/>
      <c r="O644" s="39">
        <v>45942.466666666667</v>
      </c>
    </row>
    <row r="645" spans="1:15" x14ac:dyDescent="0.3">
      <c r="A645" s="6">
        <v>8759772502</v>
      </c>
      <c r="B645" s="6">
        <f>VLOOKUP(A645,PG_FORWARD_SETTLED__1[[order_id]:[Customer_Paid]],107,0)</f>
        <v>897</v>
      </c>
      <c r="C645" s="6">
        <f>VLOOKUP(A645,PG_FORWARD_SETTLED__1[[order_id]:[Commission]],108,0)</f>
        <v>264.61500000000001</v>
      </c>
      <c r="D645" s="6">
        <f>VLOOKUP(A645,PG_FORWARD_SETTLED__1[[#All],[order_id]:[Tax_On_Commission]],109,0)</f>
        <v>5.125</v>
      </c>
      <c r="E645" s="6">
        <f>VLOOKUP(A645,PG_FORWARD_SETTLED__1[#All],110,0)</f>
        <v>36.58</v>
      </c>
      <c r="F645" s="6">
        <f>VLOOKUP(A645,PG_FORWARD_SETTLED__1[#All],111,0)</f>
        <v>46.991</v>
      </c>
      <c r="G645" s="6">
        <f>VLOOKUP(A645,PG_FORWARD_SETTLED__1[#All],112,0)</f>
        <v>590.67999999999995</v>
      </c>
      <c r="H645" s="6">
        <f t="shared" si="96"/>
        <v>543.68899999999996</v>
      </c>
      <c r="I645" s="6">
        <f t="shared" si="97"/>
        <v>306.32000000000005</v>
      </c>
      <c r="J645" s="5">
        <v>0</v>
      </c>
      <c r="K645" s="6" t="s">
        <v>1480</v>
      </c>
      <c r="L645" s="8">
        <v>590.67999999999995</v>
      </c>
      <c r="M645" s="6" t="s">
        <v>1478</v>
      </c>
      <c r="N645" s="6"/>
      <c r="O645" s="39">
        <v>45947.457638888889</v>
      </c>
    </row>
    <row r="646" spans="1:15" x14ac:dyDescent="0.3">
      <c r="A646" s="6">
        <v>8759893178</v>
      </c>
      <c r="B646" s="6">
        <f>VLOOKUP(A646,PG_FORWARD_SETTLED__1[[order_id]:[Customer_Paid]],107,0)</f>
        <v>897.01</v>
      </c>
      <c r="C646" s="6">
        <f>VLOOKUP(A646,PG_FORWARD_SETTLED__1[[order_id]:[Commission]],108,0)</f>
        <v>264.61799999999999</v>
      </c>
      <c r="D646" s="6">
        <f>VLOOKUP(A646,PG_FORWARD_SETTLED__1[[#All],[order_id]:[Tax_On_Commission]],109,0)</f>
        <v>5.125</v>
      </c>
      <c r="E646" s="6">
        <f>VLOOKUP(A646,PG_FORWARD_SETTLED__1[#All],110,0)</f>
        <v>36.58</v>
      </c>
      <c r="F646" s="6">
        <f>VLOOKUP(A646,PG_FORWARD_SETTLED__1[#All],111,0)</f>
        <v>46.981000000000002</v>
      </c>
      <c r="G646" s="6">
        <f>VLOOKUP(A646,PG_FORWARD_SETTLED__1[#All],112,0)</f>
        <v>590.68700000000001</v>
      </c>
      <c r="H646" s="6">
        <f t="shared" si="96"/>
        <v>543.70600000000002</v>
      </c>
      <c r="I646" s="6">
        <f t="shared" si="97"/>
        <v>306.32299999999998</v>
      </c>
      <c r="J646" s="5">
        <v>0</v>
      </c>
      <c r="K646" s="6" t="s">
        <v>1480</v>
      </c>
      <c r="L646" s="8">
        <v>590.68700000000001</v>
      </c>
      <c r="M646" s="6" t="s">
        <v>1478</v>
      </c>
      <c r="N646" s="6"/>
      <c r="O646" s="39">
        <v>45947.457638888889</v>
      </c>
    </row>
    <row r="647" spans="1:15" x14ac:dyDescent="0.3">
      <c r="A647" s="6">
        <v>8769549766</v>
      </c>
      <c r="B647" s="6">
        <f>VLOOKUP(A647,PG_FORWARD_SETTLED__1[[order_id]:[Customer_Paid]],107,0)</f>
        <v>3537</v>
      </c>
      <c r="C647" s="6">
        <f>VLOOKUP(A647,PG_FORWARD_SETTLED__1[[order_id]:[Commission]],108,0)</f>
        <v>918.20500000000004</v>
      </c>
      <c r="D647" s="6">
        <f>VLOOKUP(A647,PG_FORWARD_SETTLED__1[[#All],[order_id]:[Tax_On_Commission]],109,0)</f>
        <v>17.984000000000002</v>
      </c>
      <c r="E647" s="6">
        <f>VLOOKUP(A647,PG_FORWARD_SETTLED__1[#All],110,0)</f>
        <v>71.98</v>
      </c>
      <c r="F647" s="6">
        <f>VLOOKUP(A647,PG_FORWARD_SETTLED__1[#All],111,0)</f>
        <v>554.52699999999993</v>
      </c>
      <c r="G647" s="6">
        <f>VLOOKUP(A647,PG_FORWARD_SETTLED__1[#All],112,0)</f>
        <v>2528.8310000000001</v>
      </c>
      <c r="H647" s="6">
        <f t="shared" si="96"/>
        <v>1974.3040000000001</v>
      </c>
      <c r="I647" s="6">
        <f t="shared" si="97"/>
        <v>1008.1689999999999</v>
      </c>
      <c r="J647" s="5">
        <v>0</v>
      </c>
      <c r="K647" s="6" t="s">
        <v>1480</v>
      </c>
      <c r="L647" s="8">
        <v>2528.8310000000001</v>
      </c>
      <c r="M647" s="6" t="s">
        <v>1478</v>
      </c>
      <c r="N647" s="6"/>
      <c r="O647" s="39">
        <v>45955.445138888892</v>
      </c>
    </row>
    <row r="648" spans="1:15" x14ac:dyDescent="0.3">
      <c r="A648" s="6">
        <v>8749976637</v>
      </c>
      <c r="B648" s="6">
        <f>VLOOKUP(A648,PG_FORWARD_SETTLED__1[[order_id]:[Customer_Paid]],107,0)</f>
        <v>2198</v>
      </c>
      <c r="C648" s="6">
        <f>VLOOKUP(A648,PG_FORWARD_SETTLED__1[[order_id]:[Commission]],108,0)</f>
        <v>570.601</v>
      </c>
      <c r="D648" s="6">
        <f>VLOOKUP(A648,PG_FORWARD_SETTLED__1[[#All],[order_id]:[Tax_On_Commission]],109,0)</f>
        <v>12.56</v>
      </c>
      <c r="E648" s="6">
        <f>VLOOKUP(A648,PG_FORWARD_SETTLED__1[#All],110,0)</f>
        <v>71.98</v>
      </c>
      <c r="F648" s="6">
        <f>VLOOKUP(A648,PG_FORWARD_SETTLED__1[#All],111,0)</f>
        <v>115.137</v>
      </c>
      <c r="G648" s="6">
        <f>VLOOKUP(A648,PG_FORWARD_SETTLED__1[#All],112,0)</f>
        <v>1542.8589999999999</v>
      </c>
      <c r="H648" s="6">
        <f t="shared" si="96"/>
        <v>1427.722</v>
      </c>
      <c r="I648" s="6">
        <f t="shared" si="97"/>
        <v>655.14100000000008</v>
      </c>
      <c r="J648" s="5">
        <v>0</v>
      </c>
      <c r="K648" s="6" t="s">
        <v>1480</v>
      </c>
      <c r="L648" s="8">
        <v>1542.8589999999999</v>
      </c>
      <c r="M648" s="6" t="s">
        <v>1478</v>
      </c>
      <c r="N648" s="6"/>
      <c r="O648" s="39">
        <v>45942.466666666667</v>
      </c>
    </row>
    <row r="649" spans="1:15" x14ac:dyDescent="0.3">
      <c r="A649" s="6">
        <v>8766333412</v>
      </c>
      <c r="B649" s="6">
        <f>VLOOKUP(A649,PG_FORWARD_SETTLED__1[[order_id]:[Customer_Paid]],107,0)</f>
        <v>2973</v>
      </c>
      <c r="C649" s="6">
        <f>VLOOKUP(A649,PG_FORWARD_SETTLED__1[[order_id]:[Commission]],108,0)</f>
        <v>736.70899999999995</v>
      </c>
      <c r="D649" s="6">
        <f>VLOOKUP(A649,PG_FORWARD_SETTLED__1[[#All],[order_id]:[Tax_On_Commission]],109,0)</f>
        <v>15.116</v>
      </c>
      <c r="E649" s="6">
        <f>VLOOKUP(A649,PG_FORWARD_SETTLED__1[#All],110,0)</f>
        <v>71.98</v>
      </c>
      <c r="F649" s="6">
        <f>VLOOKUP(A649,PG_FORWARD_SETTLED__1[#All],111,0)</f>
        <v>466.10699999999997</v>
      </c>
      <c r="G649" s="6">
        <f>VLOOKUP(A649,PG_FORWARD_SETTLED__1[#All],112,0)</f>
        <v>2149.1950000000002</v>
      </c>
      <c r="H649" s="6">
        <f t="shared" si="96"/>
        <v>1683.0880000000002</v>
      </c>
      <c r="I649" s="6">
        <f t="shared" si="97"/>
        <v>823.80499999999984</v>
      </c>
      <c r="J649" s="6">
        <f>VLOOKUP(A649,PG_Reverse_Settled__1[#All],103,0)</f>
        <v>132.16</v>
      </c>
      <c r="K649" s="6">
        <f t="shared" ref="K649:K651" si="98">G649+E649+J649</f>
        <v>2353.335</v>
      </c>
      <c r="L649" s="7">
        <v>-204.13999999999987</v>
      </c>
      <c r="M649" s="6" t="s">
        <v>1479</v>
      </c>
      <c r="N649" s="6" t="str">
        <f>VLOOKUP(A649,Return!A:L,12,0)</f>
        <v>-</v>
      </c>
      <c r="O649" s="39">
        <v>45953.529861111114</v>
      </c>
    </row>
    <row r="650" spans="1:15" x14ac:dyDescent="0.3">
      <c r="A650" s="6">
        <v>8748836034</v>
      </c>
      <c r="B650" s="6">
        <f>VLOOKUP(A650,PG_FORWARD_SETTLED__1[[order_id]:[Customer_Paid]],107,0)</f>
        <v>2410.0100000000002</v>
      </c>
      <c r="C650" s="6">
        <f>VLOOKUP(A650,PG_FORWARD_SETTLED__1[[order_id]:[Commission]],108,0)</f>
        <v>597.20000000000005</v>
      </c>
      <c r="D650" s="6">
        <f>VLOOKUP(A650,PG_FORWARD_SETTLED__1[[#All],[order_id]:[Tax_On_Commission]],109,0)</f>
        <v>13.771000000000001</v>
      </c>
      <c r="E650" s="6">
        <f>VLOOKUP(A650,PG_FORWARD_SETTLED__1[#All],110,0)</f>
        <v>71.98</v>
      </c>
      <c r="F650" s="6">
        <f>VLOOKUP(A650,PG_FORWARD_SETTLED__1[#All],111,0)</f>
        <v>126.236</v>
      </c>
      <c r="G650" s="6">
        <f>VLOOKUP(A650,PG_FORWARD_SETTLED__1[#All],112,0)</f>
        <v>1727.0590000000002</v>
      </c>
      <c r="H650" s="6">
        <f t="shared" si="96"/>
        <v>1600.8230000000001</v>
      </c>
      <c r="I650" s="6">
        <f t="shared" si="97"/>
        <v>682.95100000000002</v>
      </c>
      <c r="J650" s="6">
        <f>VLOOKUP(A650,PG_Reverse_Settled__1[#All],103,0)</f>
        <v>197.06</v>
      </c>
      <c r="K650" s="6">
        <f t="shared" si="98"/>
        <v>1996.0990000000002</v>
      </c>
      <c r="L650" s="7">
        <v>-269.03999999999996</v>
      </c>
      <c r="M650" s="6" t="s">
        <v>1479</v>
      </c>
      <c r="N650" s="6" t="str">
        <f>VLOOKUP(A650,Return!A:L,12,0)</f>
        <v>-</v>
      </c>
      <c r="O650" s="39">
        <v>45942.466666666667</v>
      </c>
    </row>
    <row r="651" spans="1:15" x14ac:dyDescent="0.3">
      <c r="A651" s="6">
        <v>8752846230</v>
      </c>
      <c r="B651" s="6">
        <f>VLOOKUP(A651,PG_FORWARD_SETTLED__1[[order_id]:[Customer_Paid]],107,0)</f>
        <v>3394</v>
      </c>
      <c r="C651" s="6">
        <f>VLOOKUP(A651,PG_FORWARD_SETTLED__1[[order_id]:[Commission]],108,0)</f>
        <v>841.03300000000002</v>
      </c>
      <c r="D651" s="6">
        <f>VLOOKUP(A651,PG_FORWARD_SETTLED__1[[#All],[order_id]:[Tax_On_Commission]],109,0)</f>
        <v>17.257000000000001</v>
      </c>
      <c r="E651" s="6">
        <f>VLOOKUP(A651,PG_FORWARD_SETTLED__1[#All],110,0)</f>
        <v>71.98</v>
      </c>
      <c r="F651" s="6">
        <f>VLOOKUP(A651,PG_FORWARD_SETTLED__1[#All],111,0)</f>
        <v>532.11099999999999</v>
      </c>
      <c r="G651" s="6">
        <f>VLOOKUP(A651,PG_FORWARD_SETTLED__1[#All],112,0)</f>
        <v>2463.73</v>
      </c>
      <c r="H651" s="6">
        <f t="shared" si="96"/>
        <v>1931.6190000000001</v>
      </c>
      <c r="I651" s="6">
        <f t="shared" si="97"/>
        <v>930.27</v>
      </c>
      <c r="J651" s="6">
        <f>VLOOKUP(A651,PG_Reverse_Settled__1[#All],103,0)</f>
        <v>197.06</v>
      </c>
      <c r="K651" s="6">
        <f t="shared" si="98"/>
        <v>2732.77</v>
      </c>
      <c r="L651" s="7">
        <v>-269.03999999999996</v>
      </c>
      <c r="M651" s="6" t="s">
        <v>1479</v>
      </c>
      <c r="N651" s="6" t="str">
        <f>VLOOKUP(A651,Return!A:L,12,0)</f>
        <v>-</v>
      </c>
      <c r="O651" s="39">
        <v>45943.55972222222</v>
      </c>
    </row>
    <row r="652" spans="1:15" x14ac:dyDescent="0.3">
      <c r="A652" s="6">
        <v>8752770380</v>
      </c>
      <c r="B652" s="6">
        <f>VLOOKUP(A652,PG_FORWARD_SETTLED__1[[order_id]:[Customer_Paid]],107,0)</f>
        <v>3369</v>
      </c>
      <c r="C652" s="6">
        <f>VLOOKUP(A652,PG_FORWARD_SETTLED__1[[order_id]:[Commission]],108,0)</f>
        <v>596.31299999999999</v>
      </c>
      <c r="D652" s="6">
        <f>VLOOKUP(A652,PG_FORWARD_SETTLED__1[[#All],[order_id]:[Tax_On_Commission]],109,0)</f>
        <v>17.13</v>
      </c>
      <c r="E652" s="6">
        <f>VLOOKUP(A652,PG_FORWARD_SETTLED__1[#All],110,0)</f>
        <v>71.98</v>
      </c>
      <c r="F652" s="6">
        <f>VLOOKUP(A652,PG_FORWARD_SETTLED__1[#All],111,0)</f>
        <v>528.18499999999995</v>
      </c>
      <c r="G652" s="6">
        <f>VLOOKUP(A652,PG_FORWARD_SETTLED__1[#All],112,0)</f>
        <v>2683.5769999999998</v>
      </c>
      <c r="H652" s="6">
        <f t="shared" si="96"/>
        <v>2155.3919999999998</v>
      </c>
      <c r="I652" s="6">
        <f t="shared" si="97"/>
        <v>685.42300000000023</v>
      </c>
      <c r="J652" s="5">
        <v>0</v>
      </c>
      <c r="K652" s="6" t="s">
        <v>1480</v>
      </c>
      <c r="L652" s="8">
        <v>2683.5769999999998</v>
      </c>
      <c r="M652" s="6" t="s">
        <v>1478</v>
      </c>
      <c r="N652" s="6"/>
      <c r="O652" s="39">
        <v>45943.55972222222</v>
      </c>
    </row>
    <row r="653" spans="1:15" x14ac:dyDescent="0.3">
      <c r="A653" s="6">
        <v>8752868761</v>
      </c>
      <c r="B653" s="6">
        <f>VLOOKUP(A653,PG_FORWARD_SETTLED__1[[order_id]:[Customer_Paid]],107,0)</f>
        <v>3564</v>
      </c>
      <c r="C653" s="6">
        <f>VLOOKUP(A653,PG_FORWARD_SETTLED__1[[order_id]:[Commission]],108,0)</f>
        <v>883.15899999999999</v>
      </c>
      <c r="D653" s="6">
        <f>VLOOKUP(A653,PG_FORWARD_SETTLED__1[[#All],[order_id]:[Tax_On_Commission]],109,0)</f>
        <v>18.122</v>
      </c>
      <c r="E653" s="6">
        <f>VLOOKUP(A653,PG_FORWARD_SETTLED__1[#All],110,0)</f>
        <v>71.98</v>
      </c>
      <c r="F653" s="6">
        <f>VLOOKUP(A653,PG_FORWARD_SETTLED__1[#All],111,0)</f>
        <v>558.76199999999994</v>
      </c>
      <c r="G653" s="6">
        <f>VLOOKUP(A653,PG_FORWARD_SETTLED__1[#All],112,0)</f>
        <v>2590.739</v>
      </c>
      <c r="H653" s="6">
        <f t="shared" si="96"/>
        <v>2031.9770000000001</v>
      </c>
      <c r="I653" s="6">
        <f t="shared" si="97"/>
        <v>973.26099999999997</v>
      </c>
      <c r="J653" s="5">
        <v>0</v>
      </c>
      <c r="K653" s="6" t="s">
        <v>1480</v>
      </c>
      <c r="L653" s="8">
        <v>2590.739</v>
      </c>
      <c r="M653" s="6" t="s">
        <v>1478</v>
      </c>
      <c r="N653" s="6"/>
      <c r="O653" s="39">
        <v>45943.55972222222</v>
      </c>
    </row>
    <row r="654" spans="1:15" x14ac:dyDescent="0.3">
      <c r="A654" s="6">
        <v>8756545462</v>
      </c>
      <c r="B654" s="6">
        <f>VLOOKUP(A654,PG_FORWARD_SETTLED__1[[order_id]:[Customer_Paid]],107,0)</f>
        <v>3394</v>
      </c>
      <c r="C654" s="6">
        <f>VLOOKUP(A654,PG_FORWARD_SETTLED__1[[order_id]:[Commission]],108,0)</f>
        <v>841.03300000000002</v>
      </c>
      <c r="D654" s="6">
        <f>VLOOKUP(A654,PG_FORWARD_SETTLED__1[[#All],[order_id]:[Tax_On_Commission]],109,0)</f>
        <v>17.257000000000001</v>
      </c>
      <c r="E654" s="6">
        <f>VLOOKUP(A654,PG_FORWARD_SETTLED__1[#All],110,0)</f>
        <v>76.7</v>
      </c>
      <c r="F654" s="6">
        <f>VLOOKUP(A654,PG_FORWARD_SETTLED__1[#All],111,0)</f>
        <v>532.11099999999999</v>
      </c>
      <c r="G654" s="6">
        <f>VLOOKUP(A654,PG_FORWARD_SETTLED__1[#All],112,0)</f>
        <v>2459.0100000000002</v>
      </c>
      <c r="H654" s="6">
        <f t="shared" si="96"/>
        <v>1926.8990000000003</v>
      </c>
      <c r="I654" s="6">
        <f t="shared" si="97"/>
        <v>934.98999999999978</v>
      </c>
      <c r="J654" s="6">
        <f>VLOOKUP(A654,PG_Reverse_Settled__1[#All],103,0)</f>
        <v>132.16</v>
      </c>
      <c r="K654" s="6">
        <f t="shared" ref="K654:K657" si="99">G654+E654+J654</f>
        <v>2667.87</v>
      </c>
      <c r="L654" s="7">
        <v>-208.85999999999967</v>
      </c>
      <c r="M654" s="6" t="s">
        <v>1479</v>
      </c>
      <c r="N654" s="6" t="str">
        <f>VLOOKUP(A654,Return!A:L,12,0)</f>
        <v>I did not like the fit</v>
      </c>
      <c r="O654" s="39">
        <v>45945.45416666667</v>
      </c>
    </row>
    <row r="655" spans="1:15" x14ac:dyDescent="0.3">
      <c r="A655" s="6">
        <v>8748342066</v>
      </c>
      <c r="B655" s="6">
        <f>VLOOKUP(A655,PG_FORWARD_SETTLED__1[[order_id]:[Customer_Paid]],107,0)</f>
        <v>3354</v>
      </c>
      <c r="C655" s="6">
        <f>VLOOKUP(A655,PG_FORWARD_SETTLED__1[[order_id]:[Commission]],108,0)</f>
        <v>831.12099999999998</v>
      </c>
      <c r="D655" s="6">
        <f>VLOOKUP(A655,PG_FORWARD_SETTLED__1[[#All],[order_id]:[Tax_On_Commission]],109,0)</f>
        <v>17.053999999999998</v>
      </c>
      <c r="E655" s="6">
        <f>VLOOKUP(A655,PG_FORWARD_SETTLED__1[#All],110,0)</f>
        <v>71.98</v>
      </c>
      <c r="F655" s="6">
        <f>VLOOKUP(A655,PG_FORWARD_SETTLED__1[#All],111,0)</f>
        <v>525.84199999999998</v>
      </c>
      <c r="G655" s="6">
        <f>VLOOKUP(A655,PG_FORWARD_SETTLED__1[#All],112,0)</f>
        <v>2433.8449999999998</v>
      </c>
      <c r="H655" s="6">
        <f t="shared" si="96"/>
        <v>1908.0029999999997</v>
      </c>
      <c r="I655" s="6">
        <f t="shared" si="97"/>
        <v>920.1550000000002</v>
      </c>
      <c r="J655" s="6">
        <f>VLOOKUP(A655,PG_Reverse_Settled__1[#All],103,0)</f>
        <v>197.06</v>
      </c>
      <c r="K655" s="6">
        <f t="shared" si="99"/>
        <v>2702.8849999999998</v>
      </c>
      <c r="L655" s="7">
        <v>-269.03999999999996</v>
      </c>
      <c r="M655" s="6" t="s">
        <v>1479</v>
      </c>
      <c r="N655" s="6" t="str">
        <f>VLOOKUP(A655,Return!A:L,12,0)</f>
        <v>-</v>
      </c>
      <c r="O655" s="39">
        <v>45941.755555555559</v>
      </c>
    </row>
    <row r="656" spans="1:15" x14ac:dyDescent="0.3">
      <c r="A656" s="6">
        <v>8752712387</v>
      </c>
      <c r="B656" s="6">
        <f>VLOOKUP(A656,PG_FORWARD_SETTLED__1[[order_id]:[Customer_Paid]],107,0)</f>
        <v>908.99</v>
      </c>
      <c r="C656" s="6">
        <f>VLOOKUP(A656,PG_FORWARD_SETTLED__1[[order_id]:[Commission]],108,0)</f>
        <v>300.33</v>
      </c>
      <c r="D656" s="6">
        <f>VLOOKUP(A656,PG_FORWARD_SETTLED__1[[#All],[order_id]:[Tax_On_Commission]],109,0)</f>
        <v>5.1949999999999994</v>
      </c>
      <c r="E656" s="6">
        <f>VLOOKUP(A656,PG_FORWARD_SETTLED__1[#All],110,0)</f>
        <v>31.86</v>
      </c>
      <c r="F656" s="6">
        <f>VLOOKUP(A656,PG_FORWARD_SETTLED__1[#All],111,0)</f>
        <v>47.619</v>
      </c>
      <c r="G656" s="6">
        <f>VLOOKUP(A656,PG_FORWARD_SETTLED__1[#All],112,0)</f>
        <v>571.60500000000002</v>
      </c>
      <c r="H656" s="6">
        <f t="shared" si="96"/>
        <v>523.98599999999999</v>
      </c>
      <c r="I656" s="6">
        <f t="shared" si="97"/>
        <v>337.38499999999999</v>
      </c>
      <c r="J656" s="6">
        <f>VLOOKUP(A656,PG_Reverse_Settled__1[#All],103,0)</f>
        <v>132.16</v>
      </c>
      <c r="K656" s="6">
        <f t="shared" si="99"/>
        <v>735.625</v>
      </c>
      <c r="L656" s="7">
        <v>-164.01999999999998</v>
      </c>
      <c r="M656" s="6" t="s">
        <v>1479</v>
      </c>
      <c r="N656" s="6" t="str">
        <f>VLOOKUP(A656,Return!A:L,12,0)</f>
        <v>-</v>
      </c>
      <c r="O656" s="39">
        <v>45943.55972222222</v>
      </c>
    </row>
    <row r="657" spans="1:15" x14ac:dyDescent="0.3">
      <c r="A657" s="6">
        <v>8755045654</v>
      </c>
      <c r="B657" s="6">
        <f>VLOOKUP(A657,PG_FORWARD_SETTLED__1[[order_id]:[Customer_Paid]],107,0)</f>
        <v>3143</v>
      </c>
      <c r="C657" s="6">
        <f>VLOOKUP(A657,PG_FORWARD_SETTLED__1[[order_id]:[Commission]],108,0)</f>
        <v>667.57299999999998</v>
      </c>
      <c r="D657" s="6">
        <f>VLOOKUP(A657,PG_FORWARD_SETTLED__1[[#All],[order_id]:[Tax_On_Commission]],109,0)</f>
        <v>15.981999999999999</v>
      </c>
      <c r="E657" s="6">
        <f>VLOOKUP(A657,PG_FORWARD_SETTLED__1[#All],110,0)</f>
        <v>71.98</v>
      </c>
      <c r="F657" s="6">
        <f>VLOOKUP(A657,PG_FORWARD_SETTLED__1[#All],111,0)</f>
        <v>492.75799999999998</v>
      </c>
      <c r="G657" s="6">
        <f>VLOOKUP(A657,PG_FORWARD_SETTLED__1[#All],112,0)</f>
        <v>2387.4650000000001</v>
      </c>
      <c r="H657" s="6">
        <f t="shared" si="96"/>
        <v>1894.7070000000001</v>
      </c>
      <c r="I657" s="6">
        <f t="shared" si="97"/>
        <v>755.53499999999985</v>
      </c>
      <c r="J657" s="6">
        <f>VLOOKUP(A657,PG_Reverse_Settled__1[#All],103,0)</f>
        <v>132.16</v>
      </c>
      <c r="K657" s="6">
        <f t="shared" si="99"/>
        <v>2591.605</v>
      </c>
      <c r="L657" s="7">
        <v>-204.13999999999987</v>
      </c>
      <c r="M657" s="6" t="s">
        <v>1479</v>
      </c>
      <c r="N657" s="6" t="str">
        <f>VLOOKUP(A657,Return!A:L,12,0)</f>
        <v>-</v>
      </c>
      <c r="O657" s="39">
        <v>45944.813194444447</v>
      </c>
    </row>
    <row r="658" spans="1:15" x14ac:dyDescent="0.3">
      <c r="A658" s="6">
        <v>8756049639</v>
      </c>
      <c r="B658" s="6">
        <f>VLOOKUP(A658,PG_FORWARD_SETTLED__1[[order_id]:[Customer_Paid]],107,0)</f>
        <v>3394</v>
      </c>
      <c r="C658" s="6">
        <f>VLOOKUP(A658,PG_FORWARD_SETTLED__1[[order_id]:[Commission]],108,0)</f>
        <v>841.03300000000002</v>
      </c>
      <c r="D658" s="6">
        <f>VLOOKUP(A658,PG_FORWARD_SETTLED__1[[#All],[order_id]:[Tax_On_Commission]],109,0)</f>
        <v>17.257000000000001</v>
      </c>
      <c r="E658" s="6">
        <f>VLOOKUP(A658,PG_FORWARD_SETTLED__1[#All],110,0)</f>
        <v>71.98</v>
      </c>
      <c r="F658" s="6">
        <f>VLOOKUP(A658,PG_FORWARD_SETTLED__1[#All],111,0)</f>
        <v>532.11099999999999</v>
      </c>
      <c r="G658" s="6">
        <f>VLOOKUP(A658,PG_FORWARD_SETTLED__1[#All],112,0)</f>
        <v>2463.73</v>
      </c>
      <c r="H658" s="6">
        <f t="shared" si="96"/>
        <v>1931.6190000000001</v>
      </c>
      <c r="I658" s="6">
        <f t="shared" si="97"/>
        <v>930.27</v>
      </c>
      <c r="J658" s="5">
        <v>0</v>
      </c>
      <c r="K658" s="6" t="s">
        <v>1480</v>
      </c>
      <c r="L658" s="8">
        <v>2463.73</v>
      </c>
      <c r="M658" s="6" t="s">
        <v>1478</v>
      </c>
      <c r="N658" s="6"/>
      <c r="O658" s="39">
        <v>45945.45416666667</v>
      </c>
    </row>
    <row r="659" spans="1:15" x14ac:dyDescent="0.3">
      <c r="A659" s="6">
        <v>8758468018</v>
      </c>
      <c r="B659" s="6">
        <f>VLOOKUP(A659,PG_FORWARD_SETTLED__1[[order_id]:[Customer_Paid]],107,0)</f>
        <v>3000</v>
      </c>
      <c r="C659" s="6">
        <f>VLOOKUP(A659,PG_FORWARD_SETTLED__1[[order_id]:[Commission]],108,0)</f>
        <v>743.4</v>
      </c>
      <c r="D659" s="6">
        <f>VLOOKUP(A659,PG_FORWARD_SETTLED__1[[#All],[order_id]:[Tax_On_Commission]],109,0)</f>
        <v>15.254</v>
      </c>
      <c r="E659" s="6">
        <f>VLOOKUP(A659,PG_FORWARD_SETTLED__1[#All],110,0)</f>
        <v>76.7</v>
      </c>
      <c r="F659" s="6">
        <f>VLOOKUP(A659,PG_FORWARD_SETTLED__1[#All],111,0)</f>
        <v>470.34199999999998</v>
      </c>
      <c r="G659" s="6">
        <f>VLOOKUP(A659,PG_FORWARD_SETTLED__1[#All],112,0)</f>
        <v>2164.6460000000002</v>
      </c>
      <c r="H659" s="6">
        <f t="shared" si="96"/>
        <v>1694.3040000000001</v>
      </c>
      <c r="I659" s="6">
        <f t="shared" si="97"/>
        <v>835.35399999999981</v>
      </c>
      <c r="J659" s="5">
        <v>0</v>
      </c>
      <c r="K659" s="6" t="s">
        <v>1480</v>
      </c>
      <c r="L659" s="8">
        <v>2164.6460000000002</v>
      </c>
      <c r="M659" s="6" t="s">
        <v>1478</v>
      </c>
      <c r="N659" s="6"/>
      <c r="O659" s="39">
        <v>45946.457638888889</v>
      </c>
    </row>
    <row r="660" spans="1:15" x14ac:dyDescent="0.3">
      <c r="A660" s="6">
        <v>8760420877</v>
      </c>
      <c r="B660" s="6">
        <f>VLOOKUP(A660,PG_FORWARD_SETTLED__1[[order_id]:[Customer_Paid]],107,0)</f>
        <v>3819</v>
      </c>
      <c r="C660" s="6">
        <f>VLOOKUP(A660,PG_FORWARD_SETTLED__1[[order_id]:[Commission]],108,0)</f>
        <v>946.34799999999996</v>
      </c>
      <c r="D660" s="6">
        <f>VLOOKUP(A660,PG_FORWARD_SETTLED__1[[#All],[order_id]:[Tax_On_Commission]],109,0)</f>
        <v>19.417999999999999</v>
      </c>
      <c r="E660" s="6">
        <f>VLOOKUP(A660,PG_FORWARD_SETTLED__1[#All],110,0)</f>
        <v>76.7</v>
      </c>
      <c r="F660" s="6">
        <f>VLOOKUP(A660,PG_FORWARD_SETTLED__1[#All],111,0)</f>
        <v>598.74199999999996</v>
      </c>
      <c r="G660" s="6">
        <f>VLOOKUP(A660,PG_FORWARD_SETTLED__1[#All],112,0)</f>
        <v>2776.5340000000001</v>
      </c>
      <c r="H660" s="6">
        <f t="shared" si="96"/>
        <v>2177.7920000000004</v>
      </c>
      <c r="I660" s="6">
        <f t="shared" si="97"/>
        <v>1042.4659999999999</v>
      </c>
      <c r="J660" s="6">
        <f>VLOOKUP(A660,PG_Reverse_Settled__1[#All],103,0)</f>
        <v>197.06</v>
      </c>
      <c r="K660" s="6">
        <f>G660+E660+J660</f>
        <v>3050.2939999999999</v>
      </c>
      <c r="L660" s="7">
        <v>-273.75999999999976</v>
      </c>
      <c r="M660" s="6" t="s">
        <v>1479</v>
      </c>
      <c r="N660" s="6" t="str">
        <f>VLOOKUP(A660,Return!A:L,12,0)</f>
        <v>-</v>
      </c>
      <c r="O660" s="39">
        <v>45947.790972222225</v>
      </c>
    </row>
    <row r="661" spans="1:15" x14ac:dyDescent="0.3">
      <c r="A661" s="6">
        <v>8768822145</v>
      </c>
      <c r="B661" s="6">
        <f>VLOOKUP(A661,PG_FORWARD_SETTLED__1[[order_id]:[Customer_Paid]],107,0)</f>
        <v>3339</v>
      </c>
      <c r="C661" s="6">
        <f>VLOOKUP(A661,PG_FORWARD_SETTLED__1[[order_id]:[Commission]],108,0)</f>
        <v>1024.405</v>
      </c>
      <c r="D661" s="6">
        <f>VLOOKUP(A661,PG_FORWARD_SETTLED__1[[#All],[order_id]:[Tax_On_Commission]],109,0)</f>
        <v>16.978000000000002</v>
      </c>
      <c r="E661" s="6">
        <f>VLOOKUP(A661,PG_FORWARD_SETTLED__1[#All],110,0)</f>
        <v>71.98</v>
      </c>
      <c r="F661" s="6">
        <f>VLOOKUP(A661,PG_FORWARD_SETTLED__1[#All],111,0)</f>
        <v>523.48799999999994</v>
      </c>
      <c r="G661" s="6">
        <f>VLOOKUP(A661,PG_FORWARD_SETTLED__1[#All],112,0)</f>
        <v>2225.6370000000002</v>
      </c>
      <c r="H661" s="6">
        <f t="shared" si="96"/>
        <v>1702.1490000000003</v>
      </c>
      <c r="I661" s="6">
        <f t="shared" si="97"/>
        <v>1113.3629999999998</v>
      </c>
      <c r="J661" s="5">
        <v>0</v>
      </c>
      <c r="K661" s="6" t="s">
        <v>1480</v>
      </c>
      <c r="L661" s="8">
        <v>2225.6370000000002</v>
      </c>
      <c r="M661" s="6" t="s">
        <v>1478</v>
      </c>
      <c r="N661" s="6"/>
      <c r="O661" s="39">
        <v>45954.774305555555</v>
      </c>
    </row>
    <row r="662" spans="1:15" x14ac:dyDescent="0.3">
      <c r="A662" s="6">
        <v>8767225236</v>
      </c>
      <c r="B662" s="6">
        <f>VLOOKUP(A662,PG_FORWARD_SETTLED__1[[order_id]:[Customer_Paid]],107,0)</f>
        <v>3564</v>
      </c>
      <c r="C662" s="6">
        <f>VLOOKUP(A662,PG_FORWARD_SETTLED__1[[order_id]:[Commission]],108,0)</f>
        <v>883.15899999999999</v>
      </c>
      <c r="D662" s="6">
        <f>VLOOKUP(A662,PG_FORWARD_SETTLED__1[[#All],[order_id]:[Tax_On_Commission]],109,0)</f>
        <v>18.122</v>
      </c>
      <c r="E662" s="6">
        <f>VLOOKUP(A662,PG_FORWARD_SETTLED__1[#All],110,0)</f>
        <v>71.98</v>
      </c>
      <c r="F662" s="6">
        <f>VLOOKUP(A662,PG_FORWARD_SETTLED__1[#All],111,0)</f>
        <v>558.76199999999994</v>
      </c>
      <c r="G662" s="6">
        <f>VLOOKUP(A662,PG_FORWARD_SETTLED__1[#All],112,0)</f>
        <v>2590.739</v>
      </c>
      <c r="H662" s="6">
        <f t="shared" si="96"/>
        <v>2031.9770000000001</v>
      </c>
      <c r="I662" s="6">
        <f t="shared" si="97"/>
        <v>973.26099999999997</v>
      </c>
      <c r="J662" s="5">
        <v>0</v>
      </c>
      <c r="K662" s="6" t="s">
        <v>1480</v>
      </c>
      <c r="L662" s="8">
        <v>2590.739</v>
      </c>
      <c r="M662" s="6" t="s">
        <v>1478</v>
      </c>
      <c r="N662" s="6"/>
      <c r="O662" s="39">
        <v>45953.529861111114</v>
      </c>
    </row>
    <row r="663" spans="1:15" x14ac:dyDescent="0.3">
      <c r="A663" s="6">
        <v>8771683699</v>
      </c>
      <c r="B663" s="6">
        <f>VLOOKUP(A663,PG_FORWARD_SETTLED__1[[order_id]:[Customer_Paid]],107,0)</f>
        <v>3194</v>
      </c>
      <c r="C663" s="6">
        <f>VLOOKUP(A663,PG_FORWARD_SETTLED__1[[order_id]:[Commission]],108,0)</f>
        <v>791.47299999999996</v>
      </c>
      <c r="D663" s="6">
        <f>VLOOKUP(A663,PG_FORWARD_SETTLED__1[[#All],[order_id]:[Tax_On_Commission]],109,0)</f>
        <v>16.241</v>
      </c>
      <c r="E663" s="6">
        <f>VLOOKUP(A663,PG_FORWARD_SETTLED__1[#All],110,0)</f>
        <v>71.98</v>
      </c>
      <c r="F663" s="6">
        <f>VLOOKUP(A663,PG_FORWARD_SETTLED__1[#All],111,0)</f>
        <v>500.75400000000002</v>
      </c>
      <c r="G663" s="6">
        <f>VLOOKUP(A663,PG_FORWARD_SETTLED__1[#All],112,0)</f>
        <v>2314.306</v>
      </c>
      <c r="H663" s="6">
        <f t="shared" si="96"/>
        <v>1813.5520000000001</v>
      </c>
      <c r="I663" s="6">
        <f t="shared" si="97"/>
        <v>879.69399999999996</v>
      </c>
      <c r="J663" s="5">
        <v>0</v>
      </c>
      <c r="K663" s="6" t="s">
        <v>1480</v>
      </c>
      <c r="L663" s="8">
        <v>2314.306</v>
      </c>
      <c r="M663" s="6" t="s">
        <v>1478</v>
      </c>
      <c r="N663" s="6"/>
      <c r="O663" s="39">
        <v>45957.479166666664</v>
      </c>
    </row>
    <row r="664" spans="1:15" x14ac:dyDescent="0.3">
      <c r="A664" s="6">
        <v>8756504205</v>
      </c>
      <c r="B664" s="6">
        <f>VLOOKUP(A664,PG_FORWARD_SETTLED__1[[order_id]:[Customer_Paid]],107,0)</f>
        <v>2789.99</v>
      </c>
      <c r="C664" s="6">
        <f>VLOOKUP(A664,PG_FORWARD_SETTLED__1[[order_id]:[Commission]],108,0)</f>
        <v>592.59400000000005</v>
      </c>
      <c r="D664" s="6">
        <f>VLOOKUP(A664,PG_FORWARD_SETTLED__1[[#All],[order_id]:[Tax_On_Commission]],109,0)</f>
        <v>14.186</v>
      </c>
      <c r="E664" s="6">
        <f>VLOOKUP(A664,PG_FORWARD_SETTLED__1[#All],110,0)</f>
        <v>76.7</v>
      </c>
      <c r="F664" s="6">
        <f>VLOOKUP(A664,PG_FORWARD_SETTLED__1[#All],111,0)</f>
        <v>437.41199999999998</v>
      </c>
      <c r="G664" s="6">
        <f>VLOOKUP(A664,PG_FORWARD_SETTLED__1[#All],112,0)</f>
        <v>2106.5099999999998</v>
      </c>
      <c r="H664" s="6">
        <f t="shared" si="96"/>
        <v>1669.0979999999997</v>
      </c>
      <c r="I664" s="6">
        <f t="shared" si="97"/>
        <v>683.48</v>
      </c>
      <c r="J664" s="5">
        <v>0</v>
      </c>
      <c r="K664" s="6" t="s">
        <v>1480</v>
      </c>
      <c r="L664" s="8">
        <v>2106.5099999999998</v>
      </c>
      <c r="M664" s="6" t="s">
        <v>1478</v>
      </c>
      <c r="N664" s="6"/>
      <c r="O664" s="39">
        <v>45945.45416666667</v>
      </c>
    </row>
    <row r="665" spans="1:15" x14ac:dyDescent="0.3">
      <c r="A665" s="6">
        <v>8766342427</v>
      </c>
      <c r="B665" s="6">
        <f>VLOOKUP(A665,PG_FORWARD_SETTLED__1[[order_id]:[Customer_Paid]],107,0)</f>
        <v>2973</v>
      </c>
      <c r="C665" s="6">
        <f>VLOOKUP(A665,PG_FORWARD_SETTLED__1[[order_id]:[Commission]],108,0)</f>
        <v>736.70899999999995</v>
      </c>
      <c r="D665" s="6">
        <f>VLOOKUP(A665,PG_FORWARD_SETTLED__1[[#All],[order_id]:[Tax_On_Commission]],109,0)</f>
        <v>15.116</v>
      </c>
      <c r="E665" s="6">
        <f>VLOOKUP(A665,PG_FORWARD_SETTLED__1[#All],110,0)</f>
        <v>71.98</v>
      </c>
      <c r="F665" s="6">
        <f>VLOOKUP(A665,PG_FORWARD_SETTLED__1[#All],111,0)</f>
        <v>466.10699999999997</v>
      </c>
      <c r="G665" s="6">
        <f>VLOOKUP(A665,PG_FORWARD_SETTLED__1[#All],112,0)</f>
        <v>2149.1950000000002</v>
      </c>
      <c r="H665" s="6">
        <f t="shared" si="96"/>
        <v>1683.0880000000002</v>
      </c>
      <c r="I665" s="6">
        <f t="shared" si="97"/>
        <v>823.80499999999984</v>
      </c>
      <c r="J665" s="5">
        <v>0</v>
      </c>
      <c r="K665" s="6" t="s">
        <v>1480</v>
      </c>
      <c r="L665" s="8">
        <v>2149.1950000000002</v>
      </c>
      <c r="M665" s="6" t="s">
        <v>1478</v>
      </c>
      <c r="N665" s="6"/>
      <c r="O665" s="39">
        <v>45953.529861111114</v>
      </c>
    </row>
    <row r="666" spans="1:15" x14ac:dyDescent="0.3">
      <c r="A666" s="6">
        <v>8754148999</v>
      </c>
      <c r="B666" s="6">
        <f>VLOOKUP(A666,PG_FORWARD_SETTLED__1[[order_id]:[Customer_Paid]],107,0)</f>
        <v>3294</v>
      </c>
      <c r="C666" s="6">
        <f>VLOOKUP(A666,PG_FORWARD_SETTLED__1[[order_id]:[Commission]],108,0)</f>
        <v>816.25300000000004</v>
      </c>
      <c r="D666" s="6">
        <f>VLOOKUP(A666,PG_FORWARD_SETTLED__1[[#All],[order_id]:[Tax_On_Commission]],109,0)</f>
        <v>16.75</v>
      </c>
      <c r="E666" s="6">
        <f>VLOOKUP(A666,PG_FORWARD_SETTLED__1[#All],110,0)</f>
        <v>71.98</v>
      </c>
      <c r="F666" s="6">
        <f>VLOOKUP(A666,PG_FORWARD_SETTLED__1[#All],111,0)</f>
        <v>516.43799999999999</v>
      </c>
      <c r="G666" s="6">
        <f>VLOOKUP(A666,PG_FORWARD_SETTLED__1[#All],112,0)</f>
        <v>2389.0169999999998</v>
      </c>
      <c r="H666" s="6">
        <f t="shared" si="96"/>
        <v>1872.5789999999997</v>
      </c>
      <c r="I666" s="6">
        <f t="shared" si="97"/>
        <v>904.98300000000017</v>
      </c>
      <c r="J666" s="6">
        <f>VLOOKUP(A666,PG_Reverse_Settled__1[#All],103,0)</f>
        <v>132.16</v>
      </c>
      <c r="K666" s="6">
        <f>G666+E666+J666</f>
        <v>2593.1569999999997</v>
      </c>
      <c r="L666" s="7">
        <v>-204.13999999999987</v>
      </c>
      <c r="M666" s="6" t="s">
        <v>1479</v>
      </c>
      <c r="N666" s="6" t="str">
        <f>VLOOKUP(A666,Return!A:L,12,0)</f>
        <v>Size too big</v>
      </c>
      <c r="O666" s="39">
        <v>45944.447916666664</v>
      </c>
    </row>
    <row r="667" spans="1:15" x14ac:dyDescent="0.3">
      <c r="A667" s="6">
        <v>8766590580</v>
      </c>
      <c r="B667" s="6">
        <f>VLOOKUP(A667,PG_FORWARD_SETTLED__1[[order_id]:[Customer_Paid]],107,0)</f>
        <v>3203</v>
      </c>
      <c r="C667" s="6">
        <f>VLOOKUP(A667,PG_FORWARD_SETTLED__1[[order_id]:[Commission]],108,0)</f>
        <v>680.31700000000001</v>
      </c>
      <c r="D667" s="6">
        <f>VLOOKUP(A667,PG_FORWARD_SETTLED__1[[#All],[order_id]:[Tax_On_Commission]],109,0)</f>
        <v>16.285999999999998</v>
      </c>
      <c r="E667" s="6">
        <f>VLOOKUP(A667,PG_FORWARD_SETTLED__1[#All],110,0)</f>
        <v>71.98</v>
      </c>
      <c r="F667" s="6">
        <f>VLOOKUP(A667,PG_FORWARD_SETTLED__1[#All],111,0)</f>
        <v>502.16199999999998</v>
      </c>
      <c r="G667" s="6">
        <f>VLOOKUP(A667,PG_FORWARD_SETTLED__1[#All],112,0)</f>
        <v>2434.4169999999999</v>
      </c>
      <c r="H667" s="6">
        <f t="shared" si="96"/>
        <v>1932.2549999999999</v>
      </c>
      <c r="I667" s="6">
        <f t="shared" si="97"/>
        <v>768.58300000000008</v>
      </c>
      <c r="J667" s="5">
        <v>0</v>
      </c>
      <c r="K667" s="6" t="s">
        <v>1480</v>
      </c>
      <c r="L667" s="8">
        <v>2434.4169999999999</v>
      </c>
      <c r="M667" s="6" t="s">
        <v>1478</v>
      </c>
      <c r="N667" s="6"/>
      <c r="O667" s="39">
        <v>45953.529861111114</v>
      </c>
    </row>
    <row r="668" spans="1:15" x14ac:dyDescent="0.3">
      <c r="A668" s="6">
        <v>8767474088</v>
      </c>
      <c r="B668" s="6">
        <f>VLOOKUP(A668,PG_FORWARD_SETTLED__1[[order_id]:[Customer_Paid]],107,0)</f>
        <v>3294</v>
      </c>
      <c r="C668" s="6">
        <f>VLOOKUP(A668,PG_FORWARD_SETTLED__1[[order_id]:[Commission]],108,0)</f>
        <v>816.25300000000004</v>
      </c>
      <c r="D668" s="6">
        <f>VLOOKUP(A668,PG_FORWARD_SETTLED__1[[#All],[order_id]:[Tax_On_Commission]],109,0)</f>
        <v>16.75</v>
      </c>
      <c r="E668" s="6">
        <f>VLOOKUP(A668,PG_FORWARD_SETTLED__1[#All],110,0)</f>
        <v>71.98</v>
      </c>
      <c r="F668" s="6">
        <f>VLOOKUP(A668,PG_FORWARD_SETTLED__1[#All],111,0)</f>
        <v>516.43799999999999</v>
      </c>
      <c r="G668" s="6">
        <f>VLOOKUP(A668,PG_FORWARD_SETTLED__1[#All],112,0)</f>
        <v>2389.0169999999998</v>
      </c>
      <c r="H668" s="6">
        <f t="shared" si="96"/>
        <v>1872.5789999999997</v>
      </c>
      <c r="I668" s="6">
        <f t="shared" si="97"/>
        <v>904.98300000000017</v>
      </c>
      <c r="J668" s="6">
        <f>VLOOKUP(A668,PG_Reverse_Settled__1[#All],103,0)</f>
        <v>132.16</v>
      </c>
      <c r="K668" s="6">
        <f>G668+E668+J668</f>
        <v>2593.1569999999997</v>
      </c>
      <c r="L668" s="7">
        <v>-204.13999999999987</v>
      </c>
      <c r="M668" s="6" t="s">
        <v>1479</v>
      </c>
      <c r="N668" s="6" t="str">
        <f>VLOOKUP(A668,Return!A:L,12,0)</f>
        <v>-</v>
      </c>
      <c r="O668" s="39">
        <v>45953.529861111114</v>
      </c>
    </row>
    <row r="669" spans="1:15" x14ac:dyDescent="0.3">
      <c r="A669" s="6">
        <v>8750141786</v>
      </c>
      <c r="B669" s="6">
        <f>VLOOKUP(A669,PG_FORWARD_SETTLED__1[[order_id]:[Customer_Paid]],107,0)</f>
        <v>2244</v>
      </c>
      <c r="C669" s="6">
        <f>VLOOKUP(A669,PG_FORWARD_SETTLED__1[[order_id]:[Commission]],108,0)</f>
        <v>582.54200000000003</v>
      </c>
      <c r="D669" s="6">
        <f>VLOOKUP(A669,PG_FORWARD_SETTLED__1[[#All],[order_id]:[Tax_On_Commission]],109,0)</f>
        <v>12.823</v>
      </c>
      <c r="E669" s="6">
        <f>VLOOKUP(A669,PG_FORWARD_SETTLED__1[#All],110,0)</f>
        <v>71.98</v>
      </c>
      <c r="F669" s="6">
        <f>VLOOKUP(A669,PG_FORWARD_SETTLED__1[#All],111,0)</f>
        <v>117.54599999999999</v>
      </c>
      <c r="G669" s="6">
        <f>VLOOKUP(A669,PG_FORWARD_SETTLED__1[#All],112,0)</f>
        <v>1576.655</v>
      </c>
      <c r="H669" s="6">
        <f t="shared" si="96"/>
        <v>1459.1089999999999</v>
      </c>
      <c r="I669" s="6">
        <f t="shared" si="97"/>
        <v>667.34500000000003</v>
      </c>
      <c r="J669" s="5">
        <v>0</v>
      </c>
      <c r="K669" s="6" t="s">
        <v>1480</v>
      </c>
      <c r="L669" s="8">
        <v>1576.655</v>
      </c>
      <c r="M669" s="6" t="s">
        <v>1478</v>
      </c>
      <c r="N669" s="6"/>
      <c r="O669" s="39">
        <v>45942.466666666667</v>
      </c>
    </row>
    <row r="670" spans="1:15" x14ac:dyDescent="0.3">
      <c r="A670" s="6">
        <v>8750757925</v>
      </c>
      <c r="B670" s="6">
        <f>VLOOKUP(A670,PG_FORWARD_SETTLED__1[[order_id]:[Customer_Paid]],107,0)</f>
        <v>6341</v>
      </c>
      <c r="C670" s="6">
        <f>VLOOKUP(A670,PG_FORWARD_SETTLED__1[[order_id]:[Commission]],108,0)</f>
        <v>1945.4190000000001</v>
      </c>
      <c r="D670" s="6">
        <f>VLOOKUP(A670,PG_FORWARD_SETTLED__1[[#All],[order_id]:[Tax_On_Commission]],109,0)</f>
        <v>32.243000000000002</v>
      </c>
      <c r="E670" s="6">
        <f>VLOOKUP(A670,PG_FORWARD_SETTLED__1[#All],110,0)</f>
        <v>71.98</v>
      </c>
      <c r="F670" s="6">
        <f>VLOOKUP(A670,PG_FORWARD_SETTLED__1[#All],111,0)</f>
        <v>994.13900000000001</v>
      </c>
      <c r="G670" s="6">
        <f>VLOOKUP(A670,PG_FORWARD_SETTLED__1[#All],112,0)</f>
        <v>4291.3580000000002</v>
      </c>
      <c r="H670" s="6">
        <f t="shared" si="96"/>
        <v>3297.2190000000001</v>
      </c>
      <c r="I670" s="6">
        <f t="shared" si="97"/>
        <v>2049.6419999999998</v>
      </c>
      <c r="J670" s="6">
        <f>VLOOKUP(A670,PG_Reverse_Settled__1[#All],103,0)</f>
        <v>132.16</v>
      </c>
      <c r="K670" s="6">
        <f>G670+E670+J670</f>
        <v>4495.4979999999996</v>
      </c>
      <c r="L670" s="7">
        <v>-204.13999999999942</v>
      </c>
      <c r="M670" s="6" t="s">
        <v>1479</v>
      </c>
      <c r="N670" s="6" t="str">
        <f>VLOOKUP(A670,Return!A:L,12,0)</f>
        <v>-</v>
      </c>
      <c r="O670" s="39">
        <v>45942.659722222219</v>
      </c>
    </row>
    <row r="671" spans="1:15" x14ac:dyDescent="0.3">
      <c r="A671" s="6">
        <v>8766806297</v>
      </c>
      <c r="B671" s="6">
        <f>VLOOKUP(A671,PG_FORWARD_SETTLED__1[[order_id]:[Customer_Paid]],107,0)</f>
        <v>2074</v>
      </c>
      <c r="C671" s="6">
        <f>VLOOKUP(A671,PG_FORWARD_SETTLED__1[[order_id]:[Commission]],108,0)</f>
        <v>440.51799999999997</v>
      </c>
      <c r="D671" s="6">
        <f>VLOOKUP(A671,PG_FORWARD_SETTLED__1[[#All],[order_id]:[Tax_On_Commission]],109,0)</f>
        <v>11.850999999999999</v>
      </c>
      <c r="E671" s="6">
        <f>VLOOKUP(A671,PG_FORWARD_SETTLED__1[#All],110,0)</f>
        <v>71.98</v>
      </c>
      <c r="F671" s="6">
        <f>VLOOKUP(A671,PG_FORWARD_SETTLED__1[#All],111,0)</f>
        <v>108.63600000000001</v>
      </c>
      <c r="G671" s="6">
        <f>VLOOKUP(A671,PG_FORWARD_SETTLED__1[#All],112,0)</f>
        <v>1549.6509999999998</v>
      </c>
      <c r="H671" s="6">
        <f t="shared" si="96"/>
        <v>1441.0149999999999</v>
      </c>
      <c r="I671" s="6">
        <f t="shared" si="97"/>
        <v>524.34900000000016</v>
      </c>
      <c r="J671" s="5">
        <v>0</v>
      </c>
      <c r="K671" s="6" t="s">
        <v>1480</v>
      </c>
      <c r="L671" s="8">
        <v>1549.6509999999998</v>
      </c>
      <c r="M671" s="6" t="s">
        <v>1478</v>
      </c>
      <c r="N671" s="6"/>
      <c r="O671" s="39">
        <v>45953.529861111114</v>
      </c>
    </row>
    <row r="672" spans="1:15" x14ac:dyDescent="0.3">
      <c r="A672" s="6">
        <v>8769402758</v>
      </c>
      <c r="B672" s="6">
        <f>VLOOKUP(A672,PG_FORWARD_SETTLED__1[[order_id]:[Customer_Paid]],107,0)</f>
        <v>2731</v>
      </c>
      <c r="C672" s="6">
        <f>VLOOKUP(A672,PG_FORWARD_SETTLED__1[[order_id]:[Commission]],108,0)</f>
        <v>580.06399999999996</v>
      </c>
      <c r="D672" s="6">
        <f>VLOOKUP(A672,PG_FORWARD_SETTLED__1[[#All],[order_id]:[Tax_On_Commission]],109,0)</f>
        <v>13.885999999999999</v>
      </c>
      <c r="E672" s="6">
        <f>VLOOKUP(A672,PG_FORWARD_SETTLED__1[#All],110,0)</f>
        <v>71.98</v>
      </c>
      <c r="F672" s="6">
        <f>VLOOKUP(A672,PG_FORWARD_SETTLED__1[#All],111,0)</f>
        <v>428.16199999999998</v>
      </c>
      <c r="G672" s="6">
        <f>VLOOKUP(A672,PG_FORWARD_SETTLED__1[#All],112,0)</f>
        <v>2065.0700000000002</v>
      </c>
      <c r="H672" s="6">
        <f t="shared" si="96"/>
        <v>1636.9080000000001</v>
      </c>
      <c r="I672" s="6">
        <f t="shared" si="97"/>
        <v>665.92999999999984</v>
      </c>
      <c r="J672" s="5">
        <v>0</v>
      </c>
      <c r="K672" s="6" t="s">
        <v>1480</v>
      </c>
      <c r="L672" s="8">
        <v>2065.0700000000002</v>
      </c>
      <c r="M672" s="6" t="s">
        <v>1478</v>
      </c>
      <c r="N672" s="6"/>
      <c r="O672" s="39">
        <v>45955.445138888892</v>
      </c>
    </row>
    <row r="673" spans="1:15" x14ac:dyDescent="0.3">
      <c r="A673" s="6">
        <v>8752668448</v>
      </c>
      <c r="B673" s="6">
        <f>VLOOKUP(A673,PG_FORWARD_SETTLED__1[[order_id]:[Customer_Paid]],107,0)</f>
        <v>1869</v>
      </c>
      <c r="C673" s="6">
        <f>VLOOKUP(A673,PG_FORWARD_SETTLED__1[[order_id]:[Commission]],108,0)</f>
        <v>507.24700000000001</v>
      </c>
      <c r="D673" s="6">
        <f>VLOOKUP(A673,PG_FORWARD_SETTLED__1[[#All],[order_id]:[Tax_On_Commission]],109,0)</f>
        <v>10.68</v>
      </c>
      <c r="E673" s="6">
        <f>VLOOKUP(A673,PG_FORWARD_SETTLED__1[#All],110,0)</f>
        <v>53.1</v>
      </c>
      <c r="F673" s="6">
        <f>VLOOKUP(A673,PG_FORWARD_SETTLED__1[#All],111,0)</f>
        <v>97.9</v>
      </c>
      <c r="G673" s="6">
        <f>VLOOKUP(A673,PG_FORWARD_SETTLED__1[#All],112,0)</f>
        <v>1297.973</v>
      </c>
      <c r="H673" s="6">
        <f t="shared" si="96"/>
        <v>1200.0729999999999</v>
      </c>
      <c r="I673" s="6">
        <f t="shared" si="97"/>
        <v>571.02700000000004</v>
      </c>
      <c r="J673" s="6">
        <f>VLOOKUP(A673,PG_Reverse_Settled__1[#All],103,0)</f>
        <v>197.06</v>
      </c>
      <c r="K673" s="6">
        <f t="shared" ref="K673:K677" si="100">G673+E673+J673</f>
        <v>1548.1329999999998</v>
      </c>
      <c r="L673" s="7">
        <v>-250.15999999999985</v>
      </c>
      <c r="M673" s="6" t="s">
        <v>1479</v>
      </c>
      <c r="N673" s="6" t="str">
        <f>VLOOKUP(A673,Return!A:L,12,0)</f>
        <v>-</v>
      </c>
      <c r="O673" s="39">
        <v>45943.449305555558</v>
      </c>
    </row>
    <row r="674" spans="1:15" x14ac:dyDescent="0.3">
      <c r="A674" s="6">
        <v>8760359986</v>
      </c>
      <c r="B674" s="6">
        <f>VLOOKUP(A674,PG_FORWARD_SETTLED__1[[order_id]:[Customer_Paid]],107,0)</f>
        <v>5506</v>
      </c>
      <c r="C674" s="6">
        <f>VLOOKUP(A674,PG_FORWARD_SETTLED__1[[order_id]:[Commission]],108,0)</f>
        <v>1689.241</v>
      </c>
      <c r="D674" s="6">
        <f>VLOOKUP(A674,PG_FORWARD_SETTLED__1[[#All],[order_id]:[Tax_On_Commission]],109,0)</f>
        <v>27.997</v>
      </c>
      <c r="E674" s="6">
        <f>VLOOKUP(A674,PG_FORWARD_SETTLED__1[#All],110,0)</f>
        <v>76.7</v>
      </c>
      <c r="F674" s="6">
        <f>VLOOKUP(A674,PG_FORWARD_SETTLED__1[#All],111,0)</f>
        <v>863.23099999999999</v>
      </c>
      <c r="G674" s="6">
        <f>VLOOKUP(A674,PG_FORWARD_SETTLED__1[#All],112,0)</f>
        <v>3712.0620000000004</v>
      </c>
      <c r="H674" s="6">
        <f t="shared" si="96"/>
        <v>2848.8310000000001</v>
      </c>
      <c r="I674" s="6">
        <f t="shared" si="97"/>
        <v>1793.9379999999996</v>
      </c>
      <c r="J674" s="6">
        <f>VLOOKUP(A674,PG_Reverse_Settled__1[#All],103,0)</f>
        <v>197.06</v>
      </c>
      <c r="K674" s="6">
        <f t="shared" si="100"/>
        <v>3985.8220000000001</v>
      </c>
      <c r="L674" s="7">
        <v>-273.75999999999976</v>
      </c>
      <c r="M674" s="6" t="s">
        <v>1479</v>
      </c>
      <c r="N674" s="6" t="str">
        <f>VLOOKUP(A674,Return!A:L,12,0)</f>
        <v>-</v>
      </c>
      <c r="O674" s="39">
        <v>45947.545138888891</v>
      </c>
    </row>
    <row r="675" spans="1:15" x14ac:dyDescent="0.3">
      <c r="A675" s="6">
        <v>8749091125</v>
      </c>
      <c r="B675" s="6">
        <f>VLOOKUP(A675,PG_FORWARD_SETTLED__1[[order_id]:[Customer_Paid]],107,0)</f>
        <v>3143</v>
      </c>
      <c r="C675" s="6">
        <f>VLOOKUP(A675,PG_FORWARD_SETTLED__1[[order_id]:[Commission]],108,0)</f>
        <v>667.57299999999998</v>
      </c>
      <c r="D675" s="6">
        <f>VLOOKUP(A675,PG_FORWARD_SETTLED__1[[#All],[order_id]:[Tax_On_Commission]],109,0)</f>
        <v>15.981999999999999</v>
      </c>
      <c r="E675" s="6">
        <f>VLOOKUP(A675,PG_FORWARD_SETTLED__1[#All],110,0)</f>
        <v>71.98</v>
      </c>
      <c r="F675" s="6">
        <f>VLOOKUP(A675,PG_FORWARD_SETTLED__1[#All],111,0)</f>
        <v>492.75799999999998</v>
      </c>
      <c r="G675" s="6">
        <f>VLOOKUP(A675,PG_FORWARD_SETTLED__1[#All],112,0)</f>
        <v>2387.4650000000001</v>
      </c>
      <c r="H675" s="6">
        <f t="shared" si="96"/>
        <v>1894.7070000000001</v>
      </c>
      <c r="I675" s="6">
        <f t="shared" si="97"/>
        <v>755.53499999999985</v>
      </c>
      <c r="J675" s="6">
        <f>VLOOKUP(A675,PG_Reverse_Settled__1[#All],103,0)</f>
        <v>197.06</v>
      </c>
      <c r="K675" s="6">
        <f t="shared" si="100"/>
        <v>2656.5050000000001</v>
      </c>
      <c r="L675" s="7">
        <v>-269.03999999999996</v>
      </c>
      <c r="M675" s="6" t="s">
        <v>1479</v>
      </c>
      <c r="N675" s="6" t="str">
        <f>VLOOKUP(A675,Return!A:L,12,0)</f>
        <v>Product image was better than the actual product</v>
      </c>
      <c r="O675" s="39">
        <v>45942.466666666667</v>
      </c>
    </row>
    <row r="676" spans="1:15" x14ac:dyDescent="0.3">
      <c r="A676" s="6">
        <v>8766342430</v>
      </c>
      <c r="B676" s="6">
        <f>VLOOKUP(A676,PG_FORWARD_SETTLED__1[[order_id]:[Customer_Paid]],107,0)</f>
        <v>2886</v>
      </c>
      <c r="C676" s="6">
        <f>VLOOKUP(A676,PG_FORWARD_SETTLED__1[[order_id]:[Commission]],108,0)</f>
        <v>612.98599999999999</v>
      </c>
      <c r="D676" s="6">
        <f>VLOOKUP(A676,PG_FORWARD_SETTLED__1[[#All],[order_id]:[Tax_On_Commission]],109,0)</f>
        <v>14.674999999999999</v>
      </c>
      <c r="E676" s="6">
        <f>VLOOKUP(A676,PG_FORWARD_SETTLED__1[#All],110,0)</f>
        <v>71.98</v>
      </c>
      <c r="F676" s="6">
        <f>VLOOKUP(A676,PG_FORWARD_SETTLED__1[#All],111,0)</f>
        <v>452.46899999999999</v>
      </c>
      <c r="G676" s="6">
        <f>VLOOKUP(A676,PG_FORWARD_SETTLED__1[#All],112,0)</f>
        <v>2186.3589999999999</v>
      </c>
      <c r="H676" s="6">
        <f t="shared" si="96"/>
        <v>1733.8899999999999</v>
      </c>
      <c r="I676" s="6">
        <f t="shared" si="97"/>
        <v>699.64100000000008</v>
      </c>
      <c r="J676" s="6">
        <f>VLOOKUP(A676,PG_Reverse_Settled__1[#All],103,0)</f>
        <v>132.16</v>
      </c>
      <c r="K676" s="6">
        <f t="shared" si="100"/>
        <v>2390.4989999999998</v>
      </c>
      <c r="L676" s="7">
        <v>-204.13999999999987</v>
      </c>
      <c r="M676" s="6" t="s">
        <v>1479</v>
      </c>
      <c r="N676" s="6" t="str">
        <f>VLOOKUP(A676,Return!A:L,12,0)</f>
        <v>-</v>
      </c>
      <c r="O676" s="39">
        <v>45953.529861111114</v>
      </c>
    </row>
    <row r="677" spans="1:15" x14ac:dyDescent="0.3">
      <c r="A677" s="6">
        <v>8748381267</v>
      </c>
      <c r="B677" s="6">
        <f>VLOOKUP(A677,PG_FORWARD_SETTLED__1[[order_id]:[Customer_Paid]],107,0)</f>
        <v>1000</v>
      </c>
      <c r="C677" s="6">
        <f>VLOOKUP(A677,PG_FORWARD_SETTLED__1[[order_id]:[Commission]],108,0)</f>
        <v>306.8</v>
      </c>
      <c r="D677" s="6">
        <f>VLOOKUP(A677,PG_FORWARD_SETTLED__1[[#All],[order_id]:[Tax_On_Commission]],109,0)</f>
        <v>5.7139999999999995</v>
      </c>
      <c r="E677" s="6">
        <f>VLOOKUP(A677,PG_FORWARD_SETTLED__1[#All],110,0)</f>
        <v>53.1</v>
      </c>
      <c r="F677" s="6">
        <f>VLOOKUP(A677,PG_FORWARD_SETTLED__1[#All],111,0)</f>
        <v>52.381999999999998</v>
      </c>
      <c r="G677" s="6">
        <f>VLOOKUP(A677,PG_FORWARD_SETTLED__1[#All],112,0)</f>
        <v>634.38599999999997</v>
      </c>
      <c r="H677" s="6">
        <f t="shared" si="96"/>
        <v>582.00400000000002</v>
      </c>
      <c r="I677" s="6">
        <f t="shared" si="97"/>
        <v>365.61400000000003</v>
      </c>
      <c r="J677" s="6">
        <f>VLOOKUP(A677,PG_Reverse_Settled__1[#All],103,0)</f>
        <v>197.06</v>
      </c>
      <c r="K677" s="6">
        <f t="shared" si="100"/>
        <v>884.54600000000005</v>
      </c>
      <c r="L677" s="7">
        <v>-250.16000000000008</v>
      </c>
      <c r="M677" s="6" t="s">
        <v>1479</v>
      </c>
      <c r="N677" s="6" t="str">
        <f>VLOOKUP(A677,Return!A:L,12,0)</f>
        <v>Size too big</v>
      </c>
      <c r="O677" s="39">
        <v>45941.755555555559</v>
      </c>
    </row>
    <row r="678" spans="1:15" x14ac:dyDescent="0.3">
      <c r="A678" s="6">
        <v>8765406780</v>
      </c>
      <c r="B678" s="6">
        <f>VLOOKUP(A678,PG_FORWARD_SETTLED__1[[order_id]:[Customer_Paid]],107,0)</f>
        <v>3032</v>
      </c>
      <c r="C678" s="6">
        <f>VLOOKUP(A678,PG_FORWARD_SETTLED__1[[order_id]:[Commission]],108,0)</f>
        <v>643.99699999999996</v>
      </c>
      <c r="D678" s="6">
        <f>VLOOKUP(A678,PG_FORWARD_SETTLED__1[[#All],[order_id]:[Tax_On_Commission]],109,0)</f>
        <v>15.416</v>
      </c>
      <c r="E678" s="6">
        <f>VLOOKUP(A678,PG_FORWARD_SETTLED__1[#All],110,0)</f>
        <v>71.98</v>
      </c>
      <c r="F678" s="6">
        <f>VLOOKUP(A678,PG_FORWARD_SETTLED__1[#All],111,0)</f>
        <v>475.35699999999997</v>
      </c>
      <c r="G678" s="6">
        <f>VLOOKUP(A678,PG_FORWARD_SETTLED__1[#All],112,0)</f>
        <v>2300.607</v>
      </c>
      <c r="H678" s="6">
        <f t="shared" si="96"/>
        <v>1825.25</v>
      </c>
      <c r="I678" s="6">
        <f t="shared" si="97"/>
        <v>731.39300000000003</v>
      </c>
      <c r="J678" s="5">
        <v>0</v>
      </c>
      <c r="K678" s="6" t="s">
        <v>1480</v>
      </c>
      <c r="L678" s="8">
        <v>2300.607</v>
      </c>
      <c r="M678" s="6" t="s">
        <v>1478</v>
      </c>
      <c r="N678" s="6"/>
      <c r="O678" s="39">
        <v>45953.529861111114</v>
      </c>
    </row>
    <row r="679" spans="1:15" x14ac:dyDescent="0.3">
      <c r="A679" s="6">
        <v>8754112519</v>
      </c>
      <c r="B679" s="6">
        <f>VLOOKUP(A679,PG_FORWARD_SETTLED__1[[order_id]:[Customer_Paid]],107,0)</f>
        <v>1012</v>
      </c>
      <c r="C679" s="6">
        <f>VLOOKUP(A679,PG_FORWARD_SETTLED__1[[order_id]:[Commission]],108,0)</f>
        <v>250.774</v>
      </c>
      <c r="D679" s="6">
        <f>VLOOKUP(A679,PG_FORWARD_SETTLED__1[[#All],[order_id]:[Tax_On_Commission]],109,0)</f>
        <v>5.7829999999999995</v>
      </c>
      <c r="E679" s="6">
        <f>VLOOKUP(A679,PG_FORWARD_SETTLED__1[#All],110,0)</f>
        <v>53.1</v>
      </c>
      <c r="F679" s="6">
        <f>VLOOKUP(A679,PG_FORWARD_SETTLED__1[#All],111,0)</f>
        <v>53.019000000000005</v>
      </c>
      <c r="G679" s="6">
        <f>VLOOKUP(A679,PG_FORWARD_SETTLED__1[#All],112,0)</f>
        <v>702.34299999999996</v>
      </c>
      <c r="H679" s="6">
        <f t="shared" si="96"/>
        <v>649.32399999999996</v>
      </c>
      <c r="I679" s="6">
        <f t="shared" si="97"/>
        <v>309.65700000000004</v>
      </c>
      <c r="J679" s="5">
        <v>0</v>
      </c>
      <c r="K679" s="6" t="s">
        <v>1480</v>
      </c>
      <c r="L679" s="8">
        <v>702.34299999999996</v>
      </c>
      <c r="M679" s="6" t="s">
        <v>1478</v>
      </c>
      <c r="N679" s="6"/>
      <c r="O679" s="39">
        <v>45944.447916666664</v>
      </c>
    </row>
    <row r="680" spans="1:15" x14ac:dyDescent="0.3">
      <c r="A680" s="6">
        <v>8754578120</v>
      </c>
      <c r="B680" s="6">
        <f>VLOOKUP(A680,PG_FORWARD_SETTLED__1[[order_id]:[Customer_Paid]],107,0)</f>
        <v>2886</v>
      </c>
      <c r="C680" s="6">
        <f>VLOOKUP(A680,PG_FORWARD_SETTLED__1[[order_id]:[Commission]],108,0)</f>
        <v>612.98599999999999</v>
      </c>
      <c r="D680" s="6">
        <f>VLOOKUP(A680,PG_FORWARD_SETTLED__1[[#All],[order_id]:[Tax_On_Commission]],109,0)</f>
        <v>14.674999999999999</v>
      </c>
      <c r="E680" s="6">
        <f>VLOOKUP(A680,PG_FORWARD_SETTLED__1[#All],110,0)</f>
        <v>71.98</v>
      </c>
      <c r="F680" s="6">
        <f>VLOOKUP(A680,PG_FORWARD_SETTLED__1[#All],111,0)</f>
        <v>452.46899999999999</v>
      </c>
      <c r="G680" s="6">
        <f>VLOOKUP(A680,PG_FORWARD_SETTLED__1[#All],112,0)</f>
        <v>2186.3589999999999</v>
      </c>
      <c r="H680" s="6">
        <f t="shared" si="96"/>
        <v>1733.8899999999999</v>
      </c>
      <c r="I680" s="6">
        <f t="shared" si="97"/>
        <v>699.64100000000008</v>
      </c>
      <c r="J680" s="5">
        <v>0</v>
      </c>
      <c r="K680" s="6" t="s">
        <v>1480</v>
      </c>
      <c r="L680" s="8">
        <v>2186.3589999999999</v>
      </c>
      <c r="M680" s="6" t="s">
        <v>1478</v>
      </c>
      <c r="N680" s="6"/>
      <c r="O680" s="39">
        <v>45944.447916666664</v>
      </c>
    </row>
    <row r="681" spans="1:15" x14ac:dyDescent="0.3">
      <c r="A681" s="6">
        <v>8756577310</v>
      </c>
      <c r="B681" s="6">
        <f>VLOOKUP(A681,PG_FORWARD_SETTLED__1[[order_id]:[Customer_Paid]],107,0)</f>
        <v>2149.9899999999998</v>
      </c>
      <c r="C681" s="6">
        <f>VLOOKUP(A681,PG_FORWARD_SETTLED__1[[order_id]:[Commission]],108,0)</f>
        <v>684.98699999999997</v>
      </c>
      <c r="D681" s="6">
        <f>VLOOKUP(A681,PG_FORWARD_SETTLED__1[[#All],[order_id]:[Tax_On_Commission]],109,0)</f>
        <v>12.286</v>
      </c>
      <c r="E681" s="6">
        <f>VLOOKUP(A681,PG_FORWARD_SETTLED__1[#All],110,0)</f>
        <v>76.7</v>
      </c>
      <c r="F681" s="6">
        <f>VLOOKUP(A681,PG_FORWARD_SETTLED__1[#All],111,0)</f>
        <v>112.61799999999999</v>
      </c>
      <c r="G681" s="6">
        <f>VLOOKUP(A681,PG_FORWARD_SETTLED__1[#All],112,0)</f>
        <v>1376.0169999999996</v>
      </c>
      <c r="H681" s="6">
        <f t="shared" si="96"/>
        <v>1263.3989999999997</v>
      </c>
      <c r="I681" s="6">
        <f t="shared" si="97"/>
        <v>773.97300000000018</v>
      </c>
      <c r="J681" s="6">
        <f>VLOOKUP(A681,PG_Reverse_Settled__1[#All],103,0)</f>
        <v>132.16</v>
      </c>
      <c r="K681" s="6">
        <f>G681+E681+J681</f>
        <v>1584.8769999999997</v>
      </c>
      <c r="L681" s="7">
        <v>-208.86000000000013</v>
      </c>
      <c r="M681" s="6" t="s">
        <v>1479</v>
      </c>
      <c r="N681" s="6" t="str">
        <f>VLOOKUP(A681,Return!A:L,12,0)</f>
        <v>-</v>
      </c>
      <c r="O681" s="39">
        <v>45945.45416666667</v>
      </c>
    </row>
    <row r="682" spans="1:15" x14ac:dyDescent="0.3">
      <c r="A682" s="6">
        <v>8766639862</v>
      </c>
      <c r="B682" s="6">
        <f>VLOOKUP(A682,PG_FORWARD_SETTLED__1[[order_id]:[Customer_Paid]],107,0)</f>
        <v>3819</v>
      </c>
      <c r="C682" s="6">
        <f>VLOOKUP(A682,PG_FORWARD_SETTLED__1[[order_id]:[Commission]],108,0)</f>
        <v>946.34799999999996</v>
      </c>
      <c r="D682" s="6">
        <f>VLOOKUP(A682,PG_FORWARD_SETTLED__1[[#All],[order_id]:[Tax_On_Commission]],109,0)</f>
        <v>19.417999999999999</v>
      </c>
      <c r="E682" s="6">
        <f>VLOOKUP(A682,PG_FORWARD_SETTLED__1[#All],110,0)</f>
        <v>71.98</v>
      </c>
      <c r="F682" s="6">
        <f>VLOOKUP(A682,PG_FORWARD_SETTLED__1[#All],111,0)</f>
        <v>598.74199999999996</v>
      </c>
      <c r="G682" s="6">
        <f>VLOOKUP(A682,PG_FORWARD_SETTLED__1[#All],112,0)</f>
        <v>2781.2539999999999</v>
      </c>
      <c r="H682" s="6">
        <f t="shared" si="96"/>
        <v>2182.5119999999997</v>
      </c>
      <c r="I682" s="6">
        <f t="shared" si="97"/>
        <v>1037.7460000000001</v>
      </c>
      <c r="J682" s="5">
        <v>0</v>
      </c>
      <c r="K682" s="6" t="s">
        <v>1480</v>
      </c>
      <c r="L682" s="8">
        <v>2781.2539999999999</v>
      </c>
      <c r="M682" s="6" t="s">
        <v>1478</v>
      </c>
      <c r="N682" s="6"/>
      <c r="O682" s="39">
        <v>45953.529861111114</v>
      </c>
    </row>
    <row r="683" spans="1:15" x14ac:dyDescent="0.3">
      <c r="A683" s="6">
        <v>8750601370</v>
      </c>
      <c r="B683" s="6">
        <f>VLOOKUP(A683,PG_FORWARD_SETTLED__1[[order_id]:[Customer_Paid]],107,0)</f>
        <v>3154</v>
      </c>
      <c r="C683" s="6">
        <f>VLOOKUP(A683,PG_FORWARD_SETTLED__1[[order_id]:[Commission]],108,0)</f>
        <v>669.91</v>
      </c>
      <c r="D683" s="6">
        <f>VLOOKUP(A683,PG_FORWARD_SETTLED__1[[#All],[order_id]:[Tax_On_Commission]],109,0)</f>
        <v>16.036999999999999</v>
      </c>
      <c r="E683" s="6">
        <f>VLOOKUP(A683,PG_FORWARD_SETTLED__1[#All],110,0)</f>
        <v>71.98</v>
      </c>
      <c r="F683" s="6">
        <f>VLOOKUP(A683,PG_FORWARD_SETTLED__1[#All],111,0)</f>
        <v>494.48399999999998</v>
      </c>
      <c r="G683" s="6">
        <f>VLOOKUP(A683,PG_FORWARD_SETTLED__1[#All],112,0)</f>
        <v>2396.0730000000003</v>
      </c>
      <c r="H683" s="6">
        <f t="shared" si="96"/>
        <v>1901.5890000000004</v>
      </c>
      <c r="I683" s="6">
        <f t="shared" si="97"/>
        <v>757.92699999999968</v>
      </c>
      <c r="J683" s="6">
        <f>VLOOKUP(A683,PG_Reverse_Settled__1[#All],103,0)</f>
        <v>197.06</v>
      </c>
      <c r="K683" s="6">
        <f t="shared" ref="K683:K684" si="101">G683+E683+J683</f>
        <v>2665.1130000000003</v>
      </c>
      <c r="L683" s="7">
        <v>-269.03999999999996</v>
      </c>
      <c r="M683" s="6" t="s">
        <v>1479</v>
      </c>
      <c r="N683" s="6" t="str">
        <f>VLOOKUP(A683,Return!A:L,12,0)</f>
        <v>Size too small</v>
      </c>
      <c r="O683" s="39">
        <v>45942.659722222219</v>
      </c>
    </row>
    <row r="684" spans="1:15" x14ac:dyDescent="0.3">
      <c r="A684" s="6">
        <v>8752955742</v>
      </c>
      <c r="B684" s="6">
        <f>VLOOKUP(A684,PG_FORWARD_SETTLED__1[[order_id]:[Customer_Paid]],107,0)</f>
        <v>3294</v>
      </c>
      <c r="C684" s="6">
        <f>VLOOKUP(A684,PG_FORWARD_SETTLED__1[[order_id]:[Commission]],108,0)</f>
        <v>855.12199999999996</v>
      </c>
      <c r="D684" s="6">
        <f>VLOOKUP(A684,PG_FORWARD_SETTLED__1[[#All],[order_id]:[Tax_On_Commission]],109,0)</f>
        <v>16.75</v>
      </c>
      <c r="E684" s="6">
        <f>VLOOKUP(A684,PG_FORWARD_SETTLED__1[#All],110,0)</f>
        <v>71.98</v>
      </c>
      <c r="F684" s="6">
        <f>VLOOKUP(A684,PG_FORWARD_SETTLED__1[#All],111,0)</f>
        <v>516.43799999999999</v>
      </c>
      <c r="G684" s="6">
        <f>VLOOKUP(A684,PG_FORWARD_SETTLED__1[#All],112,0)</f>
        <v>2350.1480000000001</v>
      </c>
      <c r="H684" s="6">
        <f t="shared" si="96"/>
        <v>1833.71</v>
      </c>
      <c r="I684" s="6">
        <f t="shared" si="97"/>
        <v>943.85199999999986</v>
      </c>
      <c r="J684" s="6">
        <f>VLOOKUP(A684,PG_Reverse_Settled__1[#All],103,0)</f>
        <v>197.06</v>
      </c>
      <c r="K684" s="6">
        <f t="shared" si="101"/>
        <v>2619.1880000000001</v>
      </c>
      <c r="L684" s="7">
        <v>-269.03999999999996</v>
      </c>
      <c r="M684" s="6" t="s">
        <v>1479</v>
      </c>
      <c r="N684" s="6" t="str">
        <f>VLOOKUP(A684,Return!A:L,12,0)</f>
        <v>-</v>
      </c>
      <c r="O684" s="39">
        <v>45943.55972222222</v>
      </c>
    </row>
    <row r="685" spans="1:15" x14ac:dyDescent="0.3">
      <c r="A685" s="6">
        <v>8758986667</v>
      </c>
      <c r="B685" s="6">
        <f>VLOOKUP(A685,PG_FORWARD_SETTLED__1[[order_id]:[Customer_Paid]],107,0)</f>
        <v>3194.01</v>
      </c>
      <c r="C685" s="6">
        <f>VLOOKUP(A685,PG_FORWARD_SETTLED__1[[order_id]:[Commission]],108,0)</f>
        <v>791.476</v>
      </c>
      <c r="D685" s="6">
        <f>VLOOKUP(A685,PG_FORWARD_SETTLED__1[[#All],[order_id]:[Tax_On_Commission]],109,0)</f>
        <v>16.241</v>
      </c>
      <c r="E685" s="6">
        <f>VLOOKUP(A685,PG_FORWARD_SETTLED__1[#All],110,0)</f>
        <v>76.7</v>
      </c>
      <c r="F685" s="6">
        <f>VLOOKUP(A685,PG_FORWARD_SETTLED__1[#All],111,0)</f>
        <v>500.75400000000002</v>
      </c>
      <c r="G685" s="6">
        <f>VLOOKUP(A685,PG_FORWARD_SETTLED__1[#All],112,0)</f>
        <v>2309.5930000000003</v>
      </c>
      <c r="H685" s="6">
        <f t="shared" si="96"/>
        <v>1808.8390000000004</v>
      </c>
      <c r="I685" s="6">
        <f t="shared" si="97"/>
        <v>884.41699999999992</v>
      </c>
      <c r="J685" s="5">
        <v>0</v>
      </c>
      <c r="K685" s="6" t="s">
        <v>1480</v>
      </c>
      <c r="L685" s="8">
        <v>2309.5930000000003</v>
      </c>
      <c r="M685" s="6" t="s">
        <v>1478</v>
      </c>
      <c r="N685" s="6"/>
      <c r="O685" s="39">
        <v>45946.780555555553</v>
      </c>
    </row>
    <row r="686" spans="1:15" x14ac:dyDescent="0.3">
      <c r="A686" s="6">
        <v>8766342429</v>
      </c>
      <c r="B686" s="6">
        <f>VLOOKUP(A686,PG_FORWARD_SETTLED__1[[order_id]:[Customer_Paid]],107,0)</f>
        <v>2886</v>
      </c>
      <c r="C686" s="6">
        <f>VLOOKUP(A686,PG_FORWARD_SETTLED__1[[order_id]:[Commission]],108,0)</f>
        <v>612.98599999999999</v>
      </c>
      <c r="D686" s="6">
        <f>VLOOKUP(A686,PG_FORWARD_SETTLED__1[[#All],[order_id]:[Tax_On_Commission]],109,0)</f>
        <v>14.674999999999999</v>
      </c>
      <c r="E686" s="6">
        <f>VLOOKUP(A686,PG_FORWARD_SETTLED__1[#All],110,0)</f>
        <v>71.98</v>
      </c>
      <c r="F686" s="6">
        <f>VLOOKUP(A686,PG_FORWARD_SETTLED__1[#All],111,0)</f>
        <v>452.46899999999999</v>
      </c>
      <c r="G686" s="6">
        <f>VLOOKUP(A686,PG_FORWARD_SETTLED__1[#All],112,0)</f>
        <v>2186.3589999999999</v>
      </c>
      <c r="H686" s="6">
        <f t="shared" si="96"/>
        <v>1733.8899999999999</v>
      </c>
      <c r="I686" s="6">
        <f t="shared" si="97"/>
        <v>699.64100000000008</v>
      </c>
      <c r="J686" s="6">
        <f>VLOOKUP(A686,PG_Reverse_Settled__1[#All],103,0)</f>
        <v>132.16</v>
      </c>
      <c r="K686" s="6">
        <f>G686+E686+J686</f>
        <v>2390.4989999999998</v>
      </c>
      <c r="L686" s="7">
        <v>-204.13999999999987</v>
      </c>
      <c r="M686" s="6" t="s">
        <v>1479</v>
      </c>
      <c r="N686" s="6" t="str">
        <f>VLOOKUP(A686,Return!A:L,12,0)</f>
        <v>-</v>
      </c>
      <c r="O686" s="39">
        <v>45953.529861111114</v>
      </c>
    </row>
    <row r="687" spans="1:15" x14ac:dyDescent="0.3">
      <c r="A687" s="6">
        <v>8753962370</v>
      </c>
      <c r="B687" s="6">
        <f>VLOOKUP(A687,PG_FORWARD_SETTLED__1[[order_id]:[Customer_Paid]],107,0)</f>
        <v>2032</v>
      </c>
      <c r="C687" s="6">
        <f>VLOOKUP(A687,PG_FORWARD_SETTLED__1[[order_id]:[Commission]],108,0)</f>
        <v>647.39499999999998</v>
      </c>
      <c r="D687" s="6">
        <f>VLOOKUP(A687,PG_FORWARD_SETTLED__1[[#All],[order_id]:[Tax_On_Commission]],109,0)</f>
        <v>11.612</v>
      </c>
      <c r="E687" s="6">
        <f>VLOOKUP(A687,PG_FORWARD_SETTLED__1[#All],110,0)</f>
        <v>71.98</v>
      </c>
      <c r="F687" s="6">
        <f>VLOOKUP(A687,PG_FORWARD_SETTLED__1[#All],111,0)</f>
        <v>106.43600000000001</v>
      </c>
      <c r="G687" s="6">
        <f>VLOOKUP(A687,PG_FORWARD_SETTLED__1[#All],112,0)</f>
        <v>1301.0129999999999</v>
      </c>
      <c r="H687" s="6">
        <f t="shared" si="96"/>
        <v>1194.577</v>
      </c>
      <c r="I687" s="6">
        <f t="shared" si="97"/>
        <v>730.98700000000008</v>
      </c>
      <c r="J687" s="5">
        <v>0</v>
      </c>
      <c r="K687" s="6" t="s">
        <v>1480</v>
      </c>
      <c r="L687" s="8">
        <v>1301.0129999999999</v>
      </c>
      <c r="M687" s="6" t="s">
        <v>1478</v>
      </c>
      <c r="N687" s="6"/>
      <c r="O687" s="39">
        <v>45944.447916666664</v>
      </c>
    </row>
    <row r="688" spans="1:15" x14ac:dyDescent="0.3">
      <c r="A688" s="6">
        <v>8755590703</v>
      </c>
      <c r="B688" s="6">
        <f>VLOOKUP(A688,PG_FORWARD_SETTLED__1[[order_id]:[Customer_Paid]],107,0)</f>
        <v>2886</v>
      </c>
      <c r="C688" s="6">
        <f>VLOOKUP(A688,PG_FORWARD_SETTLED__1[[order_id]:[Commission]],108,0)</f>
        <v>612.98599999999999</v>
      </c>
      <c r="D688" s="6">
        <f>VLOOKUP(A688,PG_FORWARD_SETTLED__1[[#All],[order_id]:[Tax_On_Commission]],109,0)</f>
        <v>14.674999999999999</v>
      </c>
      <c r="E688" s="6">
        <f>VLOOKUP(A688,PG_FORWARD_SETTLED__1[#All],110,0)</f>
        <v>71.98</v>
      </c>
      <c r="F688" s="6">
        <f>VLOOKUP(A688,PG_FORWARD_SETTLED__1[#All],111,0)</f>
        <v>452.46899999999999</v>
      </c>
      <c r="G688" s="6">
        <f>VLOOKUP(A688,PG_FORWARD_SETTLED__1[#All],112,0)</f>
        <v>2186.3589999999999</v>
      </c>
      <c r="H688" s="6">
        <f t="shared" si="96"/>
        <v>1733.8899999999999</v>
      </c>
      <c r="I688" s="6">
        <f t="shared" si="97"/>
        <v>699.64100000000008</v>
      </c>
      <c r="J688" s="6">
        <f>VLOOKUP(A688,PG_Reverse_Settled__1[#All],103,0)</f>
        <v>197.06</v>
      </c>
      <c r="K688" s="6">
        <f>G688+E688+J688</f>
        <v>2455.3989999999999</v>
      </c>
      <c r="L688" s="7">
        <v>-269.03999999999996</v>
      </c>
      <c r="M688" s="6" t="s">
        <v>1479</v>
      </c>
      <c r="N688" s="6" t="str">
        <f>VLOOKUP(A688,Return!A:L,12,0)</f>
        <v>Size too big</v>
      </c>
      <c r="O688" s="39">
        <v>45944.813194444447</v>
      </c>
    </row>
    <row r="689" spans="1:15" x14ac:dyDescent="0.3">
      <c r="A689" s="6">
        <v>8753247736</v>
      </c>
      <c r="B689" s="6">
        <f>VLOOKUP(A689,PG_FORWARD_SETTLED__1[[order_id]:[Customer_Paid]],107,0)</f>
        <v>3154</v>
      </c>
      <c r="C689" s="6">
        <f>VLOOKUP(A689,PG_FORWARD_SETTLED__1[[order_id]:[Commission]],108,0)</f>
        <v>669.91</v>
      </c>
      <c r="D689" s="6">
        <f>VLOOKUP(A689,PG_FORWARD_SETTLED__1[[#All],[order_id]:[Tax_On_Commission]],109,0)</f>
        <v>16.036999999999999</v>
      </c>
      <c r="E689" s="6">
        <f>VLOOKUP(A689,PG_FORWARD_SETTLED__1[#All],110,0)</f>
        <v>71.98</v>
      </c>
      <c r="F689" s="6">
        <f>VLOOKUP(A689,PG_FORWARD_SETTLED__1[#All],111,0)</f>
        <v>494.48399999999998</v>
      </c>
      <c r="G689" s="6">
        <f>VLOOKUP(A689,PG_FORWARD_SETTLED__1[#All],112,0)</f>
        <v>2396.0730000000003</v>
      </c>
      <c r="H689" s="6">
        <f t="shared" si="96"/>
        <v>1901.5890000000004</v>
      </c>
      <c r="I689" s="6">
        <f t="shared" si="97"/>
        <v>757.92699999999968</v>
      </c>
      <c r="J689" s="5">
        <v>0</v>
      </c>
      <c r="K689" s="6" t="s">
        <v>1480</v>
      </c>
      <c r="L689" s="8">
        <v>2396.0730000000003</v>
      </c>
      <c r="M689" s="6" t="s">
        <v>1478</v>
      </c>
      <c r="N689" s="6"/>
      <c r="O689" s="39">
        <v>45943.809027777781</v>
      </c>
    </row>
    <row r="690" spans="1:15" x14ac:dyDescent="0.3">
      <c r="A690" s="6">
        <v>8760833963</v>
      </c>
      <c r="B690" s="6">
        <f>VLOOKUP(A690,PG_FORWARD_SETTLED__1[[order_id]:[Customer_Paid]],107,0)</f>
        <v>3594</v>
      </c>
      <c r="C690" s="6">
        <f>VLOOKUP(A690,PG_FORWARD_SETTLED__1[[order_id]:[Commission]],108,0)</f>
        <v>933.00199999999995</v>
      </c>
      <c r="D690" s="6">
        <f>VLOOKUP(A690,PG_FORWARD_SETTLED__1[[#All],[order_id]:[Tax_On_Commission]],109,0)</f>
        <v>18.274999999999999</v>
      </c>
      <c r="E690" s="6">
        <f>VLOOKUP(A690,PG_FORWARD_SETTLED__1[#All],110,0)</f>
        <v>76.7</v>
      </c>
      <c r="F690" s="6">
        <f>VLOOKUP(A690,PG_FORWARD_SETTLED__1[#All],111,0)</f>
        <v>563.46900000000005</v>
      </c>
      <c r="G690" s="6">
        <f>VLOOKUP(A690,PG_FORWARD_SETTLED__1[#All],112,0)</f>
        <v>2566.0230000000001</v>
      </c>
      <c r="H690" s="6">
        <f t="shared" si="96"/>
        <v>2002.5540000000001</v>
      </c>
      <c r="I690" s="6">
        <f t="shared" si="97"/>
        <v>1027.9769999999999</v>
      </c>
      <c r="J690" s="5">
        <v>0</v>
      </c>
      <c r="K690" s="6" t="s">
        <v>1480</v>
      </c>
      <c r="L690" s="8">
        <v>2566.0230000000001</v>
      </c>
      <c r="M690" s="6" t="s">
        <v>1478</v>
      </c>
      <c r="N690" s="6"/>
      <c r="O690" s="39">
        <v>45947.790972222225</v>
      </c>
    </row>
    <row r="691" spans="1:15" x14ac:dyDescent="0.3">
      <c r="A691" s="6">
        <v>8752762894</v>
      </c>
      <c r="B691" s="6">
        <f>VLOOKUP(A691,PG_FORWARD_SETTLED__1[[order_id]:[Customer_Paid]],107,0)</f>
        <v>3564</v>
      </c>
      <c r="C691" s="6">
        <f>VLOOKUP(A691,PG_FORWARD_SETTLED__1[[order_id]:[Commission]],108,0)</f>
        <v>883.15899999999999</v>
      </c>
      <c r="D691" s="6">
        <f>VLOOKUP(A691,PG_FORWARD_SETTLED__1[[#All],[order_id]:[Tax_On_Commission]],109,0)</f>
        <v>18.122</v>
      </c>
      <c r="E691" s="6">
        <f>VLOOKUP(A691,PG_FORWARD_SETTLED__1[#All],110,0)</f>
        <v>71.98</v>
      </c>
      <c r="F691" s="6">
        <f>VLOOKUP(A691,PG_FORWARD_SETTLED__1[#All],111,0)</f>
        <v>558.76199999999994</v>
      </c>
      <c r="G691" s="6">
        <f>VLOOKUP(A691,PG_FORWARD_SETTLED__1[#All],112,0)</f>
        <v>2590.739</v>
      </c>
      <c r="H691" s="6">
        <f t="shared" si="96"/>
        <v>2031.9770000000001</v>
      </c>
      <c r="I691" s="6">
        <f t="shared" si="97"/>
        <v>973.26099999999997</v>
      </c>
      <c r="J691" s="6">
        <f>VLOOKUP(A691,PG_Reverse_Settled__1[#All],103,0)</f>
        <v>132.16</v>
      </c>
      <c r="K691" s="6">
        <f t="shared" ref="K691:K692" si="102">G691+E691+J691</f>
        <v>2794.8789999999999</v>
      </c>
      <c r="L691" s="7">
        <v>-204.13999999999987</v>
      </c>
      <c r="M691" s="6" t="s">
        <v>1479</v>
      </c>
      <c r="N691" s="6" t="str">
        <f>VLOOKUP(A691,Return!A:L,12,0)</f>
        <v>-</v>
      </c>
      <c r="O691" s="39">
        <v>45943.55972222222</v>
      </c>
    </row>
    <row r="692" spans="1:15" x14ac:dyDescent="0.3">
      <c r="A692" s="6">
        <v>8755664593</v>
      </c>
      <c r="B692" s="6">
        <f>VLOOKUP(A692,PG_FORWARD_SETTLED__1[[order_id]:[Customer_Paid]],107,0)</f>
        <v>2396</v>
      </c>
      <c r="C692" s="6">
        <f>VLOOKUP(A692,PG_FORWARD_SETTLED__1[[order_id]:[Commission]],108,0)</f>
        <v>622.00199999999995</v>
      </c>
      <c r="D692" s="6">
        <f>VLOOKUP(A692,PG_FORWARD_SETTLED__1[[#All],[order_id]:[Tax_On_Commission]],109,0)</f>
        <v>13.692</v>
      </c>
      <c r="E692" s="6">
        <f>VLOOKUP(A692,PG_FORWARD_SETTLED__1[#All],110,0)</f>
        <v>71.98</v>
      </c>
      <c r="F692" s="6">
        <f>VLOOKUP(A692,PG_FORWARD_SETTLED__1[#All],111,0)</f>
        <v>125.50999999999999</v>
      </c>
      <c r="G692" s="6">
        <f>VLOOKUP(A692,PG_FORWARD_SETTLED__1[#All],112,0)</f>
        <v>1688.326</v>
      </c>
      <c r="H692" s="6">
        <f t="shared" si="96"/>
        <v>1562.816</v>
      </c>
      <c r="I692" s="6">
        <f t="shared" si="97"/>
        <v>707.67399999999998</v>
      </c>
      <c r="J692" s="6">
        <f>VLOOKUP(A692,PG_Reverse_Settled__1[#All],103,0)</f>
        <v>197.06</v>
      </c>
      <c r="K692" s="6">
        <f t="shared" si="102"/>
        <v>1957.366</v>
      </c>
      <c r="L692" s="7">
        <v>-269.03999999999996</v>
      </c>
      <c r="M692" s="6" t="s">
        <v>1479</v>
      </c>
      <c r="N692" s="6" t="str">
        <f>VLOOKUP(A692,Return!A:L,12,0)</f>
        <v>I did not like the fit</v>
      </c>
      <c r="O692" s="39">
        <v>45945.45416666667</v>
      </c>
    </row>
    <row r="693" spans="1:15" x14ac:dyDescent="0.3">
      <c r="A693" s="6">
        <v>8770690188</v>
      </c>
      <c r="B693" s="6">
        <f>VLOOKUP(A693,PG_FORWARD_SETTLED__1[[order_id]:[Customer_Paid]],107,0)</f>
        <v>1998</v>
      </c>
      <c r="C693" s="6">
        <f>VLOOKUP(A693,PG_FORWARD_SETTLED__1[[order_id]:[Commission]],108,0)</f>
        <v>542.25699999999995</v>
      </c>
      <c r="D693" s="6">
        <f>VLOOKUP(A693,PG_FORWARD_SETTLED__1[[#All],[order_id]:[Tax_On_Commission]],109,0)</f>
        <v>11.417</v>
      </c>
      <c r="E693" s="6">
        <f>VLOOKUP(A693,PG_FORWARD_SETTLED__1[#All],110,0)</f>
        <v>53.1</v>
      </c>
      <c r="F693" s="6">
        <f>VLOOKUP(A693,PG_FORWARD_SETTLED__1[#All],111,0)</f>
        <v>104.654</v>
      </c>
      <c r="G693" s="6">
        <f>VLOOKUP(A693,PG_FORWARD_SETTLED__1[#All],112,0)</f>
        <v>1391.2260000000001</v>
      </c>
      <c r="H693" s="6">
        <f t="shared" si="96"/>
        <v>1286.5720000000001</v>
      </c>
      <c r="I693" s="6">
        <f t="shared" si="97"/>
        <v>606.77399999999989</v>
      </c>
      <c r="J693" s="5">
        <v>0</v>
      </c>
      <c r="K693" s="6" t="s">
        <v>1480</v>
      </c>
      <c r="L693" s="8">
        <v>1391.2260000000001</v>
      </c>
      <c r="M693" s="6" t="s">
        <v>1478</v>
      </c>
      <c r="N693" s="6"/>
      <c r="O693" s="39">
        <v>45957.479166666664</v>
      </c>
    </row>
    <row r="694" spans="1:15" x14ac:dyDescent="0.3">
      <c r="A694" s="6">
        <v>8751927055</v>
      </c>
      <c r="B694" s="6">
        <f>VLOOKUP(A694,PG_FORWARD_SETTLED__1[[order_id]:[Customer_Paid]],107,0)</f>
        <v>3564</v>
      </c>
      <c r="C694" s="6">
        <f>VLOOKUP(A694,PG_FORWARD_SETTLED__1[[order_id]:[Commission]],108,0)</f>
        <v>883.15899999999999</v>
      </c>
      <c r="D694" s="6">
        <f>VLOOKUP(A694,PG_FORWARD_SETTLED__1[[#All],[order_id]:[Tax_On_Commission]],109,0)</f>
        <v>18.122</v>
      </c>
      <c r="E694" s="6">
        <f>VLOOKUP(A694,PG_FORWARD_SETTLED__1[#All],110,0)</f>
        <v>71.98</v>
      </c>
      <c r="F694" s="6">
        <f>VLOOKUP(A694,PG_FORWARD_SETTLED__1[#All],111,0)</f>
        <v>558.76199999999994</v>
      </c>
      <c r="G694" s="6">
        <f>VLOOKUP(A694,PG_FORWARD_SETTLED__1[#All],112,0)</f>
        <v>2590.739</v>
      </c>
      <c r="H694" s="6">
        <f t="shared" si="96"/>
        <v>2031.9770000000001</v>
      </c>
      <c r="I694" s="6">
        <f t="shared" si="97"/>
        <v>973.26099999999997</v>
      </c>
      <c r="J694" s="5">
        <v>0</v>
      </c>
      <c r="K694" s="6" t="s">
        <v>1480</v>
      </c>
      <c r="L694" s="8">
        <v>2590.739</v>
      </c>
      <c r="M694" s="6" t="s">
        <v>1478</v>
      </c>
      <c r="N694" s="6"/>
      <c r="O694" s="39">
        <v>45943.449305555558</v>
      </c>
    </row>
    <row r="695" spans="1:15" x14ac:dyDescent="0.3">
      <c r="A695" s="6">
        <v>8766309423</v>
      </c>
      <c r="B695" s="6">
        <f>VLOOKUP(A695,PG_FORWARD_SETTLED__1[[order_id]:[Customer_Paid]],107,0)</f>
        <v>3564</v>
      </c>
      <c r="C695" s="6">
        <f>VLOOKUP(A695,PG_FORWARD_SETTLED__1[[order_id]:[Commission]],108,0)</f>
        <v>883.15899999999999</v>
      </c>
      <c r="D695" s="6">
        <f>VLOOKUP(A695,PG_FORWARD_SETTLED__1[[#All],[order_id]:[Tax_On_Commission]],109,0)</f>
        <v>18.122</v>
      </c>
      <c r="E695" s="6">
        <f>VLOOKUP(A695,PG_FORWARD_SETTLED__1[#All],110,0)</f>
        <v>71.98</v>
      </c>
      <c r="F695" s="6">
        <f>VLOOKUP(A695,PG_FORWARD_SETTLED__1[#All],111,0)</f>
        <v>558.76199999999994</v>
      </c>
      <c r="G695" s="6">
        <f>VLOOKUP(A695,PG_FORWARD_SETTLED__1[#All],112,0)</f>
        <v>2590.739</v>
      </c>
      <c r="H695" s="6">
        <f t="shared" si="96"/>
        <v>2031.9770000000001</v>
      </c>
      <c r="I695" s="6">
        <f t="shared" si="97"/>
        <v>973.26099999999997</v>
      </c>
      <c r="J695" s="6">
        <f>VLOOKUP(A695,PG_Reverse_Settled__1[#All],103,0)</f>
        <v>197.06</v>
      </c>
      <c r="K695" s="6">
        <f t="shared" ref="K695:K696" si="103">G695+E695+J695</f>
        <v>2859.779</v>
      </c>
      <c r="L695" s="7">
        <v>-269.03999999999996</v>
      </c>
      <c r="M695" s="6" t="s">
        <v>1479</v>
      </c>
      <c r="N695" s="6" t="str">
        <f>VLOOKUP(A695,Return!A:L,12,0)</f>
        <v>-</v>
      </c>
      <c r="O695" s="39">
        <v>45953.529861111114</v>
      </c>
    </row>
    <row r="696" spans="1:15" x14ac:dyDescent="0.3">
      <c r="A696" s="6">
        <v>8764516274</v>
      </c>
      <c r="B696" s="6">
        <f>VLOOKUP(A696,PG_FORWARD_SETTLED__1[[order_id]:[Customer_Paid]],107,0)</f>
        <v>3564</v>
      </c>
      <c r="C696" s="6">
        <f>VLOOKUP(A696,PG_FORWARD_SETTLED__1[[order_id]:[Commission]],108,0)</f>
        <v>883.15899999999999</v>
      </c>
      <c r="D696" s="6">
        <f>VLOOKUP(A696,PG_FORWARD_SETTLED__1[[#All],[order_id]:[Tax_On_Commission]],109,0)</f>
        <v>18.122</v>
      </c>
      <c r="E696" s="6">
        <f>VLOOKUP(A696,PG_FORWARD_SETTLED__1[#All],110,0)</f>
        <v>71.98</v>
      </c>
      <c r="F696" s="6">
        <f>VLOOKUP(A696,PG_FORWARD_SETTLED__1[#All],111,0)</f>
        <v>558.76199999999994</v>
      </c>
      <c r="G696" s="6">
        <f>VLOOKUP(A696,PG_FORWARD_SETTLED__1[#All],112,0)</f>
        <v>2590.739</v>
      </c>
      <c r="H696" s="6">
        <f t="shared" si="96"/>
        <v>2031.9770000000001</v>
      </c>
      <c r="I696" s="6">
        <f t="shared" si="97"/>
        <v>973.26099999999997</v>
      </c>
      <c r="J696" s="6">
        <f>VLOOKUP(A696,PG_Reverse_Settled__1[#All],103,0)</f>
        <v>197.06</v>
      </c>
      <c r="K696" s="6">
        <f t="shared" si="103"/>
        <v>2859.779</v>
      </c>
      <c r="L696" s="7">
        <v>-269.03999999999996</v>
      </c>
      <c r="M696" s="6" t="s">
        <v>1479</v>
      </c>
      <c r="N696" s="6" t="str">
        <f>VLOOKUP(A696,Return!A:L,12,0)</f>
        <v>-</v>
      </c>
      <c r="O696" s="39">
        <v>45953.529861111114</v>
      </c>
    </row>
    <row r="697" spans="1:15" x14ac:dyDescent="0.3">
      <c r="A697" s="6">
        <v>8768463332</v>
      </c>
      <c r="B697" s="6">
        <f>VLOOKUP(A697,PG_FORWARD_SETTLED__1[[order_id]:[Customer_Paid]],107,0)</f>
        <v>3955</v>
      </c>
      <c r="C697" s="6">
        <f>VLOOKUP(A697,PG_FORWARD_SETTLED__1[[order_id]:[Commission]],108,0)</f>
        <v>980.04899999999998</v>
      </c>
      <c r="D697" s="6">
        <f>VLOOKUP(A697,PG_FORWARD_SETTLED__1[[#All],[order_id]:[Tax_On_Commission]],109,0)</f>
        <v>20.11</v>
      </c>
      <c r="E697" s="6">
        <f>VLOOKUP(A697,PG_FORWARD_SETTLED__1[#All],110,0)</f>
        <v>71.98</v>
      </c>
      <c r="F697" s="6">
        <f>VLOOKUP(A697,PG_FORWARD_SETTLED__1[#All],111,0)</f>
        <v>620.05799999999999</v>
      </c>
      <c r="G697" s="6">
        <f>VLOOKUP(A697,PG_FORWARD_SETTLED__1[#All],112,0)</f>
        <v>2882.8609999999999</v>
      </c>
      <c r="H697" s="6">
        <f t="shared" si="96"/>
        <v>2262.8029999999999</v>
      </c>
      <c r="I697" s="6">
        <f t="shared" si="97"/>
        <v>1072.1390000000001</v>
      </c>
      <c r="J697" s="5">
        <v>0</v>
      </c>
      <c r="K697" s="6" t="s">
        <v>1480</v>
      </c>
      <c r="L697" s="8">
        <v>2882.8609999999999</v>
      </c>
      <c r="M697" s="6" t="s">
        <v>1478</v>
      </c>
      <c r="N697" s="6"/>
      <c r="O697" s="39">
        <v>45954.439583333333</v>
      </c>
    </row>
    <row r="698" spans="1:15" x14ac:dyDescent="0.3">
      <c r="A698" s="6">
        <v>8753493633</v>
      </c>
      <c r="B698" s="6">
        <f>VLOOKUP(A698,PG_FORWARD_SETTLED__1[[order_id]:[Customer_Paid]],107,0)</f>
        <v>3743</v>
      </c>
      <c r="C698" s="6">
        <f>VLOOKUP(A698,PG_FORWARD_SETTLED__1[[order_id]:[Commission]],108,0)</f>
        <v>927.51499999999999</v>
      </c>
      <c r="D698" s="6">
        <f>VLOOKUP(A698,PG_FORWARD_SETTLED__1[[#All],[order_id]:[Tax_On_Commission]],109,0)</f>
        <v>19.032</v>
      </c>
      <c r="E698" s="6">
        <f>VLOOKUP(A698,PG_FORWARD_SETTLED__1[#All],110,0)</f>
        <v>71.98</v>
      </c>
      <c r="F698" s="6">
        <f>VLOOKUP(A698,PG_FORWARD_SETTLED__1[#All],111,0)</f>
        <v>586.83000000000004</v>
      </c>
      <c r="G698" s="6">
        <f>VLOOKUP(A698,PG_FORWARD_SETTLED__1[#All],112,0)</f>
        <v>2724.473</v>
      </c>
      <c r="H698" s="6">
        <f t="shared" si="96"/>
        <v>2137.643</v>
      </c>
      <c r="I698" s="6">
        <f t="shared" si="97"/>
        <v>1018.527</v>
      </c>
      <c r="J698" s="5">
        <v>0</v>
      </c>
      <c r="K698" s="6" t="s">
        <v>1480</v>
      </c>
      <c r="L698" s="8">
        <v>2724.473</v>
      </c>
      <c r="M698" s="6" t="s">
        <v>1478</v>
      </c>
      <c r="N698" s="6"/>
      <c r="O698" s="39">
        <v>45943.809027777781</v>
      </c>
    </row>
    <row r="699" spans="1:15" x14ac:dyDescent="0.3">
      <c r="A699" s="6">
        <v>8762762978</v>
      </c>
      <c r="B699" s="6">
        <f>VLOOKUP(A699,PG_FORWARD_SETTLED__1[[order_id]:[Customer_Paid]],107,0)</f>
        <v>2263.9900000000002</v>
      </c>
      <c r="C699" s="6">
        <f>VLOOKUP(A699,PG_FORWARD_SETTLED__1[[order_id]:[Commission]],108,0)</f>
        <v>587.73199999999997</v>
      </c>
      <c r="D699" s="6">
        <f>VLOOKUP(A699,PG_FORWARD_SETTLED__1[[#All],[order_id]:[Tax_On_Commission]],109,0)</f>
        <v>12.937000000000001</v>
      </c>
      <c r="E699" s="6">
        <f>VLOOKUP(A699,PG_FORWARD_SETTLED__1[#All],110,0)</f>
        <v>76.699999999999989</v>
      </c>
      <c r="F699" s="6">
        <f>VLOOKUP(A699,PG_FORWARD_SETTLED__1[#All],111,0)</f>
        <v>118.59100000000001</v>
      </c>
      <c r="G699" s="6">
        <f>VLOOKUP(A699,PG_FORWARD_SETTLED__1[#All],112,0)</f>
        <v>1586.6210000000003</v>
      </c>
      <c r="H699" s="6">
        <f t="shared" si="96"/>
        <v>1468.0300000000002</v>
      </c>
      <c r="I699" s="6">
        <f t="shared" si="97"/>
        <v>677.36899999999991</v>
      </c>
      <c r="J699" s="6">
        <f>VLOOKUP(A699,PG_Reverse_Settled__1[#All],103,0)</f>
        <v>197.06</v>
      </c>
      <c r="K699" s="6">
        <f t="shared" ref="K699:K700" si="104">G699+E699+J699</f>
        <v>1860.3810000000003</v>
      </c>
      <c r="L699" s="7">
        <v>-273.76</v>
      </c>
      <c r="M699" s="6" t="s">
        <v>1479</v>
      </c>
      <c r="N699" s="6" t="str">
        <f>VLOOKUP(A699,Return!A:L,12,0)</f>
        <v>-</v>
      </c>
      <c r="O699" s="39">
        <v>45949.477777777778</v>
      </c>
    </row>
    <row r="700" spans="1:15" x14ac:dyDescent="0.3">
      <c r="A700" s="6">
        <v>8765461389</v>
      </c>
      <c r="B700" s="6">
        <f>VLOOKUP(A700,PG_FORWARD_SETTLED__1[[order_id]:[Customer_Paid]],107,0)</f>
        <v>3194</v>
      </c>
      <c r="C700" s="6">
        <f>VLOOKUP(A700,PG_FORWARD_SETTLED__1[[order_id]:[Commission]],108,0)</f>
        <v>791.47299999999996</v>
      </c>
      <c r="D700" s="6">
        <f>VLOOKUP(A700,PG_FORWARD_SETTLED__1[[#All],[order_id]:[Tax_On_Commission]],109,0)</f>
        <v>16.241</v>
      </c>
      <c r="E700" s="6">
        <f>VLOOKUP(A700,PG_FORWARD_SETTLED__1[#All],110,0)</f>
        <v>71.98</v>
      </c>
      <c r="F700" s="6">
        <f>VLOOKUP(A700,PG_FORWARD_SETTLED__1[#All],111,0)</f>
        <v>500.75400000000002</v>
      </c>
      <c r="G700" s="6">
        <f>VLOOKUP(A700,PG_FORWARD_SETTLED__1[#All],112,0)</f>
        <v>2314.306</v>
      </c>
      <c r="H700" s="6">
        <f t="shared" si="96"/>
        <v>1813.5520000000001</v>
      </c>
      <c r="I700" s="6">
        <f t="shared" si="97"/>
        <v>879.69399999999996</v>
      </c>
      <c r="J700" s="6">
        <f>VLOOKUP(A700,PG_Reverse_Settled__1[#All],103,0)</f>
        <v>132.16</v>
      </c>
      <c r="K700" s="6">
        <f t="shared" si="104"/>
        <v>2518.4459999999999</v>
      </c>
      <c r="L700" s="7">
        <v>-204.13999999999987</v>
      </c>
      <c r="M700" s="6" t="s">
        <v>1479</v>
      </c>
      <c r="N700" s="6" t="str">
        <f>VLOOKUP(A700,Return!A:L,12,0)</f>
        <v>-</v>
      </c>
      <c r="O700" s="39">
        <v>45953.529861111114</v>
      </c>
    </row>
    <row r="701" spans="1:15" x14ac:dyDescent="0.3">
      <c r="A701" s="6">
        <v>8765780507</v>
      </c>
      <c r="B701" s="6">
        <f>VLOOKUP(A701,PG_FORWARD_SETTLED__1[[order_id]:[Customer_Paid]],107,0)</f>
        <v>3556</v>
      </c>
      <c r="C701" s="6">
        <f>VLOOKUP(A701,PG_FORWARD_SETTLED__1[[order_id]:[Commission]],108,0)</f>
        <v>881.17700000000002</v>
      </c>
      <c r="D701" s="6">
        <f>VLOOKUP(A701,PG_FORWARD_SETTLED__1[[#All],[order_id]:[Tax_On_Commission]],109,0)</f>
        <v>18.082000000000001</v>
      </c>
      <c r="E701" s="6">
        <f>VLOOKUP(A701,PG_FORWARD_SETTLED__1[#All],110,0)</f>
        <v>71.98</v>
      </c>
      <c r="F701" s="6">
        <f>VLOOKUP(A701,PG_FORWARD_SETTLED__1[#All],111,0)</f>
        <v>557.50800000000004</v>
      </c>
      <c r="G701" s="6">
        <f>VLOOKUP(A701,PG_FORWARD_SETTLED__1[#All],112,0)</f>
        <v>2584.761</v>
      </c>
      <c r="H701" s="6">
        <f t="shared" si="96"/>
        <v>2027.2529999999999</v>
      </c>
      <c r="I701" s="6">
        <f t="shared" si="97"/>
        <v>971.23900000000003</v>
      </c>
      <c r="J701" s="5">
        <v>0</v>
      </c>
      <c r="K701" s="6" t="s">
        <v>1480</v>
      </c>
      <c r="L701" s="8">
        <v>2584.761</v>
      </c>
      <c r="M701" s="6" t="s">
        <v>1478</v>
      </c>
      <c r="N701" s="6"/>
      <c r="O701" s="39">
        <v>45953.529861111114</v>
      </c>
    </row>
    <row r="702" spans="1:15" x14ac:dyDescent="0.3">
      <c r="A702" s="6">
        <v>8765780508</v>
      </c>
      <c r="B702" s="6">
        <f>VLOOKUP(A702,PG_FORWARD_SETTLED__1[[order_id]:[Customer_Paid]],107,0)</f>
        <v>3617</v>
      </c>
      <c r="C702" s="6">
        <f>VLOOKUP(A702,PG_FORWARD_SETTLED__1[[order_id]:[Commission]],108,0)</f>
        <v>896.29300000000001</v>
      </c>
      <c r="D702" s="6">
        <f>VLOOKUP(A702,PG_FORWARD_SETTLED__1[[#All],[order_id]:[Tax_On_Commission]],109,0)</f>
        <v>18.391000000000002</v>
      </c>
      <c r="E702" s="6">
        <f>VLOOKUP(A702,PG_FORWARD_SETTLED__1[#All],110,0)</f>
        <v>71.98</v>
      </c>
      <c r="F702" s="6">
        <f>VLOOKUP(A702,PG_FORWARD_SETTLED__1[#All],111,0)</f>
        <v>567.07600000000002</v>
      </c>
      <c r="G702" s="6">
        <f>VLOOKUP(A702,PG_FORWARD_SETTLED__1[#All],112,0)</f>
        <v>2630.3359999999998</v>
      </c>
      <c r="H702" s="6">
        <f t="shared" si="96"/>
        <v>2063.2599999999998</v>
      </c>
      <c r="I702" s="6">
        <f t="shared" si="97"/>
        <v>986.66400000000021</v>
      </c>
      <c r="J702" s="5">
        <v>0</v>
      </c>
      <c r="K702" s="6" t="s">
        <v>1480</v>
      </c>
      <c r="L702" s="8">
        <v>2630.3359999999998</v>
      </c>
      <c r="M702" s="6" t="s">
        <v>1478</v>
      </c>
      <c r="N702" s="6"/>
      <c r="O702" s="39">
        <v>45953.529861111114</v>
      </c>
    </row>
    <row r="703" spans="1:15" x14ac:dyDescent="0.3">
      <c r="A703" s="6">
        <v>8766346362</v>
      </c>
      <c r="B703" s="6">
        <f>VLOOKUP(A703,PG_FORWARD_SETTLED__1[[order_id]:[Customer_Paid]],107,0)</f>
        <v>3594</v>
      </c>
      <c r="C703" s="6">
        <f>VLOOKUP(A703,PG_FORWARD_SETTLED__1[[order_id]:[Commission]],108,0)</f>
        <v>933.00199999999995</v>
      </c>
      <c r="D703" s="6">
        <f>VLOOKUP(A703,PG_FORWARD_SETTLED__1[[#All],[order_id]:[Tax_On_Commission]],109,0)</f>
        <v>18.274999999999999</v>
      </c>
      <c r="E703" s="6">
        <f>VLOOKUP(A703,PG_FORWARD_SETTLED__1[#All],110,0)</f>
        <v>71.98</v>
      </c>
      <c r="F703" s="6">
        <f>VLOOKUP(A703,PG_FORWARD_SETTLED__1[#All],111,0)</f>
        <v>563.46900000000005</v>
      </c>
      <c r="G703" s="6">
        <f>VLOOKUP(A703,PG_FORWARD_SETTLED__1[#All],112,0)</f>
        <v>2570.7429999999999</v>
      </c>
      <c r="H703" s="6">
        <f t="shared" si="96"/>
        <v>2007.2739999999999</v>
      </c>
      <c r="I703" s="6">
        <f t="shared" si="97"/>
        <v>1023.2570000000001</v>
      </c>
      <c r="J703" s="5">
        <v>0</v>
      </c>
      <c r="K703" s="6" t="s">
        <v>1480</v>
      </c>
      <c r="L703" s="8">
        <v>2570.7429999999999</v>
      </c>
      <c r="M703" s="6" t="s">
        <v>1478</v>
      </c>
      <c r="N703" s="6"/>
      <c r="O703" s="39">
        <v>45953.529861111114</v>
      </c>
    </row>
    <row r="704" spans="1:15" x14ac:dyDescent="0.3">
      <c r="A704" s="6">
        <v>8758448842</v>
      </c>
      <c r="B704" s="6">
        <f>VLOOKUP(A704,PG_FORWARD_SETTLED__1[[order_id]:[Customer_Paid]],107,0)</f>
        <v>3119</v>
      </c>
      <c r="C704" s="6">
        <f>VLOOKUP(A704,PG_FORWARD_SETTLED__1[[order_id]:[Commission]],108,0)</f>
        <v>662.476</v>
      </c>
      <c r="D704" s="6">
        <f>VLOOKUP(A704,PG_FORWARD_SETTLED__1[[#All],[order_id]:[Tax_On_Commission]],109,0)</f>
        <v>15.858999999999998</v>
      </c>
      <c r="E704" s="6">
        <f>VLOOKUP(A704,PG_FORWARD_SETTLED__1[#All],110,0)</f>
        <v>76.7</v>
      </c>
      <c r="F704" s="6">
        <f>VLOOKUP(A704,PG_FORWARD_SETTLED__1[#All],111,0)</f>
        <v>488.99599999999998</v>
      </c>
      <c r="G704" s="6">
        <f>VLOOKUP(A704,PG_FORWARD_SETTLED__1[#All],112,0)</f>
        <v>2363.9650000000001</v>
      </c>
      <c r="H704" s="6">
        <f t="shared" si="96"/>
        <v>1874.9690000000001</v>
      </c>
      <c r="I704" s="6">
        <f t="shared" si="97"/>
        <v>755.03499999999985</v>
      </c>
      <c r="J704" s="5">
        <v>0</v>
      </c>
      <c r="K704" s="6" t="s">
        <v>1480</v>
      </c>
      <c r="L704" s="8">
        <v>2363.9650000000001</v>
      </c>
      <c r="M704" s="6" t="s">
        <v>1478</v>
      </c>
      <c r="N704" s="6"/>
      <c r="O704" s="39">
        <v>45946.456944444442</v>
      </c>
    </row>
    <row r="705" spans="1:15" x14ac:dyDescent="0.3">
      <c r="A705" s="6">
        <v>8759460500</v>
      </c>
      <c r="B705" s="6">
        <f>VLOOKUP(A705,PG_FORWARD_SETTLED__1[[order_id]:[Customer_Paid]],107,0)</f>
        <v>1916.01</v>
      </c>
      <c r="C705" s="6">
        <f>VLOOKUP(A705,PG_FORWARD_SETTLED__1[[order_id]:[Commission]],108,0)</f>
        <v>520.005</v>
      </c>
      <c r="D705" s="6">
        <f>VLOOKUP(A705,PG_FORWARD_SETTLED__1[[#All],[order_id]:[Tax_On_Commission]],109,0)</f>
        <v>10.949</v>
      </c>
      <c r="E705" s="6">
        <f>VLOOKUP(A705,PG_FORWARD_SETTLED__1[#All],110,0)</f>
        <v>57.82</v>
      </c>
      <c r="F705" s="6">
        <f>VLOOKUP(A705,PG_FORWARD_SETTLED__1[#All],111,0)</f>
        <v>100.36399999999999</v>
      </c>
      <c r="G705" s="6">
        <f>VLOOKUP(A705,PG_FORWARD_SETTLED__1[#All],112,0)</f>
        <v>1327.2360000000001</v>
      </c>
      <c r="H705" s="6">
        <f t="shared" si="96"/>
        <v>1226.8720000000001</v>
      </c>
      <c r="I705" s="6">
        <f t="shared" si="97"/>
        <v>588.77399999999989</v>
      </c>
      <c r="J705" s="5">
        <v>0</v>
      </c>
      <c r="K705" s="6" t="s">
        <v>1480</v>
      </c>
      <c r="L705" s="8">
        <v>1327.2360000000001</v>
      </c>
      <c r="M705" s="6" t="s">
        <v>1478</v>
      </c>
      <c r="N705" s="6"/>
      <c r="O705" s="39">
        <v>45947.457638888889</v>
      </c>
    </row>
    <row r="706" spans="1:15" x14ac:dyDescent="0.3">
      <c r="A706" s="6">
        <v>8753247735</v>
      </c>
      <c r="B706" s="6">
        <f>VLOOKUP(A706,PG_FORWARD_SETTLED__1[[order_id]:[Customer_Paid]],107,0)</f>
        <v>2432</v>
      </c>
      <c r="C706" s="6">
        <f>VLOOKUP(A706,PG_FORWARD_SETTLED__1[[order_id]:[Commission]],108,0)</f>
        <v>516.55700000000002</v>
      </c>
      <c r="D706" s="6">
        <f>VLOOKUP(A706,PG_FORWARD_SETTLED__1[[#All],[order_id]:[Tax_On_Commission]],109,0)</f>
        <v>13.896999999999998</v>
      </c>
      <c r="E706" s="6">
        <f>VLOOKUP(A706,PG_FORWARD_SETTLED__1[#All],110,0)</f>
        <v>71.98</v>
      </c>
      <c r="F706" s="6">
        <f>VLOOKUP(A706,PG_FORWARD_SETTLED__1[#All],111,0)</f>
        <v>127.39100000000001</v>
      </c>
      <c r="G706" s="6">
        <f>VLOOKUP(A706,PG_FORWARD_SETTLED__1[#All],112,0)</f>
        <v>1829.566</v>
      </c>
      <c r="H706" s="6">
        <f t="shared" si="96"/>
        <v>1702.175</v>
      </c>
      <c r="I706" s="6">
        <f t="shared" si="97"/>
        <v>602.43399999999997</v>
      </c>
      <c r="J706" s="6">
        <f>VLOOKUP(A706,PG_Reverse_Settled__1[#All],103,0)</f>
        <v>197.06</v>
      </c>
      <c r="K706" s="6">
        <f t="shared" ref="K706:K708" si="105">G706+E706+J706</f>
        <v>2098.6060000000002</v>
      </c>
      <c r="L706" s="7">
        <v>-269.04000000000019</v>
      </c>
      <c r="M706" s="6" t="s">
        <v>1479</v>
      </c>
      <c r="N706" s="6" t="str">
        <f>VLOOKUP(A706,Return!A:L,12,0)</f>
        <v>-</v>
      </c>
      <c r="O706" s="39">
        <v>45943.809027777781</v>
      </c>
    </row>
    <row r="707" spans="1:15" x14ac:dyDescent="0.3">
      <c r="A707" s="6">
        <v>8738433501</v>
      </c>
      <c r="B707" s="6">
        <f>VLOOKUP(A707,PG_FORWARD_SETTLED__1[[order_id]:[Customer_Paid]],107,0)</f>
        <v>2410</v>
      </c>
      <c r="C707" s="6">
        <f>VLOOKUP(A707,PG_FORWARD_SETTLED__1[[order_id]:[Commission]],108,0)</f>
        <v>597.19799999999998</v>
      </c>
      <c r="D707" s="6">
        <f>VLOOKUP(A707,PG_FORWARD_SETTLED__1[[#All],[order_id]:[Tax_On_Commission]],109,0)</f>
        <v>13.771000000000001</v>
      </c>
      <c r="E707" s="6">
        <f>VLOOKUP(A707,PG_FORWARD_SETTLED__1[#All],110,0)</f>
        <v>71.98</v>
      </c>
      <c r="F707" s="6">
        <f>VLOOKUP(A707,PG_FORWARD_SETTLED__1[#All],111,0)</f>
        <v>126.236</v>
      </c>
      <c r="G707" s="6">
        <f>VLOOKUP(A707,PG_FORWARD_SETTLED__1[#All],112,0)</f>
        <v>1727.0510000000002</v>
      </c>
      <c r="H707" s="6">
        <f t="shared" ref="H707:H770" si="106">G707-F707</f>
        <v>1600.8150000000001</v>
      </c>
      <c r="I707" s="6">
        <f t="shared" ref="I707:I770" si="107">B707-G707</f>
        <v>682.94899999999984</v>
      </c>
      <c r="J707" s="6">
        <f>VLOOKUP(A707,PG_Reverse_Settled__1[#All],103,0)</f>
        <v>197.06</v>
      </c>
      <c r="K707" s="6">
        <f t="shared" si="105"/>
        <v>1996.0910000000001</v>
      </c>
      <c r="L707" s="7">
        <v>-269.03999999999996</v>
      </c>
      <c r="M707" s="6" t="s">
        <v>1479</v>
      </c>
      <c r="N707" s="6" t="str">
        <f>VLOOKUP(A707,Return!A:L,12,0)</f>
        <v>Found a better price elsewhere</v>
      </c>
      <c r="O707" s="39">
        <v>45936.572916666664</v>
      </c>
    </row>
    <row r="708" spans="1:15" x14ac:dyDescent="0.3">
      <c r="A708" s="6">
        <v>8762219520</v>
      </c>
      <c r="B708" s="6">
        <f>VLOOKUP(A708,PG_FORWARD_SETTLED__1[[order_id]:[Customer_Paid]],107,0)</f>
        <v>2150</v>
      </c>
      <c r="C708" s="6">
        <f>VLOOKUP(A708,PG_FORWARD_SETTLED__1[[order_id]:[Commission]],108,0)</f>
        <v>684.99</v>
      </c>
      <c r="D708" s="6">
        <f>VLOOKUP(A708,PG_FORWARD_SETTLED__1[[#All],[order_id]:[Tax_On_Commission]],109,0)</f>
        <v>12.286</v>
      </c>
      <c r="E708" s="6">
        <f>VLOOKUP(A708,PG_FORWARD_SETTLED__1[#All],110,0)</f>
        <v>76.7</v>
      </c>
      <c r="F708" s="6">
        <f>VLOOKUP(A708,PG_FORWARD_SETTLED__1[#All],111,0)</f>
        <v>112.61799999999999</v>
      </c>
      <c r="G708" s="6">
        <f>VLOOKUP(A708,PG_FORWARD_SETTLED__1[#All],112,0)</f>
        <v>1376.0239999999999</v>
      </c>
      <c r="H708" s="6">
        <f t="shared" si="106"/>
        <v>1263.4059999999999</v>
      </c>
      <c r="I708" s="6">
        <f t="shared" si="107"/>
        <v>773.97600000000011</v>
      </c>
      <c r="J708" s="6">
        <f>VLOOKUP(A708,PG_Reverse_Settled__1[#All],103,0)</f>
        <v>197.06</v>
      </c>
      <c r="K708" s="6">
        <f t="shared" si="105"/>
        <v>1649.7839999999999</v>
      </c>
      <c r="L708" s="7">
        <v>-273.76</v>
      </c>
      <c r="M708" s="6" t="s">
        <v>1479</v>
      </c>
      <c r="N708" s="6" t="str">
        <f>VLOOKUP(A708,Return!A:L,12,0)</f>
        <v>Size too big</v>
      </c>
      <c r="O708" s="39">
        <v>45948.762499999997</v>
      </c>
    </row>
    <row r="709" spans="1:15" x14ac:dyDescent="0.3">
      <c r="A709" s="6">
        <v>8762940734</v>
      </c>
      <c r="B709" s="6">
        <f>VLOOKUP(A709,PG_FORWARD_SETTLED__1[[order_id]:[Customer_Paid]],107,0)</f>
        <v>1246</v>
      </c>
      <c r="C709" s="6">
        <f>VLOOKUP(A709,PG_FORWARD_SETTLED__1[[order_id]:[Commission]],108,0)</f>
        <v>338.16399999999999</v>
      </c>
      <c r="D709" s="6">
        <f>VLOOKUP(A709,PG_FORWARD_SETTLED__1[[#All],[order_id]:[Tax_On_Commission]],109,0)</f>
        <v>7.12</v>
      </c>
      <c r="E709" s="6">
        <f>VLOOKUP(A709,PG_FORWARD_SETTLED__1[#All],110,0)</f>
        <v>57.82</v>
      </c>
      <c r="F709" s="6">
        <f>VLOOKUP(A709,PG_FORWARD_SETTLED__1[#All],111,0)</f>
        <v>65.263000000000005</v>
      </c>
      <c r="G709" s="6">
        <f>VLOOKUP(A709,PG_FORWARD_SETTLED__1[#All],112,0)</f>
        <v>842.89599999999996</v>
      </c>
      <c r="H709" s="6">
        <f t="shared" si="106"/>
        <v>777.63299999999992</v>
      </c>
      <c r="I709" s="6">
        <f t="shared" si="107"/>
        <v>403.10400000000004</v>
      </c>
      <c r="J709" s="5">
        <v>0</v>
      </c>
      <c r="K709" s="6" t="s">
        <v>1480</v>
      </c>
      <c r="L709" s="8">
        <v>842.89599999999996</v>
      </c>
      <c r="M709" s="6" t="s">
        <v>1478</v>
      </c>
      <c r="N709" s="6"/>
      <c r="O709" s="39">
        <v>45949.477777777778</v>
      </c>
    </row>
    <row r="710" spans="1:15" x14ac:dyDescent="0.3">
      <c r="A710" s="6">
        <v>8767460643</v>
      </c>
      <c r="B710" s="6">
        <f>VLOOKUP(A710,PG_FORWARD_SETTLED__1[[order_id]:[Customer_Paid]],107,0)</f>
        <v>3032</v>
      </c>
      <c r="C710" s="6">
        <f>VLOOKUP(A710,PG_FORWARD_SETTLED__1[[order_id]:[Commission]],108,0)</f>
        <v>643.99699999999996</v>
      </c>
      <c r="D710" s="6">
        <f>VLOOKUP(A710,PG_FORWARD_SETTLED__1[[#All],[order_id]:[Tax_On_Commission]],109,0)</f>
        <v>15.416</v>
      </c>
      <c r="E710" s="6">
        <f>VLOOKUP(A710,PG_FORWARD_SETTLED__1[#All],110,0)</f>
        <v>71.98</v>
      </c>
      <c r="F710" s="6">
        <f>VLOOKUP(A710,PG_FORWARD_SETTLED__1[#All],111,0)</f>
        <v>475.35699999999997</v>
      </c>
      <c r="G710" s="6">
        <f>VLOOKUP(A710,PG_FORWARD_SETTLED__1[#All],112,0)</f>
        <v>2300.607</v>
      </c>
      <c r="H710" s="6">
        <f t="shared" si="106"/>
        <v>1825.25</v>
      </c>
      <c r="I710" s="6">
        <f t="shared" si="107"/>
        <v>731.39300000000003</v>
      </c>
      <c r="J710" s="5">
        <v>0</v>
      </c>
      <c r="K710" s="6" t="s">
        <v>1480</v>
      </c>
      <c r="L710" s="8">
        <v>2300.607</v>
      </c>
      <c r="M710" s="6" t="s">
        <v>1478</v>
      </c>
      <c r="N710" s="6"/>
      <c r="O710" s="39">
        <v>45953.529861111114</v>
      </c>
    </row>
    <row r="711" spans="1:15" x14ac:dyDescent="0.3">
      <c r="A711" s="6">
        <v>8766342432</v>
      </c>
      <c r="B711" s="6">
        <f>VLOOKUP(A711,PG_FORWARD_SETTLED__1[[order_id]:[Customer_Paid]],107,0)</f>
        <v>3294</v>
      </c>
      <c r="C711" s="6">
        <f>VLOOKUP(A711,PG_FORWARD_SETTLED__1[[order_id]:[Commission]],108,0)</f>
        <v>855.12199999999996</v>
      </c>
      <c r="D711" s="6">
        <f>VLOOKUP(A711,PG_FORWARD_SETTLED__1[[#All],[order_id]:[Tax_On_Commission]],109,0)</f>
        <v>16.75</v>
      </c>
      <c r="E711" s="6">
        <f>VLOOKUP(A711,PG_FORWARD_SETTLED__1[#All],110,0)</f>
        <v>71.98</v>
      </c>
      <c r="F711" s="6">
        <f>VLOOKUP(A711,PG_FORWARD_SETTLED__1[#All],111,0)</f>
        <v>516.43799999999999</v>
      </c>
      <c r="G711" s="6">
        <f>VLOOKUP(A711,PG_FORWARD_SETTLED__1[#All],112,0)</f>
        <v>2350.1480000000001</v>
      </c>
      <c r="H711" s="6">
        <f t="shared" si="106"/>
        <v>1833.71</v>
      </c>
      <c r="I711" s="6">
        <f t="shared" si="107"/>
        <v>943.85199999999986</v>
      </c>
      <c r="J711" s="6">
        <f>VLOOKUP(A711,PG_Reverse_Settled__1[#All],103,0)</f>
        <v>132.16</v>
      </c>
      <c r="K711" s="6">
        <f>G711+E711+J711</f>
        <v>2554.288</v>
      </c>
      <c r="L711" s="7">
        <v>-204.13999999999987</v>
      </c>
      <c r="M711" s="6" t="s">
        <v>1479</v>
      </c>
      <c r="N711" s="6" t="str">
        <f>VLOOKUP(A711,Return!A:L,12,0)</f>
        <v>-</v>
      </c>
      <c r="O711" s="39">
        <v>45953.529861111114</v>
      </c>
    </row>
    <row r="712" spans="1:15" x14ac:dyDescent="0.3">
      <c r="A712" s="6">
        <v>8748592086</v>
      </c>
      <c r="B712" s="6">
        <f>VLOOKUP(A712,PG_FORWARD_SETTLED__1[[order_id]:[Customer_Paid]],107,0)</f>
        <v>1152</v>
      </c>
      <c r="C712" s="6">
        <f>VLOOKUP(A712,PG_FORWARD_SETTLED__1[[order_id]:[Commission]],108,0)</f>
        <v>258.27800000000002</v>
      </c>
      <c r="D712" s="6">
        <f>VLOOKUP(A712,PG_FORWARD_SETTLED__1[[#All],[order_id]:[Tax_On_Commission]],109,0)</f>
        <v>6.5830000000000002</v>
      </c>
      <c r="E712" s="6">
        <f>VLOOKUP(A712,PG_FORWARD_SETTLED__1[#All],110,0)</f>
        <v>53.1</v>
      </c>
      <c r="F712" s="6">
        <f>VLOOKUP(A712,PG_FORWARD_SETTLED__1[#All],111,0)</f>
        <v>60.345999999999997</v>
      </c>
      <c r="G712" s="6">
        <f>VLOOKUP(A712,PG_FORWARD_SETTLED__1[#All],112,0)</f>
        <v>834.03899999999999</v>
      </c>
      <c r="H712" s="6">
        <f t="shared" si="106"/>
        <v>773.69299999999998</v>
      </c>
      <c r="I712" s="6">
        <f t="shared" si="107"/>
        <v>317.96100000000001</v>
      </c>
      <c r="J712" s="5">
        <v>0</v>
      </c>
      <c r="K712" s="6" t="s">
        <v>1480</v>
      </c>
      <c r="L712" s="8">
        <v>834.03899999999999</v>
      </c>
      <c r="M712" s="6" t="s">
        <v>1478</v>
      </c>
      <c r="N712" s="6"/>
      <c r="O712" s="39">
        <v>45941.755555555559</v>
      </c>
    </row>
    <row r="713" spans="1:15" x14ac:dyDescent="0.3">
      <c r="A713" s="6">
        <v>8759255463</v>
      </c>
      <c r="B713" s="6">
        <f>VLOOKUP(A713,PG_FORWARD_SETTLED__1[[order_id]:[Customer_Paid]],107,0)</f>
        <v>3109</v>
      </c>
      <c r="C713" s="6">
        <f>VLOOKUP(A713,PG_FORWARD_SETTLED__1[[order_id]:[Commission]],108,0)</f>
        <v>660.35199999999998</v>
      </c>
      <c r="D713" s="6">
        <f>VLOOKUP(A713,PG_FORWARD_SETTLED__1[[#All],[order_id]:[Tax_On_Commission]],109,0)</f>
        <v>15.808999999999999</v>
      </c>
      <c r="E713" s="6">
        <f>VLOOKUP(A713,PG_FORWARD_SETTLED__1[#All],110,0)</f>
        <v>76.7</v>
      </c>
      <c r="F713" s="6">
        <f>VLOOKUP(A713,PG_FORWARD_SETTLED__1[#All],111,0)</f>
        <v>487.43399999999997</v>
      </c>
      <c r="G713" s="6">
        <f>VLOOKUP(A713,PG_FORWARD_SETTLED__1[#All],112,0)</f>
        <v>2356.1390000000001</v>
      </c>
      <c r="H713" s="6">
        <f t="shared" si="106"/>
        <v>1868.7050000000002</v>
      </c>
      <c r="I713" s="6">
        <f t="shared" si="107"/>
        <v>752.86099999999988</v>
      </c>
      <c r="J713" s="6">
        <f>VLOOKUP(A713,PG_Reverse_Settled__1[#All],103,0)</f>
        <v>197.06</v>
      </c>
      <c r="K713" s="6">
        <f>G713+E713+J713</f>
        <v>2629.8989999999999</v>
      </c>
      <c r="L713" s="7">
        <v>-273.75999999999976</v>
      </c>
      <c r="M713" s="6" t="s">
        <v>1479</v>
      </c>
      <c r="N713" s="6" t="str">
        <f>VLOOKUP(A713,Return!A:L,12,0)</f>
        <v>Size too big</v>
      </c>
      <c r="O713" s="39">
        <v>45946.804166666669</v>
      </c>
    </row>
    <row r="714" spans="1:15" x14ac:dyDescent="0.3">
      <c r="A714" s="6">
        <v>8750289761</v>
      </c>
      <c r="B714" s="6">
        <f>VLOOKUP(A714,PG_FORWARD_SETTLED__1[[order_id]:[Customer_Paid]],107,0)</f>
        <v>2886</v>
      </c>
      <c r="C714" s="6">
        <f>VLOOKUP(A714,PG_FORWARD_SETTLED__1[[order_id]:[Commission]],108,0)</f>
        <v>612.98599999999999</v>
      </c>
      <c r="D714" s="6">
        <f>VLOOKUP(A714,PG_FORWARD_SETTLED__1[[#All],[order_id]:[Tax_On_Commission]],109,0)</f>
        <v>14.674999999999999</v>
      </c>
      <c r="E714" s="6">
        <f>VLOOKUP(A714,PG_FORWARD_SETTLED__1[#All],110,0)</f>
        <v>71.98</v>
      </c>
      <c r="F714" s="6">
        <f>VLOOKUP(A714,PG_FORWARD_SETTLED__1[#All],111,0)</f>
        <v>452.46899999999999</v>
      </c>
      <c r="G714" s="6">
        <f>VLOOKUP(A714,PG_FORWARD_SETTLED__1[#All],112,0)</f>
        <v>2186.3589999999999</v>
      </c>
      <c r="H714" s="6">
        <f t="shared" si="106"/>
        <v>1733.8899999999999</v>
      </c>
      <c r="I714" s="6">
        <f t="shared" si="107"/>
        <v>699.64100000000008</v>
      </c>
      <c r="J714" s="5">
        <v>0</v>
      </c>
      <c r="K714" s="6" t="s">
        <v>1480</v>
      </c>
      <c r="L714" s="8">
        <v>2186.3589999999999</v>
      </c>
      <c r="M714" s="6" t="s">
        <v>1478</v>
      </c>
      <c r="N714" s="6"/>
      <c r="O714" s="39">
        <v>45942.502083333333</v>
      </c>
    </row>
    <row r="715" spans="1:15" x14ac:dyDescent="0.3">
      <c r="A715" s="6">
        <v>8757051905</v>
      </c>
      <c r="B715" s="6">
        <f>VLOOKUP(A715,PG_FORWARD_SETTLED__1[[order_id]:[Customer_Paid]],107,0)</f>
        <v>3118.99</v>
      </c>
      <c r="C715" s="6">
        <f>VLOOKUP(A715,PG_FORWARD_SETTLED__1[[order_id]:[Commission]],108,0)</f>
        <v>662.47299999999996</v>
      </c>
      <c r="D715" s="6">
        <f>VLOOKUP(A715,PG_FORWARD_SETTLED__1[[#All],[order_id]:[Tax_On_Commission]],109,0)</f>
        <v>15.858999999999998</v>
      </c>
      <c r="E715" s="6">
        <f>VLOOKUP(A715,PG_FORWARD_SETTLED__1[#All],110,0)</f>
        <v>76.7</v>
      </c>
      <c r="F715" s="6">
        <f>VLOOKUP(A715,PG_FORWARD_SETTLED__1[#All],111,0)</f>
        <v>488.99599999999998</v>
      </c>
      <c r="G715" s="6">
        <f>VLOOKUP(A715,PG_FORWARD_SETTLED__1[#All],112,0)</f>
        <v>2363.9580000000001</v>
      </c>
      <c r="H715" s="6">
        <f t="shared" si="106"/>
        <v>1874.962</v>
      </c>
      <c r="I715" s="6">
        <f t="shared" si="107"/>
        <v>755.0319999999997</v>
      </c>
      <c r="J715" s="5">
        <v>0</v>
      </c>
      <c r="K715" s="6" t="s">
        <v>1480</v>
      </c>
      <c r="L715" s="8">
        <v>2363.9580000000001</v>
      </c>
      <c r="M715" s="6" t="s">
        <v>1478</v>
      </c>
      <c r="N715" s="6"/>
      <c r="O715" s="39">
        <v>45945.795138888891</v>
      </c>
    </row>
    <row r="716" spans="1:15" x14ac:dyDescent="0.3">
      <c r="A716" s="6">
        <v>8760216238</v>
      </c>
      <c r="B716" s="6">
        <f>VLOOKUP(A716,PG_FORWARD_SETTLED__1[[order_id]:[Customer_Paid]],107,0)</f>
        <v>1329</v>
      </c>
      <c r="C716" s="6">
        <f>VLOOKUP(A716,PG_FORWARD_SETTLED__1[[order_id]:[Commission]],108,0)</f>
        <v>360.69099999999997</v>
      </c>
      <c r="D716" s="6">
        <f>VLOOKUP(A716,PG_FORWARD_SETTLED__1[[#All],[order_id]:[Tax_On_Commission]],109,0)</f>
        <v>7.5949999999999998</v>
      </c>
      <c r="E716" s="6">
        <f>VLOOKUP(A716,PG_FORWARD_SETTLED__1[#All],110,0)</f>
        <v>57.82</v>
      </c>
      <c r="F716" s="6">
        <f>VLOOKUP(A716,PG_FORWARD_SETTLED__1[#All],111,0)</f>
        <v>69.619</v>
      </c>
      <c r="G716" s="6">
        <f>VLOOKUP(A716,PG_FORWARD_SETTLED__1[#All],112,0)</f>
        <v>902.89399999999989</v>
      </c>
      <c r="H716" s="6">
        <f t="shared" si="106"/>
        <v>833.27499999999986</v>
      </c>
      <c r="I716" s="6">
        <f t="shared" si="107"/>
        <v>426.10600000000011</v>
      </c>
      <c r="J716" s="6">
        <f>VLOOKUP(A716,PG_Reverse_Settled__1[#All],103,0)</f>
        <v>197.06</v>
      </c>
      <c r="K716" s="6">
        <f>G716+E716+J716</f>
        <v>1157.7739999999999</v>
      </c>
      <c r="L716" s="7">
        <v>-254.88</v>
      </c>
      <c r="M716" s="6" t="s">
        <v>1479</v>
      </c>
      <c r="N716" s="6" t="str">
        <f>VLOOKUP(A716,Return!A:L,12,0)</f>
        <v>-</v>
      </c>
      <c r="O716" s="39">
        <v>45947.459027777775</v>
      </c>
    </row>
    <row r="717" spans="1:15" x14ac:dyDescent="0.3">
      <c r="A717" s="6">
        <v>8760951919</v>
      </c>
      <c r="B717" s="6">
        <f>VLOOKUP(A717,PG_FORWARD_SETTLED__1[[order_id]:[Customer_Paid]],107,0)</f>
        <v>3031.99</v>
      </c>
      <c r="C717" s="6">
        <f>VLOOKUP(A717,PG_FORWARD_SETTLED__1[[order_id]:[Commission]],108,0)</f>
        <v>643.99400000000003</v>
      </c>
      <c r="D717" s="6">
        <f>VLOOKUP(A717,PG_FORWARD_SETTLED__1[[#All],[order_id]:[Tax_On_Commission]],109,0)</f>
        <v>15.417000000000002</v>
      </c>
      <c r="E717" s="6">
        <f>VLOOKUP(A717,PG_FORWARD_SETTLED__1[#All],110,0)</f>
        <v>76.7</v>
      </c>
      <c r="F717" s="6">
        <f>VLOOKUP(A717,PG_FORWARD_SETTLED__1[#All],111,0)</f>
        <v>475.358</v>
      </c>
      <c r="G717" s="6">
        <f>VLOOKUP(A717,PG_FORWARD_SETTLED__1[#All],112,0)</f>
        <v>2295.8789999999999</v>
      </c>
      <c r="H717" s="6">
        <f t="shared" si="106"/>
        <v>1820.521</v>
      </c>
      <c r="I717" s="6">
        <f t="shared" si="107"/>
        <v>736.11099999999988</v>
      </c>
      <c r="J717" s="5">
        <v>0</v>
      </c>
      <c r="K717" s="6" t="s">
        <v>1480</v>
      </c>
      <c r="L717" s="8">
        <v>2295.8789999999999</v>
      </c>
      <c r="M717" s="6" t="s">
        <v>1478</v>
      </c>
      <c r="N717" s="6"/>
      <c r="O717" s="39">
        <v>45948.45416666667</v>
      </c>
    </row>
    <row r="718" spans="1:15" x14ac:dyDescent="0.3">
      <c r="A718" s="6">
        <v>8763449275</v>
      </c>
      <c r="B718" s="6">
        <f>VLOOKUP(A718,PG_FORWARD_SETTLED__1[[order_id]:[Customer_Paid]],107,0)</f>
        <v>3339</v>
      </c>
      <c r="C718" s="6">
        <f>VLOOKUP(A718,PG_FORWARD_SETTLED__1[[order_id]:[Commission]],108,0)</f>
        <v>1024.405</v>
      </c>
      <c r="D718" s="6">
        <f>VLOOKUP(A718,PG_FORWARD_SETTLED__1[[#All],[order_id]:[Tax_On_Commission]],109,0)</f>
        <v>16.978000000000002</v>
      </c>
      <c r="E718" s="6">
        <f>VLOOKUP(A718,PG_FORWARD_SETTLED__1[#All],110,0)</f>
        <v>76.7</v>
      </c>
      <c r="F718" s="6">
        <f>VLOOKUP(A718,PG_FORWARD_SETTLED__1[#All],111,0)</f>
        <v>523.48799999999994</v>
      </c>
      <c r="G718" s="6">
        <f>VLOOKUP(A718,PG_FORWARD_SETTLED__1[#All],112,0)</f>
        <v>2220.9170000000004</v>
      </c>
      <c r="H718" s="6">
        <f t="shared" si="106"/>
        <v>1697.4290000000005</v>
      </c>
      <c r="I718" s="6">
        <f t="shared" si="107"/>
        <v>1118.0829999999996</v>
      </c>
      <c r="J718" s="6">
        <f>VLOOKUP(A718,PG_Reverse_Settled__1[#All],103,0)</f>
        <v>197.06</v>
      </c>
      <c r="K718" s="6">
        <f>G718+E718+J718</f>
        <v>2494.6770000000001</v>
      </c>
      <c r="L718" s="7">
        <v>-273.75999999999976</v>
      </c>
      <c r="M718" s="6" t="s">
        <v>1479</v>
      </c>
      <c r="N718" s="6" t="str">
        <f>VLOOKUP(A718,Return!A:L,12,0)</f>
        <v>-</v>
      </c>
      <c r="O718" s="39">
        <v>45953.529861111114</v>
      </c>
    </row>
    <row r="719" spans="1:15" x14ac:dyDescent="0.3">
      <c r="A719" s="6">
        <v>8767264642</v>
      </c>
      <c r="B719" s="6">
        <f>VLOOKUP(A719,PG_FORWARD_SETTLED__1[[order_id]:[Customer_Paid]],107,0)</f>
        <v>3143</v>
      </c>
      <c r="C719" s="6">
        <f>VLOOKUP(A719,PG_FORWARD_SETTLED__1[[order_id]:[Commission]],108,0)</f>
        <v>667.57299999999998</v>
      </c>
      <c r="D719" s="6">
        <f>VLOOKUP(A719,PG_FORWARD_SETTLED__1[[#All],[order_id]:[Tax_On_Commission]],109,0)</f>
        <v>15.981999999999999</v>
      </c>
      <c r="E719" s="6">
        <f>VLOOKUP(A719,PG_FORWARD_SETTLED__1[#All],110,0)</f>
        <v>71.98</v>
      </c>
      <c r="F719" s="6">
        <f>VLOOKUP(A719,PG_FORWARD_SETTLED__1[#All],111,0)</f>
        <v>492.75799999999998</v>
      </c>
      <c r="G719" s="6">
        <f>VLOOKUP(A719,PG_FORWARD_SETTLED__1[#All],112,0)</f>
        <v>2387.4650000000001</v>
      </c>
      <c r="H719" s="6">
        <f t="shared" si="106"/>
        <v>1894.7070000000001</v>
      </c>
      <c r="I719" s="6">
        <f t="shared" si="107"/>
        <v>755.53499999999985</v>
      </c>
      <c r="J719" s="5">
        <v>0</v>
      </c>
      <c r="K719" s="6" t="s">
        <v>1480</v>
      </c>
      <c r="L719" s="8">
        <v>2387.4650000000001</v>
      </c>
      <c r="M719" s="6" t="s">
        <v>1478</v>
      </c>
      <c r="N719" s="6"/>
      <c r="O719" s="39">
        <v>45953.529861111114</v>
      </c>
    </row>
    <row r="720" spans="1:15" x14ac:dyDescent="0.3">
      <c r="A720" s="6">
        <v>8757603238</v>
      </c>
      <c r="B720" s="6">
        <f>VLOOKUP(A720,PG_FORWARD_SETTLED__1[[order_id]:[Customer_Paid]],107,0)</f>
        <v>2790</v>
      </c>
      <c r="C720" s="6">
        <f>VLOOKUP(A720,PG_FORWARD_SETTLED__1[[order_id]:[Commission]],108,0)</f>
        <v>592.596</v>
      </c>
      <c r="D720" s="6">
        <f>VLOOKUP(A720,PG_FORWARD_SETTLED__1[[#All],[order_id]:[Tax_On_Commission]],109,0)</f>
        <v>14.186</v>
      </c>
      <c r="E720" s="6">
        <f>VLOOKUP(A720,PG_FORWARD_SETTLED__1[#All],110,0)</f>
        <v>76.7</v>
      </c>
      <c r="F720" s="6">
        <f>VLOOKUP(A720,PG_FORWARD_SETTLED__1[#All],111,0)</f>
        <v>437.42200000000003</v>
      </c>
      <c r="G720" s="6">
        <f>VLOOKUP(A720,PG_FORWARD_SETTLED__1[#All],112,0)</f>
        <v>2106.518</v>
      </c>
      <c r="H720" s="6">
        <f t="shared" si="106"/>
        <v>1669.096</v>
      </c>
      <c r="I720" s="6">
        <f t="shared" si="107"/>
        <v>683.48199999999997</v>
      </c>
      <c r="J720" s="6">
        <f>VLOOKUP(A720,PG_Reverse_Settled__1[#All],103,0)</f>
        <v>107.38</v>
      </c>
      <c r="K720" s="6">
        <f>G720+E720+J720</f>
        <v>2290.598</v>
      </c>
      <c r="L720" s="7">
        <v>-184.07999999999993</v>
      </c>
      <c r="M720" s="6" t="s">
        <v>1479</v>
      </c>
      <c r="N720" s="6" t="str">
        <f>VLOOKUP(A720,Return!A:L,12,0)</f>
        <v>I did not like the fit</v>
      </c>
      <c r="O720" s="39">
        <v>45946.456944444442</v>
      </c>
    </row>
    <row r="721" spans="1:15" x14ac:dyDescent="0.3">
      <c r="A721" s="6">
        <v>8770259010</v>
      </c>
      <c r="B721" s="6">
        <f>VLOOKUP(A721,PG_FORWARD_SETTLED__1[[order_id]:[Customer_Paid]],107,0)</f>
        <v>3143</v>
      </c>
      <c r="C721" s="6">
        <f>VLOOKUP(A721,PG_FORWARD_SETTLED__1[[order_id]:[Commission]],108,0)</f>
        <v>667.57299999999998</v>
      </c>
      <c r="D721" s="6">
        <f>VLOOKUP(A721,PG_FORWARD_SETTLED__1[[#All],[order_id]:[Tax_On_Commission]],109,0)</f>
        <v>15.981999999999999</v>
      </c>
      <c r="E721" s="6">
        <f>VLOOKUP(A721,PG_FORWARD_SETTLED__1[#All],110,0)</f>
        <v>71.98</v>
      </c>
      <c r="F721" s="6">
        <f>VLOOKUP(A721,PG_FORWARD_SETTLED__1[#All],111,0)</f>
        <v>492.75799999999998</v>
      </c>
      <c r="G721" s="6">
        <f>VLOOKUP(A721,PG_FORWARD_SETTLED__1[#All],112,0)</f>
        <v>2387.4650000000001</v>
      </c>
      <c r="H721" s="6">
        <f t="shared" si="106"/>
        <v>1894.7070000000001</v>
      </c>
      <c r="I721" s="6">
        <f t="shared" si="107"/>
        <v>755.53499999999985</v>
      </c>
      <c r="J721" s="5">
        <v>0</v>
      </c>
      <c r="K721" s="6" t="s">
        <v>1480</v>
      </c>
      <c r="L721" s="8">
        <v>2387.4650000000001</v>
      </c>
      <c r="M721" s="6" t="s">
        <v>1478</v>
      </c>
      <c r="N721" s="6"/>
      <c r="O721" s="39">
        <v>45955.724305555559</v>
      </c>
    </row>
    <row r="722" spans="1:15" x14ac:dyDescent="0.3">
      <c r="A722" s="6">
        <v>8752996691</v>
      </c>
      <c r="B722" s="6">
        <f>VLOOKUP(A722,PG_FORWARD_SETTLED__1[[order_id]:[Customer_Paid]],107,0)</f>
        <v>1329</v>
      </c>
      <c r="C722" s="6">
        <f>VLOOKUP(A722,PG_FORWARD_SETTLED__1[[order_id]:[Commission]],108,0)</f>
        <v>360.69099999999997</v>
      </c>
      <c r="D722" s="6">
        <f>VLOOKUP(A722,PG_FORWARD_SETTLED__1[[#All],[order_id]:[Tax_On_Commission]],109,0)</f>
        <v>7.5949999999999998</v>
      </c>
      <c r="E722" s="6">
        <f>VLOOKUP(A722,PG_FORWARD_SETTLED__1[#All],110,0)</f>
        <v>53.1</v>
      </c>
      <c r="F722" s="6">
        <f>VLOOKUP(A722,PG_FORWARD_SETTLED__1[#All],111,0)</f>
        <v>69.619</v>
      </c>
      <c r="G722" s="6">
        <f>VLOOKUP(A722,PG_FORWARD_SETTLED__1[#All],112,0)</f>
        <v>907.61399999999992</v>
      </c>
      <c r="H722" s="6">
        <f t="shared" si="106"/>
        <v>837.99499999999989</v>
      </c>
      <c r="I722" s="6">
        <f t="shared" si="107"/>
        <v>421.38600000000008</v>
      </c>
      <c r="J722" s="6">
        <f>VLOOKUP(A722,PG_Reverse_Settled__1[#All],103,0)</f>
        <v>132.16</v>
      </c>
      <c r="K722" s="6">
        <f t="shared" ref="K722:K723" si="108">G722+E722+J722</f>
        <v>1092.874</v>
      </c>
      <c r="L722" s="7">
        <v>-185.2600000000001</v>
      </c>
      <c r="M722" s="6" t="s">
        <v>1479</v>
      </c>
      <c r="N722" s="6" t="str">
        <f>VLOOKUP(A722,Return!A:L,12,0)</f>
        <v>-</v>
      </c>
      <c r="O722" s="39">
        <v>45943.809027777781</v>
      </c>
    </row>
    <row r="723" spans="1:15" x14ac:dyDescent="0.3">
      <c r="A723" s="6">
        <v>8753557337</v>
      </c>
      <c r="B723" s="6">
        <f>VLOOKUP(A723,PG_FORWARD_SETTLED__1[[order_id]:[Customer_Paid]],107,0)</f>
        <v>3294</v>
      </c>
      <c r="C723" s="6">
        <f>VLOOKUP(A723,PG_FORWARD_SETTLED__1[[order_id]:[Commission]],108,0)</f>
        <v>816.25300000000004</v>
      </c>
      <c r="D723" s="6">
        <f>VLOOKUP(A723,PG_FORWARD_SETTLED__1[[#All],[order_id]:[Tax_On_Commission]],109,0)</f>
        <v>16.75</v>
      </c>
      <c r="E723" s="6">
        <f>VLOOKUP(A723,PG_FORWARD_SETTLED__1[#All],110,0)</f>
        <v>71.98</v>
      </c>
      <c r="F723" s="6">
        <f>VLOOKUP(A723,PG_FORWARD_SETTLED__1[#All],111,0)</f>
        <v>516.43799999999999</v>
      </c>
      <c r="G723" s="6">
        <f>VLOOKUP(A723,PG_FORWARD_SETTLED__1[#All],112,0)</f>
        <v>2389.0169999999998</v>
      </c>
      <c r="H723" s="6">
        <f t="shared" si="106"/>
        <v>1872.5789999999997</v>
      </c>
      <c r="I723" s="6">
        <f t="shared" si="107"/>
        <v>904.98300000000017</v>
      </c>
      <c r="J723" s="6">
        <f>VLOOKUP(A723,PG_Reverse_Settled__1[#All],103,0)</f>
        <v>132.16</v>
      </c>
      <c r="K723" s="6">
        <f t="shared" si="108"/>
        <v>2593.1569999999997</v>
      </c>
      <c r="L723" s="7">
        <v>-204.13999999999987</v>
      </c>
      <c r="M723" s="6" t="s">
        <v>1479</v>
      </c>
      <c r="N723" s="6" t="str">
        <f>VLOOKUP(A723,Return!A:L,12,0)</f>
        <v>-</v>
      </c>
      <c r="O723" s="39">
        <v>45943.811111111114</v>
      </c>
    </row>
    <row r="724" spans="1:15" x14ac:dyDescent="0.3">
      <c r="A724" s="6">
        <v>8756513296</v>
      </c>
      <c r="B724" s="6">
        <f>VLOOKUP(A724,PG_FORWARD_SETTLED__1[[order_id]:[Customer_Paid]],107,0)</f>
        <v>2256</v>
      </c>
      <c r="C724" s="6">
        <f>VLOOKUP(A724,PG_FORWARD_SETTLED__1[[order_id]:[Commission]],108,0)</f>
        <v>559.03700000000003</v>
      </c>
      <c r="D724" s="6">
        <f>VLOOKUP(A724,PG_FORWARD_SETTLED__1[[#All],[order_id]:[Tax_On_Commission]],109,0)</f>
        <v>12.891999999999999</v>
      </c>
      <c r="E724" s="6">
        <f>VLOOKUP(A724,PG_FORWARD_SETTLED__1[#All],110,0)</f>
        <v>76.7</v>
      </c>
      <c r="F724" s="6">
        <f>VLOOKUP(A724,PG_FORWARD_SETTLED__1[#All],111,0)</f>
        <v>118.163</v>
      </c>
      <c r="G724" s="6">
        <f>VLOOKUP(A724,PG_FORWARD_SETTLED__1[#All],112,0)</f>
        <v>1607.3709999999999</v>
      </c>
      <c r="H724" s="6">
        <f t="shared" si="106"/>
        <v>1489.2079999999999</v>
      </c>
      <c r="I724" s="6">
        <f t="shared" si="107"/>
        <v>648.62900000000013</v>
      </c>
      <c r="J724" s="5">
        <v>0</v>
      </c>
      <c r="K724" s="6" t="s">
        <v>1480</v>
      </c>
      <c r="L724" s="8">
        <v>1607.3709999999999</v>
      </c>
      <c r="M724" s="6" t="s">
        <v>1478</v>
      </c>
      <c r="N724" s="6"/>
      <c r="O724" s="39">
        <v>45945.45416666667</v>
      </c>
    </row>
    <row r="725" spans="1:15" x14ac:dyDescent="0.3">
      <c r="A725" s="6">
        <v>8761779442</v>
      </c>
      <c r="B725" s="6">
        <f>VLOOKUP(A725,PG_FORWARD_SETTLED__1[[order_id]:[Customer_Paid]],107,0)</f>
        <v>2268</v>
      </c>
      <c r="C725" s="6">
        <f>VLOOKUP(A725,PG_FORWARD_SETTLED__1[[order_id]:[Commission]],108,0)</f>
        <v>481.72300000000001</v>
      </c>
      <c r="D725" s="6">
        <f>VLOOKUP(A725,PG_FORWARD_SETTLED__1[[#All],[order_id]:[Tax_On_Commission]],109,0)</f>
        <v>12.96</v>
      </c>
      <c r="E725" s="6">
        <f>VLOOKUP(A725,PG_FORWARD_SETTLED__1[#All],110,0)</f>
        <v>76.7</v>
      </c>
      <c r="F725" s="6">
        <f>VLOOKUP(A725,PG_FORWARD_SETTLED__1[#All],111,0)</f>
        <v>118.8</v>
      </c>
      <c r="G725" s="6">
        <f>VLOOKUP(A725,PG_FORWARD_SETTLED__1[#All],112,0)</f>
        <v>1696.617</v>
      </c>
      <c r="H725" s="6">
        <f t="shared" si="106"/>
        <v>1577.817</v>
      </c>
      <c r="I725" s="6">
        <f t="shared" si="107"/>
        <v>571.38300000000004</v>
      </c>
      <c r="J725" s="5">
        <v>0</v>
      </c>
      <c r="K725" s="6" t="s">
        <v>1480</v>
      </c>
      <c r="L725" s="8">
        <v>1696.617</v>
      </c>
      <c r="M725" s="6" t="s">
        <v>1478</v>
      </c>
      <c r="N725" s="6"/>
      <c r="O725" s="39">
        <v>45948.557638888888</v>
      </c>
    </row>
    <row r="726" spans="1:15" x14ac:dyDescent="0.3">
      <c r="A726" s="6">
        <v>8750017325</v>
      </c>
      <c r="B726" s="6">
        <f>VLOOKUP(A726,PG_FORWARD_SETTLED__1[[order_id]:[Customer_Paid]],107,0)</f>
        <v>2886</v>
      </c>
      <c r="C726" s="6">
        <f>VLOOKUP(A726,PG_FORWARD_SETTLED__1[[order_id]:[Commission]],108,0)</f>
        <v>612.98599999999999</v>
      </c>
      <c r="D726" s="6">
        <f>VLOOKUP(A726,PG_FORWARD_SETTLED__1[[#All],[order_id]:[Tax_On_Commission]],109,0)</f>
        <v>14.674999999999999</v>
      </c>
      <c r="E726" s="6">
        <f>VLOOKUP(A726,PG_FORWARD_SETTLED__1[#All],110,0)</f>
        <v>71.98</v>
      </c>
      <c r="F726" s="6">
        <f>VLOOKUP(A726,PG_FORWARD_SETTLED__1[#All],111,0)</f>
        <v>452.46899999999999</v>
      </c>
      <c r="G726" s="6">
        <f>VLOOKUP(A726,PG_FORWARD_SETTLED__1[#All],112,0)</f>
        <v>2186.3589999999999</v>
      </c>
      <c r="H726" s="6">
        <f t="shared" si="106"/>
        <v>1733.8899999999999</v>
      </c>
      <c r="I726" s="6">
        <f t="shared" si="107"/>
        <v>699.64100000000008</v>
      </c>
      <c r="J726" s="5">
        <v>0</v>
      </c>
      <c r="K726" s="6" t="s">
        <v>1480</v>
      </c>
      <c r="L726" s="8">
        <v>2186.3589999999999</v>
      </c>
      <c r="M726" s="6" t="s">
        <v>1478</v>
      </c>
      <c r="N726" s="6"/>
      <c r="O726" s="39">
        <v>45942.466666666667</v>
      </c>
    </row>
    <row r="727" spans="1:15" x14ac:dyDescent="0.3">
      <c r="A727" s="6">
        <v>8759185623</v>
      </c>
      <c r="B727" s="6">
        <f>VLOOKUP(A727,PG_FORWARD_SETTLED__1[[order_id]:[Customer_Paid]],107,0)</f>
        <v>3394</v>
      </c>
      <c r="C727" s="6">
        <f>VLOOKUP(A727,PG_FORWARD_SETTLED__1[[order_id]:[Commission]],108,0)</f>
        <v>841.03300000000002</v>
      </c>
      <c r="D727" s="6">
        <f>VLOOKUP(A727,PG_FORWARD_SETTLED__1[[#All],[order_id]:[Tax_On_Commission]],109,0)</f>
        <v>17.257000000000001</v>
      </c>
      <c r="E727" s="6">
        <f>VLOOKUP(A727,PG_FORWARD_SETTLED__1[#All],110,0)</f>
        <v>76.7</v>
      </c>
      <c r="F727" s="6">
        <f>VLOOKUP(A727,PG_FORWARD_SETTLED__1[#All],111,0)</f>
        <v>532.11099999999999</v>
      </c>
      <c r="G727" s="6">
        <f>VLOOKUP(A727,PG_FORWARD_SETTLED__1[#All],112,0)</f>
        <v>2459.0100000000002</v>
      </c>
      <c r="H727" s="6">
        <f t="shared" si="106"/>
        <v>1926.8990000000003</v>
      </c>
      <c r="I727" s="6">
        <f t="shared" si="107"/>
        <v>934.98999999999978</v>
      </c>
      <c r="J727" s="6">
        <f>VLOOKUP(A727,PG_Reverse_Settled__1[#All],103,0)</f>
        <v>197.06</v>
      </c>
      <c r="K727" s="6">
        <f>G727+E727+J727</f>
        <v>2732.77</v>
      </c>
      <c r="L727" s="7">
        <v>-273.75999999999976</v>
      </c>
      <c r="M727" s="6" t="s">
        <v>1479</v>
      </c>
      <c r="N727" s="6" t="str">
        <f>VLOOKUP(A727,Return!A:L,12,0)</f>
        <v>-</v>
      </c>
      <c r="O727" s="39">
        <v>45946.780555555553</v>
      </c>
    </row>
    <row r="728" spans="1:15" x14ac:dyDescent="0.3">
      <c r="A728" s="6">
        <v>8763832746</v>
      </c>
      <c r="B728" s="6">
        <f>VLOOKUP(A728,PG_FORWARD_SETTLED__1[[order_id]:[Customer_Paid]],107,0)</f>
        <v>1000</v>
      </c>
      <c r="C728" s="6">
        <f>VLOOKUP(A728,PG_FORWARD_SETTLED__1[[order_id]:[Commission]],108,0)</f>
        <v>306.8</v>
      </c>
      <c r="D728" s="6">
        <f>VLOOKUP(A728,PG_FORWARD_SETTLED__1[[#All],[order_id]:[Tax_On_Commission]],109,0)</f>
        <v>5.7139999999999995</v>
      </c>
      <c r="E728" s="6">
        <f>VLOOKUP(A728,PG_FORWARD_SETTLED__1[#All],110,0)</f>
        <v>36.58</v>
      </c>
      <c r="F728" s="6">
        <f>VLOOKUP(A728,PG_FORWARD_SETTLED__1[#All],111,0)</f>
        <v>52.381999999999998</v>
      </c>
      <c r="G728" s="6">
        <f>VLOOKUP(A728,PG_FORWARD_SETTLED__1[#All],112,0)</f>
        <v>650.90599999999995</v>
      </c>
      <c r="H728" s="6">
        <f t="shared" si="106"/>
        <v>598.524</v>
      </c>
      <c r="I728" s="6">
        <f t="shared" si="107"/>
        <v>349.09400000000005</v>
      </c>
      <c r="J728" s="5">
        <v>0</v>
      </c>
      <c r="K728" s="6" t="s">
        <v>1480</v>
      </c>
      <c r="L728" s="8">
        <v>650.90599999999995</v>
      </c>
      <c r="M728" s="6" t="s">
        <v>1478</v>
      </c>
      <c r="N728" s="6"/>
      <c r="O728" s="39">
        <v>45953.529861111114</v>
      </c>
    </row>
    <row r="729" spans="1:15" x14ac:dyDescent="0.3">
      <c r="A729" s="6">
        <v>8769462687</v>
      </c>
      <c r="B729" s="6">
        <f>VLOOKUP(A729,PG_FORWARD_SETTLED__1[[order_id]:[Customer_Paid]],107,0)</f>
        <v>5398</v>
      </c>
      <c r="C729" s="6">
        <f>VLOOKUP(A729,PG_FORWARD_SETTLED__1[[order_id]:[Commission]],108,0)</f>
        <v>1528.7139999999999</v>
      </c>
      <c r="D729" s="6">
        <f>VLOOKUP(A729,PG_FORWARD_SETTLED__1[[#All],[order_id]:[Tax_On_Commission]],109,0)</f>
        <v>27.448</v>
      </c>
      <c r="E729" s="6">
        <f>VLOOKUP(A729,PG_FORWARD_SETTLED__1[#All],110,0)</f>
        <v>71.98</v>
      </c>
      <c r="F729" s="6">
        <f>VLOOKUP(A729,PG_FORWARD_SETTLED__1[#All],111,0)</f>
        <v>846.29300000000001</v>
      </c>
      <c r="G729" s="6">
        <f>VLOOKUP(A729,PG_FORWARD_SETTLED__1[#All],112,0)</f>
        <v>3769.8580000000002</v>
      </c>
      <c r="H729" s="6">
        <f t="shared" si="106"/>
        <v>2923.5650000000001</v>
      </c>
      <c r="I729" s="6">
        <f t="shared" si="107"/>
        <v>1628.1419999999998</v>
      </c>
      <c r="J729" s="5">
        <v>0</v>
      </c>
      <c r="K729" s="6" t="s">
        <v>1480</v>
      </c>
      <c r="L729" s="8">
        <v>3769.8580000000002</v>
      </c>
      <c r="M729" s="6" t="s">
        <v>1478</v>
      </c>
      <c r="N729" s="6"/>
      <c r="O729" s="39">
        <v>45955.445138888892</v>
      </c>
    </row>
    <row r="730" spans="1:15" x14ac:dyDescent="0.3">
      <c r="A730" s="6">
        <v>8772315381</v>
      </c>
      <c r="B730" s="6">
        <f>VLOOKUP(A730,PG_FORWARD_SETTLED__1[[order_id]:[Customer_Paid]],107,0)</f>
        <v>3594</v>
      </c>
      <c r="C730" s="6">
        <f>VLOOKUP(A730,PG_FORWARD_SETTLED__1[[order_id]:[Commission]],108,0)</f>
        <v>933.00199999999995</v>
      </c>
      <c r="D730" s="6">
        <f>VLOOKUP(A730,PG_FORWARD_SETTLED__1[[#All],[order_id]:[Tax_On_Commission]],109,0)</f>
        <v>18.274999999999999</v>
      </c>
      <c r="E730" s="6">
        <f>VLOOKUP(A730,PG_FORWARD_SETTLED__1[#All],110,0)</f>
        <v>71.98</v>
      </c>
      <c r="F730" s="6">
        <f>VLOOKUP(A730,PG_FORWARD_SETTLED__1[#All],111,0)</f>
        <v>563.46900000000005</v>
      </c>
      <c r="G730" s="6">
        <f>VLOOKUP(A730,PG_FORWARD_SETTLED__1[#All],112,0)</f>
        <v>2570.7429999999999</v>
      </c>
      <c r="H730" s="6">
        <f t="shared" si="106"/>
        <v>2007.2739999999999</v>
      </c>
      <c r="I730" s="6">
        <f t="shared" si="107"/>
        <v>1023.2570000000001</v>
      </c>
      <c r="J730" s="5">
        <v>0</v>
      </c>
      <c r="K730" s="6" t="s">
        <v>1480</v>
      </c>
      <c r="L730" s="8">
        <v>2570.7429999999999</v>
      </c>
      <c r="M730" s="6" t="s">
        <v>1478</v>
      </c>
      <c r="N730" s="6"/>
      <c r="O730" s="39">
        <v>45957.479166666664</v>
      </c>
    </row>
    <row r="731" spans="1:15" x14ac:dyDescent="0.3">
      <c r="A731" s="6">
        <v>8750189930</v>
      </c>
      <c r="B731" s="6">
        <f>VLOOKUP(A731,PG_FORWARD_SETTLED__1[[order_id]:[Customer_Paid]],107,0)</f>
        <v>2886</v>
      </c>
      <c r="C731" s="6">
        <f>VLOOKUP(A731,PG_FORWARD_SETTLED__1[[order_id]:[Commission]],108,0)</f>
        <v>612.98599999999999</v>
      </c>
      <c r="D731" s="6">
        <f>VLOOKUP(A731,PG_FORWARD_SETTLED__1[[#All],[order_id]:[Tax_On_Commission]],109,0)</f>
        <v>14.674999999999999</v>
      </c>
      <c r="E731" s="6">
        <f>VLOOKUP(A731,PG_FORWARD_SETTLED__1[#All],110,0)</f>
        <v>71.98</v>
      </c>
      <c r="F731" s="6">
        <f>VLOOKUP(A731,PG_FORWARD_SETTLED__1[#All],111,0)</f>
        <v>452.46899999999999</v>
      </c>
      <c r="G731" s="6">
        <f>VLOOKUP(A731,PG_FORWARD_SETTLED__1[#All],112,0)</f>
        <v>2186.3589999999999</v>
      </c>
      <c r="H731" s="6">
        <f t="shared" si="106"/>
        <v>1733.8899999999999</v>
      </c>
      <c r="I731" s="6">
        <f t="shared" si="107"/>
        <v>699.64100000000008</v>
      </c>
      <c r="J731" s="6">
        <f>VLOOKUP(A731,PG_Reverse_Settled__1[#All],103,0)</f>
        <v>197.06</v>
      </c>
      <c r="K731" s="6">
        <f t="shared" ref="K731:K733" si="109">G731+E731+J731</f>
        <v>2455.3989999999999</v>
      </c>
      <c r="L731" s="7">
        <v>-269.03999999999996</v>
      </c>
      <c r="M731" s="6" t="s">
        <v>1479</v>
      </c>
      <c r="N731" s="6" t="str">
        <f>VLOOKUP(A731,Return!A:L,12,0)</f>
        <v>Product looked old</v>
      </c>
      <c r="O731" s="39">
        <v>45942.500694444447</v>
      </c>
    </row>
    <row r="732" spans="1:15" x14ac:dyDescent="0.3">
      <c r="A732" s="6">
        <v>8763313028</v>
      </c>
      <c r="B732" s="6">
        <f>VLOOKUP(A732,PG_FORWARD_SETTLED__1[[order_id]:[Customer_Paid]],107,0)</f>
        <v>3203</v>
      </c>
      <c r="C732" s="6">
        <f>VLOOKUP(A732,PG_FORWARD_SETTLED__1[[order_id]:[Commission]],108,0)</f>
        <v>680.31700000000001</v>
      </c>
      <c r="D732" s="6">
        <f>VLOOKUP(A732,PG_FORWARD_SETTLED__1[[#All],[order_id]:[Tax_On_Commission]],109,0)</f>
        <v>16.285999999999998</v>
      </c>
      <c r="E732" s="6">
        <f>VLOOKUP(A732,PG_FORWARD_SETTLED__1[#All],110,0)</f>
        <v>76.7</v>
      </c>
      <c r="F732" s="6">
        <f>VLOOKUP(A732,PG_FORWARD_SETTLED__1[#All],111,0)</f>
        <v>502.16199999999998</v>
      </c>
      <c r="G732" s="6">
        <f>VLOOKUP(A732,PG_FORWARD_SETTLED__1[#All],112,0)</f>
        <v>2429.6970000000001</v>
      </c>
      <c r="H732" s="6">
        <f t="shared" si="106"/>
        <v>1927.5350000000001</v>
      </c>
      <c r="I732" s="6">
        <f t="shared" si="107"/>
        <v>773.30299999999988</v>
      </c>
      <c r="J732" s="6">
        <f>VLOOKUP(A732,PG_Reverse_Settled__1[#All],103,0)</f>
        <v>197.06</v>
      </c>
      <c r="K732" s="6">
        <f t="shared" si="109"/>
        <v>2703.4569999999999</v>
      </c>
      <c r="L732" s="7">
        <v>-273.75999999999976</v>
      </c>
      <c r="M732" s="6" t="s">
        <v>1479</v>
      </c>
      <c r="N732" s="6" t="str">
        <f>VLOOKUP(A732,Return!A:L,12,0)</f>
        <v>-</v>
      </c>
      <c r="O732" s="39">
        <v>45949.54791666667</v>
      </c>
    </row>
    <row r="733" spans="1:15" x14ac:dyDescent="0.3">
      <c r="A733" s="6">
        <v>8766342431</v>
      </c>
      <c r="B733" s="6">
        <f>VLOOKUP(A733,PG_FORWARD_SETTLED__1[[order_id]:[Customer_Paid]],107,0)</f>
        <v>3294</v>
      </c>
      <c r="C733" s="6">
        <f>VLOOKUP(A733,PG_FORWARD_SETTLED__1[[order_id]:[Commission]],108,0)</f>
        <v>855.12199999999996</v>
      </c>
      <c r="D733" s="6">
        <f>VLOOKUP(A733,PG_FORWARD_SETTLED__1[[#All],[order_id]:[Tax_On_Commission]],109,0)</f>
        <v>16.75</v>
      </c>
      <c r="E733" s="6">
        <f>VLOOKUP(A733,PG_FORWARD_SETTLED__1[#All],110,0)</f>
        <v>71.98</v>
      </c>
      <c r="F733" s="6">
        <f>VLOOKUP(A733,PG_FORWARD_SETTLED__1[#All],111,0)</f>
        <v>516.43799999999999</v>
      </c>
      <c r="G733" s="6">
        <f>VLOOKUP(A733,PG_FORWARD_SETTLED__1[#All],112,0)</f>
        <v>2350.1480000000001</v>
      </c>
      <c r="H733" s="6">
        <f t="shared" si="106"/>
        <v>1833.71</v>
      </c>
      <c r="I733" s="6">
        <f t="shared" si="107"/>
        <v>943.85199999999986</v>
      </c>
      <c r="J733" s="6">
        <f>VLOOKUP(A733,PG_Reverse_Settled__1[#All],103,0)</f>
        <v>132.16</v>
      </c>
      <c r="K733" s="6">
        <f t="shared" si="109"/>
        <v>2554.288</v>
      </c>
      <c r="L733" s="7">
        <v>-204.13999999999987</v>
      </c>
      <c r="M733" s="6" t="s">
        <v>1479</v>
      </c>
      <c r="N733" s="6" t="str">
        <f>VLOOKUP(A733,Return!A:L,12,0)</f>
        <v>-</v>
      </c>
      <c r="O733" s="39">
        <v>45953.529861111114</v>
      </c>
    </row>
    <row r="734" spans="1:15" x14ac:dyDescent="0.3">
      <c r="A734" s="6">
        <v>8768356332</v>
      </c>
      <c r="B734" s="6">
        <f>VLOOKUP(A734,PG_FORWARD_SETTLED__1[[order_id]:[Customer_Paid]],107,0)</f>
        <v>2146</v>
      </c>
      <c r="C734" s="6">
        <f>VLOOKUP(A734,PG_FORWARD_SETTLED__1[[order_id]:[Commission]],108,0)</f>
        <v>455.81</v>
      </c>
      <c r="D734" s="6">
        <f>VLOOKUP(A734,PG_FORWARD_SETTLED__1[[#All],[order_id]:[Tax_On_Commission]],109,0)</f>
        <v>12.263</v>
      </c>
      <c r="E734" s="6">
        <f>VLOOKUP(A734,PG_FORWARD_SETTLED__1[#All],110,0)</f>
        <v>71.98</v>
      </c>
      <c r="F734" s="6">
        <f>VLOOKUP(A734,PG_FORWARD_SETTLED__1[#All],111,0)</f>
        <v>112.40899999999999</v>
      </c>
      <c r="G734" s="6">
        <f>VLOOKUP(A734,PG_FORWARD_SETTLED__1[#All],112,0)</f>
        <v>1605.9470000000001</v>
      </c>
      <c r="H734" s="6">
        <f t="shared" si="106"/>
        <v>1493.538</v>
      </c>
      <c r="I734" s="6">
        <f t="shared" si="107"/>
        <v>540.05299999999988</v>
      </c>
      <c r="J734" s="5">
        <v>0</v>
      </c>
      <c r="K734" s="6" t="s">
        <v>1480</v>
      </c>
      <c r="L734" s="8">
        <v>1605.9470000000001</v>
      </c>
      <c r="M734" s="6" t="s">
        <v>1478</v>
      </c>
      <c r="N734" s="6"/>
      <c r="O734" s="39">
        <v>45954.439583333333</v>
      </c>
    </row>
    <row r="735" spans="1:15" x14ac:dyDescent="0.3">
      <c r="A735" s="6">
        <v>8768786126</v>
      </c>
      <c r="B735" s="6">
        <f>VLOOKUP(A735,PG_FORWARD_SETTLED__1[[order_id]:[Customer_Paid]],107,0)</f>
        <v>3871</v>
      </c>
      <c r="C735" s="6">
        <f>VLOOKUP(A735,PG_FORWARD_SETTLED__1[[order_id]:[Commission]],108,0)</f>
        <v>1187.623</v>
      </c>
      <c r="D735" s="6">
        <f>VLOOKUP(A735,PG_FORWARD_SETTLED__1[[#All],[order_id]:[Tax_On_Commission]],109,0)</f>
        <v>19.683999999999997</v>
      </c>
      <c r="E735" s="6">
        <f>VLOOKUP(A735,PG_FORWARD_SETTLED__1[#All],110,0)</f>
        <v>71.98</v>
      </c>
      <c r="F735" s="6">
        <f>VLOOKUP(A735,PG_FORWARD_SETTLED__1[#All],111,0)</f>
        <v>606.89300000000003</v>
      </c>
      <c r="G735" s="6">
        <f>VLOOKUP(A735,PG_FORWARD_SETTLED__1[#All],112,0)</f>
        <v>2591.7129999999997</v>
      </c>
      <c r="H735" s="6">
        <f t="shared" si="106"/>
        <v>1984.8199999999997</v>
      </c>
      <c r="I735" s="6">
        <f t="shared" si="107"/>
        <v>1279.2870000000003</v>
      </c>
      <c r="J735" s="5">
        <v>0</v>
      </c>
      <c r="K735" s="6" t="s">
        <v>1480</v>
      </c>
      <c r="L735" s="8">
        <v>2591.7129999999997</v>
      </c>
      <c r="M735" s="6" t="s">
        <v>1478</v>
      </c>
      <c r="N735" s="6"/>
      <c r="O735" s="39">
        <v>45954.774305555555</v>
      </c>
    </row>
    <row r="736" spans="1:15" x14ac:dyDescent="0.3">
      <c r="A736" s="6">
        <v>8766602953</v>
      </c>
      <c r="B736" s="6">
        <f>VLOOKUP(A736,PG_FORWARD_SETTLED__1[[order_id]:[Customer_Paid]],107,0)</f>
        <v>3294</v>
      </c>
      <c r="C736" s="6">
        <f>VLOOKUP(A736,PG_FORWARD_SETTLED__1[[order_id]:[Commission]],108,0)</f>
        <v>855.12199999999996</v>
      </c>
      <c r="D736" s="6">
        <f>VLOOKUP(A736,PG_FORWARD_SETTLED__1[[#All],[order_id]:[Tax_On_Commission]],109,0)</f>
        <v>16.75</v>
      </c>
      <c r="E736" s="6">
        <f>VLOOKUP(A736,PG_FORWARD_SETTLED__1[#All],110,0)</f>
        <v>71.98</v>
      </c>
      <c r="F736" s="6">
        <f>VLOOKUP(A736,PG_FORWARD_SETTLED__1[#All],111,0)</f>
        <v>516.43799999999999</v>
      </c>
      <c r="G736" s="6">
        <f>VLOOKUP(A736,PG_FORWARD_SETTLED__1[#All],112,0)</f>
        <v>2350.1480000000001</v>
      </c>
      <c r="H736" s="6">
        <f t="shared" si="106"/>
        <v>1833.71</v>
      </c>
      <c r="I736" s="6">
        <f t="shared" si="107"/>
        <v>943.85199999999986</v>
      </c>
      <c r="J736" s="5">
        <v>0</v>
      </c>
      <c r="K736" s="6" t="s">
        <v>1480</v>
      </c>
      <c r="L736" s="8">
        <v>2350.1480000000001</v>
      </c>
      <c r="M736" s="6" t="s">
        <v>1478</v>
      </c>
      <c r="N736" s="6"/>
      <c r="O736" s="39">
        <v>45953.529861111114</v>
      </c>
    </row>
    <row r="737" spans="1:15" x14ac:dyDescent="0.3">
      <c r="A737" s="6">
        <v>8767542449</v>
      </c>
      <c r="B737" s="6">
        <f>VLOOKUP(A737,PG_FORWARD_SETTLED__1[[order_id]:[Customer_Paid]],107,0)</f>
        <v>3594.02</v>
      </c>
      <c r="C737" s="6">
        <f>VLOOKUP(A737,PG_FORWARD_SETTLED__1[[order_id]:[Commission]],108,0)</f>
        <v>933.00800000000004</v>
      </c>
      <c r="D737" s="6">
        <f>VLOOKUP(A737,PG_FORWARD_SETTLED__1[[#All],[order_id]:[Tax_On_Commission]],109,0)</f>
        <v>18.274999999999999</v>
      </c>
      <c r="E737" s="6">
        <f>VLOOKUP(A737,PG_FORWARD_SETTLED__1[#All],110,0)</f>
        <v>71.98</v>
      </c>
      <c r="F737" s="6">
        <f>VLOOKUP(A737,PG_FORWARD_SETTLED__1[#All],111,0)</f>
        <v>563.46900000000005</v>
      </c>
      <c r="G737" s="6">
        <f>VLOOKUP(A737,PG_FORWARD_SETTLED__1[#All],112,0)</f>
        <v>2570.7569999999996</v>
      </c>
      <c r="H737" s="6">
        <f t="shared" si="106"/>
        <v>2007.2879999999996</v>
      </c>
      <c r="I737" s="6">
        <f t="shared" si="107"/>
        <v>1023.2630000000004</v>
      </c>
      <c r="J737" s="5">
        <v>0</v>
      </c>
      <c r="K737" s="6" t="s">
        <v>1480</v>
      </c>
      <c r="L737" s="8">
        <v>2570.7569999999996</v>
      </c>
      <c r="M737" s="6" t="s">
        <v>1478</v>
      </c>
      <c r="N737" s="6"/>
      <c r="O737" s="39">
        <v>45953.529861111114</v>
      </c>
    </row>
    <row r="738" spans="1:15" x14ac:dyDescent="0.3">
      <c r="A738" s="6">
        <v>8766765118</v>
      </c>
      <c r="B738" s="6">
        <f>VLOOKUP(A738,PG_FORWARD_SETTLED__1[[order_id]:[Customer_Paid]],107,0)</f>
        <v>2886</v>
      </c>
      <c r="C738" s="6">
        <f>VLOOKUP(A738,PG_FORWARD_SETTLED__1[[order_id]:[Commission]],108,0)</f>
        <v>612.98599999999999</v>
      </c>
      <c r="D738" s="6">
        <f>VLOOKUP(A738,PG_FORWARD_SETTLED__1[[#All],[order_id]:[Tax_On_Commission]],109,0)</f>
        <v>14.674999999999999</v>
      </c>
      <c r="E738" s="6">
        <f>VLOOKUP(A738,PG_FORWARD_SETTLED__1[#All],110,0)</f>
        <v>71.98</v>
      </c>
      <c r="F738" s="6">
        <f>VLOOKUP(A738,PG_FORWARD_SETTLED__1[#All],111,0)</f>
        <v>452.46899999999999</v>
      </c>
      <c r="G738" s="6">
        <f>VLOOKUP(A738,PG_FORWARD_SETTLED__1[#All],112,0)</f>
        <v>2186.3589999999999</v>
      </c>
      <c r="H738" s="6">
        <f t="shared" si="106"/>
        <v>1733.8899999999999</v>
      </c>
      <c r="I738" s="6">
        <f t="shared" si="107"/>
        <v>699.64100000000008</v>
      </c>
      <c r="J738" s="5">
        <v>0</v>
      </c>
      <c r="K738" s="6" t="s">
        <v>1480</v>
      </c>
      <c r="L738" s="8">
        <v>2186.3589999999999</v>
      </c>
      <c r="M738" s="6" t="s">
        <v>1478</v>
      </c>
      <c r="N738" s="6"/>
      <c r="O738" s="39">
        <v>45953.529861111114</v>
      </c>
    </row>
    <row r="739" spans="1:15" x14ac:dyDescent="0.3">
      <c r="A739" s="6">
        <v>8759883331</v>
      </c>
      <c r="B739" s="6">
        <f>VLOOKUP(A739,PG_FORWARD_SETTLED__1[[order_id]:[Customer_Paid]],107,0)</f>
        <v>1029.01</v>
      </c>
      <c r="C739" s="6">
        <f>VLOOKUP(A739,PG_FORWARD_SETTLED__1[[order_id]:[Commission]],108,0)</f>
        <v>279.27300000000002</v>
      </c>
      <c r="D739" s="6">
        <f>VLOOKUP(A739,PG_FORWARD_SETTLED__1[[#All],[order_id]:[Tax_On_Commission]],109,0)</f>
        <v>5.8800000000000008</v>
      </c>
      <c r="E739" s="6">
        <f>VLOOKUP(A739,PG_FORWARD_SETTLED__1[#All],110,0)</f>
        <v>57.82</v>
      </c>
      <c r="F739" s="6">
        <f>VLOOKUP(A739,PG_FORWARD_SETTLED__1[#All],111,0)</f>
        <v>53.9</v>
      </c>
      <c r="G739" s="6">
        <f>VLOOKUP(A739,PG_FORWARD_SETTLED__1[#All],112,0)</f>
        <v>686.03699999999992</v>
      </c>
      <c r="H739" s="6">
        <f t="shared" si="106"/>
        <v>632.13699999999994</v>
      </c>
      <c r="I739" s="6">
        <f t="shared" si="107"/>
        <v>342.97300000000007</v>
      </c>
      <c r="J739" s="5">
        <v>0</v>
      </c>
      <c r="K739" s="6" t="s">
        <v>1480</v>
      </c>
      <c r="L739" s="8">
        <v>686.03699999999992</v>
      </c>
      <c r="M739" s="6" t="s">
        <v>1478</v>
      </c>
      <c r="N739" s="6"/>
      <c r="O739" s="39">
        <v>45947.457638888889</v>
      </c>
    </row>
    <row r="740" spans="1:15" x14ac:dyDescent="0.3">
      <c r="A740" s="6">
        <v>8771290070</v>
      </c>
      <c r="B740" s="6">
        <f>VLOOKUP(A740,PG_FORWARD_SETTLED__1[[order_id]:[Customer_Paid]],107,0)</f>
        <v>3119</v>
      </c>
      <c r="C740" s="6">
        <f>VLOOKUP(A740,PG_FORWARD_SETTLED__1[[order_id]:[Commission]],108,0)</f>
        <v>662.476</v>
      </c>
      <c r="D740" s="6">
        <f>VLOOKUP(A740,PG_FORWARD_SETTLED__1[[#All],[order_id]:[Tax_On_Commission]],109,0)</f>
        <v>15.858999999999998</v>
      </c>
      <c r="E740" s="6">
        <f>VLOOKUP(A740,PG_FORWARD_SETTLED__1[#All],110,0)</f>
        <v>71.98</v>
      </c>
      <c r="F740" s="6">
        <f>VLOOKUP(A740,PG_FORWARD_SETTLED__1[#All],111,0)</f>
        <v>488.99599999999998</v>
      </c>
      <c r="G740" s="6">
        <f>VLOOKUP(A740,PG_FORWARD_SETTLED__1[#All],112,0)</f>
        <v>2368.6849999999999</v>
      </c>
      <c r="H740" s="6">
        <f t="shared" si="106"/>
        <v>1879.6889999999999</v>
      </c>
      <c r="I740" s="6">
        <f t="shared" si="107"/>
        <v>750.31500000000005</v>
      </c>
      <c r="J740" s="5">
        <v>0</v>
      </c>
      <c r="K740" s="6" t="s">
        <v>1480</v>
      </c>
      <c r="L740" s="8">
        <v>2368.6849999999999</v>
      </c>
      <c r="M740" s="6" t="s">
        <v>1478</v>
      </c>
      <c r="N740" s="6"/>
      <c r="O740" s="39">
        <v>45957.479166666664</v>
      </c>
    </row>
    <row r="741" spans="1:15" x14ac:dyDescent="0.3">
      <c r="A741" s="6">
        <v>8753457195</v>
      </c>
      <c r="B741" s="6">
        <f>VLOOKUP(A741,PG_FORWARD_SETTLED__1[[order_id]:[Customer_Paid]],107,0)</f>
        <v>2886</v>
      </c>
      <c r="C741" s="6">
        <f>VLOOKUP(A741,PG_FORWARD_SETTLED__1[[order_id]:[Commission]],108,0)</f>
        <v>612.98599999999999</v>
      </c>
      <c r="D741" s="6">
        <f>VLOOKUP(A741,PG_FORWARD_SETTLED__1[[#All],[order_id]:[Tax_On_Commission]],109,0)</f>
        <v>14.674999999999999</v>
      </c>
      <c r="E741" s="6">
        <f>VLOOKUP(A741,PG_FORWARD_SETTLED__1[#All],110,0)</f>
        <v>71.98</v>
      </c>
      <c r="F741" s="6">
        <f>VLOOKUP(A741,PG_FORWARD_SETTLED__1[#All],111,0)</f>
        <v>452.46899999999999</v>
      </c>
      <c r="G741" s="6">
        <f>VLOOKUP(A741,PG_FORWARD_SETTLED__1[#All],112,0)</f>
        <v>2186.3589999999999</v>
      </c>
      <c r="H741" s="6">
        <f t="shared" si="106"/>
        <v>1733.8899999999999</v>
      </c>
      <c r="I741" s="6">
        <f t="shared" si="107"/>
        <v>699.64100000000008</v>
      </c>
      <c r="J741" s="5">
        <v>0</v>
      </c>
      <c r="K741" s="6" t="s">
        <v>1480</v>
      </c>
      <c r="L741" s="8">
        <v>2186.3589999999999</v>
      </c>
      <c r="M741" s="6" t="s">
        <v>1478</v>
      </c>
      <c r="N741" s="6"/>
      <c r="O741" s="39">
        <v>45943.809027777781</v>
      </c>
    </row>
    <row r="742" spans="1:15" x14ac:dyDescent="0.3">
      <c r="A742" s="6">
        <v>8765857517</v>
      </c>
      <c r="B742" s="6">
        <f>VLOOKUP(A742,PG_FORWARD_SETTLED__1[[order_id]:[Customer_Paid]],107,0)</f>
        <v>3294</v>
      </c>
      <c r="C742" s="6">
        <f>VLOOKUP(A742,PG_FORWARD_SETTLED__1[[order_id]:[Commission]],108,0)</f>
        <v>855.12199999999996</v>
      </c>
      <c r="D742" s="6">
        <f>VLOOKUP(A742,PG_FORWARD_SETTLED__1[[#All],[order_id]:[Tax_On_Commission]],109,0)</f>
        <v>16.75</v>
      </c>
      <c r="E742" s="6">
        <f>VLOOKUP(A742,PG_FORWARD_SETTLED__1[#All],110,0)</f>
        <v>71.98</v>
      </c>
      <c r="F742" s="6">
        <f>VLOOKUP(A742,PG_FORWARD_SETTLED__1[#All],111,0)</f>
        <v>516.43799999999999</v>
      </c>
      <c r="G742" s="6">
        <f>VLOOKUP(A742,PG_FORWARD_SETTLED__1[#All],112,0)</f>
        <v>2350.1480000000001</v>
      </c>
      <c r="H742" s="6">
        <f t="shared" si="106"/>
        <v>1833.71</v>
      </c>
      <c r="I742" s="6">
        <f t="shared" si="107"/>
        <v>943.85199999999986</v>
      </c>
      <c r="J742" s="6">
        <f>VLOOKUP(A742,PG_Reverse_Settled__1[#All],103,0)</f>
        <v>197.06</v>
      </c>
      <c r="K742" s="6">
        <f t="shared" ref="K742:K743" si="110">G742+E742+J742</f>
        <v>2619.1880000000001</v>
      </c>
      <c r="L742" s="7">
        <v>-269.03999999999996</v>
      </c>
      <c r="M742" s="6" t="s">
        <v>1479</v>
      </c>
      <c r="N742" s="6" t="str">
        <f>VLOOKUP(A742,Return!A:L,12,0)</f>
        <v>-</v>
      </c>
      <c r="O742" s="39">
        <v>45953.529861111114</v>
      </c>
    </row>
    <row r="743" spans="1:15" x14ac:dyDescent="0.3">
      <c r="A743" s="6">
        <v>8757697046</v>
      </c>
      <c r="B743" s="6">
        <f>VLOOKUP(A743,PG_FORWARD_SETTLED__1[[order_id]:[Customer_Paid]],107,0)</f>
        <v>1012</v>
      </c>
      <c r="C743" s="6">
        <f>VLOOKUP(A743,PG_FORWARD_SETTLED__1[[order_id]:[Commission]],108,0)</f>
        <v>250.774</v>
      </c>
      <c r="D743" s="6">
        <f>VLOOKUP(A743,PG_FORWARD_SETTLED__1[[#All],[order_id]:[Tax_On_Commission]],109,0)</f>
        <v>5.7829999999999995</v>
      </c>
      <c r="E743" s="6">
        <f>VLOOKUP(A743,PG_FORWARD_SETTLED__1[#All],110,0)</f>
        <v>57.82</v>
      </c>
      <c r="F743" s="6">
        <f>VLOOKUP(A743,PG_FORWARD_SETTLED__1[#All],111,0)</f>
        <v>53.019000000000005</v>
      </c>
      <c r="G743" s="6">
        <f>VLOOKUP(A743,PG_FORWARD_SETTLED__1[#All],112,0)</f>
        <v>697.62299999999993</v>
      </c>
      <c r="H743" s="6">
        <f t="shared" si="106"/>
        <v>644.60399999999993</v>
      </c>
      <c r="I743" s="6">
        <f t="shared" si="107"/>
        <v>314.37700000000007</v>
      </c>
      <c r="J743" s="6">
        <f>VLOOKUP(A743,PG_Reverse_Settled__1[#All],103,0)</f>
        <v>132.16</v>
      </c>
      <c r="K743" s="6">
        <f t="shared" si="110"/>
        <v>887.60299999999995</v>
      </c>
      <c r="L743" s="7">
        <v>-189.98000000000002</v>
      </c>
      <c r="M743" s="6" t="s">
        <v>1479</v>
      </c>
      <c r="N743" s="6" t="str">
        <f>VLOOKUP(A743,Return!A:L,12,0)</f>
        <v>-</v>
      </c>
      <c r="O743" s="39">
        <v>45946.456944444442</v>
      </c>
    </row>
    <row r="744" spans="1:15" x14ac:dyDescent="0.3">
      <c r="A744" s="6">
        <v>8763548317</v>
      </c>
      <c r="B744" s="6">
        <f>VLOOKUP(A744,PG_FORWARD_SETTLED__1[[order_id]:[Customer_Paid]],107,0)</f>
        <v>2244</v>
      </c>
      <c r="C744" s="6">
        <f>VLOOKUP(A744,PG_FORWARD_SETTLED__1[[order_id]:[Commission]],108,0)</f>
        <v>582.54200000000003</v>
      </c>
      <c r="D744" s="6">
        <f>VLOOKUP(A744,PG_FORWARD_SETTLED__1[[#All],[order_id]:[Tax_On_Commission]],109,0)</f>
        <v>12.823</v>
      </c>
      <c r="E744" s="6">
        <f>VLOOKUP(A744,PG_FORWARD_SETTLED__1[#All],110,0)</f>
        <v>76.7</v>
      </c>
      <c r="F744" s="6">
        <f>VLOOKUP(A744,PG_FORWARD_SETTLED__1[#All],111,0)</f>
        <v>117.54599999999999</v>
      </c>
      <c r="G744" s="6">
        <f>VLOOKUP(A744,PG_FORWARD_SETTLED__1[#All],112,0)</f>
        <v>1571.9349999999999</v>
      </c>
      <c r="H744" s="6">
        <f t="shared" si="106"/>
        <v>1454.3889999999999</v>
      </c>
      <c r="I744" s="6">
        <f t="shared" si="107"/>
        <v>672.06500000000005</v>
      </c>
      <c r="J744" s="5">
        <v>0</v>
      </c>
      <c r="K744" s="6" t="s">
        <v>1480</v>
      </c>
      <c r="L744" s="8">
        <v>1571.9349999999999</v>
      </c>
      <c r="M744" s="6" t="s">
        <v>1478</v>
      </c>
      <c r="N744" s="6"/>
      <c r="O744" s="39">
        <v>45953.529861111114</v>
      </c>
    </row>
    <row r="745" spans="1:15" x14ac:dyDescent="0.3">
      <c r="A745" s="6">
        <v>8764368738</v>
      </c>
      <c r="B745" s="6">
        <f>VLOOKUP(A745,PG_FORWARD_SETTLED__1[[order_id]:[Customer_Paid]],107,0)</f>
        <v>3203</v>
      </c>
      <c r="C745" s="6">
        <f>VLOOKUP(A745,PG_FORWARD_SETTLED__1[[order_id]:[Commission]],108,0)</f>
        <v>680.31700000000001</v>
      </c>
      <c r="D745" s="6">
        <f>VLOOKUP(A745,PG_FORWARD_SETTLED__1[[#All],[order_id]:[Tax_On_Commission]],109,0)</f>
        <v>16.285999999999998</v>
      </c>
      <c r="E745" s="6">
        <f>VLOOKUP(A745,PG_FORWARD_SETTLED__1[#All],110,0)</f>
        <v>71.98</v>
      </c>
      <c r="F745" s="6">
        <f>VLOOKUP(A745,PG_FORWARD_SETTLED__1[#All],111,0)</f>
        <v>502.16199999999998</v>
      </c>
      <c r="G745" s="6">
        <f>VLOOKUP(A745,PG_FORWARD_SETTLED__1[#All],112,0)</f>
        <v>2434.4169999999999</v>
      </c>
      <c r="H745" s="6">
        <f t="shared" si="106"/>
        <v>1932.2549999999999</v>
      </c>
      <c r="I745" s="6">
        <f t="shared" si="107"/>
        <v>768.58300000000008</v>
      </c>
      <c r="J745" s="5">
        <v>0</v>
      </c>
      <c r="K745" s="6" t="s">
        <v>1480</v>
      </c>
      <c r="L745" s="8">
        <v>2434.4169999999999</v>
      </c>
      <c r="M745" s="6" t="s">
        <v>1478</v>
      </c>
      <c r="N745" s="6"/>
      <c r="O745" s="39">
        <v>45953.529861111114</v>
      </c>
    </row>
    <row r="746" spans="1:15" x14ac:dyDescent="0.3">
      <c r="A746" s="6">
        <v>8756243686</v>
      </c>
      <c r="B746" s="6">
        <f>VLOOKUP(A746,PG_FORWARD_SETTLED__1[[order_id]:[Customer_Paid]],107,0)</f>
        <v>3119</v>
      </c>
      <c r="C746" s="6">
        <f>VLOOKUP(A746,PG_FORWARD_SETTLED__1[[order_id]:[Commission]],108,0)</f>
        <v>662.476</v>
      </c>
      <c r="D746" s="6">
        <f>VLOOKUP(A746,PG_FORWARD_SETTLED__1[[#All],[order_id]:[Tax_On_Commission]],109,0)</f>
        <v>15.858999999999998</v>
      </c>
      <c r="E746" s="6">
        <f>VLOOKUP(A746,PG_FORWARD_SETTLED__1[#All],110,0)</f>
        <v>76.7</v>
      </c>
      <c r="F746" s="6">
        <f>VLOOKUP(A746,PG_FORWARD_SETTLED__1[#All],111,0)</f>
        <v>488.99599999999998</v>
      </c>
      <c r="G746" s="6">
        <f>VLOOKUP(A746,PG_FORWARD_SETTLED__1[#All],112,0)</f>
        <v>2363.9650000000001</v>
      </c>
      <c r="H746" s="6">
        <f t="shared" si="106"/>
        <v>1874.9690000000001</v>
      </c>
      <c r="I746" s="6">
        <f t="shared" si="107"/>
        <v>755.03499999999985</v>
      </c>
      <c r="J746" s="6">
        <f>VLOOKUP(A746,PG_Reverse_Settled__1[#All],103,0)</f>
        <v>197.06</v>
      </c>
      <c r="K746" s="6">
        <f>G746+E746+J746</f>
        <v>2637.7249999999999</v>
      </c>
      <c r="L746" s="7">
        <v>-273.75999999999976</v>
      </c>
      <c r="M746" s="6" t="s">
        <v>1479</v>
      </c>
      <c r="N746" s="6" t="str">
        <f>VLOOKUP(A746,Return!A:L,12,0)</f>
        <v>-</v>
      </c>
      <c r="O746" s="39">
        <v>45945.45416666667</v>
      </c>
    </row>
    <row r="747" spans="1:15" x14ac:dyDescent="0.3">
      <c r="A747" s="6">
        <v>8758296467</v>
      </c>
      <c r="B747" s="6">
        <f>VLOOKUP(A747,PG_FORWARD_SETTLED__1[[order_id]:[Customer_Paid]],107,0)</f>
        <v>3143</v>
      </c>
      <c r="C747" s="6">
        <f>VLOOKUP(A747,PG_FORWARD_SETTLED__1[[order_id]:[Commission]],108,0)</f>
        <v>667.57299999999998</v>
      </c>
      <c r="D747" s="6">
        <f>VLOOKUP(A747,PG_FORWARD_SETTLED__1[[#All],[order_id]:[Tax_On_Commission]],109,0)</f>
        <v>15.981999999999999</v>
      </c>
      <c r="E747" s="6">
        <f>VLOOKUP(A747,PG_FORWARD_SETTLED__1[#All],110,0)</f>
        <v>76.7</v>
      </c>
      <c r="F747" s="6">
        <f>VLOOKUP(A747,PG_FORWARD_SETTLED__1[#All],111,0)</f>
        <v>492.75799999999998</v>
      </c>
      <c r="G747" s="6">
        <f>VLOOKUP(A747,PG_FORWARD_SETTLED__1[#All],112,0)</f>
        <v>2382.7450000000003</v>
      </c>
      <c r="H747" s="6">
        <f t="shared" si="106"/>
        <v>1889.9870000000003</v>
      </c>
      <c r="I747" s="6">
        <f t="shared" si="107"/>
        <v>760.25499999999965</v>
      </c>
      <c r="J747" s="5">
        <v>0</v>
      </c>
      <c r="K747" s="6" t="s">
        <v>1480</v>
      </c>
      <c r="L747" s="8">
        <v>2382.7450000000003</v>
      </c>
      <c r="M747" s="6" t="s">
        <v>1478</v>
      </c>
      <c r="N747" s="6"/>
      <c r="O747" s="39">
        <v>45946.456944444442</v>
      </c>
    </row>
    <row r="748" spans="1:15" x14ac:dyDescent="0.3">
      <c r="A748" s="6">
        <v>8761002263</v>
      </c>
      <c r="B748" s="6">
        <f>VLOOKUP(A748,PG_FORWARD_SETTLED__1[[order_id]:[Customer_Paid]],107,0)</f>
        <v>5398</v>
      </c>
      <c r="C748" s="6">
        <f>VLOOKUP(A748,PG_FORWARD_SETTLED__1[[order_id]:[Commission]],108,0)</f>
        <v>1528.7139999999999</v>
      </c>
      <c r="D748" s="6">
        <f>VLOOKUP(A748,PG_FORWARD_SETTLED__1[[#All],[order_id]:[Tax_On_Commission]],109,0)</f>
        <v>27.448</v>
      </c>
      <c r="E748" s="6">
        <f>VLOOKUP(A748,PG_FORWARD_SETTLED__1[#All],110,0)</f>
        <v>76.7</v>
      </c>
      <c r="F748" s="6">
        <f>VLOOKUP(A748,PG_FORWARD_SETTLED__1[#All],111,0)</f>
        <v>846.29300000000001</v>
      </c>
      <c r="G748" s="6">
        <f>VLOOKUP(A748,PG_FORWARD_SETTLED__1[#All],112,0)</f>
        <v>3765.1380000000004</v>
      </c>
      <c r="H748" s="6">
        <f t="shared" si="106"/>
        <v>2918.8450000000003</v>
      </c>
      <c r="I748" s="6">
        <f t="shared" si="107"/>
        <v>1632.8619999999996</v>
      </c>
      <c r="J748" s="6">
        <f>VLOOKUP(A748,PG_Reverse_Settled__1[#All],103,0)</f>
        <v>132.16</v>
      </c>
      <c r="K748" s="6">
        <f t="shared" ref="K748:K750" si="111">G748+E748+J748</f>
        <v>3973.998</v>
      </c>
      <c r="L748" s="7">
        <v>-208.85999999999967</v>
      </c>
      <c r="M748" s="6" t="s">
        <v>1479</v>
      </c>
      <c r="N748" s="6" t="str">
        <f>VLOOKUP(A748,Return!A:L,12,0)</f>
        <v>Size too big</v>
      </c>
      <c r="O748" s="39">
        <v>45948.45416666667</v>
      </c>
    </row>
    <row r="749" spans="1:15" x14ac:dyDescent="0.3">
      <c r="A749" s="6">
        <v>8749382315</v>
      </c>
      <c r="B749" s="6">
        <f>VLOOKUP(A749,PG_FORWARD_SETTLED__1[[order_id]:[Customer_Paid]],107,0)</f>
        <v>3119</v>
      </c>
      <c r="C749" s="6">
        <f>VLOOKUP(A749,PG_FORWARD_SETTLED__1[[order_id]:[Commission]],108,0)</f>
        <v>662.476</v>
      </c>
      <c r="D749" s="6">
        <f>VLOOKUP(A749,PG_FORWARD_SETTLED__1[[#All],[order_id]:[Tax_On_Commission]],109,0)</f>
        <v>15.858999999999998</v>
      </c>
      <c r="E749" s="6">
        <f>VLOOKUP(A749,PG_FORWARD_SETTLED__1[#All],110,0)</f>
        <v>71.98</v>
      </c>
      <c r="F749" s="6">
        <f>VLOOKUP(A749,PG_FORWARD_SETTLED__1[#All],111,0)</f>
        <v>488.99599999999998</v>
      </c>
      <c r="G749" s="6">
        <f>VLOOKUP(A749,PG_FORWARD_SETTLED__1[#All],112,0)</f>
        <v>2368.6849999999999</v>
      </c>
      <c r="H749" s="6">
        <f t="shared" si="106"/>
        <v>1879.6889999999999</v>
      </c>
      <c r="I749" s="6">
        <f t="shared" si="107"/>
        <v>750.31500000000005</v>
      </c>
      <c r="J749" s="6">
        <f>VLOOKUP(A749,PG_Reverse_Settled__1[#All],103,0)</f>
        <v>197.06</v>
      </c>
      <c r="K749" s="6">
        <f t="shared" si="111"/>
        <v>2637.7249999999999</v>
      </c>
      <c r="L749" s="7">
        <v>-269.03999999999996</v>
      </c>
      <c r="M749" s="6" t="s">
        <v>1479</v>
      </c>
      <c r="N749" s="6" t="str">
        <f>VLOOKUP(A749,Return!A:L,12,0)</f>
        <v>I did not like the fit</v>
      </c>
      <c r="O749" s="39">
        <v>45942.466666666667</v>
      </c>
    </row>
    <row r="750" spans="1:15" x14ac:dyDescent="0.3">
      <c r="A750" s="6">
        <v>8750022871</v>
      </c>
      <c r="B750" s="6">
        <f>VLOOKUP(A750,PG_FORWARD_SETTLED__1[[order_id]:[Customer_Paid]],107,0)</f>
        <v>3594</v>
      </c>
      <c r="C750" s="6">
        <f>VLOOKUP(A750,PG_FORWARD_SETTLED__1[[order_id]:[Commission]],108,0)</f>
        <v>933.00199999999995</v>
      </c>
      <c r="D750" s="6">
        <f>VLOOKUP(A750,PG_FORWARD_SETTLED__1[[#All],[order_id]:[Tax_On_Commission]],109,0)</f>
        <v>18.274999999999999</v>
      </c>
      <c r="E750" s="6">
        <f>VLOOKUP(A750,PG_FORWARD_SETTLED__1[#All],110,0)</f>
        <v>71.98</v>
      </c>
      <c r="F750" s="6">
        <f>VLOOKUP(A750,PG_FORWARD_SETTLED__1[#All],111,0)</f>
        <v>563.46900000000005</v>
      </c>
      <c r="G750" s="6">
        <f>VLOOKUP(A750,PG_FORWARD_SETTLED__1[#All],112,0)</f>
        <v>2570.7429999999999</v>
      </c>
      <c r="H750" s="6">
        <f t="shared" si="106"/>
        <v>2007.2739999999999</v>
      </c>
      <c r="I750" s="6">
        <f t="shared" si="107"/>
        <v>1023.2570000000001</v>
      </c>
      <c r="J750" s="6">
        <f>VLOOKUP(A750,PG_Reverse_Settled__1[#All],103,0)</f>
        <v>132.16</v>
      </c>
      <c r="K750" s="6">
        <f t="shared" si="111"/>
        <v>2774.8829999999998</v>
      </c>
      <c r="L750" s="7">
        <v>-204.13999999999987</v>
      </c>
      <c r="M750" s="6" t="s">
        <v>1479</v>
      </c>
      <c r="N750" s="6" t="str">
        <f>VLOOKUP(A750,Return!A:L,12,0)</f>
        <v>Size too small</v>
      </c>
      <c r="O750" s="39">
        <v>45942.466666666667</v>
      </c>
    </row>
    <row r="751" spans="1:15" x14ac:dyDescent="0.3">
      <c r="A751" s="6">
        <v>8749144270</v>
      </c>
      <c r="B751" s="6">
        <f>VLOOKUP(A751,PG_FORWARD_SETTLED__1[[order_id]:[Customer_Paid]],107,0)</f>
        <v>1881</v>
      </c>
      <c r="C751" s="6">
        <f>VLOOKUP(A751,PG_FORWARD_SETTLED__1[[order_id]:[Commission]],108,0)</f>
        <v>421.72</v>
      </c>
      <c r="D751" s="6">
        <f>VLOOKUP(A751,PG_FORWARD_SETTLED__1[[#All],[order_id]:[Tax_On_Commission]],109,0)</f>
        <v>10.748000000000001</v>
      </c>
      <c r="E751" s="6">
        <f>VLOOKUP(A751,PG_FORWARD_SETTLED__1[#All],110,0)</f>
        <v>53.1</v>
      </c>
      <c r="F751" s="6">
        <f>VLOOKUP(A751,PG_FORWARD_SETTLED__1[#All],111,0)</f>
        <v>98.526999999999987</v>
      </c>
      <c r="G751" s="6">
        <f>VLOOKUP(A751,PG_FORWARD_SETTLED__1[#All],112,0)</f>
        <v>1395.432</v>
      </c>
      <c r="H751" s="6">
        <f t="shared" si="106"/>
        <v>1296.905</v>
      </c>
      <c r="I751" s="6">
        <f t="shared" si="107"/>
        <v>485.56799999999998</v>
      </c>
      <c r="J751" s="5">
        <v>0</v>
      </c>
      <c r="K751" s="6" t="s">
        <v>1480</v>
      </c>
      <c r="L751" s="8">
        <v>1395.432</v>
      </c>
      <c r="M751" s="6" t="s">
        <v>1478</v>
      </c>
      <c r="N751" s="6"/>
      <c r="O751" s="39">
        <v>45942.466666666667</v>
      </c>
    </row>
    <row r="752" spans="1:15" x14ac:dyDescent="0.3">
      <c r="A752" s="6">
        <v>8750022873</v>
      </c>
      <c r="B752" s="6">
        <f>VLOOKUP(A752,PG_FORWARD_SETTLED__1[[order_id]:[Customer_Paid]],107,0)</f>
        <v>3794</v>
      </c>
      <c r="C752" s="6">
        <f>VLOOKUP(A752,PG_FORWARD_SETTLED__1[[order_id]:[Commission]],108,0)</f>
        <v>940.15300000000002</v>
      </c>
      <c r="D752" s="6">
        <f>VLOOKUP(A752,PG_FORWARD_SETTLED__1[[#All],[order_id]:[Tax_On_Commission]],109,0)</f>
        <v>19.291</v>
      </c>
      <c r="E752" s="6">
        <f>VLOOKUP(A752,PG_FORWARD_SETTLED__1[#All],110,0)</f>
        <v>71.98</v>
      </c>
      <c r="F752" s="6">
        <f>VLOOKUP(A752,PG_FORWARD_SETTLED__1[#All],111,0)</f>
        <v>594.82600000000002</v>
      </c>
      <c r="G752" s="6">
        <f>VLOOKUP(A752,PG_FORWARD_SETTLED__1[#All],112,0)</f>
        <v>2762.5759999999996</v>
      </c>
      <c r="H752" s="6">
        <f t="shared" si="106"/>
        <v>2167.7499999999995</v>
      </c>
      <c r="I752" s="6">
        <f t="shared" si="107"/>
        <v>1031.4240000000004</v>
      </c>
      <c r="J752" s="6">
        <f>VLOOKUP(A752,PG_Reverse_Settled__1[#All],103,0)</f>
        <v>132.16</v>
      </c>
      <c r="K752" s="6">
        <f>G752+E752+J752</f>
        <v>2966.7159999999994</v>
      </c>
      <c r="L752" s="7">
        <v>-204.13999999999987</v>
      </c>
      <c r="M752" s="6" t="s">
        <v>1479</v>
      </c>
      <c r="N752" s="6" t="str">
        <f>VLOOKUP(A752,Return!A:L,12,0)</f>
        <v>I did not like the fit</v>
      </c>
      <c r="O752" s="39">
        <v>45942.466666666667</v>
      </c>
    </row>
    <row r="753" spans="1:15" x14ac:dyDescent="0.3">
      <c r="A753" s="6">
        <v>8751941690</v>
      </c>
      <c r="B753" s="6">
        <f>VLOOKUP(A753,PG_FORWARD_SETTLED__1[[order_id]:[Customer_Paid]],107,0)</f>
        <v>316</v>
      </c>
      <c r="C753" s="6">
        <f>VLOOKUP(A753,PG_FORWARD_SETTLED__1[[order_id]:[Commission]],108,0)</f>
        <v>29.83</v>
      </c>
      <c r="D753" s="6">
        <f>VLOOKUP(A753,PG_FORWARD_SETTLED__1[[#All],[order_id]:[Tax_On_Commission]],109,0)</f>
        <v>1.8059999999999998</v>
      </c>
      <c r="E753" s="6">
        <f>VLOOKUP(A753,PG_FORWARD_SETTLED__1[#All],110,0)</f>
        <v>31.86</v>
      </c>
      <c r="F753" s="6">
        <f>VLOOKUP(A753,PG_FORWARD_SETTLED__1[#All],111,0)</f>
        <v>16.555</v>
      </c>
      <c r="G753" s="6">
        <f>VLOOKUP(A753,PG_FORWARD_SETTLED__1[#All],112,0)</f>
        <v>252.50400000000002</v>
      </c>
      <c r="H753" s="6">
        <f t="shared" si="106"/>
        <v>235.94900000000001</v>
      </c>
      <c r="I753" s="6">
        <f t="shared" si="107"/>
        <v>63.495999999999981</v>
      </c>
      <c r="J753" s="5">
        <v>0</v>
      </c>
      <c r="K753" s="6" t="s">
        <v>1480</v>
      </c>
      <c r="L753" s="8">
        <v>252.50400000000002</v>
      </c>
      <c r="M753" s="6" t="s">
        <v>1478</v>
      </c>
      <c r="N753" s="6"/>
      <c r="O753" s="39">
        <v>45943.449305555558</v>
      </c>
    </row>
    <row r="754" spans="1:15" x14ac:dyDescent="0.3">
      <c r="A754" s="6">
        <v>8765342642</v>
      </c>
      <c r="B754" s="6">
        <f>VLOOKUP(A754,PG_FORWARD_SETTLED__1[[order_id]:[Customer_Paid]],107,0)</f>
        <v>3734</v>
      </c>
      <c r="C754" s="6">
        <f>VLOOKUP(A754,PG_FORWARD_SETTLED__1[[order_id]:[Commission]],108,0)</f>
        <v>969.346</v>
      </c>
      <c r="D754" s="6">
        <f>VLOOKUP(A754,PG_FORWARD_SETTLED__1[[#All],[order_id]:[Tax_On_Commission]],109,0)</f>
        <v>18.986000000000001</v>
      </c>
      <c r="E754" s="6">
        <f>VLOOKUP(A754,PG_FORWARD_SETTLED__1[#All],110,0)</f>
        <v>71.98</v>
      </c>
      <c r="F754" s="6">
        <f>VLOOKUP(A754,PG_FORWARD_SETTLED__1[#All],111,0)</f>
        <v>585.41200000000003</v>
      </c>
      <c r="G754" s="6">
        <f>VLOOKUP(A754,PG_FORWARD_SETTLED__1[#All],112,0)</f>
        <v>2673.6880000000001</v>
      </c>
      <c r="H754" s="6">
        <f t="shared" si="106"/>
        <v>2088.2759999999998</v>
      </c>
      <c r="I754" s="6">
        <f t="shared" si="107"/>
        <v>1060.3119999999999</v>
      </c>
      <c r="J754" s="5">
        <v>0</v>
      </c>
      <c r="K754" s="6" t="s">
        <v>1480</v>
      </c>
      <c r="L754" s="8">
        <v>2673.6880000000001</v>
      </c>
      <c r="M754" s="6" t="s">
        <v>1478</v>
      </c>
      <c r="N754" s="6"/>
      <c r="O754" s="39">
        <v>45953.529861111114</v>
      </c>
    </row>
    <row r="755" spans="1:15" x14ac:dyDescent="0.3">
      <c r="A755" s="6">
        <v>8766682270</v>
      </c>
      <c r="B755" s="6">
        <f>VLOOKUP(A755,PG_FORWARD_SETTLED__1[[order_id]:[Customer_Paid]],107,0)</f>
        <v>2886</v>
      </c>
      <c r="C755" s="6">
        <f>VLOOKUP(A755,PG_FORWARD_SETTLED__1[[order_id]:[Commission]],108,0)</f>
        <v>612.98599999999999</v>
      </c>
      <c r="D755" s="6">
        <f>VLOOKUP(A755,PG_FORWARD_SETTLED__1[[#All],[order_id]:[Tax_On_Commission]],109,0)</f>
        <v>14.674999999999999</v>
      </c>
      <c r="E755" s="6">
        <f>VLOOKUP(A755,PG_FORWARD_SETTLED__1[#All],110,0)</f>
        <v>71.98</v>
      </c>
      <c r="F755" s="6">
        <f>VLOOKUP(A755,PG_FORWARD_SETTLED__1[#All],111,0)</f>
        <v>452.46899999999999</v>
      </c>
      <c r="G755" s="6">
        <f>VLOOKUP(A755,PG_FORWARD_SETTLED__1[#All],112,0)</f>
        <v>2186.3589999999999</v>
      </c>
      <c r="H755" s="6">
        <f t="shared" si="106"/>
        <v>1733.8899999999999</v>
      </c>
      <c r="I755" s="6">
        <f t="shared" si="107"/>
        <v>699.64100000000008</v>
      </c>
      <c r="J755" s="5">
        <v>0</v>
      </c>
      <c r="K755" s="6" t="s">
        <v>1480</v>
      </c>
      <c r="L755" s="8">
        <v>2186.3589999999999</v>
      </c>
      <c r="M755" s="6" t="s">
        <v>1478</v>
      </c>
      <c r="N755" s="6"/>
      <c r="O755" s="39">
        <v>45953.529861111114</v>
      </c>
    </row>
    <row r="756" spans="1:15" x14ac:dyDescent="0.3">
      <c r="A756" s="6">
        <v>8763171501</v>
      </c>
      <c r="B756" s="6">
        <f>VLOOKUP(A756,PG_FORWARD_SETTLED__1[[order_id]:[Customer_Paid]],107,0)</f>
        <v>2150</v>
      </c>
      <c r="C756" s="6">
        <f>VLOOKUP(A756,PG_FORWARD_SETTLED__1[[order_id]:[Commission]],108,0)</f>
        <v>684.99</v>
      </c>
      <c r="D756" s="6">
        <f>VLOOKUP(A756,PG_FORWARD_SETTLED__1[[#All],[order_id]:[Tax_On_Commission]],109,0)</f>
        <v>12.286</v>
      </c>
      <c r="E756" s="6">
        <f>VLOOKUP(A756,PG_FORWARD_SETTLED__1[#All],110,0)</f>
        <v>76.7</v>
      </c>
      <c r="F756" s="6">
        <f>VLOOKUP(A756,PG_FORWARD_SETTLED__1[#All],111,0)</f>
        <v>112.61799999999999</v>
      </c>
      <c r="G756" s="6">
        <f>VLOOKUP(A756,PG_FORWARD_SETTLED__1[#All],112,0)</f>
        <v>1376.0239999999999</v>
      </c>
      <c r="H756" s="6">
        <f t="shared" si="106"/>
        <v>1263.4059999999999</v>
      </c>
      <c r="I756" s="6">
        <f t="shared" si="107"/>
        <v>773.97600000000011</v>
      </c>
      <c r="J756" s="5">
        <v>0</v>
      </c>
      <c r="K756" s="6" t="s">
        <v>1480</v>
      </c>
      <c r="L756" s="8">
        <v>1376.0239999999999</v>
      </c>
      <c r="M756" s="6" t="s">
        <v>1478</v>
      </c>
      <c r="N756" s="6"/>
      <c r="O756" s="39">
        <v>45949.477777777778</v>
      </c>
    </row>
    <row r="757" spans="1:15" x14ac:dyDescent="0.3">
      <c r="A757" s="6">
        <v>8748446705</v>
      </c>
      <c r="B757" s="6">
        <f>VLOOKUP(A757,PG_FORWARD_SETTLED__1[[order_id]:[Customer_Paid]],107,0)</f>
        <v>2044</v>
      </c>
      <c r="C757" s="6">
        <f>VLOOKUP(A757,PG_FORWARD_SETTLED__1[[order_id]:[Commission]],108,0)</f>
        <v>506.50299999999999</v>
      </c>
      <c r="D757" s="6">
        <f>VLOOKUP(A757,PG_FORWARD_SETTLED__1[[#All],[order_id]:[Tax_On_Commission]],109,0)</f>
        <v>11.68</v>
      </c>
      <c r="E757" s="6">
        <f>VLOOKUP(A757,PG_FORWARD_SETTLED__1[#All],110,0)</f>
        <v>71.98</v>
      </c>
      <c r="F757" s="6">
        <f>VLOOKUP(A757,PG_FORWARD_SETTLED__1[#All],111,0)</f>
        <v>107.063</v>
      </c>
      <c r="G757" s="6">
        <f>VLOOKUP(A757,PG_FORWARD_SETTLED__1[#All],112,0)</f>
        <v>1453.837</v>
      </c>
      <c r="H757" s="6">
        <f t="shared" si="106"/>
        <v>1346.7739999999999</v>
      </c>
      <c r="I757" s="6">
        <f t="shared" si="107"/>
        <v>590.16300000000001</v>
      </c>
      <c r="J757" s="6">
        <f>VLOOKUP(A757,PG_Reverse_Settled__1[#All],103,0)</f>
        <v>197.06</v>
      </c>
      <c r="K757" s="6">
        <f>G757+E757+J757</f>
        <v>1722.877</v>
      </c>
      <c r="L757" s="7">
        <v>-269.03999999999996</v>
      </c>
      <c r="M757" s="6" t="s">
        <v>1479</v>
      </c>
      <c r="N757" s="6" t="str">
        <f>VLOOKUP(A757,Return!A:L,12,0)</f>
        <v>-</v>
      </c>
      <c r="O757" s="39">
        <v>45941.755555555559</v>
      </c>
    </row>
    <row r="758" spans="1:15" x14ac:dyDescent="0.3">
      <c r="A758" s="6">
        <v>8764258976</v>
      </c>
      <c r="B758" s="6">
        <f>VLOOKUP(A758,PG_FORWARD_SETTLED__1[[order_id]:[Customer_Paid]],107,0)</f>
        <v>3142.99</v>
      </c>
      <c r="C758" s="6">
        <f>VLOOKUP(A758,PG_FORWARD_SETTLED__1[[order_id]:[Commission]],108,0)</f>
        <v>667.57100000000003</v>
      </c>
      <c r="D758" s="6">
        <f>VLOOKUP(A758,PG_FORWARD_SETTLED__1[[#All],[order_id]:[Tax_On_Commission]],109,0)</f>
        <v>15.981999999999999</v>
      </c>
      <c r="E758" s="6">
        <f>VLOOKUP(A758,PG_FORWARD_SETTLED__1[#All],110,0)</f>
        <v>76.7</v>
      </c>
      <c r="F758" s="6">
        <f>VLOOKUP(A758,PG_FORWARD_SETTLED__1[#All],111,0)</f>
        <v>492.75799999999998</v>
      </c>
      <c r="G758" s="6">
        <f>VLOOKUP(A758,PG_FORWARD_SETTLED__1[#All],112,0)</f>
        <v>2382.7370000000001</v>
      </c>
      <c r="H758" s="6">
        <f t="shared" si="106"/>
        <v>1889.979</v>
      </c>
      <c r="I758" s="6">
        <f t="shared" si="107"/>
        <v>760.2529999999997</v>
      </c>
      <c r="J758" s="5">
        <v>0</v>
      </c>
      <c r="K758" s="6" t="s">
        <v>1480</v>
      </c>
      <c r="L758" s="8">
        <v>2382.7370000000001</v>
      </c>
      <c r="M758" s="6" t="s">
        <v>1478</v>
      </c>
      <c r="N758" s="6"/>
      <c r="O758" s="39">
        <v>45953.529861111114</v>
      </c>
    </row>
    <row r="759" spans="1:15" x14ac:dyDescent="0.3">
      <c r="A759" s="6">
        <v>8751826482</v>
      </c>
      <c r="B759" s="6">
        <f>VLOOKUP(A759,PG_FORWARD_SETTLED__1[[order_id]:[Customer_Paid]],107,0)</f>
        <v>3564</v>
      </c>
      <c r="C759" s="6">
        <f>VLOOKUP(A759,PG_FORWARD_SETTLED__1[[order_id]:[Commission]],108,0)</f>
        <v>883.15899999999999</v>
      </c>
      <c r="D759" s="6">
        <f>VLOOKUP(A759,PG_FORWARD_SETTLED__1[[#All],[order_id]:[Tax_On_Commission]],109,0)</f>
        <v>18.122</v>
      </c>
      <c r="E759" s="6">
        <f>VLOOKUP(A759,PG_FORWARD_SETTLED__1[#All],110,0)</f>
        <v>71.98</v>
      </c>
      <c r="F759" s="6">
        <f>VLOOKUP(A759,PG_FORWARD_SETTLED__1[#All],111,0)</f>
        <v>558.76199999999994</v>
      </c>
      <c r="G759" s="6">
        <f>VLOOKUP(A759,PG_FORWARD_SETTLED__1[#All],112,0)</f>
        <v>2590.739</v>
      </c>
      <c r="H759" s="6">
        <f t="shared" si="106"/>
        <v>2031.9770000000001</v>
      </c>
      <c r="I759" s="6">
        <f t="shared" si="107"/>
        <v>973.26099999999997</v>
      </c>
      <c r="J759" s="6">
        <f>VLOOKUP(A759,PG_Reverse_Settled__1[#All],103,0)</f>
        <v>197.06</v>
      </c>
      <c r="K759" s="6">
        <f t="shared" ref="K759:K760" si="112">G759+E759+J759</f>
        <v>2859.779</v>
      </c>
      <c r="L759" s="7">
        <v>-269.03999999999996</v>
      </c>
      <c r="M759" s="6" t="s">
        <v>1479</v>
      </c>
      <c r="N759" s="6" t="str">
        <f>VLOOKUP(A759,Return!A:L,12,0)</f>
        <v>Size too big</v>
      </c>
      <c r="O759" s="39">
        <v>45943.449305555558</v>
      </c>
    </row>
    <row r="760" spans="1:15" x14ac:dyDescent="0.3">
      <c r="A760" s="6">
        <v>8762280898</v>
      </c>
      <c r="B760" s="6">
        <f>VLOOKUP(A760,PG_FORWARD_SETTLED__1[[order_id]:[Customer_Paid]],107,0)</f>
        <v>2432</v>
      </c>
      <c r="C760" s="6">
        <f>VLOOKUP(A760,PG_FORWARD_SETTLED__1[[order_id]:[Commission]],108,0)</f>
        <v>516.55700000000002</v>
      </c>
      <c r="D760" s="6">
        <f>VLOOKUP(A760,PG_FORWARD_SETTLED__1[[#All],[order_id]:[Tax_On_Commission]],109,0)</f>
        <v>13.896999999999998</v>
      </c>
      <c r="E760" s="6">
        <f>VLOOKUP(A760,PG_FORWARD_SETTLED__1[#All],110,0)</f>
        <v>76.7</v>
      </c>
      <c r="F760" s="6">
        <f>VLOOKUP(A760,PG_FORWARD_SETTLED__1[#All],111,0)</f>
        <v>127.39100000000001</v>
      </c>
      <c r="G760" s="6">
        <f>VLOOKUP(A760,PG_FORWARD_SETTLED__1[#All],112,0)</f>
        <v>1824.846</v>
      </c>
      <c r="H760" s="6">
        <f t="shared" si="106"/>
        <v>1697.4549999999999</v>
      </c>
      <c r="I760" s="6">
        <f t="shared" si="107"/>
        <v>607.154</v>
      </c>
      <c r="J760" s="6">
        <f>VLOOKUP(A760,PG_Reverse_Settled__1[#All],103,0)</f>
        <v>197.06</v>
      </c>
      <c r="K760" s="6">
        <f t="shared" si="112"/>
        <v>2098.6060000000002</v>
      </c>
      <c r="L760" s="7">
        <v>-273.76000000000022</v>
      </c>
      <c r="M760" s="6" t="s">
        <v>1479</v>
      </c>
      <c r="N760" s="6" t="str">
        <f>VLOOKUP(A760,Return!A:L,12,0)</f>
        <v>-</v>
      </c>
      <c r="O760" s="39">
        <v>45948.762499999997</v>
      </c>
    </row>
    <row r="761" spans="1:15" x14ac:dyDescent="0.3">
      <c r="A761" s="6">
        <v>8749850250</v>
      </c>
      <c r="B761" s="6">
        <f>VLOOKUP(A761,PG_FORWARD_SETTLED__1[[order_id]:[Customer_Paid]],107,0)</f>
        <v>3564</v>
      </c>
      <c r="C761" s="6">
        <f>VLOOKUP(A761,PG_FORWARD_SETTLED__1[[order_id]:[Commission]],108,0)</f>
        <v>883.15899999999999</v>
      </c>
      <c r="D761" s="6">
        <f>VLOOKUP(A761,PG_FORWARD_SETTLED__1[[#All],[order_id]:[Tax_On_Commission]],109,0)</f>
        <v>18.122</v>
      </c>
      <c r="E761" s="6">
        <f>VLOOKUP(A761,PG_FORWARD_SETTLED__1[#All],110,0)</f>
        <v>71.98</v>
      </c>
      <c r="F761" s="6">
        <f>VLOOKUP(A761,PG_FORWARD_SETTLED__1[#All],111,0)</f>
        <v>558.76199999999994</v>
      </c>
      <c r="G761" s="6">
        <f>VLOOKUP(A761,PG_FORWARD_SETTLED__1[#All],112,0)</f>
        <v>2590.739</v>
      </c>
      <c r="H761" s="6">
        <f t="shared" si="106"/>
        <v>2031.9770000000001</v>
      </c>
      <c r="I761" s="6">
        <f t="shared" si="107"/>
        <v>973.26099999999997</v>
      </c>
      <c r="J761" s="5">
        <v>0</v>
      </c>
      <c r="K761" s="6" t="s">
        <v>1480</v>
      </c>
      <c r="L761" s="8">
        <v>2590.739</v>
      </c>
      <c r="M761" s="6" t="s">
        <v>1478</v>
      </c>
      <c r="N761" s="6"/>
      <c r="O761" s="39">
        <v>45942.500694444447</v>
      </c>
    </row>
    <row r="762" spans="1:15" x14ac:dyDescent="0.3">
      <c r="A762" s="6">
        <v>8753393794</v>
      </c>
      <c r="B762" s="6">
        <f>VLOOKUP(A762,PG_FORWARD_SETTLED__1[[order_id]:[Customer_Paid]],107,0)</f>
        <v>3819</v>
      </c>
      <c r="C762" s="6">
        <f>VLOOKUP(A762,PG_FORWARD_SETTLED__1[[order_id]:[Commission]],108,0)</f>
        <v>946.34799999999996</v>
      </c>
      <c r="D762" s="6">
        <f>VLOOKUP(A762,PG_FORWARD_SETTLED__1[[#All],[order_id]:[Tax_On_Commission]],109,0)</f>
        <v>19.417999999999999</v>
      </c>
      <c r="E762" s="6">
        <f>VLOOKUP(A762,PG_FORWARD_SETTLED__1[#All],110,0)</f>
        <v>71.98</v>
      </c>
      <c r="F762" s="6">
        <f>VLOOKUP(A762,PG_FORWARD_SETTLED__1[#All],111,0)</f>
        <v>598.74199999999996</v>
      </c>
      <c r="G762" s="6">
        <f>VLOOKUP(A762,PG_FORWARD_SETTLED__1[#All],112,0)</f>
        <v>2781.2539999999999</v>
      </c>
      <c r="H762" s="6">
        <f t="shared" si="106"/>
        <v>2182.5119999999997</v>
      </c>
      <c r="I762" s="6">
        <f t="shared" si="107"/>
        <v>1037.7460000000001</v>
      </c>
      <c r="J762" s="5">
        <v>0</v>
      </c>
      <c r="K762" s="6" t="s">
        <v>1480</v>
      </c>
      <c r="L762" s="8">
        <v>2781.2539999999999</v>
      </c>
      <c r="M762" s="6" t="s">
        <v>1478</v>
      </c>
      <c r="N762" s="6"/>
      <c r="O762" s="39">
        <v>45943.809027777781</v>
      </c>
    </row>
    <row r="763" spans="1:15" x14ac:dyDescent="0.3">
      <c r="A763" s="6">
        <v>8756275168</v>
      </c>
      <c r="B763" s="6">
        <f>VLOOKUP(A763,PG_FORWARD_SETTLED__1[[order_id]:[Customer_Paid]],107,0)</f>
        <v>3194</v>
      </c>
      <c r="C763" s="6">
        <f>VLOOKUP(A763,PG_FORWARD_SETTLED__1[[order_id]:[Commission]],108,0)</f>
        <v>791.47299999999996</v>
      </c>
      <c r="D763" s="6">
        <f>VLOOKUP(A763,PG_FORWARD_SETTLED__1[[#All],[order_id]:[Tax_On_Commission]],109,0)</f>
        <v>16.241</v>
      </c>
      <c r="E763" s="6">
        <f>VLOOKUP(A763,PG_FORWARD_SETTLED__1[#All],110,0)</f>
        <v>76.7</v>
      </c>
      <c r="F763" s="6">
        <f>VLOOKUP(A763,PG_FORWARD_SETTLED__1[#All],111,0)</f>
        <v>500.75400000000002</v>
      </c>
      <c r="G763" s="6">
        <f>VLOOKUP(A763,PG_FORWARD_SETTLED__1[#All],112,0)</f>
        <v>2309.5860000000002</v>
      </c>
      <c r="H763" s="6">
        <f t="shared" si="106"/>
        <v>1808.8320000000003</v>
      </c>
      <c r="I763" s="6">
        <f t="shared" si="107"/>
        <v>884.41399999999976</v>
      </c>
      <c r="J763" s="6">
        <f>VLOOKUP(A763,PG_Reverse_Settled__1[#All],103,0)</f>
        <v>197.06</v>
      </c>
      <c r="K763" s="6">
        <f>G763+E763+J763</f>
        <v>2583.346</v>
      </c>
      <c r="L763" s="7">
        <v>-273.75999999999976</v>
      </c>
      <c r="M763" s="6" t="s">
        <v>1479</v>
      </c>
      <c r="N763" s="6" t="str">
        <f>VLOOKUP(A763,Return!A:L,12,0)</f>
        <v>Received a poor quality product</v>
      </c>
      <c r="O763" s="39">
        <v>45945.45416666667</v>
      </c>
    </row>
    <row r="764" spans="1:15" x14ac:dyDescent="0.3">
      <c r="A764" s="6">
        <v>8772315382</v>
      </c>
      <c r="B764" s="6">
        <f>VLOOKUP(A764,PG_FORWARD_SETTLED__1[[order_id]:[Customer_Paid]],107,0)</f>
        <v>3594</v>
      </c>
      <c r="C764" s="6">
        <f>VLOOKUP(A764,PG_FORWARD_SETTLED__1[[order_id]:[Commission]],108,0)</f>
        <v>933.00199999999995</v>
      </c>
      <c r="D764" s="6">
        <f>VLOOKUP(A764,PG_FORWARD_SETTLED__1[[#All],[order_id]:[Tax_On_Commission]],109,0)</f>
        <v>18.274999999999999</v>
      </c>
      <c r="E764" s="6">
        <f>VLOOKUP(A764,PG_FORWARD_SETTLED__1[#All],110,0)</f>
        <v>71.98</v>
      </c>
      <c r="F764" s="6">
        <f>VLOOKUP(A764,PG_FORWARD_SETTLED__1[#All],111,0)</f>
        <v>563.46900000000005</v>
      </c>
      <c r="G764" s="6">
        <f>VLOOKUP(A764,PG_FORWARD_SETTLED__1[#All],112,0)</f>
        <v>2570.7429999999999</v>
      </c>
      <c r="H764" s="6">
        <f t="shared" si="106"/>
        <v>2007.2739999999999</v>
      </c>
      <c r="I764" s="6">
        <f t="shared" si="107"/>
        <v>1023.2570000000001</v>
      </c>
      <c r="J764" s="5">
        <v>0</v>
      </c>
      <c r="K764" s="6" t="s">
        <v>1480</v>
      </c>
      <c r="L764" s="8">
        <v>2570.7429999999999</v>
      </c>
      <c r="M764" s="6" t="s">
        <v>1478</v>
      </c>
      <c r="N764" s="6"/>
      <c r="O764" s="39">
        <v>45957.479166666664</v>
      </c>
    </row>
    <row r="765" spans="1:15" x14ac:dyDescent="0.3">
      <c r="A765" s="6">
        <v>8771816333</v>
      </c>
      <c r="B765" s="6">
        <f>VLOOKUP(A765,PG_FORWARD_SETTLED__1[[order_id]:[Customer_Paid]],107,0)</f>
        <v>3143</v>
      </c>
      <c r="C765" s="6">
        <f>VLOOKUP(A765,PG_FORWARD_SETTLED__1[[order_id]:[Commission]],108,0)</f>
        <v>667.57299999999998</v>
      </c>
      <c r="D765" s="6">
        <f>VLOOKUP(A765,PG_FORWARD_SETTLED__1[[#All],[order_id]:[Tax_On_Commission]],109,0)</f>
        <v>15.981999999999999</v>
      </c>
      <c r="E765" s="6">
        <f>VLOOKUP(A765,PG_FORWARD_SETTLED__1[#All],110,0)</f>
        <v>71.98</v>
      </c>
      <c r="F765" s="6">
        <f>VLOOKUP(A765,PG_FORWARD_SETTLED__1[#All],111,0)</f>
        <v>492.75799999999998</v>
      </c>
      <c r="G765" s="6">
        <f>VLOOKUP(A765,PG_FORWARD_SETTLED__1[#All],112,0)</f>
        <v>2387.4650000000001</v>
      </c>
      <c r="H765" s="6">
        <f t="shared" si="106"/>
        <v>1894.7070000000001</v>
      </c>
      <c r="I765" s="6">
        <f t="shared" si="107"/>
        <v>755.53499999999985</v>
      </c>
      <c r="J765" s="5">
        <v>0</v>
      </c>
      <c r="K765" s="6" t="s">
        <v>1480</v>
      </c>
      <c r="L765" s="8">
        <v>2387.4650000000001</v>
      </c>
      <c r="M765" s="6" t="s">
        <v>1478</v>
      </c>
      <c r="N765" s="6"/>
      <c r="O765" s="39">
        <v>45957.479166666664</v>
      </c>
    </row>
    <row r="766" spans="1:15" x14ac:dyDescent="0.3">
      <c r="A766" s="6">
        <v>8749791675</v>
      </c>
      <c r="B766" s="6">
        <f>VLOOKUP(A766,PG_FORWARD_SETTLED__1[[order_id]:[Customer_Paid]],107,0)</f>
        <v>2150</v>
      </c>
      <c r="C766" s="6">
        <f>VLOOKUP(A766,PG_FORWARD_SETTLED__1[[order_id]:[Commission]],108,0)</f>
        <v>684.99</v>
      </c>
      <c r="D766" s="6">
        <f>VLOOKUP(A766,PG_FORWARD_SETTLED__1[[#All],[order_id]:[Tax_On_Commission]],109,0)</f>
        <v>12.286</v>
      </c>
      <c r="E766" s="6">
        <f>VLOOKUP(A766,PG_FORWARD_SETTLED__1[#All],110,0)</f>
        <v>71.98</v>
      </c>
      <c r="F766" s="6">
        <f>VLOOKUP(A766,PG_FORWARD_SETTLED__1[#All],111,0)</f>
        <v>112.61799999999999</v>
      </c>
      <c r="G766" s="6">
        <f>VLOOKUP(A766,PG_FORWARD_SETTLED__1[#All],112,0)</f>
        <v>1380.7439999999999</v>
      </c>
      <c r="H766" s="6">
        <f t="shared" si="106"/>
        <v>1268.126</v>
      </c>
      <c r="I766" s="6">
        <f t="shared" si="107"/>
        <v>769.25600000000009</v>
      </c>
      <c r="J766" s="5">
        <v>0</v>
      </c>
      <c r="K766" s="6" t="s">
        <v>1480</v>
      </c>
      <c r="L766" s="8">
        <v>1380.7439999999999</v>
      </c>
      <c r="M766" s="6" t="s">
        <v>1478</v>
      </c>
      <c r="N766" s="6"/>
      <c r="O766" s="39">
        <v>45942.466666666667</v>
      </c>
    </row>
    <row r="767" spans="1:15" x14ac:dyDescent="0.3">
      <c r="A767" s="6">
        <v>8761996251</v>
      </c>
      <c r="B767" s="6">
        <f>VLOOKUP(A767,PG_FORWARD_SETTLED__1[[order_id]:[Customer_Paid]],107,0)</f>
        <v>2549</v>
      </c>
      <c r="C767" s="6">
        <f>VLOOKUP(A767,PG_FORWARD_SETTLED__1[[order_id]:[Commission]],108,0)</f>
        <v>661.72</v>
      </c>
      <c r="D767" s="6">
        <f>VLOOKUP(A767,PG_FORWARD_SETTLED__1[[#All],[order_id]:[Tax_On_Commission]],109,0)</f>
        <v>14.565999999999999</v>
      </c>
      <c r="E767" s="6">
        <f>VLOOKUP(A767,PG_FORWARD_SETTLED__1[#All],110,0)</f>
        <v>76.7</v>
      </c>
      <c r="F767" s="6">
        <f>VLOOKUP(A767,PG_FORWARD_SETTLED__1[#All],111,0)</f>
        <v>133.518</v>
      </c>
      <c r="G767" s="6">
        <f>VLOOKUP(A767,PG_FORWARD_SETTLED__1[#All],112,0)</f>
        <v>1796.0139999999999</v>
      </c>
      <c r="H767" s="6">
        <f t="shared" si="106"/>
        <v>1662.4959999999999</v>
      </c>
      <c r="I767" s="6">
        <f t="shared" si="107"/>
        <v>752.9860000000001</v>
      </c>
      <c r="J767" s="5">
        <v>0</v>
      </c>
      <c r="K767" s="6" t="s">
        <v>1480</v>
      </c>
      <c r="L767" s="8">
        <v>1796.0139999999999</v>
      </c>
      <c r="M767" s="6" t="s">
        <v>1478</v>
      </c>
      <c r="N767" s="6"/>
      <c r="O767" s="39">
        <v>45948.762499999997</v>
      </c>
    </row>
    <row r="768" spans="1:15" x14ac:dyDescent="0.3">
      <c r="A768" s="6">
        <v>8769389064</v>
      </c>
      <c r="B768" s="6">
        <f>VLOOKUP(A768,PG_FORWARD_SETTLED__1[[order_id]:[Customer_Paid]],107,0)</f>
        <v>2394</v>
      </c>
      <c r="C768" s="6">
        <f>VLOOKUP(A768,PG_FORWARD_SETTLED__1[[order_id]:[Commission]],108,0)</f>
        <v>621.48199999999997</v>
      </c>
      <c r="D768" s="6">
        <f>VLOOKUP(A768,PG_FORWARD_SETTLED__1[[#All],[order_id]:[Tax_On_Commission]],109,0)</f>
        <v>13.68</v>
      </c>
      <c r="E768" s="6">
        <f>VLOOKUP(A768,PG_FORWARD_SETTLED__1[#All],110,0)</f>
        <v>71.98</v>
      </c>
      <c r="F768" s="6">
        <f>VLOOKUP(A768,PG_FORWARD_SETTLED__1[#All],111,0)</f>
        <v>125.4</v>
      </c>
      <c r="G768" s="6">
        <f>VLOOKUP(A768,PG_FORWARD_SETTLED__1[#All],112,0)</f>
        <v>1686.8579999999999</v>
      </c>
      <c r="H768" s="6">
        <f t="shared" si="106"/>
        <v>1561.4579999999999</v>
      </c>
      <c r="I768" s="6">
        <f t="shared" si="107"/>
        <v>707.14200000000005</v>
      </c>
      <c r="J768" s="5">
        <v>0</v>
      </c>
      <c r="K768" s="6" t="s">
        <v>1480</v>
      </c>
      <c r="L768" s="8">
        <v>1686.8579999999999</v>
      </c>
      <c r="M768" s="6" t="s">
        <v>1478</v>
      </c>
      <c r="N768" s="6"/>
      <c r="O768" s="39">
        <v>45955.445138888892</v>
      </c>
    </row>
    <row r="769" spans="1:15" x14ac:dyDescent="0.3">
      <c r="A769" s="6">
        <v>8754602164</v>
      </c>
      <c r="B769" s="6">
        <f>VLOOKUP(A769,PG_FORWARD_SETTLED__1[[order_id]:[Customer_Paid]],107,0)</f>
        <v>391</v>
      </c>
      <c r="C769" s="6">
        <f>VLOOKUP(A769,PG_FORWARD_SETTLED__1[[order_id]:[Commission]],108,0)</f>
        <v>9.2279999999999998</v>
      </c>
      <c r="D769" s="6">
        <f>VLOOKUP(A769,PG_FORWARD_SETTLED__1[[#All],[order_id]:[Tax_On_Commission]],109,0)</f>
        <v>2.234</v>
      </c>
      <c r="E769" s="6">
        <f>VLOOKUP(A769,PG_FORWARD_SETTLED__1[#All],110,0)</f>
        <v>31.86</v>
      </c>
      <c r="F769" s="6">
        <f>VLOOKUP(A769,PG_FORWARD_SETTLED__1[#All],111,0)</f>
        <v>20.481999999999999</v>
      </c>
      <c r="G769" s="6">
        <f>VLOOKUP(A769,PG_FORWARD_SETTLED__1[#All],112,0)</f>
        <v>347.678</v>
      </c>
      <c r="H769" s="6">
        <f t="shared" si="106"/>
        <v>327.19600000000003</v>
      </c>
      <c r="I769" s="6">
        <f t="shared" si="107"/>
        <v>43.322000000000003</v>
      </c>
      <c r="J769" s="5">
        <v>0</v>
      </c>
      <c r="K769" s="6" t="s">
        <v>1480</v>
      </c>
      <c r="L769" s="8">
        <v>347.678</v>
      </c>
      <c r="M769" s="6" t="s">
        <v>1478</v>
      </c>
      <c r="N769" s="6"/>
      <c r="O769" s="39">
        <v>45944.447916666664</v>
      </c>
    </row>
    <row r="770" spans="1:15" x14ac:dyDescent="0.3">
      <c r="A770" s="6">
        <v>8755577096</v>
      </c>
      <c r="B770" s="6">
        <f>VLOOKUP(A770,PG_FORWARD_SETTLED__1[[order_id]:[Customer_Paid]],107,0)</f>
        <v>4751</v>
      </c>
      <c r="C770" s="6">
        <f>VLOOKUP(A770,PG_FORWARD_SETTLED__1[[order_id]:[Commission]],108,0)</f>
        <v>1513.6690000000001</v>
      </c>
      <c r="D770" s="6">
        <f>VLOOKUP(A770,PG_FORWARD_SETTLED__1[[#All],[order_id]:[Tax_On_Commission]],109,0)</f>
        <v>24.157</v>
      </c>
      <c r="E770" s="6">
        <f>VLOOKUP(A770,PG_FORWARD_SETTLED__1[#All],110,0)</f>
        <v>71.98</v>
      </c>
      <c r="F770" s="6">
        <f>VLOOKUP(A770,PG_FORWARD_SETTLED__1[#All],111,0)</f>
        <v>744.86099999999999</v>
      </c>
      <c r="G770" s="6">
        <f>VLOOKUP(A770,PG_FORWARD_SETTLED__1[#All],112,0)</f>
        <v>3141.194</v>
      </c>
      <c r="H770" s="6">
        <f t="shared" si="106"/>
        <v>2396.3330000000001</v>
      </c>
      <c r="I770" s="6">
        <f t="shared" si="107"/>
        <v>1609.806</v>
      </c>
      <c r="J770" s="6">
        <f>VLOOKUP(A770,PG_Reverse_Settled__1[#All],103,0)</f>
        <v>197.06</v>
      </c>
      <c r="K770" s="6">
        <f>G770+E770+J770</f>
        <v>3410.2339999999999</v>
      </c>
      <c r="L770" s="7">
        <v>-269.03999999999996</v>
      </c>
      <c r="M770" s="6" t="s">
        <v>1479</v>
      </c>
      <c r="N770" s="6" t="str">
        <f>VLOOKUP(A770,Return!A:L,12,0)</f>
        <v>Size too big</v>
      </c>
      <c r="O770" s="39">
        <v>45944.813194444447</v>
      </c>
    </row>
    <row r="771" spans="1:15" x14ac:dyDescent="0.3">
      <c r="A771" s="6">
        <v>8750637814</v>
      </c>
      <c r="B771" s="6">
        <f>VLOOKUP(A771,PG_FORWARD_SETTLED__1[[order_id]:[Customer_Paid]],107,0)</f>
        <v>2526</v>
      </c>
      <c r="C771" s="6">
        <f>VLOOKUP(A771,PG_FORWARD_SETTLED__1[[order_id]:[Commission]],108,0)</f>
        <v>536.52200000000005</v>
      </c>
      <c r="D771" s="6">
        <f>VLOOKUP(A771,PG_FORWARD_SETTLED__1[[#All],[order_id]:[Tax_On_Commission]],109,0)</f>
        <v>14.435</v>
      </c>
      <c r="E771" s="6">
        <f>VLOOKUP(A771,PG_FORWARD_SETTLED__1[#All],110,0)</f>
        <v>71.98</v>
      </c>
      <c r="F771" s="6">
        <f>VLOOKUP(A771,PG_FORWARD_SETTLED__1[#All],111,0)</f>
        <v>132.31900000000002</v>
      </c>
      <c r="G771" s="6">
        <f>VLOOKUP(A771,PG_FORWARD_SETTLED__1[#All],112,0)</f>
        <v>1903.0630000000001</v>
      </c>
      <c r="H771" s="6">
        <f t="shared" ref="H771:H832" si="113">G771-F771</f>
        <v>1770.7440000000001</v>
      </c>
      <c r="I771" s="6">
        <f t="shared" ref="I771:I832" si="114">B771-G771</f>
        <v>622.9369999999999</v>
      </c>
      <c r="J771" s="5">
        <v>0</v>
      </c>
      <c r="K771" s="6" t="s">
        <v>1480</v>
      </c>
      <c r="L771" s="8">
        <v>1903.0630000000001</v>
      </c>
      <c r="M771" s="6" t="s">
        <v>1478</v>
      </c>
      <c r="N771" s="6"/>
      <c r="O771" s="39">
        <v>45942.659722222219</v>
      </c>
    </row>
    <row r="772" spans="1:15" x14ac:dyDescent="0.3">
      <c r="A772" s="6">
        <v>8756545460</v>
      </c>
      <c r="B772" s="6">
        <f>VLOOKUP(A772,PG_FORWARD_SETTLED__1[[order_id]:[Customer_Paid]],107,0)</f>
        <v>3955</v>
      </c>
      <c r="C772" s="6">
        <f>VLOOKUP(A772,PG_FORWARD_SETTLED__1[[order_id]:[Commission]],108,0)</f>
        <v>980.04899999999998</v>
      </c>
      <c r="D772" s="6">
        <f>VLOOKUP(A772,PG_FORWARD_SETTLED__1[[#All],[order_id]:[Tax_On_Commission]],109,0)</f>
        <v>20.11</v>
      </c>
      <c r="E772" s="6">
        <f>VLOOKUP(A772,PG_FORWARD_SETTLED__1[#All],110,0)</f>
        <v>76.7</v>
      </c>
      <c r="F772" s="6">
        <f>VLOOKUP(A772,PG_FORWARD_SETTLED__1[#All],111,0)</f>
        <v>620.05799999999999</v>
      </c>
      <c r="G772" s="6">
        <f>VLOOKUP(A772,PG_FORWARD_SETTLED__1[#All],112,0)</f>
        <v>2878.1410000000001</v>
      </c>
      <c r="H772" s="6">
        <f t="shared" si="113"/>
        <v>2258.0830000000001</v>
      </c>
      <c r="I772" s="6">
        <f t="shared" si="114"/>
        <v>1076.8589999999999</v>
      </c>
      <c r="J772" s="6">
        <f>VLOOKUP(A772,PG_Reverse_Settled__1[#All],103,0)</f>
        <v>132.16</v>
      </c>
      <c r="K772" s="6">
        <f>G772+E772+J772</f>
        <v>3087.0009999999997</v>
      </c>
      <c r="L772" s="7">
        <v>-208.85999999999967</v>
      </c>
      <c r="M772" s="6" t="s">
        <v>1479</v>
      </c>
      <c r="N772" s="6" t="str">
        <f>VLOOKUP(A772,Return!A:L,12,0)</f>
        <v>I did not like the fit</v>
      </c>
      <c r="O772" s="39">
        <v>45945.45416666667</v>
      </c>
    </row>
    <row r="773" spans="1:15" x14ac:dyDescent="0.3">
      <c r="A773" s="6">
        <v>8755180526</v>
      </c>
      <c r="B773" s="6">
        <f>VLOOKUP(A773,PG_FORWARD_SETTLED__1[[order_id]:[Customer_Paid]],107,0)</f>
        <v>2886</v>
      </c>
      <c r="C773" s="6">
        <f>VLOOKUP(A773,PG_FORWARD_SETTLED__1[[order_id]:[Commission]],108,0)</f>
        <v>612.98599999999999</v>
      </c>
      <c r="D773" s="6">
        <f>VLOOKUP(A773,PG_FORWARD_SETTLED__1[[#All],[order_id]:[Tax_On_Commission]],109,0)</f>
        <v>14.674999999999999</v>
      </c>
      <c r="E773" s="6">
        <f>VLOOKUP(A773,PG_FORWARD_SETTLED__1[#All],110,0)</f>
        <v>71.98</v>
      </c>
      <c r="F773" s="6">
        <f>VLOOKUP(A773,PG_FORWARD_SETTLED__1[#All],111,0)</f>
        <v>452.46899999999999</v>
      </c>
      <c r="G773" s="6">
        <f>VLOOKUP(A773,PG_FORWARD_SETTLED__1[#All],112,0)</f>
        <v>2186.3589999999999</v>
      </c>
      <c r="H773" s="6">
        <f t="shared" si="113"/>
        <v>1733.8899999999999</v>
      </c>
      <c r="I773" s="6">
        <f t="shared" si="114"/>
        <v>699.64100000000008</v>
      </c>
      <c r="J773" s="5">
        <v>0</v>
      </c>
      <c r="K773" s="6" t="s">
        <v>1480</v>
      </c>
      <c r="L773" s="8">
        <v>2186.3589999999999</v>
      </c>
      <c r="M773" s="6" t="s">
        <v>1478</v>
      </c>
      <c r="N773" s="6"/>
      <c r="O773" s="39">
        <v>45944.813194444447</v>
      </c>
    </row>
    <row r="774" spans="1:15" x14ac:dyDescent="0.3">
      <c r="A774" s="6">
        <v>8761638910</v>
      </c>
      <c r="B774" s="6">
        <f>VLOOKUP(A774,PG_FORWARD_SETTLED__1[[order_id]:[Customer_Paid]],107,0)</f>
        <v>1329</v>
      </c>
      <c r="C774" s="6">
        <f>VLOOKUP(A774,PG_FORWARD_SETTLED__1[[order_id]:[Commission]],108,0)</f>
        <v>360.69099999999997</v>
      </c>
      <c r="D774" s="6">
        <f>VLOOKUP(A774,PG_FORWARD_SETTLED__1[[#All],[order_id]:[Tax_On_Commission]],109,0)</f>
        <v>7.5949999999999998</v>
      </c>
      <c r="E774" s="6">
        <f>VLOOKUP(A774,PG_FORWARD_SETTLED__1[#All],110,0)</f>
        <v>57.82</v>
      </c>
      <c r="F774" s="6">
        <f>VLOOKUP(A774,PG_FORWARD_SETTLED__1[#All],111,0)</f>
        <v>69.619</v>
      </c>
      <c r="G774" s="6">
        <f>VLOOKUP(A774,PG_FORWARD_SETTLED__1[#All],112,0)</f>
        <v>902.89399999999989</v>
      </c>
      <c r="H774" s="6">
        <f t="shared" si="113"/>
        <v>833.27499999999986</v>
      </c>
      <c r="I774" s="6">
        <f t="shared" si="114"/>
        <v>426.10600000000011</v>
      </c>
      <c r="J774" s="5">
        <v>0</v>
      </c>
      <c r="K774" s="6" t="s">
        <v>1480</v>
      </c>
      <c r="L774" s="8">
        <v>902.89399999999989</v>
      </c>
      <c r="M774" s="6" t="s">
        <v>1478</v>
      </c>
      <c r="N774" s="6"/>
      <c r="O774" s="39">
        <v>45948.45416666667</v>
      </c>
    </row>
    <row r="775" spans="1:15" x14ac:dyDescent="0.3">
      <c r="A775" s="6">
        <v>8764497852</v>
      </c>
      <c r="B775" s="6">
        <f>VLOOKUP(A775,PG_FORWARD_SETTLED__1[[order_id]:[Customer_Paid]],107,0)</f>
        <v>3394</v>
      </c>
      <c r="C775" s="6">
        <f>VLOOKUP(A775,PG_FORWARD_SETTLED__1[[order_id]:[Commission]],108,0)</f>
        <v>841.03300000000002</v>
      </c>
      <c r="D775" s="6">
        <f>VLOOKUP(A775,PG_FORWARD_SETTLED__1[[#All],[order_id]:[Tax_On_Commission]],109,0)</f>
        <v>17.257000000000001</v>
      </c>
      <c r="E775" s="6">
        <f>VLOOKUP(A775,PG_FORWARD_SETTLED__1[#All],110,0)</f>
        <v>71.98</v>
      </c>
      <c r="F775" s="6">
        <f>VLOOKUP(A775,PG_FORWARD_SETTLED__1[#All],111,0)</f>
        <v>532.11099999999999</v>
      </c>
      <c r="G775" s="6">
        <f>VLOOKUP(A775,PG_FORWARD_SETTLED__1[#All],112,0)</f>
        <v>2463.73</v>
      </c>
      <c r="H775" s="6">
        <f t="shared" si="113"/>
        <v>1931.6190000000001</v>
      </c>
      <c r="I775" s="6">
        <f t="shared" si="114"/>
        <v>930.27</v>
      </c>
      <c r="J775" s="6">
        <f>VLOOKUP(A775,PG_Reverse_Settled__1[#All],103,0)</f>
        <v>197.06</v>
      </c>
      <c r="K775" s="6">
        <f>G775+E775+J775</f>
        <v>2732.77</v>
      </c>
      <c r="L775" s="7">
        <v>-269.03999999999996</v>
      </c>
      <c r="M775" s="6" t="s">
        <v>1479</v>
      </c>
      <c r="N775" s="6" t="str">
        <f>VLOOKUP(A775,Return!A:L,12,0)</f>
        <v>-</v>
      </c>
      <c r="O775" s="39">
        <v>45953.529861111114</v>
      </c>
    </row>
    <row r="776" spans="1:15" x14ac:dyDescent="0.3">
      <c r="A776" s="6">
        <v>8768177355</v>
      </c>
      <c r="B776" s="6">
        <f>VLOOKUP(A776,PG_FORWARD_SETTLED__1[[order_id]:[Customer_Paid]],107,0)</f>
        <v>2886</v>
      </c>
      <c r="C776" s="6">
        <f>VLOOKUP(A776,PG_FORWARD_SETTLED__1[[order_id]:[Commission]],108,0)</f>
        <v>612.98599999999999</v>
      </c>
      <c r="D776" s="6">
        <f>VLOOKUP(A776,PG_FORWARD_SETTLED__1[[#All],[order_id]:[Tax_On_Commission]],109,0)</f>
        <v>14.674999999999999</v>
      </c>
      <c r="E776" s="6">
        <f>VLOOKUP(A776,PG_FORWARD_SETTLED__1[#All],110,0)</f>
        <v>71.98</v>
      </c>
      <c r="F776" s="6">
        <f>VLOOKUP(A776,PG_FORWARD_SETTLED__1[#All],111,0)</f>
        <v>452.46899999999999</v>
      </c>
      <c r="G776" s="6">
        <f>VLOOKUP(A776,PG_FORWARD_SETTLED__1[#All],112,0)</f>
        <v>2186.3589999999999</v>
      </c>
      <c r="H776" s="6">
        <f t="shared" si="113"/>
        <v>1733.8899999999999</v>
      </c>
      <c r="I776" s="6">
        <f t="shared" si="114"/>
        <v>699.64100000000008</v>
      </c>
      <c r="J776" s="5">
        <v>0</v>
      </c>
      <c r="K776" s="6" t="s">
        <v>1480</v>
      </c>
      <c r="L776" s="8">
        <v>2186.3589999999999</v>
      </c>
      <c r="M776" s="6" t="s">
        <v>1478</v>
      </c>
      <c r="N776" s="6"/>
      <c r="O776" s="39">
        <v>45954.439583333333</v>
      </c>
    </row>
    <row r="777" spans="1:15" x14ac:dyDescent="0.3">
      <c r="A777" s="6">
        <v>8731270354</v>
      </c>
      <c r="B777" s="6">
        <f>VLOOKUP(A777,PG_FORWARD_SETTLED__1[[order_id]:[Customer_Paid]],107,0)</f>
        <v>2596</v>
      </c>
      <c r="C777" s="6">
        <f>VLOOKUP(A777,PG_FORWARD_SETTLED__1[[order_id]:[Commission]],108,0)</f>
        <v>673.92200000000003</v>
      </c>
      <c r="D777" s="6">
        <f>VLOOKUP(A777,PG_FORWARD_SETTLED__1[[#All],[order_id]:[Tax_On_Commission]],109,0)</f>
        <v>14.834</v>
      </c>
      <c r="E777" s="6">
        <f>VLOOKUP(A777,PG_FORWARD_SETTLED__1[#All],110,0)</f>
        <v>71.98</v>
      </c>
      <c r="F777" s="6">
        <f>VLOOKUP(A777,PG_FORWARD_SETTLED__1[#All],111,0)</f>
        <v>135.982</v>
      </c>
      <c r="G777" s="6">
        <f>VLOOKUP(A777,PG_FORWARD_SETTLED__1[#All],112,0)</f>
        <v>1835.2639999999999</v>
      </c>
      <c r="H777" s="6">
        <f t="shared" si="113"/>
        <v>1699.2819999999999</v>
      </c>
      <c r="I777" s="6">
        <f t="shared" si="114"/>
        <v>760.7360000000001</v>
      </c>
      <c r="J777" s="6">
        <f>VLOOKUP(A777,PG_Reverse_Settled__1[#All],103,0)</f>
        <v>197.06</v>
      </c>
      <c r="K777" s="6">
        <f t="shared" ref="K777:K779" si="115">G777+E777+J777</f>
        <v>2104.3040000000001</v>
      </c>
      <c r="L777" s="7">
        <v>-269.04000000000019</v>
      </c>
      <c r="M777" s="6" t="s">
        <v>1479</v>
      </c>
      <c r="N777" s="6" t="str">
        <f>VLOOKUP(A777,Return!A:L,12,0)</f>
        <v>-</v>
      </c>
      <c r="O777" s="39">
        <v>45934.436805555553</v>
      </c>
    </row>
    <row r="778" spans="1:15" x14ac:dyDescent="0.3">
      <c r="A778" s="6">
        <v>8745712028</v>
      </c>
      <c r="B778" s="6">
        <f>VLOOKUP(A778,PG_FORWARD_SETTLED__1[[order_id]:[Customer_Paid]],107,0)</f>
        <v>3114</v>
      </c>
      <c r="C778" s="6">
        <f>VLOOKUP(A778,PG_FORWARD_SETTLED__1[[order_id]:[Commission]],108,0)</f>
        <v>771.649</v>
      </c>
      <c r="D778" s="6">
        <f>VLOOKUP(A778,PG_FORWARD_SETTLED__1[[#All],[order_id]:[Tax_On_Commission]],109,0)</f>
        <v>15.834</v>
      </c>
      <c r="E778" s="6">
        <f>VLOOKUP(A778,PG_FORWARD_SETTLED__1[#All],110,0)</f>
        <v>71.98</v>
      </c>
      <c r="F778" s="6">
        <f>VLOOKUP(A778,PG_FORWARD_SETTLED__1[#All],111,0)</f>
        <v>488.21499999999997</v>
      </c>
      <c r="G778" s="6">
        <f>VLOOKUP(A778,PG_FORWARD_SETTLED__1[#All],112,0)</f>
        <v>2254.5370000000003</v>
      </c>
      <c r="H778" s="6">
        <f t="shared" si="113"/>
        <v>1766.3220000000003</v>
      </c>
      <c r="I778" s="6">
        <f t="shared" si="114"/>
        <v>859.46299999999974</v>
      </c>
      <c r="J778" s="6">
        <f>VLOOKUP(A778,PG_Reverse_Settled__1[#All],103,0)</f>
        <v>197.06</v>
      </c>
      <c r="K778" s="6">
        <f t="shared" si="115"/>
        <v>2523.5770000000002</v>
      </c>
      <c r="L778" s="7">
        <v>-269.03999999999996</v>
      </c>
      <c r="M778" s="6" t="s">
        <v>1479</v>
      </c>
      <c r="N778" s="6" t="str">
        <f>VLOOKUP(A778,Return!A:L,12,0)</f>
        <v>I did not like the fit</v>
      </c>
      <c r="O778" s="39">
        <v>45940.445138888892</v>
      </c>
    </row>
    <row r="779" spans="1:15" x14ac:dyDescent="0.3">
      <c r="A779" s="6">
        <v>8753883179</v>
      </c>
      <c r="B779" s="6">
        <f>VLOOKUP(A779,PG_FORWARD_SETTLED__1[[order_id]:[Customer_Paid]],107,0)</f>
        <v>4751</v>
      </c>
      <c r="C779" s="6">
        <f>VLOOKUP(A779,PG_FORWARD_SETTLED__1[[order_id]:[Commission]],108,0)</f>
        <v>1513.6690000000001</v>
      </c>
      <c r="D779" s="6">
        <f>VLOOKUP(A779,PG_FORWARD_SETTLED__1[[#All],[order_id]:[Tax_On_Commission]],109,0)</f>
        <v>24.157</v>
      </c>
      <c r="E779" s="6">
        <f>VLOOKUP(A779,PG_FORWARD_SETTLED__1[#All],110,0)</f>
        <v>71.98</v>
      </c>
      <c r="F779" s="6">
        <f>VLOOKUP(A779,PG_FORWARD_SETTLED__1[#All],111,0)</f>
        <v>744.86099999999999</v>
      </c>
      <c r="G779" s="6">
        <f>VLOOKUP(A779,PG_FORWARD_SETTLED__1[#All],112,0)</f>
        <v>3141.194</v>
      </c>
      <c r="H779" s="6">
        <f t="shared" si="113"/>
        <v>2396.3330000000001</v>
      </c>
      <c r="I779" s="6">
        <f t="shared" si="114"/>
        <v>1609.806</v>
      </c>
      <c r="J779" s="6">
        <f>VLOOKUP(A779,PG_Reverse_Settled__1[#All],103,0)</f>
        <v>132.16</v>
      </c>
      <c r="K779" s="6">
        <f t="shared" si="115"/>
        <v>3345.3339999999998</v>
      </c>
      <c r="L779" s="7">
        <v>-204.13999999999987</v>
      </c>
      <c r="M779" s="6" t="s">
        <v>1479</v>
      </c>
      <c r="N779" s="6" t="str">
        <f>VLOOKUP(A779,Return!A:L,12,0)</f>
        <v>Size too big</v>
      </c>
      <c r="O779" s="39">
        <v>45944.447916666664</v>
      </c>
    </row>
    <row r="780" spans="1:15" x14ac:dyDescent="0.3">
      <c r="A780" s="6">
        <v>8756512240</v>
      </c>
      <c r="B780" s="6">
        <f>VLOOKUP(A780,PG_FORWARD_SETTLED__1[[order_id]:[Customer_Paid]],107,0)</f>
        <v>4503</v>
      </c>
      <c r="C780" s="6">
        <f>VLOOKUP(A780,PG_FORWARD_SETTLED__1[[order_id]:[Commission]],108,0)</f>
        <v>1434.6559999999999</v>
      </c>
      <c r="D780" s="6">
        <f>VLOOKUP(A780,PG_FORWARD_SETTLED__1[[#All],[order_id]:[Tax_On_Commission]],109,0)</f>
        <v>22.896999999999998</v>
      </c>
      <c r="E780" s="6">
        <f>VLOOKUP(A780,PG_FORWARD_SETTLED__1[#All],110,0)</f>
        <v>76.7</v>
      </c>
      <c r="F780" s="6">
        <f>VLOOKUP(A780,PG_FORWARD_SETTLED__1[#All],111,0)</f>
        <v>705.98099999999999</v>
      </c>
      <c r="G780" s="6">
        <f>VLOOKUP(A780,PG_FORWARD_SETTLED__1[#All],112,0)</f>
        <v>2968.7470000000003</v>
      </c>
      <c r="H780" s="6">
        <f t="shared" si="113"/>
        <v>2262.7660000000005</v>
      </c>
      <c r="I780" s="6">
        <f t="shared" si="114"/>
        <v>1534.2529999999997</v>
      </c>
      <c r="J780" s="5">
        <v>0</v>
      </c>
      <c r="K780" s="6" t="s">
        <v>1480</v>
      </c>
      <c r="L780" s="8">
        <v>2968.7470000000003</v>
      </c>
      <c r="M780" s="6" t="s">
        <v>1478</v>
      </c>
      <c r="N780" s="6"/>
      <c r="O780" s="39">
        <v>45945.45416666667</v>
      </c>
    </row>
    <row r="781" spans="1:15" x14ac:dyDescent="0.3">
      <c r="A781" s="6">
        <v>8754746136</v>
      </c>
      <c r="B781" s="6">
        <f>VLOOKUP(A781,PG_FORWARD_SETTLED__1[[order_id]:[Customer_Paid]],107,0)</f>
        <v>2150</v>
      </c>
      <c r="C781" s="6">
        <f>VLOOKUP(A781,PG_FORWARD_SETTLED__1[[order_id]:[Commission]],108,0)</f>
        <v>684.99</v>
      </c>
      <c r="D781" s="6">
        <f>VLOOKUP(A781,PG_FORWARD_SETTLED__1[[#All],[order_id]:[Tax_On_Commission]],109,0)</f>
        <v>12.286</v>
      </c>
      <c r="E781" s="6">
        <f>VLOOKUP(A781,PG_FORWARD_SETTLED__1[#All],110,0)</f>
        <v>71.98</v>
      </c>
      <c r="F781" s="6">
        <f>VLOOKUP(A781,PG_FORWARD_SETTLED__1[#All],111,0)</f>
        <v>112.61799999999999</v>
      </c>
      <c r="G781" s="6">
        <f>VLOOKUP(A781,PG_FORWARD_SETTLED__1[#All],112,0)</f>
        <v>1380.7439999999999</v>
      </c>
      <c r="H781" s="6">
        <f t="shared" si="113"/>
        <v>1268.126</v>
      </c>
      <c r="I781" s="6">
        <f t="shared" si="114"/>
        <v>769.25600000000009</v>
      </c>
      <c r="J781" s="6">
        <f>VLOOKUP(A781,PG_Reverse_Settled__1[#All],103,0)</f>
        <v>197.06</v>
      </c>
      <c r="K781" s="6">
        <f>G781+E781+J781</f>
        <v>1649.7839999999999</v>
      </c>
      <c r="L781" s="7">
        <v>-269.03999999999996</v>
      </c>
      <c r="M781" s="6" t="s">
        <v>1479</v>
      </c>
      <c r="N781" s="6" t="str">
        <f>VLOOKUP(A781,Return!A:L,12,0)</f>
        <v>-</v>
      </c>
      <c r="O781" s="39">
        <v>45944.549305555556</v>
      </c>
    </row>
    <row r="782" spans="1:15" x14ac:dyDescent="0.3">
      <c r="A782" s="6">
        <v>8765078675</v>
      </c>
      <c r="B782" s="6">
        <f>VLOOKUP(A782,PG_FORWARD_SETTLED__1[[order_id]:[Customer_Paid]],107,0)</f>
        <v>3119</v>
      </c>
      <c r="C782" s="6">
        <f>VLOOKUP(A782,PG_FORWARD_SETTLED__1[[order_id]:[Commission]],108,0)</f>
        <v>809.69200000000001</v>
      </c>
      <c r="D782" s="6">
        <f>VLOOKUP(A782,PG_FORWARD_SETTLED__1[[#All],[order_id]:[Tax_On_Commission]],109,0)</f>
        <v>15.858999999999998</v>
      </c>
      <c r="E782" s="6">
        <f>VLOOKUP(A782,PG_FORWARD_SETTLED__1[#All],110,0)</f>
        <v>71.98</v>
      </c>
      <c r="F782" s="6">
        <f>VLOOKUP(A782,PG_FORWARD_SETTLED__1[#All],111,0)</f>
        <v>488.99599999999998</v>
      </c>
      <c r="G782" s="6">
        <f>VLOOKUP(A782,PG_FORWARD_SETTLED__1[#All],112,0)</f>
        <v>2221.4690000000001</v>
      </c>
      <c r="H782" s="6">
        <f t="shared" si="113"/>
        <v>1732.473</v>
      </c>
      <c r="I782" s="6">
        <f t="shared" si="114"/>
        <v>897.53099999999995</v>
      </c>
      <c r="J782" s="5">
        <v>0</v>
      </c>
      <c r="K782" s="6" t="s">
        <v>1480</v>
      </c>
      <c r="L782" s="8">
        <v>2221.4690000000001</v>
      </c>
      <c r="M782" s="6" t="s">
        <v>1478</v>
      </c>
      <c r="N782" s="6"/>
      <c r="O782" s="39">
        <v>45953.529861111114</v>
      </c>
    </row>
    <row r="783" spans="1:15" x14ac:dyDescent="0.3">
      <c r="A783" s="6">
        <v>8757424739</v>
      </c>
      <c r="B783" s="6">
        <f>VLOOKUP(A783,PG_FORWARD_SETTLED__1[[order_id]:[Customer_Paid]],107,0)</f>
        <v>2886</v>
      </c>
      <c r="C783" s="6">
        <f>VLOOKUP(A783,PG_FORWARD_SETTLED__1[[order_id]:[Commission]],108,0)</f>
        <v>612.98599999999999</v>
      </c>
      <c r="D783" s="6">
        <f>VLOOKUP(A783,PG_FORWARD_SETTLED__1[[#All],[order_id]:[Tax_On_Commission]],109,0)</f>
        <v>14.674999999999999</v>
      </c>
      <c r="E783" s="6">
        <f>VLOOKUP(A783,PG_FORWARD_SETTLED__1[#All],110,0)</f>
        <v>76.7</v>
      </c>
      <c r="F783" s="6">
        <f>VLOOKUP(A783,PG_FORWARD_SETTLED__1[#All],111,0)</f>
        <v>452.46899999999999</v>
      </c>
      <c r="G783" s="6">
        <f>VLOOKUP(A783,PG_FORWARD_SETTLED__1[#All],112,0)</f>
        <v>2181.6390000000001</v>
      </c>
      <c r="H783" s="6">
        <f t="shared" si="113"/>
        <v>1729.17</v>
      </c>
      <c r="I783" s="6">
        <f t="shared" si="114"/>
        <v>704.36099999999988</v>
      </c>
      <c r="J783" s="5">
        <v>0</v>
      </c>
      <c r="K783" s="6" t="s">
        <v>1480</v>
      </c>
      <c r="L783" s="8">
        <v>2181.6390000000001</v>
      </c>
      <c r="M783" s="6" t="s">
        <v>1478</v>
      </c>
      <c r="N783" s="6"/>
      <c r="O783" s="39">
        <v>45945.795138888891</v>
      </c>
    </row>
    <row r="784" spans="1:15" x14ac:dyDescent="0.3">
      <c r="A784" s="6">
        <v>8760210279</v>
      </c>
      <c r="B784" s="6">
        <f>VLOOKUP(A784,PG_FORWARD_SETTLED__1[[order_id]:[Customer_Paid]],107,0)</f>
        <v>1644</v>
      </c>
      <c r="C784" s="6">
        <f>VLOOKUP(A784,PG_FORWARD_SETTLED__1[[order_id]:[Commission]],108,0)</f>
        <v>446.18200000000002</v>
      </c>
      <c r="D784" s="6">
        <f>VLOOKUP(A784,PG_FORWARD_SETTLED__1[[#All],[order_id]:[Tax_On_Commission]],109,0)</f>
        <v>9.3949999999999996</v>
      </c>
      <c r="E784" s="6">
        <f>VLOOKUP(A784,PG_FORWARD_SETTLED__1[#All],110,0)</f>
        <v>57.82</v>
      </c>
      <c r="F784" s="6">
        <f>VLOOKUP(A784,PG_FORWARD_SETTLED__1[#All],111,0)</f>
        <v>86.119</v>
      </c>
      <c r="G784" s="6">
        <f>VLOOKUP(A784,PG_FORWARD_SETTLED__1[#All],112,0)</f>
        <v>1130.6030000000001</v>
      </c>
      <c r="H784" s="6">
        <f t="shared" si="113"/>
        <v>1044.4840000000002</v>
      </c>
      <c r="I784" s="6">
        <f t="shared" si="114"/>
        <v>513.39699999999993</v>
      </c>
      <c r="J784" s="5">
        <v>0</v>
      </c>
      <c r="K784" s="6" t="s">
        <v>1480</v>
      </c>
      <c r="L784" s="8">
        <v>1130.6030000000001</v>
      </c>
      <c r="M784" s="6" t="s">
        <v>1478</v>
      </c>
      <c r="N784" s="6"/>
      <c r="O784" s="39">
        <v>45947.457638888889</v>
      </c>
    </row>
    <row r="785" spans="1:15" x14ac:dyDescent="0.3">
      <c r="A785" s="6">
        <v>8762257587</v>
      </c>
      <c r="B785" s="6">
        <f>VLOOKUP(A785,PG_FORWARD_SETTLED__1[[order_id]:[Customer_Paid]],107,0)</f>
        <v>3294</v>
      </c>
      <c r="C785" s="6">
        <f>VLOOKUP(A785,PG_FORWARD_SETTLED__1[[order_id]:[Commission]],108,0)</f>
        <v>816.25300000000004</v>
      </c>
      <c r="D785" s="6">
        <f>VLOOKUP(A785,PG_FORWARD_SETTLED__1[[#All],[order_id]:[Tax_On_Commission]],109,0)</f>
        <v>16.75</v>
      </c>
      <c r="E785" s="6">
        <f>VLOOKUP(A785,PG_FORWARD_SETTLED__1[#All],110,0)</f>
        <v>76.7</v>
      </c>
      <c r="F785" s="6">
        <f>VLOOKUP(A785,PG_FORWARD_SETTLED__1[#All],111,0)</f>
        <v>516.43799999999999</v>
      </c>
      <c r="G785" s="6">
        <f>VLOOKUP(A785,PG_FORWARD_SETTLED__1[#All],112,0)</f>
        <v>2384.297</v>
      </c>
      <c r="H785" s="6">
        <f t="shared" si="113"/>
        <v>1867.8589999999999</v>
      </c>
      <c r="I785" s="6">
        <f t="shared" si="114"/>
        <v>909.70299999999997</v>
      </c>
      <c r="J785" s="6">
        <f>VLOOKUP(A785,PG_Reverse_Settled__1[#All],103,0)</f>
        <v>197.06</v>
      </c>
      <c r="K785" s="6">
        <f>G785+E785+J785</f>
        <v>2658.0569999999998</v>
      </c>
      <c r="L785" s="7">
        <v>-273.75999999999976</v>
      </c>
      <c r="M785" s="6" t="s">
        <v>1479</v>
      </c>
      <c r="N785" s="6" t="str">
        <f>VLOOKUP(A785,Return!A:L,12,0)</f>
        <v>-</v>
      </c>
      <c r="O785" s="39">
        <v>45948.762499999997</v>
      </c>
    </row>
    <row r="786" spans="1:15" x14ac:dyDescent="0.3">
      <c r="A786" s="6">
        <v>8763052514</v>
      </c>
      <c r="B786" s="6">
        <f>VLOOKUP(A786,PG_FORWARD_SETTLED__1[[order_id]:[Customer_Paid]],107,0)</f>
        <v>1012</v>
      </c>
      <c r="C786" s="6">
        <f>VLOOKUP(A786,PG_FORWARD_SETTLED__1[[order_id]:[Commission]],108,0)</f>
        <v>250.774</v>
      </c>
      <c r="D786" s="6">
        <f>VLOOKUP(A786,PG_FORWARD_SETTLED__1[[#All],[order_id]:[Tax_On_Commission]],109,0)</f>
        <v>5.7829999999999995</v>
      </c>
      <c r="E786" s="6">
        <f>VLOOKUP(A786,PG_FORWARD_SETTLED__1[#All],110,0)</f>
        <v>57.82</v>
      </c>
      <c r="F786" s="6">
        <f>VLOOKUP(A786,PG_FORWARD_SETTLED__1[#All],111,0)</f>
        <v>53.009</v>
      </c>
      <c r="G786" s="6">
        <f>VLOOKUP(A786,PG_FORWARD_SETTLED__1[#All],112,0)</f>
        <v>697.62299999999993</v>
      </c>
      <c r="H786" s="6">
        <f t="shared" si="113"/>
        <v>644.61399999999992</v>
      </c>
      <c r="I786" s="6">
        <f t="shared" si="114"/>
        <v>314.37700000000007</v>
      </c>
      <c r="J786" s="5">
        <v>0</v>
      </c>
      <c r="K786" s="6" t="s">
        <v>1480</v>
      </c>
      <c r="L786" s="8">
        <v>697.62299999999993</v>
      </c>
      <c r="M786" s="6" t="s">
        <v>1478</v>
      </c>
      <c r="N786" s="6"/>
      <c r="O786" s="39">
        <v>45949.477777777778</v>
      </c>
    </row>
    <row r="787" spans="1:15" x14ac:dyDescent="0.3">
      <c r="A787" s="6">
        <v>8754182098</v>
      </c>
      <c r="B787" s="6">
        <f>VLOOKUP(A787,PG_FORWARD_SETTLED__1[[order_id]:[Customer_Paid]],107,0)</f>
        <v>3394</v>
      </c>
      <c r="C787" s="6">
        <f>VLOOKUP(A787,PG_FORWARD_SETTLED__1[[order_id]:[Commission]],108,0)</f>
        <v>841.03300000000002</v>
      </c>
      <c r="D787" s="6">
        <f>VLOOKUP(A787,PG_FORWARD_SETTLED__1[[#All],[order_id]:[Tax_On_Commission]],109,0)</f>
        <v>17.257000000000001</v>
      </c>
      <c r="E787" s="6">
        <f>VLOOKUP(A787,PG_FORWARD_SETTLED__1[#All],110,0)</f>
        <v>71.98</v>
      </c>
      <c r="F787" s="6">
        <f>VLOOKUP(A787,PG_FORWARD_SETTLED__1[#All],111,0)</f>
        <v>532.11099999999999</v>
      </c>
      <c r="G787" s="6">
        <f>VLOOKUP(A787,PG_FORWARD_SETTLED__1[#All],112,0)</f>
        <v>2463.73</v>
      </c>
      <c r="H787" s="6">
        <f t="shared" si="113"/>
        <v>1931.6190000000001</v>
      </c>
      <c r="I787" s="6">
        <f t="shared" si="114"/>
        <v>930.27</v>
      </c>
      <c r="J787" s="5">
        <v>0</v>
      </c>
      <c r="K787" s="6" t="s">
        <v>1480</v>
      </c>
      <c r="L787" s="8">
        <v>2463.73</v>
      </c>
      <c r="M787" s="6" t="s">
        <v>1478</v>
      </c>
      <c r="N787" s="6"/>
      <c r="O787" s="39">
        <v>45944.447916666664</v>
      </c>
    </row>
    <row r="788" spans="1:15" x14ac:dyDescent="0.3">
      <c r="A788" s="6">
        <v>8760832989</v>
      </c>
      <c r="B788" s="6">
        <f>VLOOKUP(A788,PG_FORWARD_SETTLED__1[[order_id]:[Customer_Paid]],107,0)</f>
        <v>3819</v>
      </c>
      <c r="C788" s="6">
        <f>VLOOKUP(A788,PG_FORWARD_SETTLED__1[[order_id]:[Commission]],108,0)</f>
        <v>946.34799999999996</v>
      </c>
      <c r="D788" s="6">
        <f>VLOOKUP(A788,PG_FORWARD_SETTLED__1[[#All],[order_id]:[Tax_On_Commission]],109,0)</f>
        <v>19.417999999999999</v>
      </c>
      <c r="E788" s="6">
        <f>VLOOKUP(A788,PG_FORWARD_SETTLED__1[#All],110,0)</f>
        <v>76.7</v>
      </c>
      <c r="F788" s="6">
        <f>VLOOKUP(A788,PG_FORWARD_SETTLED__1[#All],111,0)</f>
        <v>598.74199999999996</v>
      </c>
      <c r="G788" s="6">
        <f>VLOOKUP(A788,PG_FORWARD_SETTLED__1[#All],112,0)</f>
        <v>2776.5340000000001</v>
      </c>
      <c r="H788" s="6">
        <f t="shared" si="113"/>
        <v>2177.7920000000004</v>
      </c>
      <c r="I788" s="6">
        <f t="shared" si="114"/>
        <v>1042.4659999999999</v>
      </c>
      <c r="J788" s="5">
        <v>0</v>
      </c>
      <c r="K788" s="6" t="s">
        <v>1480</v>
      </c>
      <c r="L788" s="8">
        <v>2776.5340000000001</v>
      </c>
      <c r="M788" s="6" t="s">
        <v>1478</v>
      </c>
      <c r="N788" s="6"/>
      <c r="O788" s="39">
        <v>45947.790972222225</v>
      </c>
    </row>
    <row r="789" spans="1:15" x14ac:dyDescent="0.3">
      <c r="A789" s="6">
        <v>8763226568</v>
      </c>
      <c r="B789" s="6">
        <f>VLOOKUP(A789,PG_FORWARD_SETTLED__1[[order_id]:[Customer_Paid]],107,0)</f>
        <v>3154</v>
      </c>
      <c r="C789" s="6">
        <f>VLOOKUP(A789,PG_FORWARD_SETTLED__1[[order_id]:[Commission]],108,0)</f>
        <v>669.91</v>
      </c>
      <c r="D789" s="6">
        <f>VLOOKUP(A789,PG_FORWARD_SETTLED__1[[#All],[order_id]:[Tax_On_Commission]],109,0)</f>
        <v>16.036999999999999</v>
      </c>
      <c r="E789" s="6">
        <f>VLOOKUP(A789,PG_FORWARD_SETTLED__1[#All],110,0)</f>
        <v>76.7</v>
      </c>
      <c r="F789" s="6">
        <f>VLOOKUP(A789,PG_FORWARD_SETTLED__1[#All],111,0)</f>
        <v>494.48399999999998</v>
      </c>
      <c r="G789" s="6">
        <f>VLOOKUP(A789,PG_FORWARD_SETTLED__1[#All],112,0)</f>
        <v>2391.3530000000005</v>
      </c>
      <c r="H789" s="6">
        <f t="shared" si="113"/>
        <v>1896.8690000000006</v>
      </c>
      <c r="I789" s="6">
        <f t="shared" si="114"/>
        <v>762.64699999999948</v>
      </c>
      <c r="J789" s="5">
        <v>0</v>
      </c>
      <c r="K789" s="6" t="s">
        <v>1480</v>
      </c>
      <c r="L789" s="8">
        <v>2391.3530000000005</v>
      </c>
      <c r="M789" s="6" t="s">
        <v>1478</v>
      </c>
      <c r="N789" s="6"/>
      <c r="O789" s="39">
        <v>45949.477777777778</v>
      </c>
    </row>
    <row r="790" spans="1:15" x14ac:dyDescent="0.3">
      <c r="A790" s="6">
        <v>8756774661</v>
      </c>
      <c r="B790" s="6">
        <f>VLOOKUP(A790,PG_FORWARD_SETTLED__1[[order_id]:[Customer_Paid]],107,0)</f>
        <v>4794</v>
      </c>
      <c r="C790" s="6">
        <f>VLOOKUP(A790,PG_FORWARD_SETTLED__1[[order_id]:[Commission]],108,0)</f>
        <v>1527.3679999999999</v>
      </c>
      <c r="D790" s="6">
        <f>VLOOKUP(A790,PG_FORWARD_SETTLED__1[[#All],[order_id]:[Tax_On_Commission]],109,0)</f>
        <v>24.376999999999999</v>
      </c>
      <c r="E790" s="6">
        <f>VLOOKUP(A790,PG_FORWARD_SETTLED__1[#All],110,0)</f>
        <v>76.7</v>
      </c>
      <c r="F790" s="6">
        <f>VLOOKUP(A790,PG_FORWARD_SETTLED__1[#All],111,0)</f>
        <v>751.60399999999993</v>
      </c>
      <c r="G790" s="6">
        <f>VLOOKUP(A790,PG_FORWARD_SETTLED__1[#All],112,0)</f>
        <v>3165.5550000000003</v>
      </c>
      <c r="H790" s="6">
        <f t="shared" si="113"/>
        <v>2413.9510000000005</v>
      </c>
      <c r="I790" s="6">
        <f t="shared" si="114"/>
        <v>1628.4449999999997</v>
      </c>
      <c r="J790" s="5">
        <v>0</v>
      </c>
      <c r="K790" s="6" t="s">
        <v>1480</v>
      </c>
      <c r="L790" s="8">
        <v>3165.5550000000003</v>
      </c>
      <c r="M790" s="6" t="s">
        <v>1478</v>
      </c>
      <c r="N790" s="6"/>
      <c r="O790" s="39">
        <v>45945.542361111111</v>
      </c>
    </row>
    <row r="791" spans="1:15" x14ac:dyDescent="0.3">
      <c r="A791" s="6">
        <v>8749394834</v>
      </c>
      <c r="B791" s="6">
        <f>VLOOKUP(A791,PG_FORWARD_SETTLED__1[[order_id]:[Customer_Paid]],107,0)</f>
        <v>3754</v>
      </c>
      <c r="C791" s="6">
        <f>VLOOKUP(A791,PG_FORWARD_SETTLED__1[[order_id]:[Commission]],108,0)</f>
        <v>930.24099999999999</v>
      </c>
      <c r="D791" s="6">
        <f>VLOOKUP(A791,PG_FORWARD_SETTLED__1[[#All],[order_id]:[Tax_On_Commission]],109,0)</f>
        <v>19.088000000000001</v>
      </c>
      <c r="E791" s="6">
        <f>VLOOKUP(A791,PG_FORWARD_SETTLED__1[#All],110,0)</f>
        <v>71.98</v>
      </c>
      <c r="F791" s="6">
        <f>VLOOKUP(A791,PG_FORWARD_SETTLED__1[#All],111,0)</f>
        <v>588.54700000000003</v>
      </c>
      <c r="G791" s="6">
        <f>VLOOKUP(A791,PG_FORWARD_SETTLED__1[#All],112,0)</f>
        <v>2732.6909999999998</v>
      </c>
      <c r="H791" s="6">
        <f t="shared" si="113"/>
        <v>2144.1439999999998</v>
      </c>
      <c r="I791" s="6">
        <f t="shared" si="114"/>
        <v>1021.3090000000002</v>
      </c>
      <c r="J791" s="5">
        <v>0</v>
      </c>
      <c r="K791" s="6" t="s">
        <v>1480</v>
      </c>
      <c r="L791" s="8">
        <v>2732.6909999999998</v>
      </c>
      <c r="M791" s="6" t="s">
        <v>1478</v>
      </c>
      <c r="N791" s="6"/>
      <c r="O791" s="39">
        <v>45942.466666666667</v>
      </c>
    </row>
    <row r="792" spans="1:15" x14ac:dyDescent="0.3">
      <c r="A792" s="6">
        <v>8753556531</v>
      </c>
      <c r="B792" s="6">
        <f>VLOOKUP(A792,PG_FORWARD_SETTLED__1[[order_id]:[Customer_Paid]],107,0)</f>
        <v>2975</v>
      </c>
      <c r="C792" s="6">
        <f>VLOOKUP(A792,PG_FORWARD_SETTLED__1[[order_id]:[Commission]],108,0)</f>
        <v>631.89</v>
      </c>
      <c r="D792" s="6">
        <f>VLOOKUP(A792,PG_FORWARD_SETTLED__1[[#All],[order_id]:[Tax_On_Commission]],109,0)</f>
        <v>15.126999999999999</v>
      </c>
      <c r="E792" s="6">
        <f>VLOOKUP(A792,PG_FORWARD_SETTLED__1[#All],110,0)</f>
        <v>71.98</v>
      </c>
      <c r="F792" s="6">
        <f>VLOOKUP(A792,PG_FORWARD_SETTLED__1[#All],111,0)</f>
        <v>466.416</v>
      </c>
      <c r="G792" s="6">
        <f>VLOOKUP(A792,PG_FORWARD_SETTLED__1[#All],112,0)</f>
        <v>2256.0030000000002</v>
      </c>
      <c r="H792" s="6">
        <f t="shared" si="113"/>
        <v>1789.5870000000002</v>
      </c>
      <c r="I792" s="6">
        <f t="shared" si="114"/>
        <v>718.99699999999984</v>
      </c>
      <c r="J792" s="5">
        <v>0</v>
      </c>
      <c r="K792" s="6" t="s">
        <v>1480</v>
      </c>
      <c r="L792" s="8">
        <v>2256.0030000000002</v>
      </c>
      <c r="M792" s="6" t="s">
        <v>1478</v>
      </c>
      <c r="N792" s="6"/>
      <c r="O792" s="39">
        <v>45943.811111111114</v>
      </c>
    </row>
    <row r="793" spans="1:15" x14ac:dyDescent="0.3">
      <c r="A793" s="6">
        <v>8770147702</v>
      </c>
      <c r="B793" s="6">
        <f>VLOOKUP(A793,PG_FORWARD_SETTLED__1[[order_id]:[Customer_Paid]],107,0)</f>
        <v>2886</v>
      </c>
      <c r="C793" s="6">
        <f>VLOOKUP(A793,PG_FORWARD_SETTLED__1[[order_id]:[Commission]],108,0)</f>
        <v>612.98599999999999</v>
      </c>
      <c r="D793" s="6">
        <f>VLOOKUP(A793,PG_FORWARD_SETTLED__1[[#All],[order_id]:[Tax_On_Commission]],109,0)</f>
        <v>14.674999999999999</v>
      </c>
      <c r="E793" s="6">
        <f>VLOOKUP(A793,PG_FORWARD_SETTLED__1[#All],110,0)</f>
        <v>71.98</v>
      </c>
      <c r="F793" s="6">
        <f>VLOOKUP(A793,PG_FORWARD_SETTLED__1[#All],111,0)</f>
        <v>452.46899999999999</v>
      </c>
      <c r="G793" s="6">
        <f>VLOOKUP(A793,PG_FORWARD_SETTLED__1[#All],112,0)</f>
        <v>2186.3589999999999</v>
      </c>
      <c r="H793" s="6">
        <f t="shared" si="113"/>
        <v>1733.8899999999999</v>
      </c>
      <c r="I793" s="6">
        <f t="shared" si="114"/>
        <v>699.64100000000008</v>
      </c>
      <c r="J793" s="5">
        <v>0</v>
      </c>
      <c r="K793" s="6" t="s">
        <v>1480</v>
      </c>
      <c r="L793" s="8">
        <v>2186.3589999999999</v>
      </c>
      <c r="M793" s="6" t="s">
        <v>1478</v>
      </c>
      <c r="N793" s="6"/>
      <c r="O793" s="39">
        <v>45955.724305555559</v>
      </c>
    </row>
    <row r="794" spans="1:15" x14ac:dyDescent="0.3">
      <c r="A794" s="6">
        <v>8750395541</v>
      </c>
      <c r="B794" s="6">
        <f>VLOOKUP(A794,PG_FORWARD_SETTLED__1[[order_id]:[Customer_Paid]],107,0)</f>
        <v>3394</v>
      </c>
      <c r="C794" s="6">
        <f>VLOOKUP(A794,PG_FORWARD_SETTLED__1[[order_id]:[Commission]],108,0)</f>
        <v>720.88599999999997</v>
      </c>
      <c r="D794" s="6">
        <f>VLOOKUP(A794,PG_FORWARD_SETTLED__1[[#All],[order_id]:[Tax_On_Commission]],109,0)</f>
        <v>17.257000000000001</v>
      </c>
      <c r="E794" s="6">
        <f>VLOOKUP(A794,PG_FORWARD_SETTLED__1[#All],110,0)</f>
        <v>71.98</v>
      </c>
      <c r="F794" s="6">
        <f>VLOOKUP(A794,PG_FORWARD_SETTLED__1[#All],111,0)</f>
        <v>532.11099999999999</v>
      </c>
      <c r="G794" s="6">
        <f>VLOOKUP(A794,PG_FORWARD_SETTLED__1[#All],112,0)</f>
        <v>2583.877</v>
      </c>
      <c r="H794" s="6">
        <f t="shared" si="113"/>
        <v>2051.7660000000001</v>
      </c>
      <c r="I794" s="6">
        <f t="shared" si="114"/>
        <v>810.12300000000005</v>
      </c>
      <c r="J794" s="5">
        <v>0</v>
      </c>
      <c r="K794" s="6" t="s">
        <v>1480</v>
      </c>
      <c r="L794" s="8">
        <v>2583.877</v>
      </c>
      <c r="M794" s="6" t="s">
        <v>1478</v>
      </c>
      <c r="N794" s="6"/>
      <c r="O794" s="39">
        <v>45942.659722222219</v>
      </c>
    </row>
    <row r="795" spans="1:15" x14ac:dyDescent="0.3">
      <c r="A795" s="6">
        <v>8748856498</v>
      </c>
      <c r="B795" s="6">
        <f>VLOOKUP(A795,PG_FORWARD_SETTLED__1[[order_id]:[Customer_Paid]],107,0)</f>
        <v>2885.99</v>
      </c>
      <c r="C795" s="6">
        <f>VLOOKUP(A795,PG_FORWARD_SETTLED__1[[order_id]:[Commission]],108,0)</f>
        <v>612.98400000000004</v>
      </c>
      <c r="D795" s="6">
        <f>VLOOKUP(A795,PG_FORWARD_SETTLED__1[[#All],[order_id]:[Tax_On_Commission]],109,0)</f>
        <v>14.673999999999999</v>
      </c>
      <c r="E795" s="6">
        <f>VLOOKUP(A795,PG_FORWARD_SETTLED__1[#All],110,0)</f>
        <v>71.97999999999999</v>
      </c>
      <c r="F795" s="6">
        <f>VLOOKUP(A795,PG_FORWARD_SETTLED__1[#All],111,0)</f>
        <v>452.46899999999999</v>
      </c>
      <c r="G795" s="6">
        <f>VLOOKUP(A795,PG_FORWARD_SETTLED__1[#All],112,0)</f>
        <v>2186.3519999999999</v>
      </c>
      <c r="H795" s="6">
        <f t="shared" si="113"/>
        <v>1733.8829999999998</v>
      </c>
      <c r="I795" s="6">
        <f t="shared" si="114"/>
        <v>699.63799999999992</v>
      </c>
      <c r="J795" s="5">
        <v>0</v>
      </c>
      <c r="K795" s="6" t="s">
        <v>1480</v>
      </c>
      <c r="L795" s="8">
        <v>2186.3519999999999</v>
      </c>
      <c r="M795" s="6" t="s">
        <v>1478</v>
      </c>
      <c r="N795" s="6"/>
      <c r="O795" s="39">
        <v>45942.466666666667</v>
      </c>
    </row>
    <row r="796" spans="1:15" x14ac:dyDescent="0.3">
      <c r="A796" s="6">
        <v>8753046620</v>
      </c>
      <c r="B796" s="6">
        <f>VLOOKUP(A796,PG_FORWARD_SETTLED__1[[order_id]:[Customer_Paid]],107,0)</f>
        <v>3394</v>
      </c>
      <c r="C796" s="6">
        <f>VLOOKUP(A796,PG_FORWARD_SETTLED__1[[order_id]:[Commission]],108,0)</f>
        <v>841.03300000000002</v>
      </c>
      <c r="D796" s="6">
        <f>VLOOKUP(A796,PG_FORWARD_SETTLED__1[[#All],[order_id]:[Tax_On_Commission]],109,0)</f>
        <v>17.257000000000001</v>
      </c>
      <c r="E796" s="6">
        <f>VLOOKUP(A796,PG_FORWARD_SETTLED__1[#All],110,0)</f>
        <v>71.98</v>
      </c>
      <c r="F796" s="6">
        <f>VLOOKUP(A796,PG_FORWARD_SETTLED__1[#All],111,0)</f>
        <v>532.11099999999999</v>
      </c>
      <c r="G796" s="6">
        <f>VLOOKUP(A796,PG_FORWARD_SETTLED__1[#All],112,0)</f>
        <v>2463.73</v>
      </c>
      <c r="H796" s="6">
        <f t="shared" si="113"/>
        <v>1931.6190000000001</v>
      </c>
      <c r="I796" s="6">
        <f t="shared" si="114"/>
        <v>930.27</v>
      </c>
      <c r="J796" s="5">
        <v>0</v>
      </c>
      <c r="K796" s="6" t="s">
        <v>1480</v>
      </c>
      <c r="L796" s="8">
        <v>2463.73</v>
      </c>
      <c r="M796" s="6" t="s">
        <v>1478</v>
      </c>
      <c r="N796" s="6"/>
      <c r="O796" s="39">
        <v>45943.809027777781</v>
      </c>
    </row>
    <row r="797" spans="1:15" x14ac:dyDescent="0.3">
      <c r="A797" s="6">
        <v>8770066254</v>
      </c>
      <c r="B797" s="6">
        <f>VLOOKUP(A797,PG_FORWARD_SETTLED__1[[order_id]:[Customer_Paid]],107,0)</f>
        <v>2596</v>
      </c>
      <c r="C797" s="6">
        <f>VLOOKUP(A797,PG_FORWARD_SETTLED__1[[order_id]:[Commission]],108,0)</f>
        <v>673.92200000000003</v>
      </c>
      <c r="D797" s="6">
        <f>VLOOKUP(A797,PG_FORWARD_SETTLED__1[[#All],[order_id]:[Tax_On_Commission]],109,0)</f>
        <v>14.834</v>
      </c>
      <c r="E797" s="6">
        <f>VLOOKUP(A797,PG_FORWARD_SETTLED__1[#All],110,0)</f>
        <v>71.98</v>
      </c>
      <c r="F797" s="6">
        <f>VLOOKUP(A797,PG_FORWARD_SETTLED__1[#All],111,0)</f>
        <v>135.982</v>
      </c>
      <c r="G797" s="6">
        <f>VLOOKUP(A797,PG_FORWARD_SETTLED__1[#All],112,0)</f>
        <v>1835.2639999999999</v>
      </c>
      <c r="H797" s="6">
        <f t="shared" si="113"/>
        <v>1699.2819999999999</v>
      </c>
      <c r="I797" s="6">
        <f t="shared" si="114"/>
        <v>760.7360000000001</v>
      </c>
      <c r="J797" s="5">
        <v>0</v>
      </c>
      <c r="K797" s="6" t="s">
        <v>1480</v>
      </c>
      <c r="L797" s="8">
        <v>1835.2639999999999</v>
      </c>
      <c r="M797" s="6" t="s">
        <v>1478</v>
      </c>
      <c r="N797" s="6"/>
      <c r="O797" s="39">
        <v>45955.724305555559</v>
      </c>
    </row>
    <row r="798" spans="1:15" x14ac:dyDescent="0.3">
      <c r="A798" s="6">
        <v>8751120367</v>
      </c>
      <c r="B798" s="6">
        <f>VLOOKUP(A798,PG_FORWARD_SETTLED__1[[order_id]:[Customer_Paid]],107,0)</f>
        <v>2146</v>
      </c>
      <c r="C798" s="6">
        <f>VLOOKUP(A798,PG_FORWARD_SETTLED__1[[order_id]:[Commission]],108,0)</f>
        <v>455.81</v>
      </c>
      <c r="D798" s="6">
        <f>VLOOKUP(A798,PG_FORWARD_SETTLED__1[[#All],[order_id]:[Tax_On_Commission]],109,0)</f>
        <v>12.263</v>
      </c>
      <c r="E798" s="6">
        <f>VLOOKUP(A798,PG_FORWARD_SETTLED__1[#All],110,0)</f>
        <v>71.98</v>
      </c>
      <c r="F798" s="6">
        <f>VLOOKUP(A798,PG_FORWARD_SETTLED__1[#All],111,0)</f>
        <v>112.40899999999999</v>
      </c>
      <c r="G798" s="6">
        <f>VLOOKUP(A798,PG_FORWARD_SETTLED__1[#All],112,0)</f>
        <v>1605.9470000000001</v>
      </c>
      <c r="H798" s="6">
        <f t="shared" si="113"/>
        <v>1493.538</v>
      </c>
      <c r="I798" s="6">
        <f t="shared" si="114"/>
        <v>540.05299999999988</v>
      </c>
      <c r="J798" s="5">
        <v>0</v>
      </c>
      <c r="K798" s="6" t="s">
        <v>1480</v>
      </c>
      <c r="L798" s="8">
        <v>1605.9470000000001</v>
      </c>
      <c r="M798" s="6" t="s">
        <v>1478</v>
      </c>
      <c r="N798" s="6"/>
      <c r="O798" s="39">
        <v>45943.449305555558</v>
      </c>
    </row>
    <row r="799" spans="1:15" x14ac:dyDescent="0.3">
      <c r="A799" s="6">
        <v>8752379055</v>
      </c>
      <c r="B799" s="6">
        <f>VLOOKUP(A799,PG_FORWARD_SETTLED__1[[order_id]:[Customer_Paid]],107,0)</f>
        <v>855</v>
      </c>
      <c r="C799" s="6">
        <f>VLOOKUP(A799,PG_FORWARD_SETTLED__1[[order_id]:[Commission]],108,0)</f>
        <v>201.78</v>
      </c>
      <c r="D799" s="6">
        <f>VLOOKUP(A799,PG_FORWARD_SETTLED__1[[#All],[order_id]:[Tax_On_Commission]],109,0)</f>
        <v>4.8849999999999998</v>
      </c>
      <c r="E799" s="6">
        <f>VLOOKUP(A799,PG_FORWARD_SETTLED__1[#All],110,0)</f>
        <v>31.86</v>
      </c>
      <c r="F799" s="6">
        <f>VLOOKUP(A799,PG_FORWARD_SETTLED__1[#All],111,0)</f>
        <v>44.780999999999999</v>
      </c>
      <c r="G799" s="6">
        <f>VLOOKUP(A799,PG_FORWARD_SETTLED__1[#All],112,0)</f>
        <v>616.47500000000002</v>
      </c>
      <c r="H799" s="6">
        <f t="shared" si="113"/>
        <v>571.69400000000007</v>
      </c>
      <c r="I799" s="6">
        <f t="shared" si="114"/>
        <v>238.52499999999998</v>
      </c>
      <c r="J799" s="5">
        <v>0</v>
      </c>
      <c r="K799" s="6" t="s">
        <v>1480</v>
      </c>
      <c r="L799" s="8">
        <v>616.47500000000002</v>
      </c>
      <c r="M799" s="6" t="s">
        <v>1478</v>
      </c>
      <c r="N799" s="6"/>
      <c r="O799" s="39">
        <v>45943.449305555558</v>
      </c>
    </row>
    <row r="800" spans="1:15" x14ac:dyDescent="0.3">
      <c r="A800" s="6">
        <v>8754075931</v>
      </c>
      <c r="B800" s="6">
        <f>VLOOKUP(A800,PG_FORWARD_SETTLED__1[[order_id]:[Customer_Paid]],107,0)</f>
        <v>3564</v>
      </c>
      <c r="C800" s="6">
        <f>VLOOKUP(A800,PG_FORWARD_SETTLED__1[[order_id]:[Commission]],108,0)</f>
        <v>883.15899999999999</v>
      </c>
      <c r="D800" s="6">
        <f>VLOOKUP(A800,PG_FORWARD_SETTLED__1[[#All],[order_id]:[Tax_On_Commission]],109,0)</f>
        <v>18.122</v>
      </c>
      <c r="E800" s="6">
        <f>VLOOKUP(A800,PG_FORWARD_SETTLED__1[#All],110,0)</f>
        <v>71.98</v>
      </c>
      <c r="F800" s="6">
        <f>VLOOKUP(A800,PG_FORWARD_SETTLED__1[#All],111,0)</f>
        <v>558.76199999999994</v>
      </c>
      <c r="G800" s="6">
        <f>VLOOKUP(A800,PG_FORWARD_SETTLED__1[#All],112,0)</f>
        <v>2590.739</v>
      </c>
      <c r="H800" s="6">
        <f t="shared" si="113"/>
        <v>2031.9770000000001</v>
      </c>
      <c r="I800" s="6">
        <f t="shared" si="114"/>
        <v>973.26099999999997</v>
      </c>
      <c r="J800" s="6">
        <f>VLOOKUP(A800,PG_Reverse_Settled__1[#All],103,0)</f>
        <v>132.16</v>
      </c>
      <c r="K800" s="6">
        <f t="shared" ref="K800:K802" si="116">G800+E800+J800</f>
        <v>2794.8789999999999</v>
      </c>
      <c r="L800" s="7">
        <v>-204.13999999999987</v>
      </c>
      <c r="M800" s="6" t="s">
        <v>1479</v>
      </c>
      <c r="N800" s="6" t="str">
        <f>VLOOKUP(A800,Return!A:L,12,0)</f>
        <v>-</v>
      </c>
      <c r="O800" s="39">
        <v>45944.447916666664</v>
      </c>
    </row>
    <row r="801" spans="1:15" x14ac:dyDescent="0.3">
      <c r="A801" s="6">
        <v>8751908346</v>
      </c>
      <c r="B801" s="6">
        <f>VLOOKUP(A801,PG_FORWARD_SETTLED__1[[order_id]:[Customer_Paid]],107,0)</f>
        <v>3354</v>
      </c>
      <c r="C801" s="6">
        <f>VLOOKUP(A801,PG_FORWARD_SETTLED__1[[order_id]:[Commission]],108,0)</f>
        <v>831.12099999999998</v>
      </c>
      <c r="D801" s="6">
        <f>VLOOKUP(A801,PG_FORWARD_SETTLED__1[[#All],[order_id]:[Tax_On_Commission]],109,0)</f>
        <v>17.053999999999998</v>
      </c>
      <c r="E801" s="6">
        <f>VLOOKUP(A801,PG_FORWARD_SETTLED__1[#All],110,0)</f>
        <v>71.98</v>
      </c>
      <c r="F801" s="6">
        <f>VLOOKUP(A801,PG_FORWARD_SETTLED__1[#All],111,0)</f>
        <v>525.84199999999998</v>
      </c>
      <c r="G801" s="6">
        <f>VLOOKUP(A801,PG_FORWARD_SETTLED__1[#All],112,0)</f>
        <v>2433.8449999999998</v>
      </c>
      <c r="H801" s="6">
        <f t="shared" si="113"/>
        <v>1908.0029999999997</v>
      </c>
      <c r="I801" s="6">
        <f t="shared" si="114"/>
        <v>920.1550000000002</v>
      </c>
      <c r="J801" s="6">
        <f>VLOOKUP(A801,PG_Reverse_Settled__1[#All],103,0)</f>
        <v>197.06</v>
      </c>
      <c r="K801" s="6">
        <f t="shared" si="116"/>
        <v>2702.8849999999998</v>
      </c>
      <c r="L801" s="7">
        <v>-269.03999999999996</v>
      </c>
      <c r="M801" s="6" t="s">
        <v>1479</v>
      </c>
      <c r="N801" s="6" t="str">
        <f>VLOOKUP(A801,Return!A:L,12,0)</f>
        <v>Product was dirty and had stains</v>
      </c>
      <c r="O801" s="39">
        <v>45943.449305555558</v>
      </c>
    </row>
    <row r="802" spans="1:15" x14ac:dyDescent="0.3">
      <c r="A802" s="6">
        <v>8751954264</v>
      </c>
      <c r="B802" s="6">
        <f>VLOOKUP(A802,PG_FORWARD_SETTLED__1[[order_id]:[Customer_Paid]],107,0)</f>
        <v>3743</v>
      </c>
      <c r="C802" s="6">
        <f>VLOOKUP(A802,PG_FORWARD_SETTLED__1[[order_id]:[Commission]],108,0)</f>
        <v>927.51499999999999</v>
      </c>
      <c r="D802" s="6">
        <f>VLOOKUP(A802,PG_FORWARD_SETTLED__1[[#All],[order_id]:[Tax_On_Commission]],109,0)</f>
        <v>19.032</v>
      </c>
      <c r="E802" s="6">
        <f>VLOOKUP(A802,PG_FORWARD_SETTLED__1[#All],110,0)</f>
        <v>71.98</v>
      </c>
      <c r="F802" s="6">
        <f>VLOOKUP(A802,PG_FORWARD_SETTLED__1[#All],111,0)</f>
        <v>586.83000000000004</v>
      </c>
      <c r="G802" s="6">
        <f>VLOOKUP(A802,PG_FORWARD_SETTLED__1[#All],112,0)</f>
        <v>2724.473</v>
      </c>
      <c r="H802" s="6">
        <f t="shared" si="113"/>
        <v>2137.643</v>
      </c>
      <c r="I802" s="6">
        <f t="shared" si="114"/>
        <v>1018.527</v>
      </c>
      <c r="J802" s="6">
        <f>VLOOKUP(A802,PG_Reverse_Settled__1[#All],103,0)</f>
        <v>197.06</v>
      </c>
      <c r="K802" s="6">
        <f t="shared" si="116"/>
        <v>2993.5129999999999</v>
      </c>
      <c r="L802" s="7">
        <v>-269.03999999999996</v>
      </c>
      <c r="M802" s="6" t="s">
        <v>1479</v>
      </c>
      <c r="N802" s="6" t="str">
        <f>VLOOKUP(A802,Return!A:L,12,0)</f>
        <v>Size too big</v>
      </c>
      <c r="O802" s="39">
        <v>45943.449305555558</v>
      </c>
    </row>
    <row r="803" spans="1:15" x14ac:dyDescent="0.3">
      <c r="A803" s="6">
        <v>8752228071</v>
      </c>
      <c r="B803" s="6">
        <f>VLOOKUP(A803,PG_FORWARD_SETTLED__1[[order_id]:[Customer_Paid]],107,0)</f>
        <v>3154</v>
      </c>
      <c r="C803" s="6">
        <f>VLOOKUP(A803,PG_FORWARD_SETTLED__1[[order_id]:[Commission]],108,0)</f>
        <v>669.91</v>
      </c>
      <c r="D803" s="6">
        <f>VLOOKUP(A803,PG_FORWARD_SETTLED__1[[#All],[order_id]:[Tax_On_Commission]],109,0)</f>
        <v>16.036999999999999</v>
      </c>
      <c r="E803" s="6">
        <f>VLOOKUP(A803,PG_FORWARD_SETTLED__1[#All],110,0)</f>
        <v>71.98</v>
      </c>
      <c r="F803" s="6">
        <f>VLOOKUP(A803,PG_FORWARD_SETTLED__1[#All],111,0)</f>
        <v>494.48399999999998</v>
      </c>
      <c r="G803" s="6">
        <f>VLOOKUP(A803,PG_FORWARD_SETTLED__1[#All],112,0)</f>
        <v>2396.0730000000003</v>
      </c>
      <c r="H803" s="6">
        <f t="shared" si="113"/>
        <v>1901.5890000000004</v>
      </c>
      <c r="I803" s="6">
        <f t="shared" si="114"/>
        <v>757.92699999999968</v>
      </c>
      <c r="J803" s="5">
        <v>0</v>
      </c>
      <c r="K803" s="6" t="s">
        <v>1480</v>
      </c>
      <c r="L803" s="8">
        <v>2396.0730000000003</v>
      </c>
      <c r="M803" s="6" t="s">
        <v>1478</v>
      </c>
      <c r="N803" s="6"/>
      <c r="O803" s="39">
        <v>45943.449305555558</v>
      </c>
    </row>
    <row r="804" spans="1:15" x14ac:dyDescent="0.3">
      <c r="A804" s="6">
        <v>8759075961</v>
      </c>
      <c r="B804" s="6">
        <f>VLOOKUP(A804,PG_FORWARD_SETTLED__1[[order_id]:[Customer_Paid]],107,0)</f>
        <v>3032</v>
      </c>
      <c r="C804" s="6">
        <f>VLOOKUP(A804,PG_FORWARD_SETTLED__1[[order_id]:[Commission]],108,0)</f>
        <v>643.99699999999996</v>
      </c>
      <c r="D804" s="6">
        <f>VLOOKUP(A804,PG_FORWARD_SETTLED__1[[#All],[order_id]:[Tax_On_Commission]],109,0)</f>
        <v>15.416</v>
      </c>
      <c r="E804" s="6">
        <f>VLOOKUP(A804,PG_FORWARD_SETTLED__1[#All],110,0)</f>
        <v>76.7</v>
      </c>
      <c r="F804" s="6">
        <f>VLOOKUP(A804,PG_FORWARD_SETTLED__1[#All],111,0)</f>
        <v>475.35699999999997</v>
      </c>
      <c r="G804" s="6">
        <f>VLOOKUP(A804,PG_FORWARD_SETTLED__1[#All],112,0)</f>
        <v>2295.8870000000002</v>
      </c>
      <c r="H804" s="6">
        <f t="shared" si="113"/>
        <v>1820.5300000000002</v>
      </c>
      <c r="I804" s="6">
        <f t="shared" si="114"/>
        <v>736.11299999999983</v>
      </c>
      <c r="J804" s="5">
        <v>0</v>
      </c>
      <c r="K804" s="6" t="s">
        <v>1480</v>
      </c>
      <c r="L804" s="8">
        <v>2295.8870000000002</v>
      </c>
      <c r="M804" s="6" t="s">
        <v>1478</v>
      </c>
      <c r="N804" s="6"/>
      <c r="O804" s="39">
        <v>45946.780555555553</v>
      </c>
    </row>
    <row r="805" spans="1:15" x14ac:dyDescent="0.3">
      <c r="A805" s="6">
        <v>8755186046</v>
      </c>
      <c r="B805" s="6">
        <f>VLOOKUP(A805,PG_FORWARD_SETTLED__1[[order_id]:[Customer_Paid]],107,0)</f>
        <v>3194</v>
      </c>
      <c r="C805" s="6">
        <f>VLOOKUP(A805,PG_FORWARD_SETTLED__1[[order_id]:[Commission]],108,0)</f>
        <v>791.47299999999996</v>
      </c>
      <c r="D805" s="6">
        <f>VLOOKUP(A805,PG_FORWARD_SETTLED__1[[#All],[order_id]:[Tax_On_Commission]],109,0)</f>
        <v>16.241</v>
      </c>
      <c r="E805" s="6">
        <f>VLOOKUP(A805,PG_FORWARD_SETTLED__1[#All],110,0)</f>
        <v>71.98</v>
      </c>
      <c r="F805" s="6">
        <f>VLOOKUP(A805,PG_FORWARD_SETTLED__1[#All],111,0)</f>
        <v>500.75400000000002</v>
      </c>
      <c r="G805" s="6">
        <f>VLOOKUP(A805,PG_FORWARD_SETTLED__1[#All],112,0)</f>
        <v>2314.306</v>
      </c>
      <c r="H805" s="6">
        <f t="shared" si="113"/>
        <v>1813.5520000000001</v>
      </c>
      <c r="I805" s="6">
        <f t="shared" si="114"/>
        <v>879.69399999999996</v>
      </c>
      <c r="J805" s="6">
        <f>VLOOKUP(A805,PG_Reverse_Settled__1[#All],103,0)</f>
        <v>132.16</v>
      </c>
      <c r="K805" s="6">
        <f>G805+E805+J805</f>
        <v>2518.4459999999999</v>
      </c>
      <c r="L805" s="7">
        <v>-204.13999999999987</v>
      </c>
      <c r="M805" s="6" t="s">
        <v>1479</v>
      </c>
      <c r="N805" s="6" t="str">
        <f>VLOOKUP(A805,Return!A:L,12,0)</f>
        <v>-</v>
      </c>
      <c r="O805" s="39">
        <v>45944.813194444447</v>
      </c>
    </row>
    <row r="806" spans="1:15" x14ac:dyDescent="0.3">
      <c r="A806" s="6">
        <v>8754182097</v>
      </c>
      <c r="B806" s="6">
        <f>VLOOKUP(A806,PG_FORWARD_SETTLED__1[[order_id]:[Customer_Paid]],107,0)</f>
        <v>3394</v>
      </c>
      <c r="C806" s="6">
        <f>VLOOKUP(A806,PG_FORWARD_SETTLED__1[[order_id]:[Commission]],108,0)</f>
        <v>841.03300000000002</v>
      </c>
      <c r="D806" s="6">
        <f>VLOOKUP(A806,PG_FORWARD_SETTLED__1[[#All],[order_id]:[Tax_On_Commission]],109,0)</f>
        <v>17.257000000000001</v>
      </c>
      <c r="E806" s="6">
        <f>VLOOKUP(A806,PG_FORWARD_SETTLED__1[#All],110,0)</f>
        <v>71.98</v>
      </c>
      <c r="F806" s="6">
        <f>VLOOKUP(A806,PG_FORWARD_SETTLED__1[#All],111,0)</f>
        <v>532.11099999999999</v>
      </c>
      <c r="G806" s="6">
        <f>VLOOKUP(A806,PG_FORWARD_SETTLED__1[#All],112,0)</f>
        <v>2463.73</v>
      </c>
      <c r="H806" s="6">
        <f t="shared" si="113"/>
        <v>1931.6190000000001</v>
      </c>
      <c r="I806" s="6">
        <f t="shared" si="114"/>
        <v>930.27</v>
      </c>
      <c r="J806" s="5">
        <v>0</v>
      </c>
      <c r="K806" s="6" t="s">
        <v>1480</v>
      </c>
      <c r="L806" s="8">
        <v>2463.73</v>
      </c>
      <c r="M806" s="6" t="s">
        <v>1478</v>
      </c>
      <c r="N806" s="6"/>
      <c r="O806" s="39">
        <v>45944.447916666664</v>
      </c>
    </row>
    <row r="807" spans="1:15" x14ac:dyDescent="0.3">
      <c r="A807" s="6">
        <v>8764758358</v>
      </c>
      <c r="B807" s="6">
        <f>VLOOKUP(A807,PG_FORWARD_SETTLED__1[[order_id]:[Customer_Paid]],107,0)</f>
        <v>2150</v>
      </c>
      <c r="C807" s="6">
        <f>VLOOKUP(A807,PG_FORWARD_SETTLED__1[[order_id]:[Commission]],108,0)</f>
        <v>684.99</v>
      </c>
      <c r="D807" s="6">
        <f>VLOOKUP(A807,PG_FORWARD_SETTLED__1[[#All],[order_id]:[Tax_On_Commission]],109,0)</f>
        <v>12.286</v>
      </c>
      <c r="E807" s="6">
        <f>VLOOKUP(A807,PG_FORWARD_SETTLED__1[#All],110,0)</f>
        <v>71.98</v>
      </c>
      <c r="F807" s="6">
        <f>VLOOKUP(A807,PG_FORWARD_SETTLED__1[#All],111,0)</f>
        <v>112.61799999999999</v>
      </c>
      <c r="G807" s="6">
        <f>VLOOKUP(A807,PG_FORWARD_SETTLED__1[#All],112,0)</f>
        <v>1380.7439999999999</v>
      </c>
      <c r="H807" s="6">
        <f t="shared" si="113"/>
        <v>1268.126</v>
      </c>
      <c r="I807" s="6">
        <f t="shared" si="114"/>
        <v>769.25600000000009</v>
      </c>
      <c r="J807" s="5">
        <v>0</v>
      </c>
      <c r="K807" s="6" t="s">
        <v>1480</v>
      </c>
      <c r="L807" s="8">
        <v>1380.7439999999999</v>
      </c>
      <c r="M807" s="6" t="s">
        <v>1478</v>
      </c>
      <c r="N807" s="6"/>
      <c r="O807" s="39">
        <v>45953.529861111114</v>
      </c>
    </row>
    <row r="808" spans="1:15" x14ac:dyDescent="0.3">
      <c r="A808" s="6">
        <v>8766875924</v>
      </c>
      <c r="B808" s="6">
        <f>VLOOKUP(A808,PG_FORWARD_SETTLED__1[[order_id]:[Customer_Paid]],107,0)</f>
        <v>2596</v>
      </c>
      <c r="C808" s="6">
        <f>VLOOKUP(A808,PG_FORWARD_SETTLED__1[[order_id]:[Commission]],108,0)</f>
        <v>673.92200000000003</v>
      </c>
      <c r="D808" s="6">
        <f>VLOOKUP(A808,PG_FORWARD_SETTLED__1[[#All],[order_id]:[Tax_On_Commission]],109,0)</f>
        <v>14.834</v>
      </c>
      <c r="E808" s="6">
        <f>VLOOKUP(A808,PG_FORWARD_SETTLED__1[#All],110,0)</f>
        <v>71.98</v>
      </c>
      <c r="F808" s="6">
        <f>VLOOKUP(A808,PG_FORWARD_SETTLED__1[#All],111,0)</f>
        <v>135.982</v>
      </c>
      <c r="G808" s="6">
        <f>VLOOKUP(A808,PG_FORWARD_SETTLED__1[#All],112,0)</f>
        <v>1835.2639999999999</v>
      </c>
      <c r="H808" s="6">
        <f t="shared" si="113"/>
        <v>1699.2819999999999</v>
      </c>
      <c r="I808" s="6">
        <f t="shared" si="114"/>
        <v>760.7360000000001</v>
      </c>
      <c r="J808" s="5">
        <v>0</v>
      </c>
      <c r="K808" s="6" t="s">
        <v>1480</v>
      </c>
      <c r="L808" s="8">
        <v>1835.2639999999999</v>
      </c>
      <c r="M808" s="6" t="s">
        <v>1478</v>
      </c>
      <c r="N808" s="6"/>
      <c r="O808" s="39">
        <v>45953.529861111114</v>
      </c>
    </row>
    <row r="809" spans="1:15" x14ac:dyDescent="0.3">
      <c r="A809" s="6">
        <v>8767521864</v>
      </c>
      <c r="B809" s="6">
        <f>VLOOKUP(A809,PG_FORWARD_SETTLED__1[[order_id]:[Customer_Paid]],107,0)</f>
        <v>3194</v>
      </c>
      <c r="C809" s="6">
        <f>VLOOKUP(A809,PG_FORWARD_SETTLED__1[[order_id]:[Commission]],108,0)</f>
        <v>791.47299999999996</v>
      </c>
      <c r="D809" s="6">
        <f>VLOOKUP(A809,PG_FORWARD_SETTLED__1[[#All],[order_id]:[Tax_On_Commission]],109,0)</f>
        <v>16.241</v>
      </c>
      <c r="E809" s="6">
        <f>VLOOKUP(A809,PG_FORWARD_SETTLED__1[#All],110,0)</f>
        <v>71.98</v>
      </c>
      <c r="F809" s="6">
        <f>VLOOKUP(A809,PG_FORWARD_SETTLED__1[#All],111,0)</f>
        <v>500.75400000000002</v>
      </c>
      <c r="G809" s="6">
        <f>VLOOKUP(A809,PG_FORWARD_SETTLED__1[#All],112,0)</f>
        <v>2314.306</v>
      </c>
      <c r="H809" s="6">
        <f t="shared" si="113"/>
        <v>1813.5520000000001</v>
      </c>
      <c r="I809" s="6">
        <f t="shared" si="114"/>
        <v>879.69399999999996</v>
      </c>
      <c r="J809" s="5">
        <v>0</v>
      </c>
      <c r="K809" s="6" t="s">
        <v>1480</v>
      </c>
      <c r="L809" s="8">
        <v>2314.306</v>
      </c>
      <c r="M809" s="6" t="s">
        <v>1478</v>
      </c>
      <c r="N809" s="6"/>
      <c r="O809" s="39">
        <v>45953.529861111114</v>
      </c>
    </row>
    <row r="810" spans="1:15" x14ac:dyDescent="0.3">
      <c r="A810" s="6">
        <v>8767995936</v>
      </c>
      <c r="B810" s="6">
        <f>VLOOKUP(A810,PG_FORWARD_SETTLED__1[[order_id]:[Customer_Paid]],107,0)</f>
        <v>2886</v>
      </c>
      <c r="C810" s="6">
        <f>VLOOKUP(A810,PG_FORWARD_SETTLED__1[[order_id]:[Commission]],108,0)</f>
        <v>612.98599999999999</v>
      </c>
      <c r="D810" s="6">
        <f>VLOOKUP(A810,PG_FORWARD_SETTLED__1[[#All],[order_id]:[Tax_On_Commission]],109,0)</f>
        <v>14.674999999999999</v>
      </c>
      <c r="E810" s="6">
        <f>VLOOKUP(A810,PG_FORWARD_SETTLED__1[#All],110,0)</f>
        <v>71.98</v>
      </c>
      <c r="F810" s="6">
        <f>VLOOKUP(A810,PG_FORWARD_SETTLED__1[#All],111,0)</f>
        <v>452.46899999999999</v>
      </c>
      <c r="G810" s="6">
        <f>VLOOKUP(A810,PG_FORWARD_SETTLED__1[#All],112,0)</f>
        <v>2186.3589999999999</v>
      </c>
      <c r="H810" s="6">
        <f t="shared" si="113"/>
        <v>1733.8899999999999</v>
      </c>
      <c r="I810" s="6">
        <f t="shared" si="114"/>
        <v>699.64100000000008</v>
      </c>
      <c r="J810" s="6">
        <f>VLOOKUP(A810,PG_Reverse_Settled__1[#All],103,0)</f>
        <v>132.16</v>
      </c>
      <c r="K810" s="6">
        <f>G810+E810+J810</f>
        <v>2390.4989999999998</v>
      </c>
      <c r="L810" s="7">
        <v>-204.13999999999987</v>
      </c>
      <c r="M810" s="6" t="s">
        <v>1479</v>
      </c>
      <c r="N810" s="6" t="str">
        <f>VLOOKUP(A810,Return!A:L,12,0)</f>
        <v>-</v>
      </c>
      <c r="O810" s="39">
        <v>45954.439583333333</v>
      </c>
    </row>
    <row r="811" spans="1:15" x14ac:dyDescent="0.3">
      <c r="A811" s="6">
        <v>8750409719</v>
      </c>
      <c r="B811" s="6">
        <f>VLOOKUP(A811,PG_FORWARD_SETTLED__1[[order_id]:[Customer_Paid]],107,0)</f>
        <v>3594</v>
      </c>
      <c r="C811" s="6">
        <f>VLOOKUP(A811,PG_FORWARD_SETTLED__1[[order_id]:[Commission]],108,0)</f>
        <v>933.00199999999995</v>
      </c>
      <c r="D811" s="6">
        <f>VLOOKUP(A811,PG_FORWARD_SETTLED__1[[#All],[order_id]:[Tax_On_Commission]],109,0)</f>
        <v>18.274999999999999</v>
      </c>
      <c r="E811" s="6">
        <f>VLOOKUP(A811,PG_FORWARD_SETTLED__1[#All],110,0)</f>
        <v>71.98</v>
      </c>
      <c r="F811" s="6">
        <f>VLOOKUP(A811,PG_FORWARD_SETTLED__1[#All],111,0)</f>
        <v>563.46900000000005</v>
      </c>
      <c r="G811" s="6">
        <f>VLOOKUP(A811,PG_FORWARD_SETTLED__1[#All],112,0)</f>
        <v>2570.7429999999999</v>
      </c>
      <c r="H811" s="6">
        <f t="shared" si="113"/>
        <v>2007.2739999999999</v>
      </c>
      <c r="I811" s="6">
        <f t="shared" si="114"/>
        <v>1023.2570000000001</v>
      </c>
      <c r="J811" s="5">
        <v>0</v>
      </c>
      <c r="K811" s="6" t="s">
        <v>1480</v>
      </c>
      <c r="L811" s="8">
        <v>2570.7429999999999</v>
      </c>
      <c r="M811" s="6" t="s">
        <v>1478</v>
      </c>
      <c r="N811" s="6"/>
      <c r="O811" s="39">
        <v>45942.659722222219</v>
      </c>
    </row>
    <row r="812" spans="1:15" x14ac:dyDescent="0.3">
      <c r="A812" s="6">
        <v>8771744473</v>
      </c>
      <c r="B812" s="6">
        <f>VLOOKUP(A812,PG_FORWARD_SETTLED__1[[order_id]:[Customer_Paid]],107,0)</f>
        <v>3143</v>
      </c>
      <c r="C812" s="6">
        <f>VLOOKUP(A812,PG_FORWARD_SETTLED__1[[order_id]:[Commission]],108,0)</f>
        <v>667.57299999999998</v>
      </c>
      <c r="D812" s="6">
        <f>VLOOKUP(A812,PG_FORWARD_SETTLED__1[[#All],[order_id]:[Tax_On_Commission]],109,0)</f>
        <v>15.981999999999999</v>
      </c>
      <c r="E812" s="6">
        <f>VLOOKUP(A812,PG_FORWARD_SETTLED__1[#All],110,0)</f>
        <v>71.98</v>
      </c>
      <c r="F812" s="6">
        <f>VLOOKUP(A812,PG_FORWARD_SETTLED__1[#All],111,0)</f>
        <v>492.75799999999998</v>
      </c>
      <c r="G812" s="6">
        <f>VLOOKUP(A812,PG_FORWARD_SETTLED__1[#All],112,0)</f>
        <v>2387.4650000000001</v>
      </c>
      <c r="H812" s="6">
        <f t="shared" si="113"/>
        <v>1894.7070000000001</v>
      </c>
      <c r="I812" s="6">
        <f t="shared" si="114"/>
        <v>755.53499999999985</v>
      </c>
      <c r="J812" s="5">
        <v>0</v>
      </c>
      <c r="K812" s="6" t="s">
        <v>1480</v>
      </c>
      <c r="L812" s="8">
        <v>2387.4650000000001</v>
      </c>
      <c r="M812" s="6" t="s">
        <v>1478</v>
      </c>
      <c r="N812" s="6"/>
      <c r="O812" s="39">
        <v>45957.479166666664</v>
      </c>
    </row>
    <row r="813" spans="1:15" x14ac:dyDescent="0.3">
      <c r="A813" s="6">
        <v>8773170123</v>
      </c>
      <c r="B813" s="6">
        <f>VLOOKUP(A813,PG_FORWARD_SETTLED__1[[order_id]:[Customer_Paid]],107,0)</f>
        <v>4069</v>
      </c>
      <c r="C813" s="6">
        <f>VLOOKUP(A813,PG_FORWARD_SETTLED__1[[order_id]:[Commission]],108,0)</f>
        <v>1008.298</v>
      </c>
      <c r="D813" s="6">
        <f>VLOOKUP(A813,PG_FORWARD_SETTLED__1[[#All],[order_id]:[Tax_On_Commission]],109,0)</f>
        <v>20.69</v>
      </c>
      <c r="E813" s="6">
        <f>VLOOKUP(A813,PG_FORWARD_SETTLED__1[#All],110,0)</f>
        <v>71.98</v>
      </c>
      <c r="F813" s="6">
        <f>VLOOKUP(A813,PG_FORWARD_SETTLED__1[#All],111,0)</f>
        <v>637.94200000000001</v>
      </c>
      <c r="G813" s="6">
        <f>VLOOKUP(A813,PG_FORWARD_SETTLED__1[#All],112,0)</f>
        <v>2968.0320000000002</v>
      </c>
      <c r="H813" s="6">
        <f t="shared" si="113"/>
        <v>2330.09</v>
      </c>
      <c r="I813" s="6">
        <f t="shared" si="114"/>
        <v>1100.9679999999998</v>
      </c>
      <c r="J813" s="5">
        <v>0</v>
      </c>
      <c r="K813" s="6" t="s">
        <v>1480</v>
      </c>
      <c r="L813" s="8">
        <v>2968.0320000000002</v>
      </c>
      <c r="M813" s="6" t="s">
        <v>1478</v>
      </c>
      <c r="N813" s="6"/>
      <c r="O813" s="39">
        <v>45957.759027777778</v>
      </c>
    </row>
    <row r="814" spans="1:15" x14ac:dyDescent="0.3">
      <c r="A814" s="6">
        <v>8759905163</v>
      </c>
      <c r="B814" s="6">
        <f>VLOOKUP(A814,PG_FORWARD_SETTLED__1[[order_id]:[Customer_Paid]],107,0)</f>
        <v>3194</v>
      </c>
      <c r="C814" s="6">
        <f>VLOOKUP(A814,PG_FORWARD_SETTLED__1[[order_id]:[Commission]],108,0)</f>
        <v>791.47299999999996</v>
      </c>
      <c r="D814" s="6">
        <f>VLOOKUP(A814,PG_FORWARD_SETTLED__1[[#All],[order_id]:[Tax_On_Commission]],109,0)</f>
        <v>16.241</v>
      </c>
      <c r="E814" s="6">
        <f>VLOOKUP(A814,PG_FORWARD_SETTLED__1[#All],110,0)</f>
        <v>76.7</v>
      </c>
      <c r="F814" s="6">
        <f>VLOOKUP(A814,PG_FORWARD_SETTLED__1[#All],111,0)</f>
        <v>500.75400000000002</v>
      </c>
      <c r="G814" s="6">
        <f>VLOOKUP(A814,PG_FORWARD_SETTLED__1[#All],112,0)</f>
        <v>2309.5860000000002</v>
      </c>
      <c r="H814" s="6">
        <f t="shared" si="113"/>
        <v>1808.8320000000003</v>
      </c>
      <c r="I814" s="6">
        <f t="shared" si="114"/>
        <v>884.41399999999976</v>
      </c>
      <c r="J814" s="5">
        <v>0</v>
      </c>
      <c r="K814" s="6" t="s">
        <v>1480</v>
      </c>
      <c r="L814" s="8">
        <v>2309.5860000000002</v>
      </c>
      <c r="M814" s="6" t="s">
        <v>1478</v>
      </c>
      <c r="N814" s="6"/>
      <c r="O814" s="39">
        <v>45947.457638888889</v>
      </c>
    </row>
    <row r="815" spans="1:15" x14ac:dyDescent="0.3">
      <c r="A815" s="6">
        <v>8743741711</v>
      </c>
      <c r="B815" s="6">
        <f>VLOOKUP(A815,PG_FORWARD_SETTLED__1[[order_id]:[Customer_Paid]],107,0)</f>
        <v>3354</v>
      </c>
      <c r="C815" s="6">
        <f>VLOOKUP(A815,PG_FORWARD_SETTLED__1[[order_id]:[Commission]],108,0)</f>
        <v>831.12099999999998</v>
      </c>
      <c r="D815" s="6">
        <f>VLOOKUP(A815,PG_FORWARD_SETTLED__1[[#All],[order_id]:[Tax_On_Commission]],109,0)</f>
        <v>17.053999999999998</v>
      </c>
      <c r="E815" s="6">
        <f>VLOOKUP(A815,PG_FORWARD_SETTLED__1[#All],110,0)</f>
        <v>71.98</v>
      </c>
      <c r="F815" s="6">
        <f>VLOOKUP(A815,PG_FORWARD_SETTLED__1[#All],111,0)</f>
        <v>525.84199999999998</v>
      </c>
      <c r="G815" s="6">
        <f>VLOOKUP(A815,PG_FORWARD_SETTLED__1[#All],112,0)</f>
        <v>2433.8449999999998</v>
      </c>
      <c r="H815" s="6">
        <f t="shared" si="113"/>
        <v>1908.0029999999997</v>
      </c>
      <c r="I815" s="6">
        <f t="shared" si="114"/>
        <v>920.1550000000002</v>
      </c>
      <c r="J815" s="5">
        <v>0</v>
      </c>
      <c r="K815" s="6" t="s">
        <v>1480</v>
      </c>
      <c r="L815" s="8">
        <v>2433.8449999999998</v>
      </c>
      <c r="M815" s="6" t="s">
        <v>1478</v>
      </c>
      <c r="N815" s="6"/>
      <c r="O815" s="39">
        <v>45939.448611111111</v>
      </c>
    </row>
    <row r="816" spans="1:15" x14ac:dyDescent="0.3">
      <c r="A816" s="6">
        <v>8762443758</v>
      </c>
      <c r="B816" s="6">
        <f>VLOOKUP(A816,PG_FORWARD_SETTLED__1[[order_id]:[Customer_Paid]],107,0)</f>
        <v>2886</v>
      </c>
      <c r="C816" s="6">
        <f>VLOOKUP(A816,PG_FORWARD_SETTLED__1[[order_id]:[Commission]],108,0)</f>
        <v>612.98599999999999</v>
      </c>
      <c r="D816" s="6">
        <f>VLOOKUP(A816,PG_FORWARD_SETTLED__1[[#All],[order_id]:[Tax_On_Commission]],109,0)</f>
        <v>14.674999999999999</v>
      </c>
      <c r="E816" s="6">
        <f>VLOOKUP(A816,PG_FORWARD_SETTLED__1[#All],110,0)</f>
        <v>76.7</v>
      </c>
      <c r="F816" s="6">
        <f>VLOOKUP(A816,PG_FORWARD_SETTLED__1[#All],111,0)</f>
        <v>452.46899999999999</v>
      </c>
      <c r="G816" s="6">
        <f>VLOOKUP(A816,PG_FORWARD_SETTLED__1[#All],112,0)</f>
        <v>2181.6390000000001</v>
      </c>
      <c r="H816" s="6">
        <f t="shared" si="113"/>
        <v>1729.17</v>
      </c>
      <c r="I816" s="6">
        <f t="shared" si="114"/>
        <v>704.36099999999988</v>
      </c>
      <c r="J816" s="6">
        <f>VLOOKUP(A816,PG_Reverse_Settled__1[#All],103,0)</f>
        <v>197.06</v>
      </c>
      <c r="K816" s="6">
        <f t="shared" ref="K816:K818" si="117">G816+E816+J816</f>
        <v>2455.3989999999999</v>
      </c>
      <c r="L816" s="7">
        <v>-273.75999999999976</v>
      </c>
      <c r="M816" s="6" t="s">
        <v>1479</v>
      </c>
      <c r="N816" s="6" t="str">
        <f>VLOOKUP(A816,Return!A:L,12,0)</f>
        <v>-</v>
      </c>
      <c r="O816" s="39">
        <v>45949.477777777778</v>
      </c>
    </row>
    <row r="817" spans="1:15" x14ac:dyDescent="0.3">
      <c r="A817" s="6">
        <v>8766346356</v>
      </c>
      <c r="B817" s="6">
        <f>VLOOKUP(A817,PG_FORWARD_SETTLED__1[[order_id]:[Customer_Paid]],107,0)</f>
        <v>3194</v>
      </c>
      <c r="C817" s="6">
        <f>VLOOKUP(A817,PG_FORWARD_SETTLED__1[[order_id]:[Commission]],108,0)</f>
        <v>791.47299999999996</v>
      </c>
      <c r="D817" s="6">
        <f>VLOOKUP(A817,PG_FORWARD_SETTLED__1[[#All],[order_id]:[Tax_On_Commission]],109,0)</f>
        <v>16.241</v>
      </c>
      <c r="E817" s="6">
        <f>VLOOKUP(A817,PG_FORWARD_SETTLED__1[#All],110,0)</f>
        <v>71.98</v>
      </c>
      <c r="F817" s="6">
        <f>VLOOKUP(A817,PG_FORWARD_SETTLED__1[#All],111,0)</f>
        <v>500.75400000000002</v>
      </c>
      <c r="G817" s="6">
        <f>VLOOKUP(A817,PG_FORWARD_SETTLED__1[#All],112,0)</f>
        <v>2314.306</v>
      </c>
      <c r="H817" s="6">
        <f t="shared" si="113"/>
        <v>1813.5520000000001</v>
      </c>
      <c r="I817" s="6">
        <f t="shared" si="114"/>
        <v>879.69399999999996</v>
      </c>
      <c r="J817" s="6">
        <f>VLOOKUP(A817,PG_Reverse_Settled__1[#All],103,0)</f>
        <v>197.06</v>
      </c>
      <c r="K817" s="6">
        <f t="shared" si="117"/>
        <v>2583.346</v>
      </c>
      <c r="L817" s="7">
        <v>-269.03999999999996</v>
      </c>
      <c r="M817" s="6" t="s">
        <v>1479</v>
      </c>
      <c r="N817" s="6" t="str">
        <f>VLOOKUP(A817,Return!A:L,12,0)</f>
        <v>-</v>
      </c>
      <c r="O817" s="39">
        <v>45953.529861111114</v>
      </c>
    </row>
    <row r="818" spans="1:15" x14ac:dyDescent="0.3">
      <c r="A818" s="6">
        <v>8759024209</v>
      </c>
      <c r="B818" s="6">
        <f>VLOOKUP(A818,PG_FORWARD_SETTLED__1[[order_id]:[Customer_Paid]],107,0)</f>
        <v>3102</v>
      </c>
      <c r="C818" s="6">
        <f>VLOOKUP(A818,PG_FORWARD_SETTLED__1[[order_id]:[Commission]],108,0)</f>
        <v>988.29700000000003</v>
      </c>
      <c r="D818" s="6">
        <f>VLOOKUP(A818,PG_FORWARD_SETTLED__1[[#All],[order_id]:[Tax_On_Commission]],109,0)</f>
        <v>15.773</v>
      </c>
      <c r="E818" s="6">
        <f>VLOOKUP(A818,PG_FORWARD_SETTLED__1[#All],110,0)</f>
        <v>76.7</v>
      </c>
      <c r="F818" s="6">
        <f>VLOOKUP(A818,PG_FORWARD_SETTLED__1[#All],111,0)</f>
        <v>486.334</v>
      </c>
      <c r="G818" s="6">
        <f>VLOOKUP(A818,PG_FORWARD_SETTLED__1[#All],112,0)</f>
        <v>2021.2299999999998</v>
      </c>
      <c r="H818" s="6">
        <f t="shared" si="113"/>
        <v>1534.8959999999997</v>
      </c>
      <c r="I818" s="6">
        <f t="shared" si="114"/>
        <v>1080.7700000000002</v>
      </c>
      <c r="J818" s="6">
        <f>VLOOKUP(A818,PG_Reverse_Settled__1[#All],103,0)</f>
        <v>132.16</v>
      </c>
      <c r="K818" s="6">
        <f t="shared" si="117"/>
        <v>2230.0899999999997</v>
      </c>
      <c r="L818" s="7">
        <v>-208.8599999999999</v>
      </c>
      <c r="M818" s="6" t="s">
        <v>1479</v>
      </c>
      <c r="N818" s="6" t="str">
        <f>VLOOKUP(A818,Return!A:L,12,0)</f>
        <v>-</v>
      </c>
      <c r="O818" s="39">
        <v>45946.780555555553</v>
      </c>
    </row>
    <row r="819" spans="1:15" x14ac:dyDescent="0.3">
      <c r="A819" s="6">
        <v>8764525262</v>
      </c>
      <c r="B819" s="6">
        <f>VLOOKUP(A819,PG_FORWARD_SETTLED__1[[order_id]:[Customer_Paid]],107,0)</f>
        <v>3564</v>
      </c>
      <c r="C819" s="6">
        <f>VLOOKUP(A819,PG_FORWARD_SETTLED__1[[order_id]:[Commission]],108,0)</f>
        <v>883.15899999999999</v>
      </c>
      <c r="D819" s="6">
        <f>VLOOKUP(A819,PG_FORWARD_SETTLED__1[[#All],[order_id]:[Tax_On_Commission]],109,0)</f>
        <v>18.122</v>
      </c>
      <c r="E819" s="6">
        <f>VLOOKUP(A819,PG_FORWARD_SETTLED__1[#All],110,0)</f>
        <v>71.98</v>
      </c>
      <c r="F819" s="6">
        <f>VLOOKUP(A819,PG_FORWARD_SETTLED__1[#All],111,0)</f>
        <v>558.76199999999994</v>
      </c>
      <c r="G819" s="6">
        <f>VLOOKUP(A819,PG_FORWARD_SETTLED__1[#All],112,0)</f>
        <v>2590.739</v>
      </c>
      <c r="H819" s="6">
        <f t="shared" si="113"/>
        <v>2031.9770000000001</v>
      </c>
      <c r="I819" s="6">
        <f t="shared" si="114"/>
        <v>973.26099999999997</v>
      </c>
      <c r="J819" s="5">
        <v>0</v>
      </c>
      <c r="K819" s="6" t="s">
        <v>1480</v>
      </c>
      <c r="L819" s="8">
        <v>2590.739</v>
      </c>
      <c r="M819" s="6" t="s">
        <v>1478</v>
      </c>
      <c r="N819" s="6"/>
      <c r="O819" s="39">
        <v>45953.529861111114</v>
      </c>
    </row>
    <row r="820" spans="1:15" x14ac:dyDescent="0.3">
      <c r="A820" s="6">
        <v>8771059152</v>
      </c>
      <c r="B820" s="6">
        <f>VLOOKUP(A820,PG_FORWARD_SETTLED__1[[order_id]:[Customer_Paid]],107,0)</f>
        <v>3174</v>
      </c>
      <c r="C820" s="6">
        <f>VLOOKUP(A820,PG_FORWARD_SETTLED__1[[order_id]:[Commission]],108,0)</f>
        <v>561.798</v>
      </c>
      <c r="D820" s="6">
        <f>VLOOKUP(A820,PG_FORWARD_SETTLED__1[[#All],[order_id]:[Tax_On_Commission]],109,0)</f>
        <v>16.138999999999999</v>
      </c>
      <c r="E820" s="6">
        <f>VLOOKUP(A820,PG_FORWARD_SETTLED__1[#All],110,0)</f>
        <v>71.98</v>
      </c>
      <c r="F820" s="6">
        <f>VLOOKUP(A820,PG_FORWARD_SETTLED__1[#All],111,0)</f>
        <v>497.62900000000002</v>
      </c>
      <c r="G820" s="6">
        <f>VLOOKUP(A820,PG_FORWARD_SETTLED__1[#All],112,0)</f>
        <v>2524.0830000000001</v>
      </c>
      <c r="H820" s="6">
        <f t="shared" si="113"/>
        <v>2026.4540000000002</v>
      </c>
      <c r="I820" s="6">
        <f t="shared" si="114"/>
        <v>649.91699999999992</v>
      </c>
      <c r="J820" s="5">
        <v>0</v>
      </c>
      <c r="K820" s="6" t="s">
        <v>1480</v>
      </c>
      <c r="L820" s="8">
        <v>2524.0830000000001</v>
      </c>
      <c r="M820" s="6" t="s">
        <v>1478</v>
      </c>
      <c r="N820" s="6"/>
      <c r="O820" s="39">
        <v>45957.479166666664</v>
      </c>
    </row>
    <row r="821" spans="1:15" x14ac:dyDescent="0.3">
      <c r="A821" s="6">
        <v>8767174947</v>
      </c>
      <c r="B821" s="6">
        <f>VLOOKUP(A821,PG_FORWARD_SETTLED__1[[order_id]:[Customer_Paid]],107,0)</f>
        <v>3502</v>
      </c>
      <c r="C821" s="6">
        <f>VLOOKUP(A821,PG_FORWARD_SETTLED__1[[order_id]:[Commission]],108,0)</f>
        <v>743.82500000000005</v>
      </c>
      <c r="D821" s="6">
        <f>VLOOKUP(A821,PG_FORWARD_SETTLED__1[[#All],[order_id]:[Tax_On_Commission]],109,0)</f>
        <v>17.807000000000002</v>
      </c>
      <c r="E821" s="6">
        <f>VLOOKUP(A821,PG_FORWARD_SETTLED__1[#All],110,0)</f>
        <v>71.98</v>
      </c>
      <c r="F821" s="6">
        <f>VLOOKUP(A821,PG_FORWARD_SETTLED__1[#All],111,0)</f>
        <v>549.0390000000001</v>
      </c>
      <c r="G821" s="6">
        <f>VLOOKUP(A821,PG_FORWARD_SETTLED__1[#All],112,0)</f>
        <v>2668.3880000000004</v>
      </c>
      <c r="H821" s="6">
        <f t="shared" si="113"/>
        <v>2119.3490000000002</v>
      </c>
      <c r="I821" s="6">
        <f t="shared" si="114"/>
        <v>833.61199999999963</v>
      </c>
      <c r="J821" s="5">
        <v>0</v>
      </c>
      <c r="K821" s="6" t="s">
        <v>1480</v>
      </c>
      <c r="L821" s="8">
        <v>2668.3880000000004</v>
      </c>
      <c r="M821" s="6" t="s">
        <v>1478</v>
      </c>
      <c r="N821" s="6"/>
      <c r="O821" s="39">
        <v>45953.529861111114</v>
      </c>
    </row>
    <row r="822" spans="1:15" x14ac:dyDescent="0.3">
      <c r="A822" s="6">
        <v>8768500187</v>
      </c>
      <c r="B822" s="6">
        <f>VLOOKUP(A822,PG_FORWARD_SETTLED__1[[order_id]:[Customer_Paid]],107,0)</f>
        <v>3194.01</v>
      </c>
      <c r="C822" s="6">
        <f>VLOOKUP(A822,PG_FORWARD_SETTLED__1[[order_id]:[Commission]],108,0)</f>
        <v>791.476</v>
      </c>
      <c r="D822" s="6">
        <f>VLOOKUP(A822,PG_FORWARD_SETTLED__1[[#All],[order_id]:[Tax_On_Commission]],109,0)</f>
        <v>16.241</v>
      </c>
      <c r="E822" s="6">
        <f>VLOOKUP(A822,PG_FORWARD_SETTLED__1[#All],110,0)</f>
        <v>71.98</v>
      </c>
      <c r="F822" s="6">
        <f>VLOOKUP(A822,PG_FORWARD_SETTLED__1[#All],111,0)</f>
        <v>500.75400000000002</v>
      </c>
      <c r="G822" s="6">
        <f>VLOOKUP(A822,PG_FORWARD_SETTLED__1[#All],112,0)</f>
        <v>2314.3130000000001</v>
      </c>
      <c r="H822" s="6">
        <f t="shared" si="113"/>
        <v>1813.5590000000002</v>
      </c>
      <c r="I822" s="6">
        <f t="shared" si="114"/>
        <v>879.69700000000012</v>
      </c>
      <c r="J822" s="5">
        <v>0</v>
      </c>
      <c r="K822" s="6" t="s">
        <v>1480</v>
      </c>
      <c r="L822" s="8">
        <v>2314.3130000000001</v>
      </c>
      <c r="M822" s="6" t="s">
        <v>1478</v>
      </c>
      <c r="N822" s="6"/>
      <c r="O822" s="39">
        <v>45954.439583333333</v>
      </c>
    </row>
    <row r="823" spans="1:15" x14ac:dyDescent="0.3">
      <c r="A823" s="6">
        <v>8751821152</v>
      </c>
      <c r="B823" s="6">
        <f>VLOOKUP(A823,PG_FORWARD_SETTLED__1[[order_id]:[Customer_Paid]],107,0)</f>
        <v>3369</v>
      </c>
      <c r="C823" s="6">
        <f>VLOOKUP(A823,PG_FORWARD_SETTLED__1[[order_id]:[Commission]],108,0)</f>
        <v>596.31299999999999</v>
      </c>
      <c r="D823" s="6">
        <f>VLOOKUP(A823,PG_FORWARD_SETTLED__1[[#All],[order_id]:[Tax_On_Commission]],109,0)</f>
        <v>17.13</v>
      </c>
      <c r="E823" s="6">
        <f>VLOOKUP(A823,PG_FORWARD_SETTLED__1[#All],110,0)</f>
        <v>71.98</v>
      </c>
      <c r="F823" s="6">
        <f>VLOOKUP(A823,PG_FORWARD_SETTLED__1[#All],111,0)</f>
        <v>528.18499999999995</v>
      </c>
      <c r="G823" s="6">
        <f>VLOOKUP(A823,PG_FORWARD_SETTLED__1[#All],112,0)</f>
        <v>2683.5769999999998</v>
      </c>
      <c r="H823" s="6">
        <f t="shared" si="113"/>
        <v>2155.3919999999998</v>
      </c>
      <c r="I823" s="6">
        <f t="shared" si="114"/>
        <v>685.42300000000023</v>
      </c>
      <c r="J823" s="5">
        <v>0</v>
      </c>
      <c r="K823" s="6" t="s">
        <v>1480</v>
      </c>
      <c r="L823" s="8">
        <v>2683.5769999999998</v>
      </c>
      <c r="M823" s="6" t="s">
        <v>1478</v>
      </c>
      <c r="N823" s="6"/>
      <c r="O823" s="39">
        <v>45943.449305555558</v>
      </c>
    </row>
    <row r="824" spans="1:15" x14ac:dyDescent="0.3">
      <c r="A824" s="6">
        <v>8757669479</v>
      </c>
      <c r="B824" s="6">
        <f>VLOOKUP(A824,PG_FORWARD_SETTLED__1[[order_id]:[Customer_Paid]],107,0)</f>
        <v>3000</v>
      </c>
      <c r="C824" s="6">
        <f>VLOOKUP(A824,PG_FORWARD_SETTLED__1[[order_id]:[Commission]],108,0)</f>
        <v>743.4</v>
      </c>
      <c r="D824" s="6">
        <f>VLOOKUP(A824,PG_FORWARD_SETTLED__1[[#All],[order_id]:[Tax_On_Commission]],109,0)</f>
        <v>15.254</v>
      </c>
      <c r="E824" s="6">
        <f>VLOOKUP(A824,PG_FORWARD_SETTLED__1[#All],110,0)</f>
        <v>76.7</v>
      </c>
      <c r="F824" s="6">
        <f>VLOOKUP(A824,PG_FORWARD_SETTLED__1[#All],111,0)</f>
        <v>470.34199999999998</v>
      </c>
      <c r="G824" s="6">
        <f>VLOOKUP(A824,PG_FORWARD_SETTLED__1[#All],112,0)</f>
        <v>2164.6460000000002</v>
      </c>
      <c r="H824" s="6">
        <f t="shared" si="113"/>
        <v>1694.3040000000001</v>
      </c>
      <c r="I824" s="6">
        <f t="shared" si="114"/>
        <v>835.35399999999981</v>
      </c>
      <c r="J824" s="5">
        <v>0</v>
      </c>
      <c r="K824" s="6" t="s">
        <v>1480</v>
      </c>
      <c r="L824" s="8">
        <v>2164.6460000000002</v>
      </c>
      <c r="M824" s="6" t="s">
        <v>1478</v>
      </c>
      <c r="N824" s="6"/>
      <c r="O824" s="39">
        <v>45946.456944444442</v>
      </c>
    </row>
    <row r="825" spans="1:15" x14ac:dyDescent="0.3">
      <c r="A825" s="6">
        <v>8766581645</v>
      </c>
      <c r="B825" s="6">
        <f>VLOOKUP(A825,PG_FORWARD_SETTLED__1[[order_id]:[Customer_Paid]],107,0)</f>
        <v>3394</v>
      </c>
      <c r="C825" s="6">
        <f>VLOOKUP(A825,PG_FORWARD_SETTLED__1[[order_id]:[Commission]],108,0)</f>
        <v>841.03300000000002</v>
      </c>
      <c r="D825" s="6">
        <f>VLOOKUP(A825,PG_FORWARD_SETTLED__1[[#All],[order_id]:[Tax_On_Commission]],109,0)</f>
        <v>17.257000000000001</v>
      </c>
      <c r="E825" s="6">
        <f>VLOOKUP(A825,PG_FORWARD_SETTLED__1[#All],110,0)</f>
        <v>71.98</v>
      </c>
      <c r="F825" s="6">
        <f>VLOOKUP(A825,PG_FORWARD_SETTLED__1[#All],111,0)</f>
        <v>532.11099999999999</v>
      </c>
      <c r="G825" s="6">
        <f>VLOOKUP(A825,PG_FORWARD_SETTLED__1[#All],112,0)</f>
        <v>2463.73</v>
      </c>
      <c r="H825" s="6">
        <f t="shared" si="113"/>
        <v>1931.6190000000001</v>
      </c>
      <c r="I825" s="6">
        <f t="shared" si="114"/>
        <v>930.27</v>
      </c>
      <c r="J825" s="5">
        <v>0</v>
      </c>
      <c r="K825" s="6" t="s">
        <v>1480</v>
      </c>
      <c r="L825" s="8">
        <v>2463.73</v>
      </c>
      <c r="M825" s="6" t="s">
        <v>1478</v>
      </c>
      <c r="N825" s="6"/>
      <c r="O825" s="39">
        <v>45953.529861111114</v>
      </c>
    </row>
    <row r="826" spans="1:15" x14ac:dyDescent="0.3">
      <c r="A826" s="6">
        <v>8768623578</v>
      </c>
      <c r="B826" s="6">
        <f>VLOOKUP(A826,PG_FORWARD_SETTLED__1[[order_id]:[Customer_Paid]],107,0)</f>
        <v>2731</v>
      </c>
      <c r="C826" s="6">
        <f>VLOOKUP(A826,PG_FORWARD_SETTLED__1[[order_id]:[Commission]],108,0)</f>
        <v>580.06399999999996</v>
      </c>
      <c r="D826" s="6">
        <f>VLOOKUP(A826,PG_FORWARD_SETTLED__1[[#All],[order_id]:[Tax_On_Commission]],109,0)</f>
        <v>13.885999999999999</v>
      </c>
      <c r="E826" s="6">
        <f>VLOOKUP(A826,PG_FORWARD_SETTLED__1[#All],110,0)</f>
        <v>71.98</v>
      </c>
      <c r="F826" s="6">
        <f>VLOOKUP(A826,PG_FORWARD_SETTLED__1[#All],111,0)</f>
        <v>428.16199999999998</v>
      </c>
      <c r="G826" s="6">
        <f>VLOOKUP(A826,PG_FORWARD_SETTLED__1[#All],112,0)</f>
        <v>2065.0700000000002</v>
      </c>
      <c r="H826" s="6">
        <f t="shared" si="113"/>
        <v>1636.9080000000001</v>
      </c>
      <c r="I826" s="6">
        <f t="shared" si="114"/>
        <v>665.92999999999984</v>
      </c>
      <c r="J826" s="5">
        <v>0</v>
      </c>
      <c r="K826" s="6" t="s">
        <v>1480</v>
      </c>
      <c r="L826" s="8">
        <v>2065.0700000000002</v>
      </c>
      <c r="M826" s="6" t="s">
        <v>1478</v>
      </c>
      <c r="N826" s="6"/>
      <c r="O826" s="39">
        <v>45954.44027777778</v>
      </c>
    </row>
    <row r="827" spans="1:15" x14ac:dyDescent="0.3">
      <c r="A827" s="6">
        <v>8654954892</v>
      </c>
      <c r="B827" s="6">
        <f>VLOOKUP(A827,PG_Reverse_Settled__1[[order_release_id]:[Customer_Paid]],97,0)</f>
        <v>1794</v>
      </c>
      <c r="C827" s="6">
        <f>VLOOKUP(A827,PG_Reverse_Settled__1[[#All],[order_release_id]:[Commission]],98,0)</f>
        <v>444.553</v>
      </c>
      <c r="D827" s="6">
        <f>VLOOKUP(A827,PG_Reverse_Settled__1[#All],99,0)</f>
        <v>9.6110000000000007</v>
      </c>
      <c r="E827" s="6">
        <f>VLOOKUP(A827,PG_Reverse_Settled__1[#All],100,0)</f>
        <v>53.1</v>
      </c>
      <c r="F827" s="6">
        <f>VLOOKUP(A827,PG_Reverse_Settled__1[#All],101,0)</f>
        <v>200.21899999999999</v>
      </c>
      <c r="G827" s="6">
        <f>VLOOKUP(A827,PG_Reverse_Settled__1[#All],102,0)</f>
        <v>1286.7360000000001</v>
      </c>
      <c r="H827" s="6">
        <f t="shared" si="113"/>
        <v>1086.5170000000001</v>
      </c>
      <c r="I827" s="6">
        <f t="shared" si="114"/>
        <v>507.2639999999999</v>
      </c>
      <c r="J827" s="6">
        <f>VLOOKUP(A827,PG_Reverse_Settled__1[#All],103,0)</f>
        <v>197.06</v>
      </c>
      <c r="K827" s="6">
        <f t="shared" ref="K827:K832" si="118">G827+E827+J827</f>
        <v>1536.896</v>
      </c>
      <c r="L827" s="7">
        <v>-250.15999999999985</v>
      </c>
      <c r="M827" s="6" t="s">
        <v>1479</v>
      </c>
      <c r="N827" s="6" t="str">
        <f>VLOOKUP(A827,Return!A:L,12,0)</f>
        <v>-</v>
      </c>
      <c r="O827" s="39">
        <v>45908.48333333333</v>
      </c>
    </row>
    <row r="828" spans="1:15" x14ac:dyDescent="0.3">
      <c r="A828" s="6">
        <v>7272865874</v>
      </c>
      <c r="B828" s="6">
        <f>VLOOKUP(A828,PG_Reverse_Settled__1[[order_release_id]:[Customer_Paid]],97,0)</f>
        <v>3200</v>
      </c>
      <c r="C828" s="6">
        <f>VLOOKUP(A828,PG_Reverse_Settled__1[[#All],[order_release_id]:[Commission]],98,0)</f>
        <v>717.44</v>
      </c>
      <c r="D828" s="6">
        <f>VLOOKUP(A828,PG_Reverse_Settled__1[#All],99,0)</f>
        <v>57.142000000000003</v>
      </c>
      <c r="E828" s="6">
        <f>VLOOKUP(A828,PG_Reverse_Settled__1[#All],100,0)</f>
        <v>53.1</v>
      </c>
      <c r="F828" s="6">
        <f>VLOOKUP(A828,PG_Reverse_Settled__1[#All],101,0)</f>
        <v>28.571000000000002</v>
      </c>
      <c r="G828" s="6">
        <f>VLOOKUP(A828,PG_Reverse_Settled__1[#All],102,0)</f>
        <v>2372.3180000000002</v>
      </c>
      <c r="H828" s="6">
        <f t="shared" si="113"/>
        <v>2343.7470000000003</v>
      </c>
      <c r="I828" s="6">
        <f t="shared" si="114"/>
        <v>827.68199999999979</v>
      </c>
      <c r="J828" s="6">
        <f>VLOOKUP(A828,PG_Reverse_Settled__1[#All],103,0)</f>
        <v>113.1</v>
      </c>
      <c r="K828" s="6">
        <f t="shared" si="118"/>
        <v>2538.518</v>
      </c>
      <c r="L828" s="7">
        <v>-166.19999999999982</v>
      </c>
      <c r="M828" s="6" t="s">
        <v>1479</v>
      </c>
      <c r="N828" s="6" t="str">
        <f>VLOOKUP(A828,Return!A:L,12,0)</f>
        <v>-</v>
      </c>
      <c r="O828" s="39">
        <v>45901</v>
      </c>
    </row>
    <row r="829" spans="1:15" x14ac:dyDescent="0.3">
      <c r="A829" s="6">
        <v>6982985963</v>
      </c>
      <c r="B829" s="6">
        <f>VLOOKUP(A829,PG_Reverse_Settled__1[[order_release_id]:[Customer_Paid]],97,0)</f>
        <v>3720</v>
      </c>
      <c r="C829" s="6">
        <f>VLOOKUP(A829,PG_Reverse_Settled__1[[#All],[order_release_id]:[Commission]],98,0)</f>
        <v>834.024</v>
      </c>
      <c r="D829" s="6">
        <f>VLOOKUP(A829,PG_Reverse_Settled__1[#All],99,0)</f>
        <v>66.427999999999997</v>
      </c>
      <c r="E829" s="6">
        <f>VLOOKUP(A829,PG_Reverse_Settled__1[#All],100,0)</f>
        <v>53.1</v>
      </c>
      <c r="F829" s="6">
        <f>VLOOKUP(A829,PG_Reverse_Settled__1[#All],101,0)</f>
        <v>33.213999999999999</v>
      </c>
      <c r="G829" s="6">
        <f>VLOOKUP(A829,PG_Reverse_Settled__1[#All],102,0)</f>
        <v>2766.4480000000003</v>
      </c>
      <c r="H829" s="6">
        <f t="shared" si="113"/>
        <v>2733.2340000000004</v>
      </c>
      <c r="I829" s="6">
        <f t="shared" si="114"/>
        <v>953.55199999999968</v>
      </c>
      <c r="J829" s="6">
        <f>VLOOKUP(A829,PG_Reverse_Settled__1[#All],103,0)</f>
        <v>113.1</v>
      </c>
      <c r="K829" s="6">
        <f t="shared" si="118"/>
        <v>2932.6480000000001</v>
      </c>
      <c r="L829" s="7">
        <v>-166.19999999999982</v>
      </c>
      <c r="M829" s="6" t="s">
        <v>1479</v>
      </c>
      <c r="N829" s="6" t="str">
        <f>VLOOKUP(A829,Return!A:L,12,0)</f>
        <v>-</v>
      </c>
      <c r="O829" s="39">
        <v>45954.44027777778</v>
      </c>
    </row>
    <row r="830" spans="1:15" x14ac:dyDescent="0.3">
      <c r="A830" s="6">
        <v>7080578063</v>
      </c>
      <c r="B830" s="6">
        <f>VLOOKUP(A830,PG_Reverse_Settled__1[[order_release_id]:[Customer_Paid]],97,0)</f>
        <v>3375</v>
      </c>
      <c r="C830" s="6">
        <f>VLOOKUP(A830,PG_Reverse_Settled__1[[#All],[order_release_id]:[Commission]],98,0)</f>
        <v>756.67499999999995</v>
      </c>
      <c r="D830" s="6">
        <f>VLOOKUP(A830,PG_Reverse_Settled__1[#All],99,0)</f>
        <v>60.268000000000001</v>
      </c>
      <c r="E830" s="6">
        <f>VLOOKUP(A830,PG_Reverse_Settled__1[#All],100,0)</f>
        <v>53.1</v>
      </c>
      <c r="F830" s="6">
        <f>VLOOKUP(A830,PG_Reverse_Settled__1[#All],101,0)</f>
        <v>30.134</v>
      </c>
      <c r="G830" s="6">
        <f>VLOOKUP(A830,PG_Reverse_Settled__1[#All],102,0)</f>
        <v>2504.9569999999999</v>
      </c>
      <c r="H830" s="6">
        <f t="shared" si="113"/>
        <v>2474.8229999999999</v>
      </c>
      <c r="I830" s="6">
        <f t="shared" si="114"/>
        <v>870.04300000000012</v>
      </c>
      <c r="J830" s="6">
        <f>VLOOKUP(A830,PG_Reverse_Settled__1[#All],103,0)</f>
        <v>113.1</v>
      </c>
      <c r="K830" s="6">
        <f t="shared" si="118"/>
        <v>2671.1569999999997</v>
      </c>
      <c r="L830" s="7">
        <v>-166.19999999999982</v>
      </c>
      <c r="M830" s="6" t="s">
        <v>1479</v>
      </c>
      <c r="N830" s="6" t="str">
        <f>VLOOKUP(A830,Return!A:L,12,0)</f>
        <v>-</v>
      </c>
      <c r="O830" s="39">
        <v>45954.44027777778</v>
      </c>
    </row>
    <row r="831" spans="1:15" x14ac:dyDescent="0.3">
      <c r="A831" s="6">
        <v>7080578061</v>
      </c>
      <c r="B831" s="6">
        <f>VLOOKUP(A831,PG_Reverse_Settled__1[[order_release_id]:[Customer_Paid]],97,0)</f>
        <v>3720</v>
      </c>
      <c r="C831" s="6">
        <f>VLOOKUP(A831,PG_Reverse_Settled__1[[#All],[order_release_id]:[Commission]],98,0)</f>
        <v>834.024</v>
      </c>
      <c r="D831" s="6">
        <f>VLOOKUP(A831,PG_Reverse_Settled__1[#All],99,0)</f>
        <v>66.427999999999997</v>
      </c>
      <c r="E831" s="6">
        <f>VLOOKUP(A831,PG_Reverse_Settled__1[#All],100,0)</f>
        <v>53.1</v>
      </c>
      <c r="F831" s="6">
        <f>VLOOKUP(A831,PG_Reverse_Settled__1[#All],101,0)</f>
        <v>33.213999999999999</v>
      </c>
      <c r="G831" s="6">
        <f>VLOOKUP(A831,PG_Reverse_Settled__1[#All],102,0)</f>
        <v>2766.4480000000003</v>
      </c>
      <c r="H831" s="6">
        <f t="shared" si="113"/>
        <v>2733.2340000000004</v>
      </c>
      <c r="I831" s="6">
        <f t="shared" si="114"/>
        <v>953.55199999999968</v>
      </c>
      <c r="J831" s="6">
        <f>VLOOKUP(A831,PG_Reverse_Settled__1[#All],103,0)</f>
        <v>113.1</v>
      </c>
      <c r="K831" s="6">
        <f t="shared" si="118"/>
        <v>2932.6480000000001</v>
      </c>
      <c r="L831" s="7">
        <v>-166.19999999999982</v>
      </c>
      <c r="M831" s="6" t="s">
        <v>1479</v>
      </c>
      <c r="N831" s="6" t="str">
        <f>VLOOKUP(A831,Return!A:L,12,0)</f>
        <v>-</v>
      </c>
      <c r="O831" s="39">
        <v>45954.44027777778</v>
      </c>
    </row>
    <row r="832" spans="1:15" x14ac:dyDescent="0.3">
      <c r="A832" s="6">
        <v>7092370284</v>
      </c>
      <c r="B832" s="6">
        <f>VLOOKUP(A832,PG_Reverse_Settled__1[[order_release_id]:[Customer_Paid]],97,0)</f>
        <v>3375</v>
      </c>
      <c r="C832" s="6">
        <f>VLOOKUP(A832,PG_Reverse_Settled__1[[#All],[order_release_id]:[Commission]],98,0)</f>
        <v>756.67499999999995</v>
      </c>
      <c r="D832" s="6">
        <f>VLOOKUP(A832,PG_Reverse_Settled__1[#All],99,0)</f>
        <v>60.268000000000001</v>
      </c>
      <c r="E832" s="6">
        <f>VLOOKUP(A832,PG_Reverse_Settled__1[#All],100,0)</f>
        <v>53.1</v>
      </c>
      <c r="F832" s="6">
        <f>VLOOKUP(A832,PG_Reverse_Settled__1[#All],101,0)</f>
        <v>30.134</v>
      </c>
      <c r="G832" s="6">
        <f>VLOOKUP(A832,PG_Reverse_Settled__1[#All],102,0)</f>
        <v>2504.9569999999999</v>
      </c>
      <c r="H832" s="6">
        <f t="shared" si="113"/>
        <v>2474.8229999999999</v>
      </c>
      <c r="I832" s="6">
        <f t="shared" si="114"/>
        <v>870.04300000000012</v>
      </c>
      <c r="J832" s="6">
        <f>VLOOKUP(A832,PG_Reverse_Settled__1[#All],103,0)</f>
        <v>113.1</v>
      </c>
      <c r="K832" s="6">
        <f t="shared" si="118"/>
        <v>2671.1569999999997</v>
      </c>
      <c r="L832" s="7">
        <v>-166.19999999999982</v>
      </c>
      <c r="M832" s="6" t="s">
        <v>1479</v>
      </c>
      <c r="N832" s="6" t="str">
        <f>VLOOKUP(A832,Return!A:L,12,0)</f>
        <v>-</v>
      </c>
      <c r="O832" s="39">
        <v>45954.44027777778</v>
      </c>
    </row>
  </sheetData>
  <conditionalFormatting sqref="A1:A832 A1205:A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41EA-BE79-4FE7-809D-3AE6CEB3C834}">
  <dimension ref="B1:G1048567"/>
  <sheetViews>
    <sheetView zoomScale="55" zoomScaleNormal="55" workbookViewId="0">
      <selection activeCell="J61" sqref="J61"/>
    </sheetView>
  </sheetViews>
  <sheetFormatPr defaultRowHeight="15" customHeight="1" x14ac:dyDescent="0.4"/>
  <cols>
    <col min="1" max="1" width="8.88671875" style="10"/>
    <col min="2" max="2" width="56.33203125" style="10" bestFit="1" customWidth="1"/>
    <col min="3" max="3" width="21.88671875" style="10" bestFit="1" customWidth="1"/>
    <col min="4" max="4" width="68.77734375" style="10" bestFit="1" customWidth="1"/>
    <col min="5" max="5" width="21.88671875" style="10" bestFit="1" customWidth="1"/>
    <col min="6" max="6" width="17.6640625" style="10" bestFit="1" customWidth="1"/>
    <col min="7" max="16384" width="8.88671875" style="10"/>
  </cols>
  <sheetData>
    <row r="1" spans="2:7" ht="31.2" x14ac:dyDescent="0.6">
      <c r="B1" s="53" t="s">
        <v>1483</v>
      </c>
      <c r="C1" s="54"/>
      <c r="D1" s="54"/>
      <c r="E1" s="54"/>
      <c r="F1" s="54"/>
      <c r="G1" s="55"/>
    </row>
    <row r="2" spans="2:7" ht="15" customHeight="1" x14ac:dyDescent="0.4">
      <c r="B2" s="11"/>
      <c r="G2" s="12"/>
    </row>
    <row r="3" spans="2:7" ht="21" x14ac:dyDescent="0.4">
      <c r="B3" s="56" t="s">
        <v>1484</v>
      </c>
      <c r="C3" s="57"/>
      <c r="D3" s="57"/>
      <c r="E3" s="57"/>
      <c r="F3" s="57"/>
      <c r="G3" s="58"/>
    </row>
    <row r="4" spans="2:7" ht="21" x14ac:dyDescent="0.4">
      <c r="B4" s="13" t="s">
        <v>1485</v>
      </c>
      <c r="C4" s="14" t="s">
        <v>1486</v>
      </c>
      <c r="D4" s="15" t="s">
        <v>1487</v>
      </c>
      <c r="E4" s="16"/>
      <c r="F4" s="17"/>
      <c r="G4" s="18"/>
    </row>
    <row r="5" spans="2:7" ht="21" x14ac:dyDescent="0.4">
      <c r="B5" s="19" t="s">
        <v>1519</v>
      </c>
      <c r="C5" s="20">
        <v>2299762.2699999996</v>
      </c>
      <c r="D5" s="59" t="s">
        <v>1488</v>
      </c>
      <c r="E5" s="59"/>
      <c r="F5" s="59"/>
      <c r="G5" s="60"/>
    </row>
    <row r="6" spans="2:7" ht="21" x14ac:dyDescent="0.4">
      <c r="B6" s="21" t="s">
        <v>1489</v>
      </c>
      <c r="C6" s="20">
        <v>1231073.5799999996</v>
      </c>
      <c r="D6" s="51" t="s">
        <v>1490</v>
      </c>
      <c r="E6" s="51"/>
      <c r="F6" s="51"/>
      <c r="G6" s="52"/>
    </row>
    <row r="7" spans="2:7" ht="21" x14ac:dyDescent="0.4">
      <c r="B7" s="21" t="s">
        <v>1520</v>
      </c>
      <c r="C7" s="20">
        <v>1068688.6899999997</v>
      </c>
      <c r="D7" s="51" t="s">
        <v>1491</v>
      </c>
      <c r="E7" s="51"/>
      <c r="F7" s="51"/>
      <c r="G7" s="52"/>
    </row>
    <row r="8" spans="2:7" ht="21" x14ac:dyDescent="0.4">
      <c r="B8" s="21" t="s">
        <v>1492</v>
      </c>
      <c r="C8" s="20">
        <v>305231.00199999992</v>
      </c>
      <c r="D8" s="51" t="s">
        <v>1493</v>
      </c>
      <c r="E8" s="51"/>
      <c r="F8" s="51"/>
      <c r="G8" s="52"/>
    </row>
    <row r="9" spans="2:7" ht="21" x14ac:dyDescent="0.4">
      <c r="B9" s="21" t="s">
        <v>1521</v>
      </c>
      <c r="C9" s="20">
        <v>118707.91320000036</v>
      </c>
      <c r="D9" s="51" t="s">
        <v>1494</v>
      </c>
      <c r="E9" s="51"/>
      <c r="F9" s="51"/>
      <c r="G9" s="52"/>
    </row>
    <row r="10" spans="2:7" ht="21" x14ac:dyDescent="0.4">
      <c r="B10" s="21" t="s">
        <v>1495</v>
      </c>
      <c r="C10" s="20">
        <v>56338.733200000395</v>
      </c>
      <c r="D10" s="51" t="s">
        <v>1496</v>
      </c>
      <c r="E10" s="51"/>
      <c r="F10" s="51"/>
      <c r="G10" s="52"/>
    </row>
    <row r="11" spans="2:7" ht="21" x14ac:dyDescent="0.4">
      <c r="B11" s="21" t="s">
        <v>1497</v>
      </c>
      <c r="C11" s="20">
        <v>62369.179999999957</v>
      </c>
      <c r="D11" s="51" t="s">
        <v>1498</v>
      </c>
      <c r="E11" s="51"/>
      <c r="F11" s="51"/>
      <c r="G11" s="52"/>
    </row>
    <row r="12" spans="2:7" ht="21" x14ac:dyDescent="0.4">
      <c r="B12" s="21" t="s">
        <v>1499</v>
      </c>
      <c r="C12" s="20">
        <v>157329.81600000011</v>
      </c>
      <c r="D12" s="51" t="s">
        <v>1500</v>
      </c>
      <c r="E12" s="51"/>
      <c r="F12" s="51"/>
      <c r="G12" s="52"/>
    </row>
    <row r="13" spans="2:7" ht="21" x14ac:dyDescent="0.4">
      <c r="B13" s="21" t="s">
        <v>1501</v>
      </c>
      <c r="C13" s="20">
        <v>731270.96280000033</v>
      </c>
      <c r="D13" s="51" t="s">
        <v>1502</v>
      </c>
      <c r="E13" s="51"/>
      <c r="F13" s="51"/>
      <c r="G13" s="52"/>
    </row>
    <row r="14" spans="2:7" ht="21" x14ac:dyDescent="0.4">
      <c r="B14" s="21" t="s">
        <v>1522</v>
      </c>
      <c r="C14" s="20">
        <v>854640.42799999996</v>
      </c>
      <c r="D14" s="51" t="s">
        <v>1503</v>
      </c>
      <c r="E14" s="51"/>
      <c r="F14" s="51"/>
      <c r="G14" s="52"/>
    </row>
    <row r="15" spans="2:7" ht="21" x14ac:dyDescent="0.4">
      <c r="B15" s="21" t="s">
        <v>1523</v>
      </c>
      <c r="C15" s="20">
        <v>800659.81879999943</v>
      </c>
      <c r="D15" s="51" t="s">
        <v>1504</v>
      </c>
      <c r="E15" s="51"/>
      <c r="F15" s="51"/>
      <c r="G15" s="52"/>
    </row>
    <row r="16" spans="2:7" ht="21" x14ac:dyDescent="0.4">
      <c r="B16" s="21" t="s">
        <v>1505</v>
      </c>
      <c r="C16" s="22">
        <v>0.46469528783077213</v>
      </c>
      <c r="D16" s="51" t="s">
        <v>1506</v>
      </c>
      <c r="E16" s="51"/>
      <c r="F16" s="51"/>
      <c r="G16" s="52"/>
    </row>
    <row r="17" spans="2:7" ht="21" x14ac:dyDescent="0.4">
      <c r="B17" s="21" t="s">
        <v>1507</v>
      </c>
      <c r="C17" s="22">
        <v>0.34814894967382848</v>
      </c>
      <c r="D17" s="51" t="s">
        <v>1508</v>
      </c>
      <c r="E17" s="51"/>
      <c r="F17" s="51"/>
      <c r="G17" s="52"/>
    </row>
    <row r="18" spans="2:7" ht="15" customHeight="1" x14ac:dyDescent="0.4">
      <c r="B18" s="23"/>
      <c r="G18" s="12"/>
    </row>
    <row r="19" spans="2:7" ht="21" x14ac:dyDescent="0.4">
      <c r="B19" s="65" t="s">
        <v>1509</v>
      </c>
      <c r="C19" s="66"/>
      <c r="D19" s="66"/>
      <c r="E19" s="66"/>
      <c r="F19" s="66"/>
      <c r="G19" s="67"/>
    </row>
    <row r="20" spans="2:7" ht="31.2" customHeight="1" x14ac:dyDescent="0.4">
      <c r="B20" s="24" t="s">
        <v>1510</v>
      </c>
      <c r="C20" s="25" t="s">
        <v>1478</v>
      </c>
      <c r="D20" s="25" t="s">
        <v>1479</v>
      </c>
      <c r="E20" s="26" t="s">
        <v>1511</v>
      </c>
      <c r="F20" s="61" t="s">
        <v>1512</v>
      </c>
      <c r="G20" s="62"/>
    </row>
    <row r="21" spans="2:7" ht="21" x14ac:dyDescent="0.4">
      <c r="B21" s="27" t="s">
        <v>1513</v>
      </c>
      <c r="C21" s="20">
        <v>1231073.5799999996</v>
      </c>
      <c r="D21" s="20">
        <v>1068688.6899999997</v>
      </c>
      <c r="E21" s="28">
        <v>2299762.2699999996</v>
      </c>
      <c r="F21" s="63">
        <f t="shared" ref="F21:F27" si="0">C21-D21</f>
        <v>162384.8899999999</v>
      </c>
      <c r="G21" s="64"/>
    </row>
    <row r="22" spans="2:7" ht="21" x14ac:dyDescent="0.4">
      <c r="B22" s="27" t="s">
        <v>1466</v>
      </c>
      <c r="C22" s="20">
        <v>305231.00199999992</v>
      </c>
      <c r="D22" s="30">
        <v>270564.28100000002</v>
      </c>
      <c r="E22" s="28">
        <v>575795.28299999994</v>
      </c>
      <c r="F22" s="63">
        <f t="shared" si="0"/>
        <v>34666.720999999903</v>
      </c>
      <c r="G22" s="64"/>
    </row>
    <row r="23" spans="2:7" ht="21" x14ac:dyDescent="0.4">
      <c r="B23" s="19" t="s">
        <v>1467</v>
      </c>
      <c r="C23" s="29">
        <v>30766.953199999891</v>
      </c>
      <c r="D23" s="30">
        <v>87940.959999999803</v>
      </c>
      <c r="E23" s="28">
        <v>118707.91319999969</v>
      </c>
      <c r="F23" s="63">
        <f t="shared" si="0"/>
        <v>-57174.006799999916</v>
      </c>
      <c r="G23" s="64"/>
    </row>
    <row r="24" spans="2:7" ht="21" x14ac:dyDescent="0.4">
      <c r="B24" s="19" t="s">
        <v>1514</v>
      </c>
      <c r="C24" s="29">
        <f>SUM(Completed!F2:F459)</f>
        <v>157329.81600000011</v>
      </c>
      <c r="D24" s="30">
        <f>SUM(Return!F2:F374)</f>
        <v>132307.08300000004</v>
      </c>
      <c r="E24" s="28">
        <v>289636.89900000015</v>
      </c>
      <c r="F24" s="63">
        <f t="shared" si="0"/>
        <v>25022.733000000066</v>
      </c>
      <c r="G24" s="64"/>
    </row>
    <row r="25" spans="2:7" ht="21" x14ac:dyDescent="0.4">
      <c r="B25" s="19" t="s">
        <v>1515</v>
      </c>
      <c r="C25" s="29">
        <f>SUM(Completed!H2:H459)</f>
        <v>731270.96280000033</v>
      </c>
      <c r="D25" s="30">
        <f>SUM(Return!H2:H374)</f>
        <v>634392.38499999978</v>
      </c>
      <c r="E25" s="28">
        <v>1365663.3478000001</v>
      </c>
      <c r="F25" s="63">
        <f t="shared" si="0"/>
        <v>96878.577800000552</v>
      </c>
      <c r="G25" s="64"/>
    </row>
    <row r="26" spans="2:7" ht="21" x14ac:dyDescent="0.4">
      <c r="B26" s="19" t="s">
        <v>1475</v>
      </c>
      <c r="C26" s="29">
        <v>0</v>
      </c>
      <c r="D26" s="20">
        <v>854640.42799999996</v>
      </c>
      <c r="E26" s="28">
        <v>854640.42799999996</v>
      </c>
      <c r="F26" s="63">
        <f t="shared" si="0"/>
        <v>-854640.42799999996</v>
      </c>
      <c r="G26" s="64"/>
    </row>
    <row r="27" spans="2:7" ht="21" x14ac:dyDescent="0.4">
      <c r="B27" s="19" t="s">
        <v>1516</v>
      </c>
      <c r="C27" s="29">
        <f>SUM(Completed!J2:J459)</f>
        <v>888600.77879999927</v>
      </c>
      <c r="D27" s="30">
        <f>SUM(Return!K2:K374)</f>
        <v>-87940.959999999774</v>
      </c>
      <c r="E27" s="28">
        <v>800659.81879999954</v>
      </c>
      <c r="F27" s="63">
        <f t="shared" si="0"/>
        <v>976541.738799999</v>
      </c>
      <c r="G27" s="64"/>
    </row>
    <row r="28" spans="2:7" ht="21" x14ac:dyDescent="0.4">
      <c r="B28" s="11"/>
      <c r="G28" s="12"/>
    </row>
    <row r="29" spans="2:7" ht="21" x14ac:dyDescent="0.4">
      <c r="B29" s="31" t="s">
        <v>1517</v>
      </c>
      <c r="G29" s="12"/>
    </row>
    <row r="30" spans="2:7" ht="21" x14ac:dyDescent="0.4">
      <c r="B30" s="19" t="s">
        <v>1525</v>
      </c>
      <c r="G30" s="12"/>
    </row>
    <row r="31" spans="2:7" ht="21" x14ac:dyDescent="0.4">
      <c r="B31" s="19" t="s">
        <v>1526</v>
      </c>
      <c r="G31" s="12"/>
    </row>
    <row r="32" spans="2:7" ht="21" x14ac:dyDescent="0.4">
      <c r="B32" s="19" t="s">
        <v>1527</v>
      </c>
      <c r="G32" s="12"/>
    </row>
    <row r="33" spans="2:7" ht="21" x14ac:dyDescent="0.4">
      <c r="B33" s="19" t="s">
        <v>1528</v>
      </c>
      <c r="G33" s="12"/>
    </row>
    <row r="34" spans="2:7" ht="63" x14ac:dyDescent="0.4">
      <c r="B34" s="32" t="s">
        <v>1524</v>
      </c>
      <c r="G34" s="12"/>
    </row>
    <row r="35" spans="2:7" ht="63" x14ac:dyDescent="0.4">
      <c r="B35" s="33" t="s">
        <v>1518</v>
      </c>
      <c r="G35" s="12"/>
    </row>
    <row r="36" spans="2:7" ht="21" x14ac:dyDescent="0.4">
      <c r="B36" s="11"/>
      <c r="G36" s="12"/>
    </row>
    <row r="37" spans="2:7" ht="21" x14ac:dyDescent="0.4">
      <c r="B37" s="11"/>
      <c r="G37" s="12"/>
    </row>
    <row r="38" spans="2:7" ht="15" customHeight="1" x14ac:dyDescent="0.4">
      <c r="B38" s="11"/>
      <c r="G38" s="12"/>
    </row>
    <row r="39" spans="2:7" ht="15" customHeight="1" x14ac:dyDescent="0.4">
      <c r="B39" s="11"/>
      <c r="G39" s="12"/>
    </row>
    <row r="40" spans="2:7" ht="15" customHeight="1" x14ac:dyDescent="0.4">
      <c r="B40" s="11"/>
      <c r="G40" s="12"/>
    </row>
    <row r="41" spans="2:7" ht="15" customHeight="1" x14ac:dyDescent="0.4">
      <c r="B41" s="11"/>
      <c r="G41" s="12"/>
    </row>
    <row r="42" spans="2:7" ht="15" customHeight="1" x14ac:dyDescent="0.4">
      <c r="B42" s="11"/>
      <c r="G42" s="12"/>
    </row>
    <row r="43" spans="2:7" ht="15" customHeight="1" x14ac:dyDescent="0.4">
      <c r="B43" s="11"/>
      <c r="G43" s="12"/>
    </row>
    <row r="44" spans="2:7" ht="15" customHeight="1" x14ac:dyDescent="0.4">
      <c r="B44" s="11"/>
      <c r="G44" s="12"/>
    </row>
    <row r="45" spans="2:7" ht="15" customHeight="1" x14ac:dyDescent="0.4">
      <c r="B45" s="11"/>
      <c r="G45" s="12"/>
    </row>
    <row r="46" spans="2:7" ht="15" customHeight="1" x14ac:dyDescent="0.4">
      <c r="B46" s="11"/>
      <c r="G46" s="12"/>
    </row>
    <row r="47" spans="2:7" ht="21" x14ac:dyDescent="0.4">
      <c r="B47" s="11"/>
      <c r="G47" s="12"/>
    </row>
    <row r="48" spans="2:7" ht="21" x14ac:dyDescent="0.4">
      <c r="B48" s="11"/>
      <c r="G48" s="12"/>
    </row>
    <row r="49" spans="2:7" ht="21" x14ac:dyDescent="0.4">
      <c r="B49" s="11"/>
      <c r="G49" s="12"/>
    </row>
    <row r="50" spans="2:7" ht="21" x14ac:dyDescent="0.4">
      <c r="B50" s="11"/>
      <c r="G50" s="12"/>
    </row>
    <row r="51" spans="2:7" ht="21" x14ac:dyDescent="0.4">
      <c r="B51" s="11"/>
      <c r="G51" s="12"/>
    </row>
    <row r="52" spans="2:7" ht="21" x14ac:dyDescent="0.4">
      <c r="B52" s="11"/>
      <c r="G52" s="12"/>
    </row>
    <row r="53" spans="2:7" ht="21" x14ac:dyDescent="0.4">
      <c r="B53" s="11"/>
      <c r="G53" s="12"/>
    </row>
    <row r="54" spans="2:7" ht="21" x14ac:dyDescent="0.4">
      <c r="B54" s="11"/>
      <c r="G54" s="12"/>
    </row>
    <row r="55" spans="2:7" ht="21" x14ac:dyDescent="0.4">
      <c r="B55" s="11"/>
      <c r="G55" s="12"/>
    </row>
    <row r="56" spans="2:7" ht="21" x14ac:dyDescent="0.4">
      <c r="B56" s="11"/>
      <c r="G56" s="12"/>
    </row>
    <row r="57" spans="2:7" ht="21" x14ac:dyDescent="0.4">
      <c r="B57" s="11"/>
      <c r="G57" s="12"/>
    </row>
    <row r="58" spans="2:7" ht="21" x14ac:dyDescent="0.4">
      <c r="B58" s="11"/>
      <c r="G58" s="12"/>
    </row>
    <row r="59" spans="2:7" ht="21" x14ac:dyDescent="0.4">
      <c r="B59" s="11"/>
      <c r="G59" s="12"/>
    </row>
    <row r="60" spans="2:7" ht="21" x14ac:dyDescent="0.4">
      <c r="B60" s="11"/>
      <c r="G60" s="12"/>
    </row>
    <row r="61" spans="2:7" ht="21" x14ac:dyDescent="0.4">
      <c r="B61" s="11"/>
      <c r="G61" s="12"/>
    </row>
    <row r="62" spans="2:7" ht="21" x14ac:dyDescent="0.4">
      <c r="B62" s="11"/>
      <c r="G62" s="12"/>
    </row>
    <row r="63" spans="2:7" ht="21" x14ac:dyDescent="0.4">
      <c r="B63" s="11"/>
      <c r="G63" s="12"/>
    </row>
    <row r="64" spans="2:7" ht="21" x14ac:dyDescent="0.4">
      <c r="B64" s="11"/>
      <c r="G64" s="12"/>
    </row>
    <row r="65" spans="2:7" ht="15" customHeight="1" x14ac:dyDescent="0.4">
      <c r="B65" s="11"/>
      <c r="G65" s="12"/>
    </row>
    <row r="66" spans="2:7" ht="15" customHeight="1" x14ac:dyDescent="0.4">
      <c r="B66" s="11"/>
      <c r="G66" s="12"/>
    </row>
    <row r="67" spans="2:7" ht="15" customHeight="1" x14ac:dyDescent="0.4">
      <c r="B67" s="11"/>
      <c r="G67" s="12"/>
    </row>
    <row r="68" spans="2:7" ht="15" customHeight="1" x14ac:dyDescent="0.4">
      <c r="B68" s="11"/>
      <c r="G68" s="12"/>
    </row>
    <row r="69" spans="2:7" ht="15" customHeight="1" x14ac:dyDescent="0.4">
      <c r="B69" s="11"/>
      <c r="G69" s="12"/>
    </row>
    <row r="70" spans="2:7" ht="15" customHeight="1" x14ac:dyDescent="0.4">
      <c r="B70" s="11"/>
      <c r="G70" s="12"/>
    </row>
    <row r="71" spans="2:7" ht="15" customHeight="1" x14ac:dyDescent="0.4">
      <c r="B71" s="11"/>
      <c r="G71" s="12"/>
    </row>
    <row r="72" spans="2:7" ht="15" customHeight="1" x14ac:dyDescent="0.4">
      <c r="B72" s="11"/>
      <c r="G72" s="12"/>
    </row>
    <row r="73" spans="2:7" ht="15" customHeight="1" thickBot="1" x14ac:dyDescent="0.45">
      <c r="B73" s="34"/>
      <c r="C73" s="35"/>
      <c r="D73" s="35"/>
      <c r="E73" s="35"/>
      <c r="F73" s="35"/>
      <c r="G73" s="36"/>
    </row>
    <row r="1048560" spans="2:3" ht="15" customHeight="1" x14ac:dyDescent="0.4">
      <c r="B1048560" s="42" t="s">
        <v>1529</v>
      </c>
      <c r="C1048560" s="42" t="s">
        <v>1530</v>
      </c>
    </row>
    <row r="1048561" spans="2:3" ht="15" customHeight="1" x14ac:dyDescent="0.4">
      <c r="B1048561" s="38" t="s">
        <v>1513</v>
      </c>
      <c r="C1048561" s="43">
        <v>2299762.2699999996</v>
      </c>
    </row>
    <row r="1048562" spans="2:3" ht="15" customHeight="1" x14ac:dyDescent="0.4">
      <c r="B1048562" s="38" t="s">
        <v>1466</v>
      </c>
      <c r="C1048562" s="42">
        <v>575795.28299999994</v>
      </c>
    </row>
    <row r="1048563" spans="2:3" ht="15" customHeight="1" x14ac:dyDescent="0.4">
      <c r="B1048563" s="9" t="s">
        <v>1467</v>
      </c>
      <c r="C1048563" s="42">
        <v>118707.91319999969</v>
      </c>
    </row>
    <row r="1048564" spans="2:3" ht="15" customHeight="1" x14ac:dyDescent="0.4">
      <c r="B1048564" s="9" t="s">
        <v>1514</v>
      </c>
      <c r="C1048564" s="42">
        <v>289636.89900000015</v>
      </c>
    </row>
    <row r="1048565" spans="2:3" ht="15" customHeight="1" x14ac:dyDescent="0.4">
      <c r="B1048565" s="9" t="s">
        <v>1531</v>
      </c>
      <c r="C1048565" s="42">
        <v>1365663.3478000001</v>
      </c>
    </row>
    <row r="1048566" spans="2:3" ht="15" customHeight="1" x14ac:dyDescent="0.4">
      <c r="B1048566" s="9" t="s">
        <v>1475</v>
      </c>
      <c r="C1048566" s="42">
        <v>854640.42799999996</v>
      </c>
    </row>
    <row r="1048567" spans="2:3" ht="15" customHeight="1" x14ac:dyDescent="0.4">
      <c r="B1048567" s="9" t="s">
        <v>1516</v>
      </c>
      <c r="C1048567" s="42">
        <v>800659.81879999954</v>
      </c>
    </row>
  </sheetData>
  <mergeCells count="24">
    <mergeCell ref="F26:G26"/>
    <mergeCell ref="F27:G27"/>
    <mergeCell ref="B19:G19"/>
    <mergeCell ref="F21:G21"/>
    <mergeCell ref="F22:G22"/>
    <mergeCell ref="F23:G23"/>
    <mergeCell ref="F24:G24"/>
    <mergeCell ref="F25:G25"/>
    <mergeCell ref="D14:G14"/>
    <mergeCell ref="D15:G15"/>
    <mergeCell ref="D16:G16"/>
    <mergeCell ref="D17:G17"/>
    <mergeCell ref="F20:G20"/>
    <mergeCell ref="D9:G9"/>
    <mergeCell ref="D10:G10"/>
    <mergeCell ref="D11:G11"/>
    <mergeCell ref="D12:G12"/>
    <mergeCell ref="D13:G13"/>
    <mergeCell ref="D8:G8"/>
    <mergeCell ref="B1:G1"/>
    <mergeCell ref="B3:G3"/>
    <mergeCell ref="D5:G5"/>
    <mergeCell ref="D6:G6"/>
    <mergeCell ref="D7:G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F455-7699-48B6-8A4B-D52C9A9A4979}">
  <dimension ref="B2:O22"/>
  <sheetViews>
    <sheetView workbookViewId="0">
      <selection activeCell="E2" sqref="E2"/>
    </sheetView>
  </sheetViews>
  <sheetFormatPr defaultRowHeight="14.4" x14ac:dyDescent="0.3"/>
  <cols>
    <col min="2" max="2" width="39" bestFit="1" customWidth="1"/>
    <col min="3" max="3" width="35.33203125" bestFit="1" customWidth="1"/>
    <col min="4" max="4" width="72.77734375" bestFit="1" customWidth="1"/>
    <col min="5" max="5" width="30" bestFit="1" customWidth="1"/>
  </cols>
  <sheetData>
    <row r="2" spans="2:15" ht="23.4" x14ac:dyDescent="0.3">
      <c r="M2" s="68"/>
      <c r="N2" s="68"/>
      <c r="O2" s="68"/>
    </row>
    <row r="3" spans="2:15" ht="25.8" x14ac:dyDescent="0.5">
      <c r="B3" s="69" t="s">
        <v>1564</v>
      </c>
      <c r="C3" s="69"/>
      <c r="D3" s="69"/>
    </row>
    <row r="4" spans="2:15" x14ac:dyDescent="0.3">
      <c r="B4" s="44" t="s">
        <v>1540</v>
      </c>
      <c r="C4" s="44" t="s">
        <v>1541</v>
      </c>
      <c r="D4" s="44" t="s">
        <v>1542</v>
      </c>
    </row>
    <row r="5" spans="2:15" ht="15" customHeight="1" x14ac:dyDescent="0.3">
      <c r="B5" s="45" t="s">
        <v>1543</v>
      </c>
      <c r="C5" s="46">
        <v>2299762.27</v>
      </c>
      <c r="D5" s="45" t="s">
        <v>1544</v>
      </c>
    </row>
    <row r="6" spans="2:15" ht="15" customHeight="1" x14ac:dyDescent="0.3">
      <c r="B6" s="45" t="s">
        <v>1545</v>
      </c>
      <c r="C6" s="46">
        <v>880212.21</v>
      </c>
      <c r="D6" s="45" t="s">
        <v>1546</v>
      </c>
    </row>
    <row r="7" spans="2:15" ht="15" customHeight="1" x14ac:dyDescent="0.3">
      <c r="B7" s="45" t="s">
        <v>1547</v>
      </c>
      <c r="C7" s="46">
        <v>1419550.06</v>
      </c>
      <c r="D7" s="45" t="s">
        <v>1548</v>
      </c>
    </row>
    <row r="8" spans="2:15" ht="15" customHeight="1" x14ac:dyDescent="0.3">
      <c r="B8" s="45" t="s">
        <v>1549</v>
      </c>
      <c r="C8" s="46">
        <v>575795.28</v>
      </c>
      <c r="D8" s="45" t="s">
        <v>1550</v>
      </c>
    </row>
    <row r="9" spans="2:15" ht="15" customHeight="1" x14ac:dyDescent="0.3">
      <c r="B9" s="45" t="s">
        <v>1551</v>
      </c>
      <c r="C9" s="46">
        <v>936550.94</v>
      </c>
      <c r="D9" s="45" t="s">
        <v>1552</v>
      </c>
    </row>
    <row r="10" spans="2:15" ht="15" customHeight="1" x14ac:dyDescent="0.3">
      <c r="B10" s="45" t="s">
        <v>1553</v>
      </c>
      <c r="C10" s="47" t="s">
        <v>1561</v>
      </c>
      <c r="D10" s="45" t="s">
        <v>1563</v>
      </c>
    </row>
    <row r="11" spans="2:15" ht="15" customHeight="1" x14ac:dyDescent="0.3">
      <c r="B11" s="45" t="s">
        <v>1554</v>
      </c>
      <c r="C11" s="47" t="s">
        <v>1560</v>
      </c>
      <c r="D11" s="45" t="s">
        <v>1562</v>
      </c>
    </row>
    <row r="12" spans="2:15" ht="15" customHeight="1" x14ac:dyDescent="0.3">
      <c r="B12" s="45" t="s">
        <v>1555</v>
      </c>
      <c r="C12" s="48" t="s">
        <v>1556</v>
      </c>
      <c r="D12" s="45" t="s">
        <v>1557</v>
      </c>
    </row>
    <row r="13" spans="2:15" ht="15" customHeight="1" x14ac:dyDescent="0.3">
      <c r="B13" s="45" t="s">
        <v>1558</v>
      </c>
      <c r="C13" s="48"/>
      <c r="D13" s="45" t="s">
        <v>1559</v>
      </c>
    </row>
    <row r="16" spans="2:15" ht="23.4" x14ac:dyDescent="0.45">
      <c r="B16" s="70" t="s">
        <v>1565</v>
      </c>
      <c r="C16" s="70"/>
      <c r="D16" s="70"/>
      <c r="E16" s="70"/>
    </row>
    <row r="17" spans="2:5" x14ac:dyDescent="0.3">
      <c r="B17" s="44" t="s">
        <v>1566</v>
      </c>
      <c r="C17" s="44" t="s">
        <v>1567</v>
      </c>
      <c r="D17" s="44" t="s">
        <v>1568</v>
      </c>
      <c r="E17" s="49" t="s">
        <v>1569</v>
      </c>
    </row>
    <row r="18" spans="2:5" x14ac:dyDescent="0.3">
      <c r="B18" s="45" t="s">
        <v>1570</v>
      </c>
      <c r="C18" s="45" t="s">
        <v>1571</v>
      </c>
      <c r="D18" s="45" t="s">
        <v>1572</v>
      </c>
      <c r="E18" s="50" t="s">
        <v>1573</v>
      </c>
    </row>
    <row r="19" spans="2:5" x14ac:dyDescent="0.3">
      <c r="B19" s="45" t="s">
        <v>1574</v>
      </c>
      <c r="C19" s="45" t="s">
        <v>1575</v>
      </c>
      <c r="D19" s="45" t="s">
        <v>1576</v>
      </c>
      <c r="E19" s="50" t="s">
        <v>1577</v>
      </c>
    </row>
    <row r="20" spans="2:5" x14ac:dyDescent="0.3">
      <c r="B20" s="45" t="s">
        <v>1578</v>
      </c>
      <c r="C20" s="45" t="s">
        <v>1579</v>
      </c>
      <c r="D20" s="45" t="s">
        <v>1580</v>
      </c>
      <c r="E20" s="50" t="s">
        <v>1581</v>
      </c>
    </row>
    <row r="21" spans="2:5" x14ac:dyDescent="0.3">
      <c r="B21" s="45" t="s">
        <v>1582</v>
      </c>
      <c r="C21" s="45" t="s">
        <v>1589</v>
      </c>
      <c r="D21" s="45" t="s">
        <v>1583</v>
      </c>
      <c r="E21" s="50" t="s">
        <v>1584</v>
      </c>
    </row>
    <row r="22" spans="2:5" x14ac:dyDescent="0.3">
      <c r="B22" s="45" t="s">
        <v>1585</v>
      </c>
      <c r="C22" s="45" t="s">
        <v>1586</v>
      </c>
      <c r="D22" s="45" t="s">
        <v>1587</v>
      </c>
      <c r="E22" s="50" t="s">
        <v>1588</v>
      </c>
    </row>
  </sheetData>
  <mergeCells count="3">
    <mergeCell ref="M2:O2"/>
    <mergeCell ref="B3:D3"/>
    <mergeCell ref="B16:E1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C2516-897C-441D-8722-44E3F2C20527}">
  <dimension ref="A1:CY376"/>
  <sheetViews>
    <sheetView topLeftCell="BW164" workbookViewId="0">
      <selection activeCell="CC177" sqref="CC177"/>
    </sheetView>
  </sheetViews>
  <sheetFormatPr defaultRowHeight="14.4" x14ac:dyDescent="0.3"/>
  <cols>
    <col min="1" max="1" width="17.109375" bestFit="1" customWidth="1"/>
    <col min="2" max="2" width="14" bestFit="1" customWidth="1"/>
    <col min="3" max="3" width="12.77734375" bestFit="1" customWidth="1"/>
    <col min="4" max="4" width="12.88671875" bestFit="1" customWidth="1"/>
    <col min="5" max="5" width="14" bestFit="1" customWidth="1"/>
    <col min="6" max="6" width="14.21875" bestFit="1" customWidth="1"/>
    <col min="7" max="7" width="10.88671875" bestFit="1" customWidth="1"/>
    <col min="8" max="8" width="22.44140625" bestFit="1" customWidth="1"/>
    <col min="9" max="9" width="17.6640625" bestFit="1" customWidth="1"/>
    <col min="10" max="10" width="16.77734375" bestFit="1" customWidth="1"/>
    <col min="11" max="11" width="6.44140625" bestFit="1" customWidth="1"/>
    <col min="12" max="12" width="22.5546875" bestFit="1" customWidth="1"/>
    <col min="13" max="13" width="16.33203125" bestFit="1" customWidth="1"/>
    <col min="14" max="14" width="15" bestFit="1" customWidth="1"/>
    <col min="15" max="15" width="13.33203125" bestFit="1" customWidth="1"/>
    <col min="16" max="16" width="13.77734375" bestFit="1" customWidth="1"/>
    <col min="17" max="17" width="13.6640625" bestFit="1" customWidth="1"/>
    <col min="18" max="18" width="12.88671875" bestFit="1" customWidth="1"/>
    <col min="19" max="19" width="13" bestFit="1" customWidth="1"/>
    <col min="20" max="20" width="23.21875" bestFit="1" customWidth="1"/>
    <col min="21" max="21" width="14.77734375" bestFit="1" customWidth="1"/>
    <col min="22" max="22" width="17.88671875" bestFit="1" customWidth="1"/>
    <col min="23" max="23" width="38.5546875" bestFit="1" customWidth="1"/>
    <col min="24" max="24" width="24" bestFit="1" customWidth="1"/>
    <col min="25" max="25" width="13.44140625" bestFit="1" customWidth="1"/>
    <col min="26" max="26" width="10.88671875" bestFit="1" customWidth="1"/>
    <col min="27" max="27" width="21.44140625" bestFit="1" customWidth="1"/>
    <col min="28" max="28" width="13.109375" bestFit="1" customWidth="1"/>
    <col min="29" max="29" width="27.44140625" bestFit="1" customWidth="1"/>
    <col min="30" max="30" width="19.77734375" bestFit="1" customWidth="1"/>
    <col min="31" max="31" width="17" bestFit="1" customWidth="1"/>
    <col min="32" max="32" width="23.109375" bestFit="1" customWidth="1"/>
    <col min="33" max="33" width="27" bestFit="1" customWidth="1"/>
    <col min="34" max="34" width="29.5546875" bestFit="1" customWidth="1"/>
    <col min="35" max="35" width="26.21875" bestFit="1" customWidth="1"/>
    <col min="36" max="36" width="17.5546875" bestFit="1" customWidth="1"/>
    <col min="37" max="37" width="30.44140625" bestFit="1" customWidth="1"/>
    <col min="38" max="38" width="27.109375" bestFit="1" customWidth="1"/>
    <col min="39" max="39" width="18.44140625" bestFit="1" customWidth="1"/>
    <col min="40" max="40" width="18.77734375" bestFit="1" customWidth="1"/>
    <col min="41" max="41" width="16.6640625" bestFit="1" customWidth="1"/>
    <col min="42" max="42" width="10.33203125" bestFit="1" customWidth="1"/>
    <col min="43" max="43" width="10.77734375" bestFit="1" customWidth="1"/>
    <col min="44" max="44" width="10.6640625" bestFit="1" customWidth="1"/>
    <col min="45" max="45" width="13.6640625" bestFit="1" customWidth="1"/>
    <col min="46" max="46" width="14" bestFit="1" customWidth="1"/>
    <col min="47" max="47" width="14.109375" bestFit="1" customWidth="1"/>
    <col min="48" max="48" width="10" bestFit="1" customWidth="1"/>
    <col min="49" max="49" width="7.88671875" bestFit="1" customWidth="1"/>
    <col min="50" max="50" width="12.88671875" bestFit="1" customWidth="1"/>
    <col min="51" max="51" width="30.5546875" bestFit="1" customWidth="1"/>
    <col min="52" max="52" width="22.109375" bestFit="1" customWidth="1"/>
    <col min="53" max="53" width="25.21875" bestFit="1" customWidth="1"/>
    <col min="54" max="54" width="21.6640625" bestFit="1" customWidth="1"/>
    <col min="55" max="55" width="24.6640625" bestFit="1" customWidth="1"/>
    <col min="56" max="56" width="23" bestFit="1" customWidth="1"/>
    <col min="57" max="57" width="26.109375" bestFit="1" customWidth="1"/>
    <col min="58" max="58" width="22.5546875" bestFit="1" customWidth="1"/>
    <col min="59" max="59" width="25.5546875" bestFit="1" customWidth="1"/>
    <col min="60" max="60" width="15.5546875" bestFit="1" customWidth="1"/>
    <col min="61" max="61" width="10.6640625" bestFit="1" customWidth="1"/>
    <col min="62" max="62" width="20.21875" bestFit="1" customWidth="1"/>
    <col min="63" max="63" width="21.109375" bestFit="1" customWidth="1"/>
    <col min="64" max="64" width="20.33203125" bestFit="1" customWidth="1"/>
    <col min="65" max="65" width="21.21875" bestFit="1" customWidth="1"/>
    <col min="66" max="81" width="26.5546875" bestFit="1" customWidth="1"/>
    <col min="82" max="96" width="17.5546875" bestFit="1" customWidth="1"/>
    <col min="97" max="97" width="16.109375" bestFit="1" customWidth="1"/>
    <col min="98" max="98" width="13.44140625" bestFit="1" customWidth="1"/>
    <col min="99" max="99" width="21" bestFit="1" customWidth="1"/>
    <col min="100" max="100" width="10.21875" bestFit="1" customWidth="1"/>
    <col min="101" max="101" width="11.77734375" bestFit="1" customWidth="1"/>
    <col min="102" max="102" width="19.88671875" bestFit="1" customWidth="1"/>
    <col min="103" max="103" width="16.5546875" bestFit="1" customWidth="1"/>
  </cols>
  <sheetData>
    <row r="1" spans="1:103" x14ac:dyDescent="0.3">
      <c r="A1" t="s">
        <v>1121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1458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27</v>
      </c>
      <c r="AB1" t="s">
        <v>28</v>
      </c>
      <c r="AC1" t="s">
        <v>29</v>
      </c>
      <c r="AD1" t="s">
        <v>30</v>
      </c>
      <c r="AE1" t="s">
        <v>1459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87</v>
      </c>
      <c r="BA1" t="s">
        <v>88</v>
      </c>
      <c r="BB1" t="s">
        <v>92</v>
      </c>
      <c r="BC1" t="s">
        <v>93</v>
      </c>
      <c r="BD1" t="s">
        <v>96</v>
      </c>
      <c r="BE1" t="s">
        <v>97</v>
      </c>
      <c r="BF1" t="s">
        <v>101</v>
      </c>
      <c r="BG1" t="s">
        <v>102</v>
      </c>
      <c r="BH1" t="s">
        <v>103</v>
      </c>
      <c r="BI1" t="s">
        <v>1460</v>
      </c>
      <c r="BJ1" t="s">
        <v>104</v>
      </c>
      <c r="BK1" t="s">
        <v>105</v>
      </c>
      <c r="BL1" t="s">
        <v>106</v>
      </c>
      <c r="BM1" t="s">
        <v>107</v>
      </c>
      <c r="BN1" t="s">
        <v>43</v>
      </c>
      <c r="BO1" t="s">
        <v>44</v>
      </c>
      <c r="BP1" t="s">
        <v>45</v>
      </c>
      <c r="BQ1" t="s">
        <v>46</v>
      </c>
      <c r="BR1" t="s">
        <v>47</v>
      </c>
      <c r="BS1" t="s">
        <v>48</v>
      </c>
      <c r="BT1" t="s">
        <v>49</v>
      </c>
      <c r="BU1" t="s">
        <v>50</v>
      </c>
      <c r="BV1" t="s">
        <v>51</v>
      </c>
      <c r="BW1" t="s">
        <v>52</v>
      </c>
      <c r="BX1" t="s">
        <v>53</v>
      </c>
      <c r="BY1" t="s">
        <v>54</v>
      </c>
      <c r="BZ1" t="s">
        <v>55</v>
      </c>
      <c r="CA1" t="s">
        <v>56</v>
      </c>
      <c r="CB1" t="s">
        <v>57</v>
      </c>
      <c r="CC1" t="s">
        <v>58</v>
      </c>
      <c r="CD1" t="s">
        <v>59</v>
      </c>
      <c r="CE1" t="s">
        <v>60</v>
      </c>
      <c r="CF1" t="s">
        <v>61</v>
      </c>
      <c r="CG1" t="s">
        <v>62</v>
      </c>
      <c r="CH1" t="s">
        <v>63</v>
      </c>
      <c r="CI1" t="s">
        <v>64</v>
      </c>
      <c r="CJ1" t="s">
        <v>65</v>
      </c>
      <c r="CK1" t="s">
        <v>66</v>
      </c>
      <c r="CL1" t="s">
        <v>67</v>
      </c>
      <c r="CM1" t="s">
        <v>68</v>
      </c>
      <c r="CN1" t="s">
        <v>69</v>
      </c>
      <c r="CO1" t="s">
        <v>70</v>
      </c>
      <c r="CP1" t="s">
        <v>71</v>
      </c>
      <c r="CQ1" t="s">
        <v>72</v>
      </c>
      <c r="CR1" t="s">
        <v>73</v>
      </c>
      <c r="CS1" s="3" t="s">
        <v>1465</v>
      </c>
      <c r="CT1" s="3" t="s">
        <v>1466</v>
      </c>
      <c r="CU1" s="3" t="s">
        <v>1470</v>
      </c>
      <c r="CV1" s="3" t="s">
        <v>1467</v>
      </c>
      <c r="CW1" s="3" t="s">
        <v>1468</v>
      </c>
      <c r="CX1" s="3" t="s">
        <v>1469</v>
      </c>
      <c r="CY1" s="3" t="s">
        <v>1471</v>
      </c>
    </row>
    <row r="2" spans="1:103" x14ac:dyDescent="0.3">
      <c r="A2">
        <v>8701295928</v>
      </c>
      <c r="B2">
        <v>10701226560</v>
      </c>
      <c r="C2" t="s">
        <v>1461</v>
      </c>
      <c r="D2" s="1">
        <v>45930.445833333331</v>
      </c>
      <c r="E2" s="1">
        <v>45923.806944444441</v>
      </c>
      <c r="F2" s="2">
        <v>44575</v>
      </c>
      <c r="G2" t="s">
        <v>1034</v>
      </c>
      <c r="H2">
        <v>1012</v>
      </c>
      <c r="I2">
        <v>0</v>
      </c>
      <c r="J2">
        <v>1012</v>
      </c>
      <c r="K2">
        <v>2500</v>
      </c>
      <c r="L2">
        <v>1317</v>
      </c>
      <c r="M2" t="s">
        <v>109</v>
      </c>
      <c r="N2">
        <v>5</v>
      </c>
      <c r="O2">
        <v>48.19</v>
      </c>
      <c r="P2">
        <v>0</v>
      </c>
      <c r="Q2">
        <v>0</v>
      </c>
      <c r="R2">
        <v>4.819</v>
      </c>
      <c r="S2">
        <v>0.96399999999999997</v>
      </c>
      <c r="T2" t="s">
        <v>111</v>
      </c>
      <c r="U2">
        <v>250.774</v>
      </c>
      <c r="V2">
        <v>250.774</v>
      </c>
      <c r="W2">
        <v>256.55700000000002</v>
      </c>
      <c r="X2">
        <v>-197.06</v>
      </c>
      <c r="Y2">
        <v>167</v>
      </c>
      <c r="Z2">
        <v>0</v>
      </c>
      <c r="AA2">
        <v>30.06</v>
      </c>
      <c r="AB2">
        <v>1</v>
      </c>
      <c r="AC2" t="s">
        <v>116</v>
      </c>
      <c r="AD2">
        <v>1183</v>
      </c>
      <c r="AE2">
        <v>-952.50300000000004</v>
      </c>
      <c r="AF2">
        <v>-952.50300000000004</v>
      </c>
      <c r="AG2">
        <v>0</v>
      </c>
      <c r="AH2">
        <v>256.55700000000002</v>
      </c>
      <c r="AI2">
        <v>-197.06</v>
      </c>
      <c r="AJ2">
        <v>-1012</v>
      </c>
      <c r="AM2">
        <v>0</v>
      </c>
      <c r="AN2">
        <v>0</v>
      </c>
      <c r="AO2">
        <v>963.81</v>
      </c>
      <c r="AP2">
        <v>5</v>
      </c>
      <c r="AQ2">
        <v>0</v>
      </c>
      <c r="AR2">
        <v>0</v>
      </c>
      <c r="AS2">
        <v>0.5</v>
      </c>
      <c r="AT2">
        <v>0</v>
      </c>
      <c r="AU2">
        <v>0</v>
      </c>
      <c r="AV2">
        <v>0.1</v>
      </c>
      <c r="AW2" t="s">
        <v>112</v>
      </c>
      <c r="AX2" t="s">
        <v>124</v>
      </c>
      <c r="AY2" t="s">
        <v>111</v>
      </c>
      <c r="AZ2">
        <v>250.774</v>
      </c>
      <c r="BA2">
        <v>250.774</v>
      </c>
      <c r="BB2">
        <v>1317</v>
      </c>
      <c r="BC2">
        <v>0.96380999999999994</v>
      </c>
      <c r="BD2">
        <v>0</v>
      </c>
      <c r="BE2">
        <v>0</v>
      </c>
      <c r="BH2" t="s">
        <v>1035</v>
      </c>
      <c r="BI2">
        <v>100084000000</v>
      </c>
      <c r="BJ2">
        <v>4.819</v>
      </c>
      <c r="BK2">
        <v>0</v>
      </c>
      <c r="BL2">
        <v>0.96399999999999997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-952.50300000000004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f t="shared" ref="CS2:CS65" si="0">IFERROR(I2,0)+IFERROR(J2,0)</f>
        <v>1012</v>
      </c>
      <c r="CT2">
        <f t="shared" ref="CT2:CT65" si="1">ABS(IFERROR(V2,0))</f>
        <v>250.774</v>
      </c>
      <c r="CU2">
        <f t="shared" ref="CU2:CU65" si="2">ABS(IFERROR(R2,0)+IFERROR(S2,0))</f>
        <v>5.7829999999999995</v>
      </c>
      <c r="CV2">
        <f>VLOOKUP(PG_Reverse_Settled__1[[#This Row],[order_release_id]],PG_FORWARD_SETTLED__1[[order_id]:[Logistics]],110,0)</f>
        <v>53.1</v>
      </c>
      <c r="CW2">
        <f t="shared" ref="CW2:CW65" si="3">IFERROR(O2,0)+IFERROR(P2,0)+IFERROR(Q2,0)+IFERROR(R2,0)</f>
        <v>53.009</v>
      </c>
      <c r="CX2">
        <v>702.34299999999996</v>
      </c>
      <c r="CY2">
        <f t="shared" ref="CY2:CY65" si="4">ABS(IFERROR(X2,0))</f>
        <v>197.06</v>
      </c>
    </row>
    <row r="3" spans="1:103" x14ac:dyDescent="0.3">
      <c r="A3">
        <v>8675330506</v>
      </c>
      <c r="B3">
        <v>10675255157</v>
      </c>
      <c r="C3" t="s">
        <v>1461</v>
      </c>
      <c r="D3" s="1">
        <v>45928.506249999999</v>
      </c>
      <c r="E3" s="1">
        <v>45916.560416666667</v>
      </c>
      <c r="F3" s="2"/>
      <c r="G3" t="s">
        <v>757</v>
      </c>
      <c r="H3">
        <v>1579</v>
      </c>
      <c r="I3">
        <v>1579</v>
      </c>
      <c r="J3">
        <v>0</v>
      </c>
      <c r="K3">
        <v>2500</v>
      </c>
      <c r="L3">
        <v>750</v>
      </c>
      <c r="M3" t="s">
        <v>109</v>
      </c>
      <c r="N3">
        <v>12</v>
      </c>
      <c r="O3">
        <v>169.18</v>
      </c>
      <c r="P3">
        <v>0</v>
      </c>
      <c r="Q3">
        <v>0</v>
      </c>
      <c r="R3">
        <v>7.0490000000000004</v>
      </c>
      <c r="S3">
        <v>1.41</v>
      </c>
      <c r="T3" t="s">
        <v>111</v>
      </c>
      <c r="U3">
        <v>428.541</v>
      </c>
      <c r="V3">
        <v>428.541</v>
      </c>
      <c r="W3">
        <v>437</v>
      </c>
      <c r="X3">
        <v>-197.06</v>
      </c>
      <c r="Y3">
        <v>167</v>
      </c>
      <c r="Z3">
        <v>0</v>
      </c>
      <c r="AA3">
        <v>30.06</v>
      </c>
      <c r="AB3">
        <v>1</v>
      </c>
      <c r="AC3" t="s">
        <v>116</v>
      </c>
      <c r="AD3">
        <v>1750</v>
      </c>
      <c r="AE3">
        <v>-1339.06</v>
      </c>
      <c r="AF3">
        <v>-1339.06</v>
      </c>
      <c r="AG3">
        <v>0</v>
      </c>
      <c r="AJ3">
        <v>0</v>
      </c>
      <c r="AK3">
        <v>437</v>
      </c>
      <c r="AL3">
        <v>-197.06</v>
      </c>
      <c r="AM3">
        <v>-1579</v>
      </c>
      <c r="AN3">
        <v>0</v>
      </c>
      <c r="AO3">
        <v>1409.82</v>
      </c>
      <c r="AP3">
        <v>12</v>
      </c>
      <c r="AQ3">
        <v>0</v>
      </c>
      <c r="AR3">
        <v>0</v>
      </c>
      <c r="AS3">
        <v>0.5</v>
      </c>
      <c r="AT3">
        <v>0</v>
      </c>
      <c r="AU3">
        <v>0</v>
      </c>
      <c r="AV3">
        <v>0.1</v>
      </c>
      <c r="AW3" t="s">
        <v>121</v>
      </c>
      <c r="AX3" t="s">
        <v>113</v>
      </c>
      <c r="AY3" t="s">
        <v>111</v>
      </c>
      <c r="AZ3">
        <v>0</v>
      </c>
      <c r="BA3">
        <v>0</v>
      </c>
      <c r="BD3">
        <v>428.541</v>
      </c>
      <c r="BE3">
        <v>428.541</v>
      </c>
      <c r="BF3">
        <v>750</v>
      </c>
      <c r="BG3">
        <v>1.4098200000000001</v>
      </c>
      <c r="BH3" t="s">
        <v>758</v>
      </c>
      <c r="BI3">
        <v>100083000000</v>
      </c>
      <c r="BJ3">
        <v>0</v>
      </c>
      <c r="BK3">
        <v>7.0490000000000004</v>
      </c>
      <c r="BL3">
        <v>0</v>
      </c>
      <c r="BM3">
        <v>1.41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-1339.06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f t="shared" si="0"/>
        <v>1579</v>
      </c>
      <c r="CT3">
        <f t="shared" si="1"/>
        <v>428.541</v>
      </c>
      <c r="CU3">
        <f t="shared" si="2"/>
        <v>8.4589999999999996</v>
      </c>
      <c r="CV3">
        <f>VLOOKUP(PG_Reverse_Settled__1[[#This Row],[order_release_id]],PG_FORWARD_SETTLED__1[[order_id]:[Logistics]],110,0)</f>
        <v>53.1</v>
      </c>
      <c r="CW3">
        <f t="shared" si="3"/>
        <v>176.22900000000001</v>
      </c>
      <c r="CX3">
        <v>1088.9000000000001</v>
      </c>
      <c r="CY3">
        <f t="shared" si="4"/>
        <v>197.06</v>
      </c>
    </row>
    <row r="4" spans="1:103" x14ac:dyDescent="0.3">
      <c r="A4">
        <v>8744667145</v>
      </c>
      <c r="B4">
        <v>10744679644</v>
      </c>
      <c r="C4" t="s">
        <v>1461</v>
      </c>
      <c r="D4" s="1">
        <v>45950.469444444447</v>
      </c>
      <c r="E4" s="1">
        <v>45939.773611111108</v>
      </c>
      <c r="F4" s="2">
        <v>44627</v>
      </c>
      <c r="G4" t="s">
        <v>460</v>
      </c>
      <c r="H4">
        <v>3354</v>
      </c>
      <c r="I4">
        <v>3354</v>
      </c>
      <c r="J4">
        <v>0</v>
      </c>
      <c r="K4">
        <v>3750</v>
      </c>
      <c r="L4">
        <v>190</v>
      </c>
      <c r="M4" t="s">
        <v>109</v>
      </c>
      <c r="N4">
        <v>18</v>
      </c>
      <c r="O4">
        <v>511.63</v>
      </c>
      <c r="P4">
        <v>0</v>
      </c>
      <c r="Q4">
        <v>0</v>
      </c>
      <c r="R4">
        <v>14.212</v>
      </c>
      <c r="S4">
        <v>2.8420000000000001</v>
      </c>
      <c r="T4" t="s">
        <v>111</v>
      </c>
      <c r="U4">
        <v>831.12099999999998</v>
      </c>
      <c r="V4">
        <v>831.12099999999998</v>
      </c>
      <c r="W4">
        <v>848.17499999999995</v>
      </c>
      <c r="X4">
        <v>-197.06</v>
      </c>
      <c r="Y4">
        <v>167</v>
      </c>
      <c r="Z4">
        <v>0</v>
      </c>
      <c r="AA4">
        <v>30.06</v>
      </c>
      <c r="AB4">
        <v>1</v>
      </c>
      <c r="AC4" t="s">
        <v>116</v>
      </c>
      <c r="AD4">
        <v>3560</v>
      </c>
      <c r="AE4">
        <v>-2702.8850000000002</v>
      </c>
      <c r="AF4">
        <v>-2702.8850000000002</v>
      </c>
      <c r="AG4">
        <v>0</v>
      </c>
      <c r="AJ4">
        <v>0</v>
      </c>
      <c r="AK4">
        <v>848.17499999999995</v>
      </c>
      <c r="AL4">
        <v>-197.06</v>
      </c>
      <c r="AM4">
        <v>-3354</v>
      </c>
      <c r="AN4">
        <v>0</v>
      </c>
      <c r="AO4">
        <v>2842.37</v>
      </c>
      <c r="AP4">
        <v>18</v>
      </c>
      <c r="AQ4">
        <v>0</v>
      </c>
      <c r="AR4">
        <v>0</v>
      </c>
      <c r="AS4">
        <v>0.5</v>
      </c>
      <c r="AT4">
        <v>0</v>
      </c>
      <c r="AU4">
        <v>0</v>
      </c>
      <c r="AV4">
        <v>0.1</v>
      </c>
      <c r="AW4" t="s">
        <v>112</v>
      </c>
      <c r="AX4" t="s">
        <v>113</v>
      </c>
      <c r="AY4" t="s">
        <v>111</v>
      </c>
      <c r="AZ4">
        <v>0</v>
      </c>
      <c r="BA4">
        <v>0</v>
      </c>
      <c r="BD4">
        <v>831.12099999999998</v>
      </c>
      <c r="BE4">
        <v>831.12099999999998</v>
      </c>
      <c r="BF4">
        <v>190</v>
      </c>
      <c r="BG4">
        <v>2.8423699999999998</v>
      </c>
      <c r="BH4" t="s">
        <v>461</v>
      </c>
      <c r="BI4">
        <v>100093000000</v>
      </c>
      <c r="BJ4">
        <v>0</v>
      </c>
      <c r="BK4">
        <v>14.212</v>
      </c>
      <c r="BL4">
        <v>0</v>
      </c>
      <c r="BM4">
        <v>2.8420000000000001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-2702.8850000000002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f t="shared" si="0"/>
        <v>3354</v>
      </c>
      <c r="CT4">
        <f t="shared" si="1"/>
        <v>831.12099999999998</v>
      </c>
      <c r="CU4">
        <f t="shared" si="2"/>
        <v>17.053999999999998</v>
      </c>
      <c r="CV4">
        <f>VLOOKUP(PG_Reverse_Settled__1[[#This Row],[order_release_id]],PG_FORWARD_SETTLED__1[[order_id]:[Logistics]],110,0)</f>
        <v>71.98</v>
      </c>
      <c r="CW4">
        <f t="shared" si="3"/>
        <v>525.84199999999998</v>
      </c>
      <c r="CX4">
        <v>2433.8449999999998</v>
      </c>
      <c r="CY4">
        <f t="shared" si="4"/>
        <v>197.06</v>
      </c>
    </row>
    <row r="5" spans="1:103" x14ac:dyDescent="0.3">
      <c r="A5">
        <v>8716322467</v>
      </c>
      <c r="B5">
        <v>10716262309</v>
      </c>
      <c r="C5" t="s">
        <v>1461</v>
      </c>
      <c r="D5" s="1">
        <v>45933.463194444441</v>
      </c>
      <c r="E5" s="1">
        <v>45929.449305555558</v>
      </c>
      <c r="F5" s="2">
        <v>44592</v>
      </c>
      <c r="G5" t="s">
        <v>423</v>
      </c>
      <c r="H5">
        <v>2044</v>
      </c>
      <c r="I5">
        <v>0</v>
      </c>
      <c r="J5">
        <v>2044</v>
      </c>
      <c r="K5">
        <v>4500</v>
      </c>
      <c r="L5">
        <v>2250</v>
      </c>
      <c r="M5" t="s">
        <v>109</v>
      </c>
      <c r="N5">
        <v>5</v>
      </c>
      <c r="O5">
        <v>97.33</v>
      </c>
      <c r="P5">
        <v>0</v>
      </c>
      <c r="Q5">
        <v>0</v>
      </c>
      <c r="R5">
        <v>9.7330000000000005</v>
      </c>
      <c r="S5">
        <v>1.9470000000000001</v>
      </c>
      <c r="T5" t="s">
        <v>111</v>
      </c>
      <c r="U5">
        <v>506.50299999999999</v>
      </c>
      <c r="V5">
        <v>506.50299999999999</v>
      </c>
      <c r="W5">
        <v>518.18299999999999</v>
      </c>
      <c r="X5">
        <v>-132.16</v>
      </c>
      <c r="Y5">
        <v>112</v>
      </c>
      <c r="Z5">
        <v>0</v>
      </c>
      <c r="AA5">
        <v>20.16</v>
      </c>
      <c r="AB5">
        <v>1</v>
      </c>
      <c r="AC5" t="s">
        <v>110</v>
      </c>
      <c r="AD5">
        <v>2250</v>
      </c>
      <c r="AE5">
        <v>-1657.9770000000001</v>
      </c>
      <c r="AF5">
        <v>-1657.9770000000001</v>
      </c>
      <c r="AG5">
        <v>0</v>
      </c>
      <c r="AH5">
        <v>518.18299999999999</v>
      </c>
      <c r="AI5">
        <v>-132.16</v>
      </c>
      <c r="AJ5">
        <v>-2044</v>
      </c>
      <c r="AM5">
        <v>0</v>
      </c>
      <c r="AN5">
        <v>0</v>
      </c>
      <c r="AO5">
        <v>1946.67</v>
      </c>
      <c r="AP5">
        <v>5</v>
      </c>
      <c r="AQ5">
        <v>0</v>
      </c>
      <c r="AR5">
        <v>0</v>
      </c>
      <c r="AS5">
        <v>0.5</v>
      </c>
      <c r="AT5">
        <v>0</v>
      </c>
      <c r="AU5">
        <v>0</v>
      </c>
      <c r="AV5">
        <v>0.1</v>
      </c>
      <c r="AW5" t="s">
        <v>112</v>
      </c>
      <c r="AX5" t="s">
        <v>124</v>
      </c>
      <c r="AY5" t="s">
        <v>111</v>
      </c>
      <c r="AZ5">
        <v>506.50299999999999</v>
      </c>
      <c r="BA5">
        <v>506.50299999999999</v>
      </c>
      <c r="BB5">
        <v>2250</v>
      </c>
      <c r="BC5">
        <v>1.9466699999999999</v>
      </c>
      <c r="BD5">
        <v>0</v>
      </c>
      <c r="BE5">
        <v>0</v>
      </c>
      <c r="BH5" t="s">
        <v>424</v>
      </c>
      <c r="BI5">
        <v>100086000000</v>
      </c>
      <c r="BJ5">
        <v>9.7330000000000005</v>
      </c>
      <c r="BK5">
        <v>0</v>
      </c>
      <c r="BL5">
        <v>1.9470000000000001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-1657.9770000000001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f t="shared" si="0"/>
        <v>2044</v>
      </c>
      <c r="CT5">
        <f t="shared" si="1"/>
        <v>506.50299999999999</v>
      </c>
      <c r="CU5">
        <f t="shared" si="2"/>
        <v>11.68</v>
      </c>
      <c r="CV5">
        <f>VLOOKUP(PG_Reverse_Settled__1[[#This Row],[order_release_id]],PG_FORWARD_SETTLED__1[[order_id]:[Logistics]],110,0)</f>
        <v>71.98</v>
      </c>
      <c r="CW5">
        <f t="shared" si="3"/>
        <v>107.063</v>
      </c>
      <c r="CX5">
        <v>1453.837</v>
      </c>
      <c r="CY5">
        <f t="shared" si="4"/>
        <v>132.16</v>
      </c>
    </row>
    <row r="6" spans="1:103" x14ac:dyDescent="0.3">
      <c r="A6">
        <v>8706249692</v>
      </c>
      <c r="B6">
        <v>10706182289</v>
      </c>
      <c r="C6" t="s">
        <v>1461</v>
      </c>
      <c r="D6" s="1">
        <v>45937.717361111114</v>
      </c>
      <c r="E6" s="1">
        <v>45925.451388888891</v>
      </c>
      <c r="F6" s="2"/>
      <c r="G6" t="s">
        <v>781</v>
      </c>
      <c r="H6">
        <v>4219</v>
      </c>
      <c r="I6">
        <v>0</v>
      </c>
      <c r="J6">
        <v>4219</v>
      </c>
      <c r="K6">
        <v>4750</v>
      </c>
      <c r="L6">
        <v>325</v>
      </c>
      <c r="M6" t="s">
        <v>109</v>
      </c>
      <c r="N6">
        <v>18</v>
      </c>
      <c r="O6">
        <v>643.58000000000004</v>
      </c>
      <c r="P6">
        <v>0</v>
      </c>
      <c r="Q6">
        <v>0</v>
      </c>
      <c r="R6">
        <v>17.876999999999999</v>
      </c>
      <c r="S6">
        <v>3.5750000000000002</v>
      </c>
      <c r="T6" t="s">
        <v>111</v>
      </c>
      <c r="U6">
        <v>1045.4680000000001</v>
      </c>
      <c r="V6">
        <v>1045.4680000000001</v>
      </c>
      <c r="W6">
        <v>1066.92</v>
      </c>
      <c r="X6">
        <v>-132.16</v>
      </c>
      <c r="Y6">
        <v>112</v>
      </c>
      <c r="Z6">
        <v>0</v>
      </c>
      <c r="AA6">
        <v>20.16</v>
      </c>
      <c r="AB6">
        <v>1</v>
      </c>
      <c r="AC6" t="s">
        <v>110</v>
      </c>
      <c r="AD6">
        <v>4425</v>
      </c>
      <c r="AE6">
        <v>-3284.24</v>
      </c>
      <c r="AF6">
        <v>-3284.24</v>
      </c>
      <c r="AG6">
        <v>0</v>
      </c>
      <c r="AH6">
        <v>1066.92</v>
      </c>
      <c r="AI6">
        <v>-132.16</v>
      </c>
      <c r="AJ6">
        <v>-4219</v>
      </c>
      <c r="AM6">
        <v>0</v>
      </c>
      <c r="AN6">
        <v>0</v>
      </c>
      <c r="AO6">
        <v>3575.42</v>
      </c>
      <c r="AP6">
        <v>18</v>
      </c>
      <c r="AQ6">
        <v>0</v>
      </c>
      <c r="AR6">
        <v>0</v>
      </c>
      <c r="AS6">
        <v>0.5</v>
      </c>
      <c r="AT6">
        <v>0</v>
      </c>
      <c r="AU6">
        <v>0</v>
      </c>
      <c r="AV6">
        <v>0.1</v>
      </c>
      <c r="AW6" t="s">
        <v>112</v>
      </c>
      <c r="AX6" t="s">
        <v>124</v>
      </c>
      <c r="AY6" t="s">
        <v>111</v>
      </c>
      <c r="AZ6">
        <v>1045.4680000000001</v>
      </c>
      <c r="BA6">
        <v>1045.4680000000001</v>
      </c>
      <c r="BB6">
        <v>325</v>
      </c>
      <c r="BC6">
        <v>3.5754199999999998</v>
      </c>
      <c r="BD6">
        <v>0</v>
      </c>
      <c r="BE6">
        <v>0</v>
      </c>
      <c r="BH6" t="s">
        <v>1053</v>
      </c>
      <c r="BI6">
        <v>100087000000</v>
      </c>
      <c r="BJ6">
        <v>17.876999999999999</v>
      </c>
      <c r="BK6">
        <v>0</v>
      </c>
      <c r="BL6">
        <v>3.5750000000000002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-3284.24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f t="shared" si="0"/>
        <v>4219</v>
      </c>
      <c r="CT6">
        <f t="shared" si="1"/>
        <v>1045.4680000000001</v>
      </c>
      <c r="CU6">
        <f t="shared" si="2"/>
        <v>21.451999999999998</v>
      </c>
      <c r="CV6">
        <f>VLOOKUP(PG_Reverse_Settled__1[[#This Row],[order_release_id]],PG_FORWARD_SETTLED__1[[order_id]:[Logistics]],110,0)</f>
        <v>71.98</v>
      </c>
      <c r="CW6">
        <f t="shared" si="3"/>
        <v>661.45699999999999</v>
      </c>
      <c r="CX6">
        <v>3080.1</v>
      </c>
      <c r="CY6">
        <f t="shared" si="4"/>
        <v>132.16</v>
      </c>
    </row>
    <row r="7" spans="1:103" x14ac:dyDescent="0.3">
      <c r="A7">
        <v>8663980354</v>
      </c>
      <c r="B7">
        <v>10663904414</v>
      </c>
      <c r="C7" t="s">
        <v>1461</v>
      </c>
      <c r="D7" s="1">
        <v>45919.388888888891</v>
      </c>
      <c r="E7" s="1">
        <v>45912.803472222222</v>
      </c>
      <c r="F7" s="2">
        <v>44546</v>
      </c>
      <c r="G7" t="s">
        <v>219</v>
      </c>
      <c r="H7">
        <v>4194</v>
      </c>
      <c r="I7">
        <v>0</v>
      </c>
      <c r="J7">
        <v>4193.99</v>
      </c>
      <c r="K7">
        <v>5500</v>
      </c>
      <c r="L7">
        <v>1100</v>
      </c>
      <c r="M7" t="s">
        <v>109</v>
      </c>
      <c r="N7">
        <v>12</v>
      </c>
      <c r="O7">
        <v>449.36</v>
      </c>
      <c r="P7">
        <v>0</v>
      </c>
      <c r="Q7">
        <v>0</v>
      </c>
      <c r="R7">
        <v>18.722999999999999</v>
      </c>
      <c r="S7">
        <v>3.7450000000000001</v>
      </c>
      <c r="T7" t="s">
        <v>111</v>
      </c>
      <c r="U7">
        <v>1336.2049999999999</v>
      </c>
      <c r="V7">
        <v>1336.2049999999999</v>
      </c>
      <c r="W7">
        <v>1358.673</v>
      </c>
      <c r="X7">
        <v>-197.06</v>
      </c>
      <c r="Y7">
        <v>167</v>
      </c>
      <c r="Z7">
        <v>0</v>
      </c>
      <c r="AA7">
        <v>30.06</v>
      </c>
      <c r="AB7">
        <v>1</v>
      </c>
      <c r="AC7" t="s">
        <v>116</v>
      </c>
      <c r="AD7">
        <v>4400</v>
      </c>
      <c r="AE7">
        <v>-3032.377</v>
      </c>
      <c r="AF7">
        <v>-3032.377</v>
      </c>
      <c r="AG7">
        <v>0</v>
      </c>
      <c r="AH7">
        <v>1358.673</v>
      </c>
      <c r="AI7">
        <v>-197.06</v>
      </c>
      <c r="AJ7">
        <v>-4193.99</v>
      </c>
      <c r="AM7">
        <v>0</v>
      </c>
      <c r="AN7">
        <v>0</v>
      </c>
      <c r="AO7">
        <v>3744.64</v>
      </c>
      <c r="AP7">
        <v>12</v>
      </c>
      <c r="AQ7">
        <v>0</v>
      </c>
      <c r="AR7">
        <v>0</v>
      </c>
      <c r="AS7">
        <v>0.5</v>
      </c>
      <c r="AT7">
        <v>0</v>
      </c>
      <c r="AU7">
        <v>0</v>
      </c>
      <c r="AV7">
        <v>0.1</v>
      </c>
      <c r="AW7" t="s">
        <v>127</v>
      </c>
      <c r="AX7" t="s">
        <v>128</v>
      </c>
      <c r="AY7" t="s">
        <v>111</v>
      </c>
      <c r="AZ7">
        <v>1336.2049999999999</v>
      </c>
      <c r="BA7">
        <v>1336.2049999999999</v>
      </c>
      <c r="BB7">
        <v>1100</v>
      </c>
      <c r="BC7">
        <v>3.74464</v>
      </c>
      <c r="BD7">
        <v>0</v>
      </c>
      <c r="BE7">
        <v>0</v>
      </c>
      <c r="BH7" t="s">
        <v>220</v>
      </c>
      <c r="BI7">
        <v>100079000000</v>
      </c>
      <c r="BJ7">
        <v>18.722999999999999</v>
      </c>
      <c r="BK7">
        <v>0</v>
      </c>
      <c r="BL7">
        <v>3.7450000000000001</v>
      </c>
      <c r="BM7">
        <v>0</v>
      </c>
      <c r="BN7">
        <v>-3032.377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f t="shared" si="0"/>
        <v>4193.99</v>
      </c>
      <c r="CT7">
        <f t="shared" si="1"/>
        <v>1336.2049999999999</v>
      </c>
      <c r="CU7">
        <f t="shared" si="2"/>
        <v>22.468</v>
      </c>
      <c r="CV7">
        <f>VLOOKUP(PG_Reverse_Settled__1[[#This Row],[order_release_id]],PG_FORWARD_SETTLED__1[[order_id]:[Logistics]],110,0)</f>
        <v>71.98</v>
      </c>
      <c r="CW7">
        <f t="shared" si="3"/>
        <v>468.08300000000003</v>
      </c>
      <c r="CX7">
        <v>2763.337</v>
      </c>
      <c r="CY7">
        <f t="shared" si="4"/>
        <v>197.06</v>
      </c>
    </row>
    <row r="8" spans="1:103" x14ac:dyDescent="0.3">
      <c r="A8">
        <v>8736198510</v>
      </c>
      <c r="B8">
        <v>10736175640</v>
      </c>
      <c r="C8" t="s">
        <v>1461</v>
      </c>
      <c r="D8" s="1">
        <v>45941.535416666666</v>
      </c>
      <c r="E8" s="1">
        <v>45935.731249999997</v>
      </c>
      <c r="F8" s="2">
        <v>44614</v>
      </c>
      <c r="G8" t="s">
        <v>430</v>
      </c>
      <c r="H8">
        <v>5398</v>
      </c>
      <c r="I8">
        <v>0</v>
      </c>
      <c r="J8">
        <v>5398</v>
      </c>
      <c r="K8">
        <v>6000</v>
      </c>
      <c r="L8">
        <v>396</v>
      </c>
      <c r="M8" t="s">
        <v>109</v>
      </c>
      <c r="N8">
        <v>18</v>
      </c>
      <c r="O8">
        <v>823.42</v>
      </c>
      <c r="P8">
        <v>0</v>
      </c>
      <c r="Q8">
        <v>0</v>
      </c>
      <c r="R8">
        <v>22.873000000000001</v>
      </c>
      <c r="S8">
        <v>4.5750000000000002</v>
      </c>
      <c r="T8" t="s">
        <v>111</v>
      </c>
      <c r="U8">
        <v>1528.7139999999999</v>
      </c>
      <c r="V8">
        <v>1528.7139999999999</v>
      </c>
      <c r="W8">
        <v>1556.162</v>
      </c>
      <c r="X8">
        <v>-197.06</v>
      </c>
      <c r="Y8">
        <v>167</v>
      </c>
      <c r="Z8">
        <v>0</v>
      </c>
      <c r="AA8">
        <v>30.06</v>
      </c>
      <c r="AB8">
        <v>1</v>
      </c>
      <c r="AC8" t="s">
        <v>116</v>
      </c>
      <c r="AD8">
        <v>5604</v>
      </c>
      <c r="AE8">
        <v>-4038.8980000000001</v>
      </c>
      <c r="AF8">
        <v>-4038.8980000000001</v>
      </c>
      <c r="AG8">
        <v>0</v>
      </c>
      <c r="AH8">
        <v>1556.162</v>
      </c>
      <c r="AI8">
        <v>-197.06</v>
      </c>
      <c r="AJ8">
        <v>-5398</v>
      </c>
      <c r="AM8">
        <v>0</v>
      </c>
      <c r="AN8">
        <v>0</v>
      </c>
      <c r="AO8">
        <v>4574.58</v>
      </c>
      <c r="AP8">
        <v>18</v>
      </c>
      <c r="AQ8">
        <v>0</v>
      </c>
      <c r="AR8">
        <v>0</v>
      </c>
      <c r="AS8">
        <v>0.5</v>
      </c>
      <c r="AT8">
        <v>0</v>
      </c>
      <c r="AU8">
        <v>0</v>
      </c>
      <c r="AV8">
        <v>0.1</v>
      </c>
      <c r="AW8" t="s">
        <v>127</v>
      </c>
      <c r="AX8" t="s">
        <v>191</v>
      </c>
      <c r="AY8" t="s">
        <v>111</v>
      </c>
      <c r="AZ8">
        <v>1528.7139999999999</v>
      </c>
      <c r="BA8">
        <v>1528.7139999999999</v>
      </c>
      <c r="BB8">
        <v>396</v>
      </c>
      <c r="BC8">
        <v>4.5745800000000001</v>
      </c>
      <c r="BD8">
        <v>0</v>
      </c>
      <c r="BE8">
        <v>0</v>
      </c>
      <c r="BH8" t="s">
        <v>431</v>
      </c>
      <c r="BI8">
        <v>100089000000</v>
      </c>
      <c r="BJ8">
        <v>22.873000000000001</v>
      </c>
      <c r="BK8">
        <v>0</v>
      </c>
      <c r="BL8">
        <v>4.5750000000000002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-4038.8980000000001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f t="shared" si="0"/>
        <v>5398</v>
      </c>
      <c r="CT8">
        <f t="shared" si="1"/>
        <v>1528.7139999999999</v>
      </c>
      <c r="CU8">
        <f t="shared" si="2"/>
        <v>27.448</v>
      </c>
      <c r="CV8">
        <f>VLOOKUP(PG_Reverse_Settled__1[[#This Row],[order_release_id]],PG_FORWARD_SETTLED__1[[order_id]:[Logistics]],110,0)</f>
        <v>71.98</v>
      </c>
      <c r="CW8">
        <f t="shared" si="3"/>
        <v>846.29300000000001</v>
      </c>
      <c r="CX8">
        <v>3769.8580000000002</v>
      </c>
      <c r="CY8">
        <f t="shared" si="4"/>
        <v>197.06</v>
      </c>
    </row>
    <row r="9" spans="1:103" x14ac:dyDescent="0.3">
      <c r="A9">
        <v>8681666404</v>
      </c>
      <c r="B9">
        <v>10681592350</v>
      </c>
      <c r="C9" t="s">
        <v>1461</v>
      </c>
      <c r="D9" s="1">
        <v>45924.522222222222</v>
      </c>
      <c r="E9" s="1">
        <v>45919.434027777781</v>
      </c>
      <c r="F9" s="2"/>
      <c r="G9" t="s">
        <v>535</v>
      </c>
      <c r="H9">
        <v>4069</v>
      </c>
      <c r="I9">
        <v>0</v>
      </c>
      <c r="J9">
        <v>4069</v>
      </c>
      <c r="K9">
        <v>4500</v>
      </c>
      <c r="L9">
        <v>225</v>
      </c>
      <c r="M9" t="s">
        <v>109</v>
      </c>
      <c r="N9">
        <v>12</v>
      </c>
      <c r="O9">
        <v>435.96</v>
      </c>
      <c r="P9">
        <v>0</v>
      </c>
      <c r="Q9">
        <v>0</v>
      </c>
      <c r="R9">
        <v>18.164999999999999</v>
      </c>
      <c r="S9">
        <v>3.633</v>
      </c>
      <c r="T9" t="s">
        <v>111</v>
      </c>
      <c r="U9">
        <v>1008.298</v>
      </c>
      <c r="V9">
        <v>1008.298</v>
      </c>
      <c r="W9">
        <v>1030.096</v>
      </c>
      <c r="X9">
        <v>-197.06</v>
      </c>
      <c r="Y9">
        <v>167</v>
      </c>
      <c r="Z9">
        <v>0</v>
      </c>
      <c r="AA9">
        <v>30.06</v>
      </c>
      <c r="AB9">
        <v>1</v>
      </c>
      <c r="AC9" t="s">
        <v>116</v>
      </c>
      <c r="AD9">
        <v>4275</v>
      </c>
      <c r="AE9">
        <v>-3235.9639999999999</v>
      </c>
      <c r="AF9">
        <v>-3235.9639999999999</v>
      </c>
      <c r="AG9">
        <v>0</v>
      </c>
      <c r="AH9">
        <v>1030.096</v>
      </c>
      <c r="AI9">
        <v>-197.06</v>
      </c>
      <c r="AJ9">
        <v>-4069</v>
      </c>
      <c r="AM9">
        <v>0</v>
      </c>
      <c r="AN9">
        <v>0</v>
      </c>
      <c r="AO9">
        <v>3633.04</v>
      </c>
      <c r="AP9">
        <v>12</v>
      </c>
      <c r="AQ9">
        <v>0</v>
      </c>
      <c r="AR9">
        <v>0</v>
      </c>
      <c r="AS9">
        <v>0.5</v>
      </c>
      <c r="AT9">
        <v>0</v>
      </c>
      <c r="AU9">
        <v>0</v>
      </c>
      <c r="AV9">
        <v>0.1</v>
      </c>
      <c r="AW9" t="s">
        <v>112</v>
      </c>
      <c r="AX9" t="s">
        <v>124</v>
      </c>
      <c r="AY9" t="s">
        <v>111</v>
      </c>
      <c r="AZ9">
        <v>1008.298</v>
      </c>
      <c r="BA9">
        <v>1008.298</v>
      </c>
      <c r="BB9">
        <v>225</v>
      </c>
      <c r="BC9">
        <v>3.6330399999999998</v>
      </c>
      <c r="BD9">
        <v>0</v>
      </c>
      <c r="BE9">
        <v>0</v>
      </c>
      <c r="BH9" t="s">
        <v>345</v>
      </c>
      <c r="BI9">
        <v>100081000000</v>
      </c>
      <c r="BJ9">
        <v>18.164999999999999</v>
      </c>
      <c r="BK9">
        <v>0</v>
      </c>
      <c r="BL9">
        <v>3.633</v>
      </c>
      <c r="BM9">
        <v>0</v>
      </c>
      <c r="BN9">
        <v>0</v>
      </c>
      <c r="BO9">
        <v>0</v>
      </c>
      <c r="BP9">
        <v>-3235.9639999999999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f t="shared" si="0"/>
        <v>4069</v>
      </c>
      <c r="CT9">
        <f t="shared" si="1"/>
        <v>1008.298</v>
      </c>
      <c r="CU9">
        <f t="shared" si="2"/>
        <v>21.797999999999998</v>
      </c>
      <c r="CV9">
        <f>VLOOKUP(PG_Reverse_Settled__1[[#This Row],[order_release_id]],PG_FORWARD_SETTLED__1[[order_id]:[Logistics]],110,0)</f>
        <v>71.98</v>
      </c>
      <c r="CW9">
        <f t="shared" si="3"/>
        <v>454.125</v>
      </c>
      <c r="CX9">
        <v>2966.9240000000004</v>
      </c>
      <c r="CY9">
        <f t="shared" si="4"/>
        <v>197.06</v>
      </c>
    </row>
    <row r="10" spans="1:103" x14ac:dyDescent="0.3">
      <c r="A10">
        <v>8741151637</v>
      </c>
      <c r="B10">
        <v>10741146701</v>
      </c>
      <c r="C10" t="s">
        <v>1461</v>
      </c>
      <c r="D10" s="1">
        <v>45943.584027777775</v>
      </c>
      <c r="E10" s="1">
        <v>45938.423611111109</v>
      </c>
      <c r="F10" s="2">
        <v>44620</v>
      </c>
      <c r="G10" t="s">
        <v>432</v>
      </c>
      <c r="H10">
        <v>2394</v>
      </c>
      <c r="I10">
        <v>0</v>
      </c>
      <c r="J10">
        <v>2394</v>
      </c>
      <c r="K10">
        <v>4500</v>
      </c>
      <c r="L10">
        <v>1900</v>
      </c>
      <c r="M10" t="s">
        <v>120</v>
      </c>
      <c r="N10">
        <v>5</v>
      </c>
      <c r="O10">
        <v>0</v>
      </c>
      <c r="P10">
        <v>57</v>
      </c>
      <c r="Q10">
        <v>57</v>
      </c>
      <c r="R10">
        <v>11.4</v>
      </c>
      <c r="S10">
        <v>2.2799999999999998</v>
      </c>
      <c r="T10" t="s">
        <v>111</v>
      </c>
      <c r="U10">
        <v>621.48199999999997</v>
      </c>
      <c r="V10">
        <v>621.48199999999997</v>
      </c>
      <c r="W10">
        <v>635.16200000000003</v>
      </c>
      <c r="X10">
        <v>-132.16</v>
      </c>
      <c r="Y10">
        <v>112</v>
      </c>
      <c r="Z10">
        <v>0</v>
      </c>
      <c r="AA10">
        <v>20.16</v>
      </c>
      <c r="AB10">
        <v>1</v>
      </c>
      <c r="AC10" t="s">
        <v>110</v>
      </c>
      <c r="AD10">
        <v>2600</v>
      </c>
      <c r="AE10">
        <v>-1890.998</v>
      </c>
      <c r="AF10">
        <v>-1890.998</v>
      </c>
      <c r="AG10">
        <v>0</v>
      </c>
      <c r="AH10">
        <v>635.16200000000003</v>
      </c>
      <c r="AI10">
        <v>-132.16</v>
      </c>
      <c r="AJ10">
        <v>-2394</v>
      </c>
      <c r="AM10">
        <v>0</v>
      </c>
      <c r="AN10">
        <v>0</v>
      </c>
      <c r="AO10">
        <v>2280</v>
      </c>
      <c r="AP10">
        <v>0</v>
      </c>
      <c r="AQ10">
        <v>2.5</v>
      </c>
      <c r="AR10">
        <v>2.5</v>
      </c>
      <c r="AS10">
        <v>0</v>
      </c>
      <c r="AT10">
        <v>0.25</v>
      </c>
      <c r="AU10">
        <v>0.25</v>
      </c>
      <c r="AV10">
        <v>0.1</v>
      </c>
      <c r="AW10" t="s">
        <v>112</v>
      </c>
      <c r="AX10" t="s">
        <v>160</v>
      </c>
      <c r="AY10" t="s">
        <v>111</v>
      </c>
      <c r="AZ10">
        <v>621.48199999999997</v>
      </c>
      <c r="BA10">
        <v>621.48199999999997</v>
      </c>
      <c r="BB10">
        <v>1900</v>
      </c>
      <c r="BC10">
        <v>2.2799999999999998</v>
      </c>
      <c r="BD10">
        <v>0</v>
      </c>
      <c r="BE10">
        <v>0</v>
      </c>
      <c r="BH10" t="s">
        <v>433</v>
      </c>
      <c r="BI10">
        <v>100090000000</v>
      </c>
      <c r="BJ10">
        <v>11.4</v>
      </c>
      <c r="BK10">
        <v>0</v>
      </c>
      <c r="BL10">
        <v>2.2799999999999998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-1890.998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f t="shared" si="0"/>
        <v>2394</v>
      </c>
      <c r="CT10">
        <f t="shared" si="1"/>
        <v>621.48199999999997</v>
      </c>
      <c r="CU10">
        <f t="shared" si="2"/>
        <v>13.68</v>
      </c>
      <c r="CV10">
        <f>VLOOKUP(PG_Reverse_Settled__1[[#This Row],[order_release_id]],PG_FORWARD_SETTLED__1[[order_id]:[Logistics]],110,0)</f>
        <v>71.98</v>
      </c>
      <c r="CW10">
        <f t="shared" si="3"/>
        <v>125.4</v>
      </c>
      <c r="CX10">
        <v>1686.8579999999999</v>
      </c>
      <c r="CY10">
        <f t="shared" si="4"/>
        <v>132.16</v>
      </c>
    </row>
    <row r="11" spans="1:103" x14ac:dyDescent="0.3">
      <c r="A11">
        <v>8729920725</v>
      </c>
      <c r="B11">
        <v>10729879214</v>
      </c>
      <c r="C11" t="s">
        <v>1461</v>
      </c>
      <c r="D11" s="1">
        <v>45941.569444444445</v>
      </c>
      <c r="E11" s="1">
        <v>45933.534722222219</v>
      </c>
      <c r="F11" s="2">
        <v>44612</v>
      </c>
      <c r="G11" t="s">
        <v>307</v>
      </c>
      <c r="H11">
        <v>3104</v>
      </c>
      <c r="I11">
        <v>0</v>
      </c>
      <c r="J11">
        <v>3103.99</v>
      </c>
      <c r="K11">
        <v>3500</v>
      </c>
      <c r="L11">
        <v>190</v>
      </c>
      <c r="M11" t="s">
        <v>109</v>
      </c>
      <c r="N11">
        <v>18</v>
      </c>
      <c r="O11">
        <v>473.49</v>
      </c>
      <c r="P11">
        <v>0</v>
      </c>
      <c r="Q11">
        <v>0</v>
      </c>
      <c r="R11">
        <v>13.151999999999999</v>
      </c>
      <c r="S11">
        <v>2.6309999999999998</v>
      </c>
      <c r="T11" t="s">
        <v>111</v>
      </c>
      <c r="U11">
        <v>769.16899999999998</v>
      </c>
      <c r="V11">
        <v>769.16899999999998</v>
      </c>
      <c r="W11">
        <v>784.952</v>
      </c>
      <c r="X11">
        <v>-197.06</v>
      </c>
      <c r="Y11">
        <v>167</v>
      </c>
      <c r="Z11">
        <v>0</v>
      </c>
      <c r="AA11">
        <v>30.06</v>
      </c>
      <c r="AB11">
        <v>1</v>
      </c>
      <c r="AC11" t="s">
        <v>116</v>
      </c>
      <c r="AD11">
        <v>3310</v>
      </c>
      <c r="AE11">
        <v>-2516.098</v>
      </c>
      <c r="AF11">
        <v>-2516.098</v>
      </c>
      <c r="AG11">
        <v>0</v>
      </c>
      <c r="AH11">
        <v>784.952</v>
      </c>
      <c r="AI11">
        <v>-197.06</v>
      </c>
      <c r="AJ11">
        <v>-3103.99</v>
      </c>
      <c r="AM11">
        <v>0</v>
      </c>
      <c r="AN11">
        <v>0</v>
      </c>
      <c r="AO11">
        <v>2630.51</v>
      </c>
      <c r="AP11">
        <v>18</v>
      </c>
      <c r="AQ11">
        <v>0</v>
      </c>
      <c r="AR11">
        <v>0</v>
      </c>
      <c r="AS11">
        <v>0.5</v>
      </c>
      <c r="AT11">
        <v>0</v>
      </c>
      <c r="AU11">
        <v>0</v>
      </c>
      <c r="AV11">
        <v>0.1</v>
      </c>
      <c r="AW11" t="s">
        <v>112</v>
      </c>
      <c r="AX11" t="s">
        <v>113</v>
      </c>
      <c r="AY11" t="s">
        <v>111</v>
      </c>
      <c r="AZ11">
        <v>769.16899999999998</v>
      </c>
      <c r="BA11">
        <v>769.16899999999998</v>
      </c>
      <c r="BB11">
        <v>190</v>
      </c>
      <c r="BC11">
        <v>2.6305100000000001</v>
      </c>
      <c r="BD11">
        <v>0</v>
      </c>
      <c r="BE11">
        <v>0</v>
      </c>
      <c r="BH11" t="s">
        <v>974</v>
      </c>
      <c r="BI11">
        <v>100089000000</v>
      </c>
      <c r="BJ11">
        <v>13.151999999999999</v>
      </c>
      <c r="BK11">
        <v>0</v>
      </c>
      <c r="BL11">
        <v>2.6309999999999998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-2516.098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f t="shared" si="0"/>
        <v>3103.99</v>
      </c>
      <c r="CT11">
        <f t="shared" si="1"/>
        <v>769.16899999999998</v>
      </c>
      <c r="CU11">
        <f t="shared" si="2"/>
        <v>15.782999999999999</v>
      </c>
      <c r="CV11">
        <f>VLOOKUP(PG_Reverse_Settled__1[[#This Row],[order_release_id]],PG_FORWARD_SETTLED__1[[order_id]:[Logistics]],110,0)</f>
        <v>71.98</v>
      </c>
      <c r="CW11">
        <f t="shared" si="3"/>
        <v>486.642</v>
      </c>
      <c r="CX11">
        <v>2247.058</v>
      </c>
      <c r="CY11">
        <f t="shared" si="4"/>
        <v>197.06</v>
      </c>
    </row>
    <row r="12" spans="1:103" x14ac:dyDescent="0.3">
      <c r="A12">
        <v>8698964259</v>
      </c>
      <c r="B12">
        <v>10698893590</v>
      </c>
      <c r="C12" t="s">
        <v>1461</v>
      </c>
      <c r="D12" s="1">
        <v>45926.541666666664</v>
      </c>
      <c r="E12" s="1">
        <v>45923.446527777778</v>
      </c>
      <c r="F12" s="2">
        <v>44570</v>
      </c>
      <c r="G12" t="s">
        <v>335</v>
      </c>
      <c r="H12">
        <v>2150</v>
      </c>
      <c r="I12">
        <v>0</v>
      </c>
      <c r="J12">
        <v>2150</v>
      </c>
      <c r="K12">
        <v>4750</v>
      </c>
      <c r="L12">
        <v>2394</v>
      </c>
      <c r="M12" t="s">
        <v>120</v>
      </c>
      <c r="N12">
        <v>5</v>
      </c>
      <c r="O12">
        <v>0</v>
      </c>
      <c r="P12">
        <v>51.19</v>
      </c>
      <c r="Q12">
        <v>51.19</v>
      </c>
      <c r="R12">
        <v>10.238</v>
      </c>
      <c r="S12">
        <v>2.048</v>
      </c>
      <c r="T12" t="s">
        <v>111</v>
      </c>
      <c r="U12">
        <v>684.99</v>
      </c>
      <c r="V12">
        <v>684.99</v>
      </c>
      <c r="W12">
        <v>697.27599999999995</v>
      </c>
      <c r="X12">
        <v>-107.38</v>
      </c>
      <c r="Y12">
        <v>91</v>
      </c>
      <c r="Z12">
        <v>0</v>
      </c>
      <c r="AA12">
        <v>16.38</v>
      </c>
      <c r="AB12">
        <v>1</v>
      </c>
      <c r="AC12" t="s">
        <v>131</v>
      </c>
      <c r="AD12">
        <v>2356</v>
      </c>
      <c r="AE12">
        <v>-1560.104</v>
      </c>
      <c r="AF12">
        <v>-1560.104</v>
      </c>
      <c r="AG12">
        <v>0</v>
      </c>
      <c r="AH12">
        <v>697.27599999999995</v>
      </c>
      <c r="AI12">
        <v>-107.38</v>
      </c>
      <c r="AJ12">
        <v>-2150</v>
      </c>
      <c r="AM12">
        <v>0</v>
      </c>
      <c r="AN12">
        <v>0</v>
      </c>
      <c r="AO12">
        <v>2047.62</v>
      </c>
      <c r="AP12">
        <v>0</v>
      </c>
      <c r="AQ12">
        <v>2.5</v>
      </c>
      <c r="AR12">
        <v>2.5</v>
      </c>
      <c r="AS12">
        <v>0</v>
      </c>
      <c r="AT12">
        <v>0.25</v>
      </c>
      <c r="AU12">
        <v>0.25</v>
      </c>
      <c r="AV12">
        <v>0.1</v>
      </c>
      <c r="AW12" t="s">
        <v>127</v>
      </c>
      <c r="AX12" t="s">
        <v>128</v>
      </c>
      <c r="AY12" t="s">
        <v>111</v>
      </c>
      <c r="AZ12">
        <v>684.99</v>
      </c>
      <c r="BA12">
        <v>684.99</v>
      </c>
      <c r="BB12">
        <v>2394</v>
      </c>
      <c r="BC12">
        <v>2.0476200000000002</v>
      </c>
      <c r="BD12">
        <v>0</v>
      </c>
      <c r="BE12">
        <v>0</v>
      </c>
      <c r="BH12" t="s">
        <v>336</v>
      </c>
      <c r="BI12">
        <v>100082000000</v>
      </c>
      <c r="BJ12">
        <v>10.238</v>
      </c>
      <c r="BK12">
        <v>0</v>
      </c>
      <c r="BL12">
        <v>2.048</v>
      </c>
      <c r="BM12">
        <v>0</v>
      </c>
      <c r="BN12">
        <v>0</v>
      </c>
      <c r="BO12">
        <v>0</v>
      </c>
      <c r="BP12">
        <v>0</v>
      </c>
      <c r="BQ12">
        <v>-1560.104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f t="shared" si="0"/>
        <v>2150</v>
      </c>
      <c r="CT12">
        <f t="shared" si="1"/>
        <v>684.99</v>
      </c>
      <c r="CU12">
        <f t="shared" si="2"/>
        <v>12.286</v>
      </c>
      <c r="CV12">
        <f>VLOOKUP(PG_Reverse_Settled__1[[#This Row],[order_release_id]],PG_FORWARD_SETTLED__1[[order_id]:[Logistics]],110,0)</f>
        <v>71.98</v>
      </c>
      <c r="CW12">
        <f t="shared" si="3"/>
        <v>112.61799999999999</v>
      </c>
      <c r="CX12">
        <v>1380.7439999999999</v>
      </c>
      <c r="CY12">
        <f t="shared" si="4"/>
        <v>107.38</v>
      </c>
    </row>
    <row r="13" spans="1:103" x14ac:dyDescent="0.3">
      <c r="A13">
        <v>8693566791</v>
      </c>
      <c r="B13">
        <v>10693495165</v>
      </c>
      <c r="C13" t="s">
        <v>1461</v>
      </c>
      <c r="D13" s="1">
        <v>45927.484027777777</v>
      </c>
      <c r="E13" s="1">
        <v>45922.443055555559</v>
      </c>
      <c r="F13" s="2">
        <v>44564</v>
      </c>
      <c r="G13" t="s">
        <v>403</v>
      </c>
      <c r="H13">
        <v>3294.01</v>
      </c>
      <c r="I13">
        <v>0</v>
      </c>
      <c r="J13">
        <v>3294</v>
      </c>
      <c r="K13">
        <v>3500</v>
      </c>
      <c r="L13">
        <v>0</v>
      </c>
      <c r="M13" t="s">
        <v>109</v>
      </c>
      <c r="N13">
        <v>18</v>
      </c>
      <c r="O13">
        <v>502.48</v>
      </c>
      <c r="P13">
        <v>0</v>
      </c>
      <c r="Q13">
        <v>0</v>
      </c>
      <c r="R13">
        <v>13.958</v>
      </c>
      <c r="S13">
        <v>2.7919999999999998</v>
      </c>
      <c r="T13" t="s">
        <v>111</v>
      </c>
      <c r="U13">
        <v>816.25300000000004</v>
      </c>
      <c r="V13">
        <v>816.25300000000004</v>
      </c>
      <c r="W13">
        <v>833.00300000000004</v>
      </c>
      <c r="X13">
        <v>-197.06</v>
      </c>
      <c r="Y13">
        <v>167</v>
      </c>
      <c r="Z13">
        <v>0</v>
      </c>
      <c r="AA13">
        <v>30.06</v>
      </c>
      <c r="AB13">
        <v>1</v>
      </c>
      <c r="AC13" t="s">
        <v>116</v>
      </c>
      <c r="AD13">
        <v>3500</v>
      </c>
      <c r="AE13">
        <v>-2658.0569999999998</v>
      </c>
      <c r="AF13">
        <v>-2658.0569999999998</v>
      </c>
      <c r="AG13">
        <v>0</v>
      </c>
      <c r="AH13">
        <v>833.00300000000004</v>
      </c>
      <c r="AI13">
        <v>-197.06</v>
      </c>
      <c r="AJ13">
        <v>-3294</v>
      </c>
      <c r="AM13">
        <v>0</v>
      </c>
      <c r="AN13">
        <v>0</v>
      </c>
      <c r="AO13">
        <v>2791.53</v>
      </c>
      <c r="AP13">
        <v>18</v>
      </c>
      <c r="AQ13">
        <v>0</v>
      </c>
      <c r="AR13">
        <v>0</v>
      </c>
      <c r="AS13">
        <v>0.5</v>
      </c>
      <c r="AT13">
        <v>0</v>
      </c>
      <c r="AU13">
        <v>0</v>
      </c>
      <c r="AV13">
        <v>0.1</v>
      </c>
      <c r="AW13" t="s">
        <v>112</v>
      </c>
      <c r="AX13" t="s">
        <v>124</v>
      </c>
      <c r="AY13" t="s">
        <v>111</v>
      </c>
      <c r="AZ13">
        <v>816.25300000000004</v>
      </c>
      <c r="BA13">
        <v>816.25300000000004</v>
      </c>
      <c r="BB13">
        <v>0</v>
      </c>
      <c r="BC13">
        <v>2.7915299999999998</v>
      </c>
      <c r="BD13">
        <v>0</v>
      </c>
      <c r="BE13">
        <v>0</v>
      </c>
      <c r="BH13" t="s">
        <v>1050</v>
      </c>
      <c r="BI13">
        <v>100083000000</v>
      </c>
      <c r="BJ13">
        <v>13.958</v>
      </c>
      <c r="BK13">
        <v>0</v>
      </c>
      <c r="BL13">
        <v>2.7919999999999998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-2658.0569999999998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f t="shared" si="0"/>
        <v>3294</v>
      </c>
      <c r="CT13">
        <f t="shared" si="1"/>
        <v>816.25300000000004</v>
      </c>
      <c r="CU13">
        <f t="shared" si="2"/>
        <v>16.75</v>
      </c>
      <c r="CV13">
        <f>VLOOKUP(PG_Reverse_Settled__1[[#This Row],[order_release_id]],PG_FORWARD_SETTLED__1[[order_id]:[Logistics]],110,0)</f>
        <v>71.98</v>
      </c>
      <c r="CW13">
        <f t="shared" si="3"/>
        <v>516.43799999999999</v>
      </c>
      <c r="CX13">
        <v>2389.0169999999998</v>
      </c>
      <c r="CY13">
        <f t="shared" si="4"/>
        <v>197.06</v>
      </c>
    </row>
    <row r="14" spans="1:103" x14ac:dyDescent="0.3">
      <c r="A14">
        <v>8715814416</v>
      </c>
      <c r="B14">
        <v>10715754206</v>
      </c>
      <c r="C14" t="s">
        <v>1461</v>
      </c>
      <c r="D14" s="1">
        <v>45934.620138888888</v>
      </c>
      <c r="E14" s="1">
        <v>45929.449305555558</v>
      </c>
      <c r="F14" s="2">
        <v>44593</v>
      </c>
      <c r="G14" t="s">
        <v>1042</v>
      </c>
      <c r="H14">
        <v>3564</v>
      </c>
      <c r="I14">
        <v>3564</v>
      </c>
      <c r="J14">
        <v>0</v>
      </c>
      <c r="K14">
        <v>4000</v>
      </c>
      <c r="L14">
        <v>230</v>
      </c>
      <c r="M14" t="s">
        <v>109</v>
      </c>
      <c r="N14">
        <v>18</v>
      </c>
      <c r="O14">
        <v>543.66</v>
      </c>
      <c r="P14">
        <v>0</v>
      </c>
      <c r="Q14">
        <v>0</v>
      </c>
      <c r="R14">
        <v>15.102</v>
      </c>
      <c r="S14">
        <v>3.02</v>
      </c>
      <c r="T14" t="s">
        <v>111</v>
      </c>
      <c r="U14">
        <v>883.15899999999999</v>
      </c>
      <c r="V14">
        <v>883.15899999999999</v>
      </c>
      <c r="W14">
        <v>901.28099999999995</v>
      </c>
      <c r="X14">
        <v>-197.06</v>
      </c>
      <c r="Y14">
        <v>167</v>
      </c>
      <c r="Z14">
        <v>0</v>
      </c>
      <c r="AA14">
        <v>30.06</v>
      </c>
      <c r="AB14">
        <v>1</v>
      </c>
      <c r="AC14" t="s">
        <v>116</v>
      </c>
      <c r="AD14">
        <v>3770</v>
      </c>
      <c r="AE14">
        <v>-2859.779</v>
      </c>
      <c r="AF14">
        <v>-2859.779</v>
      </c>
      <c r="AG14">
        <v>0</v>
      </c>
      <c r="AJ14">
        <v>0</v>
      </c>
      <c r="AK14">
        <v>901.28099999999995</v>
      </c>
      <c r="AL14">
        <v>-197.06</v>
      </c>
      <c r="AM14">
        <v>-3564</v>
      </c>
      <c r="AN14">
        <v>0</v>
      </c>
      <c r="AO14">
        <v>3020.34</v>
      </c>
      <c r="AP14">
        <v>18</v>
      </c>
      <c r="AQ14">
        <v>0</v>
      </c>
      <c r="AR14">
        <v>0</v>
      </c>
      <c r="AS14">
        <v>0.5</v>
      </c>
      <c r="AT14">
        <v>0</v>
      </c>
      <c r="AU14">
        <v>0</v>
      </c>
      <c r="AV14">
        <v>0.1</v>
      </c>
      <c r="AW14" t="s">
        <v>112</v>
      </c>
      <c r="AX14" t="s">
        <v>124</v>
      </c>
      <c r="AY14" t="s">
        <v>111</v>
      </c>
      <c r="AZ14">
        <v>0</v>
      </c>
      <c r="BA14">
        <v>0</v>
      </c>
      <c r="BD14">
        <v>883.15899999999999</v>
      </c>
      <c r="BE14">
        <v>883.15899999999999</v>
      </c>
      <c r="BF14">
        <v>230</v>
      </c>
      <c r="BG14">
        <v>3.02034</v>
      </c>
      <c r="BH14" t="s">
        <v>1043</v>
      </c>
      <c r="BI14">
        <v>100086000000</v>
      </c>
      <c r="BJ14">
        <v>0</v>
      </c>
      <c r="BK14">
        <v>15.102</v>
      </c>
      <c r="BL14">
        <v>0</v>
      </c>
      <c r="BM14">
        <v>3.02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-2859.779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f t="shared" si="0"/>
        <v>3564</v>
      </c>
      <c r="CT14">
        <f t="shared" si="1"/>
        <v>883.15899999999999</v>
      </c>
      <c r="CU14">
        <f t="shared" si="2"/>
        <v>18.122</v>
      </c>
      <c r="CV14">
        <f>VLOOKUP(PG_Reverse_Settled__1[[#This Row],[order_release_id]],PG_FORWARD_SETTLED__1[[order_id]:[Logistics]],110,0)</f>
        <v>71.98</v>
      </c>
      <c r="CW14">
        <f t="shared" si="3"/>
        <v>558.76199999999994</v>
      </c>
      <c r="CX14">
        <v>2590.739</v>
      </c>
      <c r="CY14">
        <f t="shared" si="4"/>
        <v>197.06</v>
      </c>
    </row>
    <row r="15" spans="1:103" x14ac:dyDescent="0.3">
      <c r="A15">
        <v>8694664242</v>
      </c>
      <c r="B15">
        <v>10694592679</v>
      </c>
      <c r="C15" t="s">
        <v>1461</v>
      </c>
      <c r="D15" s="1">
        <v>45934.645138888889</v>
      </c>
      <c r="E15" s="1">
        <v>45922.443055555559</v>
      </c>
      <c r="F15" s="2"/>
      <c r="G15" t="s">
        <v>1120</v>
      </c>
      <c r="H15">
        <v>2644</v>
      </c>
      <c r="I15">
        <v>0</v>
      </c>
      <c r="J15">
        <v>2644</v>
      </c>
      <c r="K15">
        <v>4750</v>
      </c>
      <c r="L15">
        <v>1900</v>
      </c>
      <c r="M15" t="s">
        <v>120</v>
      </c>
      <c r="N15">
        <v>18</v>
      </c>
      <c r="O15">
        <v>0</v>
      </c>
      <c r="P15">
        <v>201.66</v>
      </c>
      <c r="Q15">
        <v>201.66</v>
      </c>
      <c r="R15">
        <v>11.202999999999999</v>
      </c>
      <c r="S15">
        <v>2.2410000000000001</v>
      </c>
      <c r="T15" t="s">
        <v>111</v>
      </c>
      <c r="U15">
        <v>842.37800000000004</v>
      </c>
      <c r="V15">
        <v>842.37800000000004</v>
      </c>
      <c r="W15">
        <v>855.822</v>
      </c>
      <c r="X15">
        <v>-107.38</v>
      </c>
      <c r="Y15">
        <v>91</v>
      </c>
      <c r="Z15">
        <v>0</v>
      </c>
      <c r="AA15">
        <v>16.38</v>
      </c>
      <c r="AB15">
        <v>1</v>
      </c>
      <c r="AC15" t="s">
        <v>131</v>
      </c>
      <c r="AD15">
        <v>2850</v>
      </c>
      <c r="AE15">
        <v>-1895.558</v>
      </c>
      <c r="AF15">
        <v>-1895.558</v>
      </c>
      <c r="AG15">
        <v>0</v>
      </c>
      <c r="AH15">
        <v>855.822</v>
      </c>
      <c r="AI15">
        <v>-107.38</v>
      </c>
      <c r="AJ15">
        <v>-2644</v>
      </c>
      <c r="AM15">
        <v>0</v>
      </c>
      <c r="AN15">
        <v>0</v>
      </c>
      <c r="AO15">
        <v>2240.6799999999998</v>
      </c>
      <c r="AP15">
        <v>0</v>
      </c>
      <c r="AQ15">
        <v>9</v>
      </c>
      <c r="AR15">
        <v>9</v>
      </c>
      <c r="AS15">
        <v>0</v>
      </c>
      <c r="AT15">
        <v>0.25</v>
      </c>
      <c r="AU15">
        <v>0.25</v>
      </c>
      <c r="AV15">
        <v>0.1</v>
      </c>
      <c r="AW15" t="s">
        <v>127</v>
      </c>
      <c r="AX15" t="s">
        <v>128</v>
      </c>
      <c r="AY15" t="s">
        <v>111</v>
      </c>
      <c r="AZ15">
        <v>842.37800000000004</v>
      </c>
      <c r="BA15">
        <v>842.37800000000004</v>
      </c>
      <c r="BB15">
        <v>1900</v>
      </c>
      <c r="BC15">
        <v>2.2406799999999998</v>
      </c>
      <c r="BD15">
        <v>0</v>
      </c>
      <c r="BE15">
        <v>0</v>
      </c>
      <c r="BH15" t="s">
        <v>185</v>
      </c>
      <c r="BI15">
        <v>100086000000</v>
      </c>
      <c r="BJ15">
        <v>11.202999999999999</v>
      </c>
      <c r="BK15">
        <v>0</v>
      </c>
      <c r="BL15">
        <v>2.2410000000000001</v>
      </c>
      <c r="BM15">
        <v>0</v>
      </c>
      <c r="BN15">
        <v>0</v>
      </c>
      <c r="BO15">
        <v>0</v>
      </c>
      <c r="BP15">
        <v>0</v>
      </c>
      <c r="BQ15">
        <v>-1895.558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f t="shared" si="0"/>
        <v>2644</v>
      </c>
      <c r="CT15">
        <f t="shared" si="1"/>
        <v>842.37800000000004</v>
      </c>
      <c r="CU15">
        <f t="shared" si="2"/>
        <v>13.443999999999999</v>
      </c>
      <c r="CV15">
        <f>VLOOKUP(PG_Reverse_Settled__1[[#This Row],[order_release_id]],PG_FORWARD_SETTLED__1[[order_id]:[Logistics]],110,0)</f>
        <v>71.98</v>
      </c>
      <c r="CW15">
        <f t="shared" si="3"/>
        <v>414.52299999999997</v>
      </c>
      <c r="CX15">
        <v>1716.1979999999999</v>
      </c>
      <c r="CY15">
        <f t="shared" si="4"/>
        <v>107.38</v>
      </c>
    </row>
    <row r="16" spans="1:103" x14ac:dyDescent="0.3">
      <c r="A16">
        <v>8672975238</v>
      </c>
      <c r="B16">
        <v>10672899662</v>
      </c>
      <c r="C16" t="s">
        <v>1461</v>
      </c>
      <c r="D16" s="1">
        <v>45921.384722222225</v>
      </c>
      <c r="E16" s="1">
        <v>45916.459722222222</v>
      </c>
      <c r="F16" s="2"/>
      <c r="G16" t="s">
        <v>542</v>
      </c>
      <c r="H16">
        <v>2719</v>
      </c>
      <c r="I16">
        <v>2719</v>
      </c>
      <c r="J16">
        <v>0</v>
      </c>
      <c r="K16">
        <v>4500</v>
      </c>
      <c r="L16">
        <v>1575</v>
      </c>
      <c r="M16" t="s">
        <v>109</v>
      </c>
      <c r="N16">
        <v>12</v>
      </c>
      <c r="O16">
        <v>291.32</v>
      </c>
      <c r="P16">
        <v>0</v>
      </c>
      <c r="Q16">
        <v>0</v>
      </c>
      <c r="R16">
        <v>12.138</v>
      </c>
      <c r="S16">
        <v>2.4279999999999999</v>
      </c>
      <c r="T16" t="s">
        <v>111</v>
      </c>
      <c r="U16">
        <v>866.27300000000002</v>
      </c>
      <c r="V16">
        <v>866.27300000000002</v>
      </c>
      <c r="W16">
        <v>880.83900000000006</v>
      </c>
      <c r="X16">
        <v>-197.06</v>
      </c>
      <c r="Y16">
        <v>167</v>
      </c>
      <c r="Z16">
        <v>0</v>
      </c>
      <c r="AA16">
        <v>30.06</v>
      </c>
      <c r="AB16">
        <v>1</v>
      </c>
      <c r="AC16" t="s">
        <v>116</v>
      </c>
      <c r="AD16">
        <v>2925</v>
      </c>
      <c r="AE16">
        <v>-2035.221</v>
      </c>
      <c r="AF16">
        <v>-2035.221</v>
      </c>
      <c r="AG16">
        <v>0</v>
      </c>
      <c r="AJ16">
        <v>0</v>
      </c>
      <c r="AK16">
        <v>880.83900000000006</v>
      </c>
      <c r="AL16">
        <v>-197.06</v>
      </c>
      <c r="AM16">
        <v>-2719</v>
      </c>
      <c r="AN16">
        <v>0</v>
      </c>
      <c r="AO16">
        <v>2427.6799999999998</v>
      </c>
      <c r="AP16">
        <v>12</v>
      </c>
      <c r="AQ16">
        <v>0</v>
      </c>
      <c r="AR16">
        <v>0</v>
      </c>
      <c r="AS16">
        <v>0.5</v>
      </c>
      <c r="AT16">
        <v>0</v>
      </c>
      <c r="AU16">
        <v>0</v>
      </c>
      <c r="AV16">
        <v>0.1</v>
      </c>
      <c r="AW16" t="s">
        <v>127</v>
      </c>
      <c r="AX16" t="s">
        <v>128</v>
      </c>
      <c r="AY16" t="s">
        <v>111</v>
      </c>
      <c r="AZ16">
        <v>0</v>
      </c>
      <c r="BA16">
        <v>0</v>
      </c>
      <c r="BD16">
        <v>866.27300000000002</v>
      </c>
      <c r="BE16">
        <v>866.27300000000002</v>
      </c>
      <c r="BF16">
        <v>1575</v>
      </c>
      <c r="BG16">
        <v>2.4276800000000001</v>
      </c>
      <c r="BH16" t="s">
        <v>543</v>
      </c>
      <c r="BI16">
        <v>100080000000</v>
      </c>
      <c r="BJ16">
        <v>0</v>
      </c>
      <c r="BK16">
        <v>12.138</v>
      </c>
      <c r="BL16">
        <v>0</v>
      </c>
      <c r="BM16">
        <v>2.4279999999999999</v>
      </c>
      <c r="BN16">
        <v>0</v>
      </c>
      <c r="BO16">
        <v>-2035.221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f t="shared" si="0"/>
        <v>2719</v>
      </c>
      <c r="CT16">
        <f t="shared" si="1"/>
        <v>866.27300000000002</v>
      </c>
      <c r="CU16">
        <f t="shared" si="2"/>
        <v>14.565999999999999</v>
      </c>
      <c r="CV16">
        <f>VLOOKUP(PG_Reverse_Settled__1[[#This Row],[order_release_id]],PG_FORWARD_SETTLED__1[[order_id]:[Logistics]],110,0)</f>
        <v>71.98</v>
      </c>
      <c r="CW16">
        <f t="shared" si="3"/>
        <v>303.45799999999997</v>
      </c>
      <c r="CX16">
        <v>1766.1809999999998</v>
      </c>
      <c r="CY16">
        <f t="shared" si="4"/>
        <v>197.06</v>
      </c>
    </row>
    <row r="17" spans="1:103" x14ac:dyDescent="0.3">
      <c r="A17">
        <v>8709467628</v>
      </c>
      <c r="B17">
        <v>10709402704</v>
      </c>
      <c r="C17" t="s">
        <v>1461</v>
      </c>
      <c r="D17" s="1">
        <v>45939.283333333333</v>
      </c>
      <c r="E17" s="1">
        <v>45926.445138888892</v>
      </c>
      <c r="F17" s="2"/>
      <c r="G17" t="s">
        <v>346</v>
      </c>
      <c r="H17">
        <v>3104</v>
      </c>
      <c r="I17">
        <v>232.46899999999999</v>
      </c>
      <c r="J17">
        <v>2871.511</v>
      </c>
      <c r="K17">
        <v>3500</v>
      </c>
      <c r="L17">
        <v>190</v>
      </c>
      <c r="M17" t="s">
        <v>120</v>
      </c>
      <c r="N17">
        <v>18</v>
      </c>
      <c r="O17">
        <v>0</v>
      </c>
      <c r="P17">
        <v>236.75</v>
      </c>
      <c r="Q17">
        <v>236.75</v>
      </c>
      <c r="R17">
        <v>13.153</v>
      </c>
      <c r="S17">
        <v>2.6309999999999998</v>
      </c>
      <c r="T17" t="s">
        <v>111</v>
      </c>
      <c r="U17">
        <v>769.17200000000003</v>
      </c>
      <c r="V17">
        <v>769.17200000000003</v>
      </c>
      <c r="W17">
        <v>784.95600000000002</v>
      </c>
      <c r="X17">
        <v>-107.38</v>
      </c>
      <c r="Y17">
        <v>91</v>
      </c>
      <c r="Z17">
        <v>0</v>
      </c>
      <c r="AA17">
        <v>16.38</v>
      </c>
      <c r="AB17">
        <v>1</v>
      </c>
      <c r="AC17" t="s">
        <v>131</v>
      </c>
      <c r="AD17">
        <v>3310</v>
      </c>
      <c r="AE17">
        <v>-2426.424</v>
      </c>
      <c r="AF17">
        <v>-2426.424</v>
      </c>
      <c r="AG17">
        <v>0</v>
      </c>
      <c r="AH17">
        <v>726.16800000000001</v>
      </c>
      <c r="AI17">
        <v>-99.338300000000004</v>
      </c>
      <c r="AJ17">
        <v>-2871.5320000000002</v>
      </c>
      <c r="AK17">
        <v>58.787999999999997</v>
      </c>
      <c r="AL17">
        <v>-8.0417000000000005</v>
      </c>
      <c r="AM17">
        <v>-232.46799999999999</v>
      </c>
      <c r="AN17">
        <v>218</v>
      </c>
      <c r="AO17">
        <v>2630.5</v>
      </c>
      <c r="AP17">
        <v>0</v>
      </c>
      <c r="AQ17">
        <v>9</v>
      </c>
      <c r="AR17">
        <v>9</v>
      </c>
      <c r="AS17">
        <v>0</v>
      </c>
      <c r="AT17">
        <v>0.25</v>
      </c>
      <c r="AU17">
        <v>0.25</v>
      </c>
      <c r="AV17">
        <v>0.1</v>
      </c>
      <c r="AW17" t="s">
        <v>112</v>
      </c>
      <c r="AX17" t="s">
        <v>113</v>
      </c>
      <c r="AY17" t="s">
        <v>111</v>
      </c>
      <c r="AZ17">
        <v>711.56600000000003</v>
      </c>
      <c r="BA17">
        <v>711.56600000000003</v>
      </c>
      <c r="BB17">
        <v>190</v>
      </c>
      <c r="BC17">
        <v>2.6305000000000001</v>
      </c>
      <c r="BD17">
        <v>57.606000000000002</v>
      </c>
      <c r="BE17">
        <v>57.606000000000002</v>
      </c>
      <c r="BF17">
        <v>190</v>
      </c>
      <c r="BG17">
        <v>2.6305000000000001</v>
      </c>
      <c r="BH17" t="s">
        <v>645</v>
      </c>
      <c r="BI17">
        <v>100086000000</v>
      </c>
      <c r="BJ17">
        <v>12.167999999999999</v>
      </c>
      <c r="BK17">
        <v>0.98499999999999999</v>
      </c>
      <c r="BL17">
        <v>2.4340000000000002</v>
      </c>
      <c r="BM17">
        <v>0.19700000000000001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-2426.424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f t="shared" si="0"/>
        <v>3103.98</v>
      </c>
      <c r="CT17">
        <f t="shared" si="1"/>
        <v>769.17200000000003</v>
      </c>
      <c r="CU17">
        <f t="shared" si="2"/>
        <v>15.784000000000001</v>
      </c>
      <c r="CV17">
        <f>VLOOKUP(PG_Reverse_Settled__1[[#This Row],[order_release_id]],PG_FORWARD_SETTLED__1[[order_id]:[Logistics]],110,0)</f>
        <v>71.97999999999999</v>
      </c>
      <c r="CW17">
        <f t="shared" si="3"/>
        <v>486.65300000000002</v>
      </c>
      <c r="CX17">
        <v>2247.0439999999999</v>
      </c>
      <c r="CY17">
        <f t="shared" si="4"/>
        <v>107.38</v>
      </c>
    </row>
    <row r="18" spans="1:103" x14ac:dyDescent="0.3">
      <c r="A18">
        <v>8746296125</v>
      </c>
      <c r="B18">
        <v>10746312767</v>
      </c>
      <c r="C18" t="s">
        <v>1461</v>
      </c>
      <c r="D18" s="1">
        <v>45947.52847222222</v>
      </c>
      <c r="E18" s="1">
        <v>45940.808333333334</v>
      </c>
      <c r="F18" s="2"/>
      <c r="G18" t="s">
        <v>722</v>
      </c>
      <c r="H18">
        <v>2549</v>
      </c>
      <c r="I18">
        <v>0</v>
      </c>
      <c r="J18">
        <v>2549</v>
      </c>
      <c r="K18">
        <v>3250</v>
      </c>
      <c r="L18">
        <v>495</v>
      </c>
      <c r="M18" t="s">
        <v>109</v>
      </c>
      <c r="N18">
        <v>5</v>
      </c>
      <c r="O18">
        <v>121.38</v>
      </c>
      <c r="P18">
        <v>0</v>
      </c>
      <c r="Q18">
        <v>0</v>
      </c>
      <c r="R18">
        <v>12.138</v>
      </c>
      <c r="S18">
        <v>2.4279999999999999</v>
      </c>
      <c r="T18" t="s">
        <v>111</v>
      </c>
      <c r="U18">
        <v>661.72</v>
      </c>
      <c r="V18">
        <v>661.72</v>
      </c>
      <c r="W18">
        <v>676.28599999999994</v>
      </c>
      <c r="X18">
        <v>-197.06</v>
      </c>
      <c r="Y18">
        <v>167</v>
      </c>
      <c r="Z18">
        <v>0</v>
      </c>
      <c r="AA18">
        <v>30.06</v>
      </c>
      <c r="AB18">
        <v>1</v>
      </c>
      <c r="AC18" t="s">
        <v>116</v>
      </c>
      <c r="AD18">
        <v>2755</v>
      </c>
      <c r="AE18">
        <v>-2069.7739999999999</v>
      </c>
      <c r="AF18">
        <v>-2069.7739999999999</v>
      </c>
      <c r="AG18">
        <v>0</v>
      </c>
      <c r="AH18">
        <v>676.28599999999994</v>
      </c>
      <c r="AI18">
        <v>-197.06</v>
      </c>
      <c r="AJ18">
        <v>-2549</v>
      </c>
      <c r="AM18">
        <v>0</v>
      </c>
      <c r="AN18">
        <v>0</v>
      </c>
      <c r="AO18">
        <v>2427.62</v>
      </c>
      <c r="AP18">
        <v>5</v>
      </c>
      <c r="AQ18">
        <v>0</v>
      </c>
      <c r="AR18">
        <v>0</v>
      </c>
      <c r="AS18">
        <v>0.5</v>
      </c>
      <c r="AT18">
        <v>0</v>
      </c>
      <c r="AU18">
        <v>0</v>
      </c>
      <c r="AV18">
        <v>0.1</v>
      </c>
      <c r="AW18" t="s">
        <v>121</v>
      </c>
      <c r="AX18" t="s">
        <v>128</v>
      </c>
      <c r="AY18" t="s">
        <v>111</v>
      </c>
      <c r="AZ18">
        <v>661.72</v>
      </c>
      <c r="BA18">
        <v>661.72</v>
      </c>
      <c r="BB18">
        <v>495</v>
      </c>
      <c r="BC18">
        <v>2.4276200000000001</v>
      </c>
      <c r="BD18">
        <v>0</v>
      </c>
      <c r="BE18">
        <v>0</v>
      </c>
      <c r="BH18" t="s">
        <v>723</v>
      </c>
      <c r="BI18">
        <v>100092000000</v>
      </c>
      <c r="BJ18">
        <v>12.138</v>
      </c>
      <c r="BK18">
        <v>0</v>
      </c>
      <c r="BL18">
        <v>2.4279999999999999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-2069.7739999999999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f t="shared" si="0"/>
        <v>2549</v>
      </c>
      <c r="CT18">
        <f t="shared" si="1"/>
        <v>661.72</v>
      </c>
      <c r="CU18">
        <f t="shared" si="2"/>
        <v>14.565999999999999</v>
      </c>
      <c r="CV18">
        <f>VLOOKUP(PG_Reverse_Settled__1[[#This Row],[order_release_id]],PG_FORWARD_SETTLED__1[[order_id]:[Logistics]],110,0)</f>
        <v>71.98</v>
      </c>
      <c r="CW18">
        <f t="shared" si="3"/>
        <v>133.518</v>
      </c>
      <c r="CX18">
        <v>1800.7339999999999</v>
      </c>
      <c r="CY18">
        <f t="shared" si="4"/>
        <v>197.06</v>
      </c>
    </row>
    <row r="19" spans="1:103" x14ac:dyDescent="0.3">
      <c r="A19">
        <v>8666747268</v>
      </c>
      <c r="B19">
        <v>10666671360</v>
      </c>
      <c r="C19" t="s">
        <v>1461</v>
      </c>
      <c r="D19" s="1">
        <v>45924.575694444444</v>
      </c>
      <c r="E19" s="1">
        <v>45913.771527777775</v>
      </c>
      <c r="F19" s="2">
        <v>44552</v>
      </c>
      <c r="G19" t="s">
        <v>612</v>
      </c>
      <c r="H19">
        <v>2594</v>
      </c>
      <c r="I19">
        <v>0</v>
      </c>
      <c r="J19">
        <v>2594</v>
      </c>
      <c r="K19">
        <v>3500</v>
      </c>
      <c r="L19">
        <v>700</v>
      </c>
      <c r="M19" t="s">
        <v>109</v>
      </c>
      <c r="N19">
        <v>12</v>
      </c>
      <c r="O19">
        <v>277.93</v>
      </c>
      <c r="P19">
        <v>0</v>
      </c>
      <c r="Q19">
        <v>0</v>
      </c>
      <c r="R19">
        <v>11.58</v>
      </c>
      <c r="S19">
        <v>2.3159999999999998</v>
      </c>
      <c r="T19" t="s">
        <v>111</v>
      </c>
      <c r="U19">
        <v>550.96600000000001</v>
      </c>
      <c r="V19">
        <v>550.96600000000001</v>
      </c>
      <c r="W19">
        <v>564.86199999999997</v>
      </c>
      <c r="X19">
        <v>-197.06</v>
      </c>
      <c r="Y19">
        <v>167</v>
      </c>
      <c r="Z19">
        <v>0</v>
      </c>
      <c r="AA19">
        <v>30.06</v>
      </c>
      <c r="AB19">
        <v>1</v>
      </c>
      <c r="AC19" t="s">
        <v>116</v>
      </c>
      <c r="AD19">
        <v>2800</v>
      </c>
      <c r="AE19">
        <v>-2226.1979999999999</v>
      </c>
      <c r="AF19">
        <v>-2226.1979999999999</v>
      </c>
      <c r="AG19">
        <v>0</v>
      </c>
      <c r="AH19">
        <v>564.86199999999997</v>
      </c>
      <c r="AI19">
        <v>-197.06</v>
      </c>
      <c r="AJ19">
        <v>-2594</v>
      </c>
      <c r="AM19">
        <v>0</v>
      </c>
      <c r="AN19">
        <v>0</v>
      </c>
      <c r="AO19">
        <v>2316.0700000000002</v>
      </c>
      <c r="AP19">
        <v>12</v>
      </c>
      <c r="AQ19">
        <v>0</v>
      </c>
      <c r="AR19">
        <v>0</v>
      </c>
      <c r="AS19">
        <v>0.5</v>
      </c>
      <c r="AT19">
        <v>0</v>
      </c>
      <c r="AU19">
        <v>0</v>
      </c>
      <c r="AV19">
        <v>0.1</v>
      </c>
      <c r="AW19" t="s">
        <v>112</v>
      </c>
      <c r="AX19" t="s">
        <v>128</v>
      </c>
      <c r="AY19" t="s">
        <v>111</v>
      </c>
      <c r="AZ19">
        <v>550.96600000000001</v>
      </c>
      <c r="BA19">
        <v>550.96600000000001</v>
      </c>
      <c r="BB19">
        <v>700</v>
      </c>
      <c r="BC19">
        <v>2.3160699999999999</v>
      </c>
      <c r="BD19">
        <v>0</v>
      </c>
      <c r="BE19">
        <v>0</v>
      </c>
      <c r="BH19" t="s">
        <v>842</v>
      </c>
      <c r="BI19">
        <v>100081000000</v>
      </c>
      <c r="BJ19">
        <v>11.58</v>
      </c>
      <c r="BK19">
        <v>0</v>
      </c>
      <c r="BL19">
        <v>2.3159999999999998</v>
      </c>
      <c r="BM19">
        <v>0</v>
      </c>
      <c r="BN19">
        <v>-2226.1979999999999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f t="shared" si="0"/>
        <v>2594</v>
      </c>
      <c r="CT19">
        <f t="shared" si="1"/>
        <v>550.96600000000001</v>
      </c>
      <c r="CU19">
        <f t="shared" si="2"/>
        <v>13.896000000000001</v>
      </c>
      <c r="CV19">
        <f>VLOOKUP(PG_Reverse_Settled__1[[#This Row],[order_release_id]],PG_FORWARD_SETTLED__1[[order_id]:[Logistics]],110,0)</f>
        <v>71.98</v>
      </c>
      <c r="CW19">
        <f t="shared" si="3"/>
        <v>289.51</v>
      </c>
      <c r="CX19">
        <v>1957.1580000000001</v>
      </c>
      <c r="CY19">
        <f t="shared" si="4"/>
        <v>197.06</v>
      </c>
    </row>
    <row r="20" spans="1:103" x14ac:dyDescent="0.3">
      <c r="A20">
        <v>8680872278</v>
      </c>
      <c r="B20">
        <v>10680798037</v>
      </c>
      <c r="C20" t="s">
        <v>1461</v>
      </c>
      <c r="D20" s="1">
        <v>45927.626388888886</v>
      </c>
      <c r="E20" s="1">
        <v>45918.800694444442</v>
      </c>
      <c r="F20" s="2">
        <v>44557</v>
      </c>
      <c r="G20" t="s">
        <v>531</v>
      </c>
      <c r="H20">
        <v>2406</v>
      </c>
      <c r="I20">
        <v>2361.0830000000001</v>
      </c>
      <c r="J20">
        <v>44.917000000000002</v>
      </c>
      <c r="K20">
        <v>4750</v>
      </c>
      <c r="L20">
        <v>2138</v>
      </c>
      <c r="M20" t="s">
        <v>109</v>
      </c>
      <c r="N20">
        <v>12</v>
      </c>
      <c r="O20">
        <v>257.79000000000002</v>
      </c>
      <c r="P20">
        <v>0</v>
      </c>
      <c r="Q20">
        <v>0</v>
      </c>
      <c r="R20">
        <v>10.742000000000001</v>
      </c>
      <c r="S20">
        <v>2.1480000000000001</v>
      </c>
      <c r="T20" t="s">
        <v>111</v>
      </c>
      <c r="U20">
        <v>596.20699999999999</v>
      </c>
      <c r="V20">
        <v>596.20699999999999</v>
      </c>
      <c r="W20">
        <v>609.09699999999998</v>
      </c>
      <c r="X20">
        <v>-197.06</v>
      </c>
      <c r="Y20">
        <v>167</v>
      </c>
      <c r="Z20">
        <v>0</v>
      </c>
      <c r="AA20">
        <v>30.06</v>
      </c>
      <c r="AB20">
        <v>1</v>
      </c>
      <c r="AC20" t="s">
        <v>116</v>
      </c>
      <c r="AD20">
        <v>2612</v>
      </c>
      <c r="AE20">
        <v>-1993.963</v>
      </c>
      <c r="AF20">
        <v>-1993.963</v>
      </c>
      <c r="AG20">
        <v>0</v>
      </c>
      <c r="AH20">
        <v>11.372</v>
      </c>
      <c r="AI20">
        <v>-3.6792400000000001</v>
      </c>
      <c r="AJ20">
        <v>-44.917000000000002</v>
      </c>
      <c r="AK20">
        <v>597.72500000000002</v>
      </c>
      <c r="AL20">
        <v>-193.38076000000001</v>
      </c>
      <c r="AM20">
        <v>-2361.0830000000001</v>
      </c>
      <c r="AN20">
        <v>150</v>
      </c>
      <c r="AO20">
        <v>2148.21</v>
      </c>
      <c r="AP20">
        <v>12</v>
      </c>
      <c r="AQ20">
        <v>0</v>
      </c>
      <c r="AR20">
        <v>0</v>
      </c>
      <c r="AS20">
        <v>0.5</v>
      </c>
      <c r="AT20">
        <v>0</v>
      </c>
      <c r="AU20">
        <v>0</v>
      </c>
      <c r="AV20">
        <v>0.1</v>
      </c>
      <c r="AW20" t="s">
        <v>112</v>
      </c>
      <c r="AX20" t="s">
        <v>113</v>
      </c>
      <c r="AY20" t="s">
        <v>111</v>
      </c>
      <c r="AZ20">
        <v>11.131</v>
      </c>
      <c r="BA20">
        <v>11.131</v>
      </c>
      <c r="BB20">
        <v>2138</v>
      </c>
      <c r="BC20">
        <v>2.1482100000000002</v>
      </c>
      <c r="BD20">
        <v>585.07600000000002</v>
      </c>
      <c r="BE20">
        <v>585.07600000000002</v>
      </c>
      <c r="BF20">
        <v>2138</v>
      </c>
      <c r="BG20">
        <v>2.1482100000000002</v>
      </c>
      <c r="BH20" t="s">
        <v>574</v>
      </c>
      <c r="BI20">
        <v>100083000000</v>
      </c>
      <c r="BJ20">
        <v>0.20100000000000001</v>
      </c>
      <c r="BK20">
        <v>10.541</v>
      </c>
      <c r="BL20">
        <v>0.04</v>
      </c>
      <c r="BM20">
        <v>2.1080000000000001</v>
      </c>
      <c r="BN20">
        <v>0</v>
      </c>
      <c r="BO20">
        <v>0</v>
      </c>
      <c r="BP20">
        <v>-1993.963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f t="shared" si="0"/>
        <v>2406</v>
      </c>
      <c r="CT20">
        <f t="shared" si="1"/>
        <v>596.20699999999999</v>
      </c>
      <c r="CU20">
        <f t="shared" si="2"/>
        <v>12.89</v>
      </c>
      <c r="CV20">
        <f>VLOOKUP(PG_Reverse_Settled__1[[#This Row],[order_release_id]],PG_FORWARD_SETTLED__1[[order_id]:[Logistics]],110,0)</f>
        <v>71.98</v>
      </c>
      <c r="CW20">
        <f t="shared" si="3"/>
        <v>268.53200000000004</v>
      </c>
      <c r="CX20">
        <v>1724.923</v>
      </c>
      <c r="CY20">
        <f t="shared" si="4"/>
        <v>197.06</v>
      </c>
    </row>
    <row r="21" spans="1:103" x14ac:dyDescent="0.3">
      <c r="A21">
        <v>8709033071</v>
      </c>
      <c r="B21">
        <v>10708967883</v>
      </c>
      <c r="C21" t="s">
        <v>1461</v>
      </c>
      <c r="D21" s="1">
        <v>45940.682638888888</v>
      </c>
      <c r="E21" s="1">
        <v>45926.445138888892</v>
      </c>
      <c r="F21" s="2">
        <v>44582</v>
      </c>
      <c r="G21" t="s">
        <v>753</v>
      </c>
      <c r="H21">
        <v>3143</v>
      </c>
      <c r="I21">
        <v>3143</v>
      </c>
      <c r="J21">
        <v>0</v>
      </c>
      <c r="K21">
        <v>4000</v>
      </c>
      <c r="L21">
        <v>651</v>
      </c>
      <c r="M21" t="s">
        <v>109</v>
      </c>
      <c r="N21">
        <v>18</v>
      </c>
      <c r="O21">
        <v>479.44</v>
      </c>
      <c r="P21">
        <v>0</v>
      </c>
      <c r="Q21">
        <v>0</v>
      </c>
      <c r="R21">
        <v>13.318</v>
      </c>
      <c r="S21">
        <v>2.6640000000000001</v>
      </c>
      <c r="T21" t="s">
        <v>111</v>
      </c>
      <c r="U21">
        <v>667.57299999999998</v>
      </c>
      <c r="V21">
        <v>667.57299999999998</v>
      </c>
      <c r="W21">
        <v>683.55499999999995</v>
      </c>
      <c r="X21">
        <v>-132.16</v>
      </c>
      <c r="Y21">
        <v>112</v>
      </c>
      <c r="Z21">
        <v>0</v>
      </c>
      <c r="AA21">
        <v>20.16</v>
      </c>
      <c r="AB21">
        <v>1</v>
      </c>
      <c r="AC21" t="s">
        <v>110</v>
      </c>
      <c r="AD21">
        <v>3349</v>
      </c>
      <c r="AE21">
        <v>-2591.605</v>
      </c>
      <c r="AF21">
        <v>-2591.605</v>
      </c>
      <c r="AG21">
        <v>0</v>
      </c>
      <c r="AJ21">
        <v>0</v>
      </c>
      <c r="AK21">
        <v>683.55499999999995</v>
      </c>
      <c r="AL21">
        <v>-132.16</v>
      </c>
      <c r="AM21">
        <v>-3143</v>
      </c>
      <c r="AN21">
        <v>251</v>
      </c>
      <c r="AO21">
        <v>2663.56</v>
      </c>
      <c r="AP21">
        <v>18</v>
      </c>
      <c r="AQ21">
        <v>0</v>
      </c>
      <c r="AR21">
        <v>0</v>
      </c>
      <c r="AS21">
        <v>0.5</v>
      </c>
      <c r="AT21">
        <v>0</v>
      </c>
      <c r="AU21">
        <v>0</v>
      </c>
      <c r="AV21">
        <v>0.1</v>
      </c>
      <c r="AW21" t="s">
        <v>112</v>
      </c>
      <c r="AX21" t="s">
        <v>128</v>
      </c>
      <c r="AY21" t="s">
        <v>111</v>
      </c>
      <c r="AZ21">
        <v>0</v>
      </c>
      <c r="BA21">
        <v>0</v>
      </c>
      <c r="BD21">
        <v>667.57299999999998</v>
      </c>
      <c r="BE21">
        <v>667.57299999999998</v>
      </c>
      <c r="BF21">
        <v>651</v>
      </c>
      <c r="BG21">
        <v>2.6635599999999999</v>
      </c>
      <c r="BH21" t="s">
        <v>754</v>
      </c>
      <c r="BI21">
        <v>100088000000</v>
      </c>
      <c r="BJ21">
        <v>0</v>
      </c>
      <c r="BK21">
        <v>13.318</v>
      </c>
      <c r="BL21">
        <v>0</v>
      </c>
      <c r="BM21">
        <v>2.6640000000000001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-2591.605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f t="shared" si="0"/>
        <v>3143</v>
      </c>
      <c r="CT21">
        <f t="shared" si="1"/>
        <v>667.57299999999998</v>
      </c>
      <c r="CU21">
        <f t="shared" si="2"/>
        <v>15.981999999999999</v>
      </c>
      <c r="CV21">
        <f>VLOOKUP(PG_Reverse_Settled__1[[#This Row],[order_release_id]],PG_FORWARD_SETTLED__1[[order_id]:[Logistics]],110,0)</f>
        <v>71.98</v>
      </c>
      <c r="CW21">
        <f t="shared" si="3"/>
        <v>492.75799999999998</v>
      </c>
      <c r="CX21">
        <v>2387.4650000000001</v>
      </c>
      <c r="CY21">
        <f t="shared" si="4"/>
        <v>132.16</v>
      </c>
    </row>
    <row r="22" spans="1:103" x14ac:dyDescent="0.3">
      <c r="A22">
        <v>8736603307</v>
      </c>
      <c r="B22">
        <v>10736580431</v>
      </c>
      <c r="C22" t="s">
        <v>1461</v>
      </c>
      <c r="D22" s="1">
        <v>45944.689583333333</v>
      </c>
      <c r="E22" s="1">
        <v>45936.454861111109</v>
      </c>
      <c r="F22" s="2">
        <v>44619</v>
      </c>
      <c r="G22" t="s">
        <v>996</v>
      </c>
      <c r="H22">
        <v>2479</v>
      </c>
      <c r="I22">
        <v>2479</v>
      </c>
      <c r="J22">
        <v>0</v>
      </c>
      <c r="K22">
        <v>4750</v>
      </c>
      <c r="L22">
        <v>2065</v>
      </c>
      <c r="M22" t="s">
        <v>109</v>
      </c>
      <c r="N22">
        <v>5</v>
      </c>
      <c r="O22">
        <v>118.05</v>
      </c>
      <c r="P22">
        <v>0</v>
      </c>
      <c r="Q22">
        <v>0</v>
      </c>
      <c r="R22">
        <v>11.805</v>
      </c>
      <c r="S22">
        <v>2.3610000000000002</v>
      </c>
      <c r="T22" t="s">
        <v>111</v>
      </c>
      <c r="U22">
        <v>526.54</v>
      </c>
      <c r="V22">
        <v>526.54</v>
      </c>
      <c r="W22">
        <v>540.70600000000002</v>
      </c>
      <c r="X22">
        <v>-197.06</v>
      </c>
      <c r="Y22">
        <v>167</v>
      </c>
      <c r="Z22">
        <v>0</v>
      </c>
      <c r="AA22">
        <v>30.06</v>
      </c>
      <c r="AB22">
        <v>1</v>
      </c>
      <c r="AC22" t="s">
        <v>116</v>
      </c>
      <c r="AD22">
        <v>2685</v>
      </c>
      <c r="AE22">
        <v>-2135.3539999999998</v>
      </c>
      <c r="AF22">
        <v>-2135.3539999999998</v>
      </c>
      <c r="AG22">
        <v>0</v>
      </c>
      <c r="AJ22">
        <v>0</v>
      </c>
      <c r="AK22">
        <v>540.70600000000002</v>
      </c>
      <c r="AL22">
        <v>-197.06</v>
      </c>
      <c r="AM22">
        <v>-2479</v>
      </c>
      <c r="AN22">
        <v>0</v>
      </c>
      <c r="AO22">
        <v>2360.9499999999998</v>
      </c>
      <c r="AP22">
        <v>5</v>
      </c>
      <c r="AQ22">
        <v>0</v>
      </c>
      <c r="AR22">
        <v>0</v>
      </c>
      <c r="AS22">
        <v>0.5</v>
      </c>
      <c r="AT22">
        <v>0</v>
      </c>
      <c r="AU22">
        <v>0</v>
      </c>
      <c r="AV22">
        <v>0.1</v>
      </c>
      <c r="AW22" t="s">
        <v>112</v>
      </c>
      <c r="AX22" t="s">
        <v>128</v>
      </c>
      <c r="AY22" t="s">
        <v>111</v>
      </c>
      <c r="AZ22">
        <v>0</v>
      </c>
      <c r="BA22">
        <v>0</v>
      </c>
      <c r="BD22">
        <v>526.54</v>
      </c>
      <c r="BE22">
        <v>526.54</v>
      </c>
      <c r="BF22">
        <v>2065</v>
      </c>
      <c r="BG22">
        <v>2.3609499999999999</v>
      </c>
      <c r="BH22" t="s">
        <v>997</v>
      </c>
      <c r="BI22">
        <v>100090000000</v>
      </c>
      <c r="BJ22">
        <v>0</v>
      </c>
      <c r="BK22">
        <v>11.805</v>
      </c>
      <c r="BL22">
        <v>0</v>
      </c>
      <c r="BM22">
        <v>2.3610000000000002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-2135.3539999999998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f t="shared" si="0"/>
        <v>2479</v>
      </c>
      <c r="CT22">
        <f t="shared" si="1"/>
        <v>526.54</v>
      </c>
      <c r="CU22">
        <f t="shared" si="2"/>
        <v>14.166</v>
      </c>
      <c r="CV22">
        <f>VLOOKUP(PG_Reverse_Settled__1[[#This Row],[order_release_id]],PG_FORWARD_SETTLED__1[[order_id]:[Logistics]],110,0)</f>
        <v>71.98</v>
      </c>
      <c r="CW22">
        <f t="shared" si="3"/>
        <v>129.85499999999999</v>
      </c>
      <c r="CX22">
        <v>1866.3140000000001</v>
      </c>
      <c r="CY22">
        <f t="shared" si="4"/>
        <v>197.06</v>
      </c>
    </row>
    <row r="23" spans="1:103" x14ac:dyDescent="0.3">
      <c r="A23">
        <v>8711580033</v>
      </c>
      <c r="B23">
        <v>10711517328</v>
      </c>
      <c r="C23" t="s">
        <v>1461</v>
      </c>
      <c r="D23" s="1">
        <v>45934.324999999997</v>
      </c>
      <c r="E23" s="1">
        <v>45926.780555555553</v>
      </c>
      <c r="F23" s="2">
        <v>44588</v>
      </c>
      <c r="G23" t="s">
        <v>994</v>
      </c>
      <c r="H23">
        <v>2127</v>
      </c>
      <c r="I23">
        <v>0</v>
      </c>
      <c r="J23">
        <v>2126.9899999999998</v>
      </c>
      <c r="K23">
        <v>2750</v>
      </c>
      <c r="L23">
        <v>417</v>
      </c>
      <c r="M23" t="s">
        <v>120</v>
      </c>
      <c r="N23">
        <v>5</v>
      </c>
      <c r="O23">
        <v>0</v>
      </c>
      <c r="P23">
        <v>50.64</v>
      </c>
      <c r="Q23">
        <v>50.64</v>
      </c>
      <c r="R23">
        <v>10.129</v>
      </c>
      <c r="S23">
        <v>2.0259999999999998</v>
      </c>
      <c r="T23" t="s">
        <v>111</v>
      </c>
      <c r="U23">
        <v>527.06799999999998</v>
      </c>
      <c r="V23">
        <v>527.06799999999998</v>
      </c>
      <c r="W23">
        <v>539.22299999999996</v>
      </c>
      <c r="X23">
        <v>-107.38</v>
      </c>
      <c r="Y23">
        <v>91</v>
      </c>
      <c r="Z23">
        <v>0</v>
      </c>
      <c r="AA23">
        <v>16.38</v>
      </c>
      <c r="AB23">
        <v>1</v>
      </c>
      <c r="AC23" t="s">
        <v>131</v>
      </c>
      <c r="AD23">
        <v>2333</v>
      </c>
      <c r="AE23">
        <v>-1695.1469999999999</v>
      </c>
      <c r="AF23">
        <v>-1695.1469999999999</v>
      </c>
      <c r="AG23">
        <v>0</v>
      </c>
      <c r="AH23">
        <v>539.22299999999996</v>
      </c>
      <c r="AI23">
        <v>-107.38</v>
      </c>
      <c r="AJ23">
        <v>-2126.9899999999998</v>
      </c>
      <c r="AM23">
        <v>0</v>
      </c>
      <c r="AN23">
        <v>0</v>
      </c>
      <c r="AO23">
        <v>2025.72</v>
      </c>
      <c r="AP23">
        <v>0</v>
      </c>
      <c r="AQ23">
        <v>2.5</v>
      </c>
      <c r="AR23">
        <v>2.5</v>
      </c>
      <c r="AS23">
        <v>0</v>
      </c>
      <c r="AT23">
        <v>0.25</v>
      </c>
      <c r="AU23">
        <v>0.25</v>
      </c>
      <c r="AV23">
        <v>0.1</v>
      </c>
      <c r="AW23" t="s">
        <v>121</v>
      </c>
      <c r="AX23" t="s">
        <v>305</v>
      </c>
      <c r="AY23" t="s">
        <v>111</v>
      </c>
      <c r="AZ23">
        <v>527.06799999999998</v>
      </c>
      <c r="BA23">
        <v>527.06799999999998</v>
      </c>
      <c r="BB23">
        <v>417</v>
      </c>
      <c r="BC23">
        <v>2.0257200000000002</v>
      </c>
      <c r="BD23">
        <v>0</v>
      </c>
      <c r="BE23">
        <v>0</v>
      </c>
      <c r="BH23" t="s">
        <v>995</v>
      </c>
      <c r="BI23">
        <v>100086000000</v>
      </c>
      <c r="BJ23">
        <v>10.129</v>
      </c>
      <c r="BK23">
        <v>0</v>
      </c>
      <c r="BL23">
        <v>2.0259999999999998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-1695.1469999999999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f t="shared" si="0"/>
        <v>2126.9899999999998</v>
      </c>
      <c r="CT23">
        <f t="shared" si="1"/>
        <v>527.06799999999998</v>
      </c>
      <c r="CU23">
        <f t="shared" si="2"/>
        <v>12.154999999999999</v>
      </c>
      <c r="CV23">
        <f>VLOOKUP(PG_Reverse_Settled__1[[#This Row],[order_release_id]],PG_FORWARD_SETTLED__1[[order_id]:[Logistics]],110,0)</f>
        <v>71.98</v>
      </c>
      <c r="CW23">
        <f t="shared" si="3"/>
        <v>111.40900000000001</v>
      </c>
      <c r="CX23">
        <v>1515.7869999999998</v>
      </c>
      <c r="CY23">
        <f t="shared" si="4"/>
        <v>107.38</v>
      </c>
    </row>
    <row r="24" spans="1:103" x14ac:dyDescent="0.3">
      <c r="A24">
        <v>8692031977</v>
      </c>
      <c r="B24">
        <v>10691960240</v>
      </c>
      <c r="C24" t="s">
        <v>1461</v>
      </c>
      <c r="D24" s="1">
        <v>45926.45</v>
      </c>
      <c r="E24" s="1">
        <v>45922.443055555559</v>
      </c>
      <c r="F24" s="2">
        <v>44561</v>
      </c>
      <c r="G24" t="s">
        <v>628</v>
      </c>
      <c r="H24">
        <v>3564</v>
      </c>
      <c r="I24">
        <v>3564</v>
      </c>
      <c r="J24">
        <v>0</v>
      </c>
      <c r="K24">
        <v>4000</v>
      </c>
      <c r="L24">
        <v>230</v>
      </c>
      <c r="M24" t="s">
        <v>120</v>
      </c>
      <c r="N24">
        <v>18</v>
      </c>
      <c r="O24">
        <v>0</v>
      </c>
      <c r="P24">
        <v>271.83</v>
      </c>
      <c r="Q24">
        <v>271.83</v>
      </c>
      <c r="R24">
        <v>15.102</v>
      </c>
      <c r="S24">
        <v>3.02</v>
      </c>
      <c r="T24" t="s">
        <v>111</v>
      </c>
      <c r="U24">
        <v>883.15899999999999</v>
      </c>
      <c r="V24">
        <v>883.15899999999999</v>
      </c>
      <c r="W24">
        <v>901.28099999999995</v>
      </c>
      <c r="X24">
        <v>-132.16</v>
      </c>
      <c r="Y24">
        <v>112</v>
      </c>
      <c r="Z24">
        <v>0</v>
      </c>
      <c r="AA24">
        <v>20.16</v>
      </c>
      <c r="AB24">
        <v>1</v>
      </c>
      <c r="AC24" t="s">
        <v>110</v>
      </c>
      <c r="AD24">
        <v>3770</v>
      </c>
      <c r="AE24">
        <v>-2794.8789999999999</v>
      </c>
      <c r="AF24">
        <v>-2794.8789999999999</v>
      </c>
      <c r="AG24">
        <v>0</v>
      </c>
      <c r="AJ24">
        <v>0</v>
      </c>
      <c r="AK24">
        <v>901.28099999999995</v>
      </c>
      <c r="AL24">
        <v>-132.16</v>
      </c>
      <c r="AM24">
        <v>-3564</v>
      </c>
      <c r="AN24">
        <v>0</v>
      </c>
      <c r="AO24">
        <v>3020.34</v>
      </c>
      <c r="AP24">
        <v>0</v>
      </c>
      <c r="AQ24">
        <v>9</v>
      </c>
      <c r="AR24">
        <v>9</v>
      </c>
      <c r="AS24">
        <v>0</v>
      </c>
      <c r="AT24">
        <v>0.25</v>
      </c>
      <c r="AU24">
        <v>0.25</v>
      </c>
      <c r="AV24">
        <v>0.1</v>
      </c>
      <c r="AW24" t="s">
        <v>112</v>
      </c>
      <c r="AX24" t="s">
        <v>113</v>
      </c>
      <c r="AY24" t="s">
        <v>111</v>
      </c>
      <c r="AZ24">
        <v>0</v>
      </c>
      <c r="BA24">
        <v>0</v>
      </c>
      <c r="BD24">
        <v>883.15899999999999</v>
      </c>
      <c r="BE24">
        <v>883.15899999999999</v>
      </c>
      <c r="BF24">
        <v>230</v>
      </c>
      <c r="BG24">
        <v>3.02034</v>
      </c>
      <c r="BH24" t="s">
        <v>629</v>
      </c>
      <c r="BI24">
        <v>100082000000</v>
      </c>
      <c r="BJ24">
        <v>0</v>
      </c>
      <c r="BK24">
        <v>15.102</v>
      </c>
      <c r="BL24">
        <v>0</v>
      </c>
      <c r="BM24">
        <v>3.02</v>
      </c>
      <c r="BN24">
        <v>0</v>
      </c>
      <c r="BO24">
        <v>0</v>
      </c>
      <c r="BP24">
        <v>0</v>
      </c>
      <c r="BQ24">
        <v>-2794.8789999999999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f t="shared" si="0"/>
        <v>3564</v>
      </c>
      <c r="CT24">
        <f t="shared" si="1"/>
        <v>883.15899999999999</v>
      </c>
      <c r="CU24">
        <f t="shared" si="2"/>
        <v>18.122</v>
      </c>
      <c r="CV24">
        <f>VLOOKUP(PG_Reverse_Settled__1[[#This Row],[order_release_id]],PG_FORWARD_SETTLED__1[[order_id]:[Logistics]],110,0)</f>
        <v>71.98</v>
      </c>
      <c r="CW24">
        <f t="shared" si="3"/>
        <v>558.76199999999994</v>
      </c>
      <c r="CX24">
        <v>2590.739</v>
      </c>
      <c r="CY24">
        <f t="shared" si="4"/>
        <v>132.16</v>
      </c>
    </row>
    <row r="25" spans="1:103" x14ac:dyDescent="0.3">
      <c r="A25">
        <v>8675097216</v>
      </c>
      <c r="B25">
        <v>10675021811</v>
      </c>
      <c r="C25" t="s">
        <v>1461</v>
      </c>
      <c r="D25" s="1">
        <v>45920.524305555555</v>
      </c>
      <c r="E25" s="1">
        <v>45916.560416666667</v>
      </c>
      <c r="F25" s="2">
        <v>44571</v>
      </c>
      <c r="G25" t="s">
        <v>186</v>
      </c>
      <c r="H25">
        <v>3594</v>
      </c>
      <c r="I25">
        <v>0</v>
      </c>
      <c r="J25">
        <v>3594</v>
      </c>
      <c r="K25">
        <v>4750</v>
      </c>
      <c r="L25">
        <v>950</v>
      </c>
      <c r="M25" t="s">
        <v>109</v>
      </c>
      <c r="N25">
        <v>12</v>
      </c>
      <c r="O25">
        <v>385.07</v>
      </c>
      <c r="P25">
        <v>0</v>
      </c>
      <c r="Q25">
        <v>0</v>
      </c>
      <c r="R25">
        <v>16.045000000000002</v>
      </c>
      <c r="S25">
        <v>3.2090000000000001</v>
      </c>
      <c r="T25" t="s">
        <v>111</v>
      </c>
      <c r="U25">
        <v>890.59799999999996</v>
      </c>
      <c r="V25">
        <v>890.59799999999996</v>
      </c>
      <c r="W25">
        <v>909.85199999999998</v>
      </c>
      <c r="X25">
        <v>-132.16</v>
      </c>
      <c r="Y25">
        <v>112</v>
      </c>
      <c r="Z25">
        <v>0</v>
      </c>
      <c r="AA25">
        <v>20.16</v>
      </c>
      <c r="AB25">
        <v>1</v>
      </c>
      <c r="AC25" t="s">
        <v>110</v>
      </c>
      <c r="AD25">
        <v>3800</v>
      </c>
      <c r="AE25">
        <v>-2816.328</v>
      </c>
      <c r="AF25">
        <v>-2816.328</v>
      </c>
      <c r="AG25">
        <v>0</v>
      </c>
      <c r="AH25">
        <v>909.85199999999998</v>
      </c>
      <c r="AI25">
        <v>-132.16</v>
      </c>
      <c r="AJ25">
        <v>-3594.02</v>
      </c>
      <c r="AM25">
        <v>0</v>
      </c>
      <c r="AN25">
        <v>0</v>
      </c>
      <c r="AO25">
        <v>3208.93</v>
      </c>
      <c r="AP25">
        <v>12</v>
      </c>
      <c r="AQ25">
        <v>0</v>
      </c>
      <c r="AR25">
        <v>0</v>
      </c>
      <c r="AS25">
        <v>0.5</v>
      </c>
      <c r="AT25">
        <v>0</v>
      </c>
      <c r="AU25">
        <v>0</v>
      </c>
      <c r="AV25">
        <v>0.1</v>
      </c>
      <c r="AW25" t="s">
        <v>112</v>
      </c>
      <c r="AX25" t="s">
        <v>124</v>
      </c>
      <c r="AY25" t="s">
        <v>111</v>
      </c>
      <c r="AZ25">
        <v>890.59799999999996</v>
      </c>
      <c r="BA25">
        <v>890.59799999999996</v>
      </c>
      <c r="BB25">
        <v>950</v>
      </c>
      <c r="BC25">
        <v>3.2089300000000001</v>
      </c>
      <c r="BD25">
        <v>0</v>
      </c>
      <c r="BE25">
        <v>0</v>
      </c>
      <c r="BH25" t="s">
        <v>177</v>
      </c>
      <c r="BI25">
        <v>100080000000</v>
      </c>
      <c r="BJ25">
        <v>16.045000000000002</v>
      </c>
      <c r="BK25">
        <v>0</v>
      </c>
      <c r="BL25">
        <v>3.2090000000000001</v>
      </c>
      <c r="BM25">
        <v>0</v>
      </c>
      <c r="BN25">
        <v>-2816.328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f t="shared" si="0"/>
        <v>3594</v>
      </c>
      <c r="CT25">
        <f t="shared" si="1"/>
        <v>890.59799999999996</v>
      </c>
      <c r="CU25">
        <f t="shared" si="2"/>
        <v>19.254000000000001</v>
      </c>
      <c r="CV25">
        <f>VLOOKUP(PG_Reverse_Settled__1[[#This Row],[order_release_id]],PG_FORWARD_SETTLED__1[[order_id]:[Logistics]],110,0)</f>
        <v>71.98</v>
      </c>
      <c r="CW25">
        <f t="shared" si="3"/>
        <v>401.11500000000001</v>
      </c>
      <c r="CX25">
        <v>2612.1680000000001</v>
      </c>
      <c r="CY25">
        <f t="shared" si="4"/>
        <v>132.16</v>
      </c>
    </row>
    <row r="26" spans="1:103" x14ac:dyDescent="0.3">
      <c r="A26">
        <v>8700661740</v>
      </c>
      <c r="B26">
        <v>10700592132</v>
      </c>
      <c r="C26" t="s">
        <v>1461</v>
      </c>
      <c r="D26" s="1">
        <v>45939.707638888889</v>
      </c>
      <c r="E26" s="1">
        <v>45923.547222222223</v>
      </c>
      <c r="F26" s="2">
        <v>44572</v>
      </c>
      <c r="G26" t="s">
        <v>683</v>
      </c>
      <c r="H26">
        <v>1940</v>
      </c>
      <c r="I26">
        <v>1940</v>
      </c>
      <c r="J26">
        <v>0</v>
      </c>
      <c r="K26">
        <v>3500</v>
      </c>
      <c r="L26">
        <v>1354</v>
      </c>
      <c r="M26" t="s">
        <v>109</v>
      </c>
      <c r="N26">
        <v>5</v>
      </c>
      <c r="O26">
        <v>92.38</v>
      </c>
      <c r="P26">
        <v>0</v>
      </c>
      <c r="Q26">
        <v>0</v>
      </c>
      <c r="R26">
        <v>9.2379999999999995</v>
      </c>
      <c r="S26">
        <v>1.8480000000000001</v>
      </c>
      <c r="T26" t="s">
        <v>111</v>
      </c>
      <c r="U26">
        <v>434.94799999999998</v>
      </c>
      <c r="V26">
        <v>434.94799999999998</v>
      </c>
      <c r="W26">
        <v>446.03399999999999</v>
      </c>
      <c r="X26">
        <v>-197.06</v>
      </c>
      <c r="Y26">
        <v>167</v>
      </c>
      <c r="Z26">
        <v>0</v>
      </c>
      <c r="AA26">
        <v>30.06</v>
      </c>
      <c r="AB26">
        <v>1</v>
      </c>
      <c r="AC26" t="s">
        <v>116</v>
      </c>
      <c r="AD26">
        <v>2146</v>
      </c>
      <c r="AE26">
        <v>-1691.0260000000001</v>
      </c>
      <c r="AF26">
        <v>-1691.0260000000001</v>
      </c>
      <c r="AG26">
        <v>0</v>
      </c>
      <c r="AJ26">
        <v>0</v>
      </c>
      <c r="AK26">
        <v>446.03399999999999</v>
      </c>
      <c r="AL26">
        <v>-197.06</v>
      </c>
      <c r="AM26">
        <v>-1940</v>
      </c>
      <c r="AN26">
        <v>0</v>
      </c>
      <c r="AO26">
        <v>1847.62</v>
      </c>
      <c r="AP26">
        <v>5</v>
      </c>
      <c r="AQ26">
        <v>0</v>
      </c>
      <c r="AR26">
        <v>0</v>
      </c>
      <c r="AS26">
        <v>0.5</v>
      </c>
      <c r="AT26">
        <v>0</v>
      </c>
      <c r="AU26">
        <v>0</v>
      </c>
      <c r="AV26">
        <v>0.1</v>
      </c>
      <c r="AW26" t="s">
        <v>112</v>
      </c>
      <c r="AX26" t="s">
        <v>128</v>
      </c>
      <c r="AY26" t="s">
        <v>111</v>
      </c>
      <c r="AZ26">
        <v>0</v>
      </c>
      <c r="BA26">
        <v>0</v>
      </c>
      <c r="BD26">
        <v>434.94799999999998</v>
      </c>
      <c r="BE26">
        <v>434.94799999999998</v>
      </c>
      <c r="BF26">
        <v>1354</v>
      </c>
      <c r="BG26">
        <v>1.84762</v>
      </c>
      <c r="BH26" t="s">
        <v>684</v>
      </c>
      <c r="BI26">
        <v>100087000000</v>
      </c>
      <c r="BJ26">
        <v>0</v>
      </c>
      <c r="BK26">
        <v>9.2379999999999995</v>
      </c>
      <c r="BL26">
        <v>0</v>
      </c>
      <c r="BM26">
        <v>1.8480000000000001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-1691.0260000000001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f t="shared" si="0"/>
        <v>1940</v>
      </c>
      <c r="CT26">
        <f t="shared" si="1"/>
        <v>434.94799999999998</v>
      </c>
      <c r="CU26">
        <f t="shared" si="2"/>
        <v>11.086</v>
      </c>
      <c r="CV26">
        <f>VLOOKUP(PG_Reverse_Settled__1[[#This Row],[order_release_id]],PG_FORWARD_SETTLED__1[[order_id]:[Logistics]],110,0)</f>
        <v>53.1</v>
      </c>
      <c r="CW26">
        <f t="shared" si="3"/>
        <v>101.61799999999999</v>
      </c>
      <c r="CX26">
        <v>1440.8660000000002</v>
      </c>
      <c r="CY26">
        <f t="shared" si="4"/>
        <v>197.06</v>
      </c>
    </row>
    <row r="27" spans="1:103" x14ac:dyDescent="0.3">
      <c r="A27">
        <v>8688316765</v>
      </c>
      <c r="B27">
        <v>10688244480</v>
      </c>
      <c r="C27" t="s">
        <v>1461</v>
      </c>
      <c r="D27" s="1">
        <v>45931.356249999997</v>
      </c>
      <c r="E27" s="1">
        <v>45922.443055555559</v>
      </c>
      <c r="F27" s="2"/>
      <c r="G27" t="s">
        <v>141</v>
      </c>
      <c r="H27">
        <v>2594</v>
      </c>
      <c r="I27">
        <v>0</v>
      </c>
      <c r="J27">
        <v>2594</v>
      </c>
      <c r="K27">
        <v>3500</v>
      </c>
      <c r="L27">
        <v>700</v>
      </c>
      <c r="M27" t="s">
        <v>109</v>
      </c>
      <c r="N27">
        <v>5</v>
      </c>
      <c r="O27">
        <v>123.52</v>
      </c>
      <c r="P27">
        <v>0</v>
      </c>
      <c r="Q27">
        <v>0</v>
      </c>
      <c r="R27">
        <v>12.352</v>
      </c>
      <c r="S27">
        <v>2.4700000000000002</v>
      </c>
      <c r="T27" t="s">
        <v>111</v>
      </c>
      <c r="U27">
        <v>550.96600000000001</v>
      </c>
      <c r="V27">
        <v>550.96600000000001</v>
      </c>
      <c r="W27">
        <v>565.78800000000001</v>
      </c>
      <c r="X27">
        <v>-197.06</v>
      </c>
      <c r="Y27">
        <v>167</v>
      </c>
      <c r="Z27">
        <v>0</v>
      </c>
      <c r="AA27">
        <v>30.06</v>
      </c>
      <c r="AB27">
        <v>1</v>
      </c>
      <c r="AC27" t="s">
        <v>116</v>
      </c>
      <c r="AD27">
        <v>2800</v>
      </c>
      <c r="AE27">
        <v>-2225.2719999999999</v>
      </c>
      <c r="AF27">
        <v>-2225.2719999999999</v>
      </c>
      <c r="AG27">
        <v>0</v>
      </c>
      <c r="AH27">
        <v>565.78800000000001</v>
      </c>
      <c r="AI27">
        <v>-197.06</v>
      </c>
      <c r="AJ27">
        <v>-2594</v>
      </c>
      <c r="AM27">
        <v>0</v>
      </c>
      <c r="AN27">
        <v>0</v>
      </c>
      <c r="AO27">
        <v>2470.48</v>
      </c>
      <c r="AP27">
        <v>5</v>
      </c>
      <c r="AQ27">
        <v>0</v>
      </c>
      <c r="AR27">
        <v>0</v>
      </c>
      <c r="AS27">
        <v>0.5</v>
      </c>
      <c r="AT27">
        <v>0</v>
      </c>
      <c r="AU27">
        <v>0</v>
      </c>
      <c r="AV27">
        <v>0.1</v>
      </c>
      <c r="AW27" t="s">
        <v>112</v>
      </c>
      <c r="AX27" t="s">
        <v>128</v>
      </c>
      <c r="AY27" t="s">
        <v>111</v>
      </c>
      <c r="AZ27">
        <v>550.96600000000001</v>
      </c>
      <c r="BA27">
        <v>550.96600000000001</v>
      </c>
      <c r="BB27">
        <v>700</v>
      </c>
      <c r="BC27">
        <v>2.4704799999999998</v>
      </c>
      <c r="BD27">
        <v>0</v>
      </c>
      <c r="BE27">
        <v>0</v>
      </c>
      <c r="BH27" t="s">
        <v>142</v>
      </c>
      <c r="BI27">
        <v>100085000000</v>
      </c>
      <c r="BJ27">
        <v>12.352</v>
      </c>
      <c r="BK27">
        <v>0</v>
      </c>
      <c r="BL27">
        <v>2.4700000000000002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-2225.2719999999999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f t="shared" si="0"/>
        <v>2594</v>
      </c>
      <c r="CT27">
        <f t="shared" si="1"/>
        <v>550.96600000000001</v>
      </c>
      <c r="CU27">
        <f t="shared" si="2"/>
        <v>14.822000000000001</v>
      </c>
      <c r="CV27">
        <f>VLOOKUP(PG_Reverse_Settled__1[[#This Row],[order_release_id]],PG_FORWARD_SETTLED__1[[order_id]:[Logistics]],110,0)</f>
        <v>71.98</v>
      </c>
      <c r="CW27">
        <f t="shared" si="3"/>
        <v>135.87199999999999</v>
      </c>
      <c r="CX27">
        <v>1956.2320000000002</v>
      </c>
      <c r="CY27">
        <f t="shared" si="4"/>
        <v>197.06</v>
      </c>
    </row>
    <row r="28" spans="1:103" x14ac:dyDescent="0.3">
      <c r="A28">
        <v>8679284151</v>
      </c>
      <c r="B28">
        <v>10679209400</v>
      </c>
      <c r="C28" t="s">
        <v>1461</v>
      </c>
      <c r="D28" s="1">
        <v>45923.559027777781</v>
      </c>
      <c r="E28" s="1">
        <v>45918.445138888892</v>
      </c>
      <c r="F28" s="2">
        <v>44555</v>
      </c>
      <c r="G28" t="s">
        <v>559</v>
      </c>
      <c r="H28">
        <v>2994</v>
      </c>
      <c r="I28">
        <v>0</v>
      </c>
      <c r="J28">
        <v>2993.98</v>
      </c>
      <c r="K28">
        <v>4000</v>
      </c>
      <c r="L28">
        <v>800</v>
      </c>
      <c r="M28" t="s">
        <v>120</v>
      </c>
      <c r="N28">
        <v>12</v>
      </c>
      <c r="O28">
        <v>0</v>
      </c>
      <c r="P28">
        <v>160.38999999999999</v>
      </c>
      <c r="Q28">
        <v>160.38999999999999</v>
      </c>
      <c r="R28">
        <v>13.366</v>
      </c>
      <c r="S28">
        <v>2.673</v>
      </c>
      <c r="T28" t="s">
        <v>111</v>
      </c>
      <c r="U28">
        <v>635.92100000000005</v>
      </c>
      <c r="V28">
        <v>635.92100000000005</v>
      </c>
      <c r="W28">
        <v>651.96</v>
      </c>
      <c r="X28">
        <v>-132.16</v>
      </c>
      <c r="Y28">
        <v>112</v>
      </c>
      <c r="Z28">
        <v>0</v>
      </c>
      <c r="AA28">
        <v>20.16</v>
      </c>
      <c r="AB28">
        <v>1</v>
      </c>
      <c r="AC28" t="s">
        <v>110</v>
      </c>
      <c r="AD28">
        <v>3200</v>
      </c>
      <c r="AE28">
        <v>-2474.1799999999998</v>
      </c>
      <c r="AF28">
        <v>-2474.1799999999998</v>
      </c>
      <c r="AG28">
        <v>0</v>
      </c>
      <c r="AH28">
        <v>651.96</v>
      </c>
      <c r="AI28">
        <v>-132.16</v>
      </c>
      <c r="AJ28">
        <v>-2993.98</v>
      </c>
      <c r="AM28">
        <v>0</v>
      </c>
      <c r="AN28">
        <v>0</v>
      </c>
      <c r="AO28">
        <v>2673.22</v>
      </c>
      <c r="AP28">
        <v>0</v>
      </c>
      <c r="AQ28">
        <v>6</v>
      </c>
      <c r="AR28">
        <v>6</v>
      </c>
      <c r="AS28">
        <v>0</v>
      </c>
      <c r="AT28">
        <v>0.25</v>
      </c>
      <c r="AU28">
        <v>0.25</v>
      </c>
      <c r="AV28">
        <v>0.1</v>
      </c>
      <c r="AW28" t="s">
        <v>112</v>
      </c>
      <c r="AX28" t="s">
        <v>128</v>
      </c>
      <c r="AY28" t="s">
        <v>111</v>
      </c>
      <c r="AZ28">
        <v>635.92100000000005</v>
      </c>
      <c r="BA28">
        <v>635.92100000000005</v>
      </c>
      <c r="BB28">
        <v>800</v>
      </c>
      <c r="BC28">
        <v>2.6732200000000002</v>
      </c>
      <c r="BD28">
        <v>0</v>
      </c>
      <c r="BE28">
        <v>0</v>
      </c>
      <c r="BH28" t="s">
        <v>560</v>
      </c>
      <c r="BI28">
        <v>100081000000</v>
      </c>
      <c r="BJ28">
        <v>13.366</v>
      </c>
      <c r="BK28">
        <v>0</v>
      </c>
      <c r="BL28">
        <v>2.673</v>
      </c>
      <c r="BM28">
        <v>0</v>
      </c>
      <c r="BN28">
        <v>0</v>
      </c>
      <c r="BO28">
        <v>-2474.1799999999998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f t="shared" si="0"/>
        <v>2993.98</v>
      </c>
      <c r="CT28">
        <f t="shared" si="1"/>
        <v>635.92100000000005</v>
      </c>
      <c r="CU28">
        <f t="shared" si="2"/>
        <v>16.039000000000001</v>
      </c>
      <c r="CV28">
        <f>VLOOKUP(PG_Reverse_Settled__1[[#This Row],[order_release_id]],PG_FORWARD_SETTLED__1[[order_id]:[Logistics]],110,0)</f>
        <v>71.98</v>
      </c>
      <c r="CW28">
        <f t="shared" si="3"/>
        <v>334.14599999999996</v>
      </c>
      <c r="CX28">
        <v>2270.04</v>
      </c>
      <c r="CY28">
        <f t="shared" si="4"/>
        <v>132.16</v>
      </c>
    </row>
    <row r="29" spans="1:103" x14ac:dyDescent="0.3">
      <c r="A29">
        <v>8731408678</v>
      </c>
      <c r="B29">
        <v>10731370625</v>
      </c>
      <c r="C29" t="s">
        <v>1461</v>
      </c>
      <c r="D29" s="1">
        <v>45940.392361111109</v>
      </c>
      <c r="E29" s="1">
        <v>45934.436805555553</v>
      </c>
      <c r="F29" s="2">
        <v>44615</v>
      </c>
      <c r="G29" t="s">
        <v>326</v>
      </c>
      <c r="H29">
        <v>3629</v>
      </c>
      <c r="I29">
        <v>183.87700000000001</v>
      </c>
      <c r="J29">
        <v>3445.123</v>
      </c>
      <c r="K29">
        <v>4500</v>
      </c>
      <c r="L29">
        <v>665</v>
      </c>
      <c r="M29" t="s">
        <v>109</v>
      </c>
      <c r="N29">
        <v>18</v>
      </c>
      <c r="O29">
        <v>553.58000000000004</v>
      </c>
      <c r="P29">
        <v>0</v>
      </c>
      <c r="Q29">
        <v>0</v>
      </c>
      <c r="R29">
        <v>15.377000000000001</v>
      </c>
      <c r="S29">
        <v>3.0760000000000001</v>
      </c>
      <c r="T29" t="s">
        <v>111</v>
      </c>
      <c r="U29">
        <v>1156.203</v>
      </c>
      <c r="V29">
        <v>1156.203</v>
      </c>
      <c r="W29">
        <v>1174.6559999999999</v>
      </c>
      <c r="X29">
        <v>-197.06</v>
      </c>
      <c r="Y29">
        <v>167</v>
      </c>
      <c r="Z29">
        <v>0</v>
      </c>
      <c r="AA29">
        <v>30.06</v>
      </c>
      <c r="AB29">
        <v>1</v>
      </c>
      <c r="AC29" t="s">
        <v>116</v>
      </c>
      <c r="AD29">
        <v>3835</v>
      </c>
      <c r="AE29">
        <v>-2651.4140000000002</v>
      </c>
      <c r="AF29">
        <v>-2651.4140000000002</v>
      </c>
      <c r="AG29">
        <v>0</v>
      </c>
      <c r="AH29">
        <v>1115.1379999999999</v>
      </c>
      <c r="AI29">
        <v>-187.07483999999999</v>
      </c>
      <c r="AJ29">
        <v>-3445.1329999999998</v>
      </c>
      <c r="AK29">
        <v>59.518000000000001</v>
      </c>
      <c r="AL29">
        <v>-9.9851600000000005</v>
      </c>
      <c r="AM29">
        <v>-183.87700000000001</v>
      </c>
      <c r="AN29">
        <v>174</v>
      </c>
      <c r="AO29">
        <v>3075.42</v>
      </c>
      <c r="AP29">
        <v>18</v>
      </c>
      <c r="AQ29">
        <v>0</v>
      </c>
      <c r="AR29">
        <v>0</v>
      </c>
      <c r="AS29">
        <v>0.5</v>
      </c>
      <c r="AT29">
        <v>0</v>
      </c>
      <c r="AU29">
        <v>0</v>
      </c>
      <c r="AV29">
        <v>0.1</v>
      </c>
      <c r="AW29" t="s">
        <v>127</v>
      </c>
      <c r="AX29" t="s">
        <v>128</v>
      </c>
      <c r="AY29" t="s">
        <v>111</v>
      </c>
      <c r="AZ29">
        <v>1097.6199999999999</v>
      </c>
      <c r="BA29">
        <v>1097.6199999999999</v>
      </c>
      <c r="BB29">
        <v>665</v>
      </c>
      <c r="BC29">
        <v>3.0754199999999998</v>
      </c>
      <c r="BD29">
        <v>58.582999999999998</v>
      </c>
      <c r="BE29">
        <v>58.582999999999998</v>
      </c>
      <c r="BF29">
        <v>665</v>
      </c>
      <c r="BG29">
        <v>3.0754199999999998</v>
      </c>
      <c r="BH29" t="s">
        <v>327</v>
      </c>
      <c r="BI29">
        <v>100089000000</v>
      </c>
      <c r="BJ29">
        <v>14.598000000000001</v>
      </c>
      <c r="BK29">
        <v>0.77900000000000003</v>
      </c>
      <c r="BL29">
        <v>2.92</v>
      </c>
      <c r="BM29">
        <v>0.156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-2651.4140000000002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f t="shared" si="0"/>
        <v>3629</v>
      </c>
      <c r="CT29">
        <f t="shared" si="1"/>
        <v>1156.203</v>
      </c>
      <c r="CU29">
        <f t="shared" si="2"/>
        <v>18.452999999999999</v>
      </c>
      <c r="CV29">
        <f>VLOOKUP(PG_Reverse_Settled__1[[#This Row],[order_release_id]],PG_FORWARD_SETTLED__1[[order_id]:[Logistics]],110,0)</f>
        <v>71.98</v>
      </c>
      <c r="CW29">
        <f t="shared" si="3"/>
        <v>568.95699999999999</v>
      </c>
      <c r="CX29">
        <v>2382.364</v>
      </c>
      <c r="CY29">
        <f t="shared" si="4"/>
        <v>197.06</v>
      </c>
    </row>
    <row r="30" spans="1:103" x14ac:dyDescent="0.3">
      <c r="A30">
        <v>8725984086</v>
      </c>
      <c r="B30">
        <v>10725936119</v>
      </c>
      <c r="C30" t="s">
        <v>1461</v>
      </c>
      <c r="D30" s="1">
        <v>45947.53125</v>
      </c>
      <c r="E30" s="1">
        <v>45933.480555555558</v>
      </c>
      <c r="F30" s="2">
        <v>44607</v>
      </c>
      <c r="G30" t="s">
        <v>724</v>
      </c>
      <c r="H30">
        <v>3594</v>
      </c>
      <c r="I30">
        <v>0</v>
      </c>
      <c r="J30">
        <v>3594</v>
      </c>
      <c r="K30">
        <v>4000</v>
      </c>
      <c r="L30">
        <v>200</v>
      </c>
      <c r="M30" t="s">
        <v>109</v>
      </c>
      <c r="N30">
        <v>18</v>
      </c>
      <c r="O30">
        <v>548.24</v>
      </c>
      <c r="P30">
        <v>0</v>
      </c>
      <c r="Q30">
        <v>0</v>
      </c>
      <c r="R30">
        <v>15.228999999999999</v>
      </c>
      <c r="S30">
        <v>3.0459999999999998</v>
      </c>
      <c r="T30" t="s">
        <v>111</v>
      </c>
      <c r="U30">
        <v>933.005</v>
      </c>
      <c r="V30">
        <v>933.005</v>
      </c>
      <c r="W30">
        <v>951.28</v>
      </c>
      <c r="X30">
        <v>-197.06</v>
      </c>
      <c r="Y30">
        <v>167</v>
      </c>
      <c r="Z30">
        <v>0</v>
      </c>
      <c r="AA30">
        <v>30.06</v>
      </c>
      <c r="AB30">
        <v>1</v>
      </c>
      <c r="AC30" t="s">
        <v>116</v>
      </c>
      <c r="AD30">
        <v>3800</v>
      </c>
      <c r="AE30">
        <v>-2839.79</v>
      </c>
      <c r="AF30">
        <v>-2839.79</v>
      </c>
      <c r="AG30">
        <v>0</v>
      </c>
      <c r="AH30">
        <v>951.28</v>
      </c>
      <c r="AI30">
        <v>-197.06</v>
      </c>
      <c r="AJ30">
        <v>-3594.01</v>
      </c>
      <c r="AM30">
        <v>0</v>
      </c>
      <c r="AN30">
        <v>0</v>
      </c>
      <c r="AO30">
        <v>3045.76</v>
      </c>
      <c r="AP30">
        <v>18</v>
      </c>
      <c r="AQ30">
        <v>0</v>
      </c>
      <c r="AR30">
        <v>0</v>
      </c>
      <c r="AS30">
        <v>0.5</v>
      </c>
      <c r="AT30">
        <v>0</v>
      </c>
      <c r="AU30">
        <v>0</v>
      </c>
      <c r="AV30">
        <v>0.1</v>
      </c>
      <c r="AW30" t="s">
        <v>112</v>
      </c>
      <c r="AX30" t="s">
        <v>160</v>
      </c>
      <c r="AY30" t="s">
        <v>111</v>
      </c>
      <c r="AZ30">
        <v>933.005</v>
      </c>
      <c r="BA30">
        <v>933.005</v>
      </c>
      <c r="BB30">
        <v>200</v>
      </c>
      <c r="BC30">
        <v>3.04576</v>
      </c>
      <c r="BD30">
        <v>0</v>
      </c>
      <c r="BE30">
        <v>0</v>
      </c>
      <c r="BH30" t="s">
        <v>725</v>
      </c>
      <c r="BI30">
        <v>100091000000</v>
      </c>
      <c r="BJ30">
        <v>15.228999999999999</v>
      </c>
      <c r="BK30">
        <v>0</v>
      </c>
      <c r="BL30">
        <v>3.0459999999999998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-2839.79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f t="shared" si="0"/>
        <v>3594</v>
      </c>
      <c r="CT30">
        <f t="shared" si="1"/>
        <v>933.005</v>
      </c>
      <c r="CU30">
        <f t="shared" si="2"/>
        <v>18.274999999999999</v>
      </c>
      <c r="CV30">
        <f>VLOOKUP(PG_Reverse_Settled__1[[#This Row],[order_release_id]],PG_FORWARD_SETTLED__1[[order_id]:[Logistics]],110,0)</f>
        <v>71.98</v>
      </c>
      <c r="CW30">
        <f t="shared" si="3"/>
        <v>563.46900000000005</v>
      </c>
      <c r="CX30">
        <v>2570.7399999999998</v>
      </c>
      <c r="CY30">
        <f t="shared" si="4"/>
        <v>197.06</v>
      </c>
    </row>
    <row r="31" spans="1:103" x14ac:dyDescent="0.3">
      <c r="A31">
        <v>8720881782</v>
      </c>
      <c r="B31">
        <v>10720826700</v>
      </c>
      <c r="C31" t="s">
        <v>1461</v>
      </c>
      <c r="D31" s="1">
        <v>45944.666666666664</v>
      </c>
      <c r="E31" s="1">
        <v>45930.615277777775</v>
      </c>
      <c r="F31" s="2">
        <v>44596</v>
      </c>
      <c r="G31" t="s">
        <v>606</v>
      </c>
      <c r="H31">
        <v>1794</v>
      </c>
      <c r="I31">
        <v>0</v>
      </c>
      <c r="J31">
        <v>1794</v>
      </c>
      <c r="K31">
        <v>4000</v>
      </c>
      <c r="L31">
        <v>2000</v>
      </c>
      <c r="M31" t="s">
        <v>109</v>
      </c>
      <c r="N31">
        <v>5</v>
      </c>
      <c r="O31">
        <v>85.43</v>
      </c>
      <c r="P31">
        <v>0</v>
      </c>
      <c r="Q31">
        <v>0</v>
      </c>
      <c r="R31">
        <v>8.5429999999999993</v>
      </c>
      <c r="S31">
        <v>1.7090000000000001</v>
      </c>
      <c r="T31" t="s">
        <v>111</v>
      </c>
      <c r="U31">
        <v>444.553</v>
      </c>
      <c r="V31">
        <v>444.553</v>
      </c>
      <c r="W31">
        <v>454.80500000000001</v>
      </c>
      <c r="X31">
        <v>-132.16</v>
      </c>
      <c r="Y31">
        <v>112</v>
      </c>
      <c r="Z31">
        <v>0</v>
      </c>
      <c r="AA31">
        <v>20.16</v>
      </c>
      <c r="AB31">
        <v>1</v>
      </c>
      <c r="AC31" t="s">
        <v>110</v>
      </c>
      <c r="AD31">
        <v>2000</v>
      </c>
      <c r="AE31">
        <v>-1471.355</v>
      </c>
      <c r="AF31">
        <v>-1471.355</v>
      </c>
      <c r="AG31">
        <v>0</v>
      </c>
      <c r="AH31">
        <v>454.80500000000001</v>
      </c>
      <c r="AI31">
        <v>-132.16</v>
      </c>
      <c r="AJ31">
        <v>-1794</v>
      </c>
      <c r="AM31">
        <v>0</v>
      </c>
      <c r="AN31">
        <v>0</v>
      </c>
      <c r="AO31">
        <v>1708.57</v>
      </c>
      <c r="AP31">
        <v>5</v>
      </c>
      <c r="AQ31">
        <v>0</v>
      </c>
      <c r="AR31">
        <v>0</v>
      </c>
      <c r="AS31">
        <v>0.5</v>
      </c>
      <c r="AT31">
        <v>0</v>
      </c>
      <c r="AU31">
        <v>0</v>
      </c>
      <c r="AV31">
        <v>0.1</v>
      </c>
      <c r="AW31" t="s">
        <v>112</v>
      </c>
      <c r="AX31" t="s">
        <v>124</v>
      </c>
      <c r="AY31" t="s">
        <v>111</v>
      </c>
      <c r="AZ31">
        <v>444.553</v>
      </c>
      <c r="BA31">
        <v>444.553</v>
      </c>
      <c r="BB31">
        <v>2000</v>
      </c>
      <c r="BC31">
        <v>1.7085699999999999</v>
      </c>
      <c r="BD31">
        <v>0</v>
      </c>
      <c r="BE31">
        <v>0</v>
      </c>
      <c r="BH31" t="s">
        <v>607</v>
      </c>
      <c r="BI31">
        <v>100090000000</v>
      </c>
      <c r="BJ31">
        <v>8.5429999999999993</v>
      </c>
      <c r="BK31">
        <v>0</v>
      </c>
      <c r="BL31">
        <v>1.7090000000000001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-1471.355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f t="shared" si="0"/>
        <v>1794</v>
      </c>
      <c r="CT31">
        <f t="shared" si="1"/>
        <v>444.553</v>
      </c>
      <c r="CU31">
        <f t="shared" si="2"/>
        <v>10.251999999999999</v>
      </c>
      <c r="CV31">
        <f>VLOOKUP(PG_Reverse_Settled__1[[#This Row],[order_release_id]],PG_FORWARD_SETTLED__1[[order_id]:[Logistics]],110,0)</f>
        <v>53.1</v>
      </c>
      <c r="CW31">
        <f t="shared" si="3"/>
        <v>93.973000000000013</v>
      </c>
      <c r="CX31">
        <v>1286.0950000000003</v>
      </c>
      <c r="CY31">
        <f t="shared" si="4"/>
        <v>132.16</v>
      </c>
    </row>
    <row r="32" spans="1:103" x14ac:dyDescent="0.3">
      <c r="A32">
        <v>8669740522</v>
      </c>
      <c r="B32">
        <v>10669664674</v>
      </c>
      <c r="C32" t="s">
        <v>1461</v>
      </c>
      <c r="D32" s="1">
        <v>45923.422222222223</v>
      </c>
      <c r="E32" s="1">
        <v>45915.47152777778</v>
      </c>
      <c r="F32" s="2"/>
      <c r="G32" t="s">
        <v>202</v>
      </c>
      <c r="H32">
        <v>2216</v>
      </c>
      <c r="I32">
        <v>2040.23</v>
      </c>
      <c r="J32">
        <v>175.77</v>
      </c>
      <c r="K32">
        <v>3000</v>
      </c>
      <c r="L32">
        <v>450</v>
      </c>
      <c r="M32" t="s">
        <v>109</v>
      </c>
      <c r="N32">
        <v>12</v>
      </c>
      <c r="O32">
        <v>237.43</v>
      </c>
      <c r="P32">
        <v>0</v>
      </c>
      <c r="Q32">
        <v>0</v>
      </c>
      <c r="R32">
        <v>9.8930000000000007</v>
      </c>
      <c r="S32">
        <v>1.9790000000000001</v>
      </c>
      <c r="T32" t="s">
        <v>111</v>
      </c>
      <c r="U32">
        <v>575.274</v>
      </c>
      <c r="V32">
        <v>575.274</v>
      </c>
      <c r="W32">
        <v>587.14599999999996</v>
      </c>
      <c r="X32">
        <v>-197.06</v>
      </c>
      <c r="Y32">
        <v>167</v>
      </c>
      <c r="Z32">
        <v>0</v>
      </c>
      <c r="AA32">
        <v>30.06</v>
      </c>
      <c r="AB32">
        <v>1</v>
      </c>
      <c r="AC32" t="s">
        <v>116</v>
      </c>
      <c r="AD32">
        <v>2422</v>
      </c>
      <c r="AE32">
        <v>-1825.914</v>
      </c>
      <c r="AF32">
        <v>-1825.914</v>
      </c>
      <c r="AG32">
        <v>0</v>
      </c>
      <c r="AH32">
        <v>46.572000000000003</v>
      </c>
      <c r="AI32">
        <v>-15.630280000000001</v>
      </c>
      <c r="AJ32">
        <v>-175.77</v>
      </c>
      <c r="AK32">
        <v>540.57399999999996</v>
      </c>
      <c r="AL32">
        <v>-181.42972</v>
      </c>
      <c r="AM32">
        <v>-2040.23</v>
      </c>
      <c r="AN32">
        <v>0</v>
      </c>
      <c r="AO32">
        <v>1978.57</v>
      </c>
      <c r="AP32">
        <v>12</v>
      </c>
      <c r="AQ32">
        <v>0</v>
      </c>
      <c r="AR32">
        <v>0</v>
      </c>
      <c r="AS32">
        <v>0.5</v>
      </c>
      <c r="AT32">
        <v>0</v>
      </c>
      <c r="AU32">
        <v>0</v>
      </c>
      <c r="AV32">
        <v>0.1</v>
      </c>
      <c r="AW32" t="s">
        <v>121</v>
      </c>
      <c r="AX32" t="s">
        <v>113</v>
      </c>
      <c r="AY32" t="s">
        <v>111</v>
      </c>
      <c r="AZ32">
        <v>45.63</v>
      </c>
      <c r="BA32">
        <v>45.63</v>
      </c>
      <c r="BB32">
        <v>450</v>
      </c>
      <c r="BC32">
        <v>1.9785699999999999</v>
      </c>
      <c r="BD32">
        <v>529.64400000000001</v>
      </c>
      <c r="BE32">
        <v>529.64400000000001</v>
      </c>
      <c r="BF32">
        <v>450</v>
      </c>
      <c r="BG32">
        <v>1.9785699999999999</v>
      </c>
      <c r="BH32" t="s">
        <v>679</v>
      </c>
      <c r="BI32">
        <v>100081000000</v>
      </c>
      <c r="BJ32">
        <v>0.78500000000000003</v>
      </c>
      <c r="BK32">
        <v>9.1080000000000005</v>
      </c>
      <c r="BL32">
        <v>0.157</v>
      </c>
      <c r="BM32">
        <v>1.8220000000000001</v>
      </c>
      <c r="BN32">
        <v>-1825.914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f t="shared" si="0"/>
        <v>2216</v>
      </c>
      <c r="CT32">
        <f t="shared" si="1"/>
        <v>575.274</v>
      </c>
      <c r="CU32">
        <f t="shared" si="2"/>
        <v>11.872</v>
      </c>
      <c r="CV32">
        <f>VLOOKUP(PG_Reverse_Settled__1[[#This Row],[order_release_id]],PG_FORWARD_SETTLED__1[[order_id]:[Logistics]],110,0)</f>
        <v>71.97999999999999</v>
      </c>
      <c r="CW32">
        <f t="shared" si="3"/>
        <v>247.32300000000001</v>
      </c>
      <c r="CX32">
        <v>1556.874</v>
      </c>
      <c r="CY32">
        <f t="shared" si="4"/>
        <v>197.06</v>
      </c>
    </row>
    <row r="33" spans="1:103" x14ac:dyDescent="0.3">
      <c r="A33">
        <v>8746708094</v>
      </c>
      <c r="B33">
        <v>10746729082</v>
      </c>
      <c r="C33" t="s">
        <v>1461</v>
      </c>
      <c r="D33" s="1">
        <v>45953.396527777775</v>
      </c>
      <c r="E33" s="1">
        <v>45940.808333333334</v>
      </c>
      <c r="F33" s="2"/>
      <c r="G33" t="s">
        <v>866</v>
      </c>
      <c r="H33">
        <v>4219</v>
      </c>
      <c r="I33">
        <v>0</v>
      </c>
      <c r="J33">
        <v>4219</v>
      </c>
      <c r="K33">
        <v>4750</v>
      </c>
      <c r="L33">
        <v>325</v>
      </c>
      <c r="M33" t="s">
        <v>109</v>
      </c>
      <c r="N33">
        <v>18</v>
      </c>
      <c r="O33">
        <v>643.58000000000004</v>
      </c>
      <c r="P33">
        <v>0</v>
      </c>
      <c r="Q33">
        <v>0</v>
      </c>
      <c r="R33">
        <v>17.876999999999999</v>
      </c>
      <c r="S33">
        <v>3.5750000000000002</v>
      </c>
      <c r="T33" t="s">
        <v>111</v>
      </c>
      <c r="U33">
        <v>1045.4680000000001</v>
      </c>
      <c r="V33">
        <v>1045.4680000000001</v>
      </c>
      <c r="W33">
        <v>1066.92</v>
      </c>
      <c r="X33">
        <v>-197.06</v>
      </c>
      <c r="Y33">
        <v>167</v>
      </c>
      <c r="Z33">
        <v>0</v>
      </c>
      <c r="AA33">
        <v>30.06</v>
      </c>
      <c r="AB33">
        <v>1</v>
      </c>
      <c r="AC33" t="s">
        <v>116</v>
      </c>
      <c r="AD33">
        <v>4425</v>
      </c>
      <c r="AE33">
        <v>-3349.14</v>
      </c>
      <c r="AF33">
        <v>-3349.14</v>
      </c>
      <c r="AG33">
        <v>0</v>
      </c>
      <c r="AH33">
        <v>1066.92</v>
      </c>
      <c r="AI33">
        <v>-197.06</v>
      </c>
      <c r="AJ33">
        <v>-4219</v>
      </c>
      <c r="AM33">
        <v>0</v>
      </c>
      <c r="AN33">
        <v>0</v>
      </c>
      <c r="AO33">
        <v>3575.42</v>
      </c>
      <c r="AP33">
        <v>18</v>
      </c>
      <c r="AQ33">
        <v>0</v>
      </c>
      <c r="AR33">
        <v>0</v>
      </c>
      <c r="AS33">
        <v>0.5</v>
      </c>
      <c r="AT33">
        <v>0</v>
      </c>
      <c r="AU33">
        <v>0</v>
      </c>
      <c r="AV33">
        <v>0.1</v>
      </c>
      <c r="AW33" t="s">
        <v>112</v>
      </c>
      <c r="AX33" t="s">
        <v>124</v>
      </c>
      <c r="AY33" t="s">
        <v>111</v>
      </c>
      <c r="AZ33">
        <v>1045.4680000000001</v>
      </c>
      <c r="BA33">
        <v>1045.4680000000001</v>
      </c>
      <c r="BB33">
        <v>325</v>
      </c>
      <c r="BC33">
        <v>3.5754199999999998</v>
      </c>
      <c r="BD33">
        <v>0</v>
      </c>
      <c r="BE33">
        <v>0</v>
      </c>
      <c r="BH33" t="s">
        <v>867</v>
      </c>
      <c r="BI33">
        <v>100093000000</v>
      </c>
      <c r="BJ33">
        <v>17.876999999999999</v>
      </c>
      <c r="BK33">
        <v>0</v>
      </c>
      <c r="BL33">
        <v>3.5750000000000002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-3349.14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f t="shared" si="0"/>
        <v>4219</v>
      </c>
      <c r="CT33">
        <f t="shared" si="1"/>
        <v>1045.4680000000001</v>
      </c>
      <c r="CU33">
        <f t="shared" si="2"/>
        <v>21.451999999999998</v>
      </c>
      <c r="CV33">
        <f>VLOOKUP(PG_Reverse_Settled__1[[#This Row],[order_release_id]],PG_FORWARD_SETTLED__1[[order_id]:[Logistics]],110,0)</f>
        <v>71.98</v>
      </c>
      <c r="CW33">
        <f t="shared" si="3"/>
        <v>661.45699999999999</v>
      </c>
      <c r="CX33">
        <v>3080.1</v>
      </c>
      <c r="CY33">
        <f t="shared" si="4"/>
        <v>197.06</v>
      </c>
    </row>
    <row r="34" spans="1:103" x14ac:dyDescent="0.3">
      <c r="A34">
        <v>8700420125</v>
      </c>
      <c r="B34">
        <v>10700350426</v>
      </c>
      <c r="C34" t="s">
        <v>1461</v>
      </c>
      <c r="D34" s="1">
        <v>45929.620833333334</v>
      </c>
      <c r="E34" s="1">
        <v>45923.446527777778</v>
      </c>
      <c r="F34" s="2">
        <v>44576</v>
      </c>
      <c r="G34" t="s">
        <v>208</v>
      </c>
      <c r="H34">
        <v>3119</v>
      </c>
      <c r="I34">
        <v>3119</v>
      </c>
      <c r="J34">
        <v>0</v>
      </c>
      <c r="K34">
        <v>3500</v>
      </c>
      <c r="L34">
        <v>175</v>
      </c>
      <c r="M34" t="s">
        <v>109</v>
      </c>
      <c r="N34">
        <v>18</v>
      </c>
      <c r="O34">
        <v>475.78</v>
      </c>
      <c r="P34">
        <v>0</v>
      </c>
      <c r="Q34">
        <v>0</v>
      </c>
      <c r="R34">
        <v>13.215999999999999</v>
      </c>
      <c r="S34">
        <v>2.6429999999999998</v>
      </c>
      <c r="T34" t="s">
        <v>111</v>
      </c>
      <c r="U34">
        <v>662.476</v>
      </c>
      <c r="V34">
        <v>662.476</v>
      </c>
      <c r="W34">
        <v>678.33500000000004</v>
      </c>
      <c r="X34">
        <v>-132.16</v>
      </c>
      <c r="Y34">
        <v>112</v>
      </c>
      <c r="Z34">
        <v>0</v>
      </c>
      <c r="AA34">
        <v>20.16</v>
      </c>
      <c r="AB34">
        <v>1</v>
      </c>
      <c r="AC34" t="s">
        <v>110</v>
      </c>
      <c r="AD34">
        <v>3325</v>
      </c>
      <c r="AE34">
        <v>-2572.8249999999998</v>
      </c>
      <c r="AF34">
        <v>-2572.8249999999998</v>
      </c>
      <c r="AG34">
        <v>0</v>
      </c>
      <c r="AJ34">
        <v>0</v>
      </c>
      <c r="AK34">
        <v>678.33500000000004</v>
      </c>
      <c r="AL34">
        <v>-132.16</v>
      </c>
      <c r="AM34">
        <v>-3119</v>
      </c>
      <c r="AN34">
        <v>0</v>
      </c>
      <c r="AO34">
        <v>2643.22</v>
      </c>
      <c r="AP34">
        <v>18</v>
      </c>
      <c r="AQ34">
        <v>0</v>
      </c>
      <c r="AR34">
        <v>0</v>
      </c>
      <c r="AS34">
        <v>0.5</v>
      </c>
      <c r="AT34">
        <v>0</v>
      </c>
      <c r="AU34">
        <v>0</v>
      </c>
      <c r="AV34">
        <v>0.1</v>
      </c>
      <c r="AW34" t="s">
        <v>112</v>
      </c>
      <c r="AX34" t="s">
        <v>128</v>
      </c>
      <c r="AY34" t="s">
        <v>111</v>
      </c>
      <c r="AZ34">
        <v>0</v>
      </c>
      <c r="BA34">
        <v>0</v>
      </c>
      <c r="BD34">
        <v>662.476</v>
      </c>
      <c r="BE34">
        <v>662.476</v>
      </c>
      <c r="BF34">
        <v>175</v>
      </c>
      <c r="BG34">
        <v>2.6432199999999999</v>
      </c>
      <c r="BH34" t="s">
        <v>209</v>
      </c>
      <c r="BI34">
        <v>100083000000</v>
      </c>
      <c r="BJ34">
        <v>0</v>
      </c>
      <c r="BK34">
        <v>13.215999999999999</v>
      </c>
      <c r="BL34">
        <v>0</v>
      </c>
      <c r="BM34">
        <v>2.6429999999999998</v>
      </c>
      <c r="BN34">
        <v>0</v>
      </c>
      <c r="BO34">
        <v>0</v>
      </c>
      <c r="BP34">
        <v>0</v>
      </c>
      <c r="BQ34">
        <v>0</v>
      </c>
      <c r="BR34">
        <v>-2572.8249999999998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f t="shared" si="0"/>
        <v>3119</v>
      </c>
      <c r="CT34">
        <f t="shared" si="1"/>
        <v>662.476</v>
      </c>
      <c r="CU34">
        <f t="shared" si="2"/>
        <v>15.858999999999998</v>
      </c>
      <c r="CV34">
        <f>VLOOKUP(PG_Reverse_Settled__1[[#This Row],[order_release_id]],PG_FORWARD_SETTLED__1[[order_id]:[Logistics]],110,0)</f>
        <v>71.98</v>
      </c>
      <c r="CW34">
        <f t="shared" si="3"/>
        <v>488.99599999999998</v>
      </c>
      <c r="CX34">
        <v>2368.6849999999999</v>
      </c>
      <c r="CY34">
        <f t="shared" si="4"/>
        <v>132.16</v>
      </c>
    </row>
    <row r="35" spans="1:103" x14ac:dyDescent="0.3">
      <c r="A35">
        <v>8742029289</v>
      </c>
      <c r="B35">
        <v>10742028372</v>
      </c>
      <c r="C35" t="s">
        <v>1461</v>
      </c>
      <c r="D35" s="1">
        <v>45942.236111111109</v>
      </c>
      <c r="E35" s="1">
        <v>45938.518750000003</v>
      </c>
      <c r="F35" s="2"/>
      <c r="G35" t="s">
        <v>350</v>
      </c>
      <c r="H35">
        <v>2244</v>
      </c>
      <c r="I35">
        <v>0</v>
      </c>
      <c r="J35">
        <v>2244</v>
      </c>
      <c r="K35">
        <v>3500</v>
      </c>
      <c r="L35">
        <v>1050</v>
      </c>
      <c r="M35" t="s">
        <v>109</v>
      </c>
      <c r="N35">
        <v>5</v>
      </c>
      <c r="O35">
        <v>106.86</v>
      </c>
      <c r="P35">
        <v>0</v>
      </c>
      <c r="Q35">
        <v>0</v>
      </c>
      <c r="R35">
        <v>10.686</v>
      </c>
      <c r="S35">
        <v>2.137</v>
      </c>
      <c r="T35" t="s">
        <v>111</v>
      </c>
      <c r="U35">
        <v>476.62599999999998</v>
      </c>
      <c r="V35">
        <v>476.62599999999998</v>
      </c>
      <c r="W35">
        <v>489.44900000000001</v>
      </c>
      <c r="X35">
        <v>-132.16</v>
      </c>
      <c r="Y35">
        <v>112</v>
      </c>
      <c r="Z35">
        <v>0</v>
      </c>
      <c r="AA35">
        <v>20.16</v>
      </c>
      <c r="AB35">
        <v>1</v>
      </c>
      <c r="AC35" t="s">
        <v>110</v>
      </c>
      <c r="AD35">
        <v>2450</v>
      </c>
      <c r="AE35">
        <v>-1886.711</v>
      </c>
      <c r="AF35">
        <v>-1886.711</v>
      </c>
      <c r="AG35">
        <v>0</v>
      </c>
      <c r="AH35">
        <v>489.44900000000001</v>
      </c>
      <c r="AI35">
        <v>-132.16</v>
      </c>
      <c r="AJ35">
        <v>-2244</v>
      </c>
      <c r="AM35">
        <v>0</v>
      </c>
      <c r="AN35">
        <v>0</v>
      </c>
      <c r="AO35">
        <v>2137.14</v>
      </c>
      <c r="AP35">
        <v>5</v>
      </c>
      <c r="AQ35">
        <v>0</v>
      </c>
      <c r="AR35">
        <v>0</v>
      </c>
      <c r="AS35">
        <v>0.5</v>
      </c>
      <c r="AT35">
        <v>0</v>
      </c>
      <c r="AU35">
        <v>0</v>
      </c>
      <c r="AV35">
        <v>0.1</v>
      </c>
      <c r="AW35" t="s">
        <v>112</v>
      </c>
      <c r="AX35" t="s">
        <v>128</v>
      </c>
      <c r="AY35" t="s">
        <v>111</v>
      </c>
      <c r="AZ35">
        <v>476.62599999999998</v>
      </c>
      <c r="BA35">
        <v>476.62599999999998</v>
      </c>
      <c r="BB35">
        <v>1050</v>
      </c>
      <c r="BC35">
        <v>2.13714</v>
      </c>
      <c r="BD35">
        <v>0</v>
      </c>
      <c r="BE35">
        <v>0</v>
      </c>
      <c r="BH35" t="s">
        <v>351</v>
      </c>
      <c r="BI35">
        <v>100090000000</v>
      </c>
      <c r="BJ35">
        <v>10.686</v>
      </c>
      <c r="BK35">
        <v>0</v>
      </c>
      <c r="BL35">
        <v>2.137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-1886.711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f t="shared" si="0"/>
        <v>2244</v>
      </c>
      <c r="CT35">
        <f t="shared" si="1"/>
        <v>476.62599999999998</v>
      </c>
      <c r="CU35">
        <f t="shared" si="2"/>
        <v>12.823</v>
      </c>
      <c r="CV35">
        <f>VLOOKUP(PG_Reverse_Settled__1[[#This Row],[order_release_id]],PG_FORWARD_SETTLED__1[[order_id]:[Logistics]],110,0)</f>
        <v>71.98</v>
      </c>
      <c r="CW35">
        <f t="shared" si="3"/>
        <v>117.54599999999999</v>
      </c>
      <c r="CX35">
        <v>1682.5709999999999</v>
      </c>
      <c r="CY35">
        <f t="shared" si="4"/>
        <v>132.16</v>
      </c>
    </row>
    <row r="36" spans="1:103" x14ac:dyDescent="0.3">
      <c r="A36">
        <v>8728105853</v>
      </c>
      <c r="B36">
        <v>10728062055</v>
      </c>
      <c r="C36" t="s">
        <v>1462</v>
      </c>
      <c r="D36" s="1">
        <v>45935.850694444445</v>
      </c>
      <c r="E36" s="1">
        <v>45933.480555555558</v>
      </c>
      <c r="F36" s="2">
        <v>44612</v>
      </c>
      <c r="G36" t="s">
        <v>367</v>
      </c>
      <c r="H36">
        <v>2127</v>
      </c>
      <c r="I36">
        <v>0</v>
      </c>
      <c r="J36">
        <v>2127</v>
      </c>
      <c r="K36">
        <v>2750</v>
      </c>
      <c r="L36">
        <v>417</v>
      </c>
      <c r="M36" t="s">
        <v>120</v>
      </c>
      <c r="N36">
        <v>5</v>
      </c>
      <c r="O36">
        <v>0</v>
      </c>
      <c r="P36">
        <v>50.64</v>
      </c>
      <c r="Q36">
        <v>50.64</v>
      </c>
      <c r="R36">
        <v>10.129</v>
      </c>
      <c r="S36">
        <v>2.0259999999999998</v>
      </c>
      <c r="T36" t="s">
        <v>111</v>
      </c>
      <c r="U36">
        <v>552.16899999999998</v>
      </c>
      <c r="V36">
        <v>552.16899999999998</v>
      </c>
      <c r="W36">
        <v>564.32399999999996</v>
      </c>
      <c r="X36">
        <v>-107.38</v>
      </c>
      <c r="Y36">
        <v>91</v>
      </c>
      <c r="Z36">
        <v>0</v>
      </c>
      <c r="AA36">
        <v>16.38</v>
      </c>
      <c r="AB36">
        <v>1</v>
      </c>
      <c r="AC36" t="s">
        <v>131</v>
      </c>
      <c r="AD36">
        <v>2333</v>
      </c>
      <c r="AE36">
        <v>-1670.056</v>
      </c>
      <c r="AF36">
        <v>-1670.056</v>
      </c>
      <c r="AG36">
        <v>0</v>
      </c>
      <c r="AH36">
        <v>564.32399999999996</v>
      </c>
      <c r="AI36">
        <v>-107.38</v>
      </c>
      <c r="AJ36">
        <v>-2127</v>
      </c>
      <c r="AM36">
        <v>0</v>
      </c>
      <c r="AN36">
        <v>0</v>
      </c>
      <c r="AO36">
        <v>2025.72</v>
      </c>
      <c r="AP36">
        <v>0</v>
      </c>
      <c r="AQ36">
        <v>2.5</v>
      </c>
      <c r="AR36">
        <v>2.5</v>
      </c>
      <c r="AS36">
        <v>0</v>
      </c>
      <c r="AT36">
        <v>0.25</v>
      </c>
      <c r="AU36">
        <v>0.25</v>
      </c>
      <c r="AV36">
        <v>0.1</v>
      </c>
      <c r="AW36" t="s">
        <v>121</v>
      </c>
      <c r="AX36" t="s">
        <v>113</v>
      </c>
      <c r="AY36" t="s">
        <v>111</v>
      </c>
      <c r="AZ36">
        <v>552.16899999999998</v>
      </c>
      <c r="BA36">
        <v>552.16899999999998</v>
      </c>
      <c r="BB36">
        <v>417</v>
      </c>
      <c r="BC36">
        <v>2.0257200000000002</v>
      </c>
      <c r="BD36">
        <v>0</v>
      </c>
      <c r="BE36">
        <v>0</v>
      </c>
      <c r="BH36" t="s">
        <v>254</v>
      </c>
      <c r="BI36">
        <v>100087000000</v>
      </c>
      <c r="BJ36">
        <v>10.129</v>
      </c>
      <c r="BK36">
        <v>0</v>
      </c>
      <c r="BL36">
        <v>2.0259999999999998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-1670.056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f t="shared" si="0"/>
        <v>2127</v>
      </c>
      <c r="CT36">
        <f t="shared" si="1"/>
        <v>552.16899999999998</v>
      </c>
      <c r="CU36">
        <f t="shared" si="2"/>
        <v>12.154999999999999</v>
      </c>
      <c r="CV36">
        <f>VLOOKUP(PG_Reverse_Settled__1[[#This Row],[order_release_id]],PG_FORWARD_SETTLED__1[[order_id]:[Logistics]],110,0)</f>
        <v>71.98</v>
      </c>
      <c r="CW36">
        <f t="shared" si="3"/>
        <v>111.40900000000001</v>
      </c>
      <c r="CX36">
        <v>1490.6960000000001</v>
      </c>
      <c r="CY36">
        <f t="shared" si="4"/>
        <v>107.38</v>
      </c>
    </row>
    <row r="37" spans="1:103" x14ac:dyDescent="0.3">
      <c r="A37">
        <v>8698964265</v>
      </c>
      <c r="B37">
        <v>10698893595</v>
      </c>
      <c r="C37" t="s">
        <v>1461</v>
      </c>
      <c r="D37" s="1">
        <v>45926.542361111111</v>
      </c>
      <c r="E37" s="1">
        <v>45923.446527777778</v>
      </c>
      <c r="F37" s="2">
        <v>44569</v>
      </c>
      <c r="G37" t="s">
        <v>630</v>
      </c>
      <c r="H37">
        <v>2432.02</v>
      </c>
      <c r="I37">
        <v>0</v>
      </c>
      <c r="J37">
        <v>2432</v>
      </c>
      <c r="K37">
        <v>3500</v>
      </c>
      <c r="L37">
        <v>862</v>
      </c>
      <c r="M37" t="s">
        <v>120</v>
      </c>
      <c r="N37">
        <v>5</v>
      </c>
      <c r="O37">
        <v>0</v>
      </c>
      <c r="P37">
        <v>57.91</v>
      </c>
      <c r="Q37">
        <v>57.91</v>
      </c>
      <c r="R37">
        <v>11.581</v>
      </c>
      <c r="S37">
        <v>2.3159999999999998</v>
      </c>
      <c r="T37" t="s">
        <v>111</v>
      </c>
      <c r="U37">
        <v>516.55700000000002</v>
      </c>
      <c r="V37">
        <v>516.55700000000002</v>
      </c>
      <c r="W37">
        <v>530.45399999999995</v>
      </c>
      <c r="X37">
        <v>-107.38</v>
      </c>
      <c r="Y37">
        <v>91</v>
      </c>
      <c r="Z37">
        <v>0</v>
      </c>
      <c r="AA37">
        <v>16.38</v>
      </c>
      <c r="AB37">
        <v>1</v>
      </c>
      <c r="AC37" t="s">
        <v>131</v>
      </c>
      <c r="AD37">
        <v>2638</v>
      </c>
      <c r="AE37">
        <v>-2008.9259999999999</v>
      </c>
      <c r="AF37">
        <v>-2008.9259999999999</v>
      </c>
      <c r="AG37">
        <v>0</v>
      </c>
      <c r="AH37">
        <v>530.45399999999995</v>
      </c>
      <c r="AI37">
        <v>-107.38</v>
      </c>
      <c r="AJ37">
        <v>-2432</v>
      </c>
      <c r="AM37">
        <v>0</v>
      </c>
      <c r="AN37">
        <v>0</v>
      </c>
      <c r="AO37">
        <v>2316.1999999999998</v>
      </c>
      <c r="AP37">
        <v>0</v>
      </c>
      <c r="AQ37">
        <v>2.5</v>
      </c>
      <c r="AR37">
        <v>2.5</v>
      </c>
      <c r="AS37">
        <v>0</v>
      </c>
      <c r="AT37">
        <v>0.25</v>
      </c>
      <c r="AU37">
        <v>0.25</v>
      </c>
      <c r="AV37">
        <v>0.1</v>
      </c>
      <c r="AW37" t="s">
        <v>112</v>
      </c>
      <c r="AX37" t="s">
        <v>128</v>
      </c>
      <c r="AY37" t="s">
        <v>111</v>
      </c>
      <c r="AZ37">
        <v>516.55700000000002</v>
      </c>
      <c r="BA37">
        <v>516.55700000000002</v>
      </c>
      <c r="BB37">
        <v>862</v>
      </c>
      <c r="BC37">
        <v>2.3161999999999998</v>
      </c>
      <c r="BD37">
        <v>0</v>
      </c>
      <c r="BE37">
        <v>0</v>
      </c>
      <c r="BH37" t="s">
        <v>336</v>
      </c>
      <c r="BI37">
        <v>100082000000</v>
      </c>
      <c r="BJ37">
        <v>11.581</v>
      </c>
      <c r="BK37">
        <v>0</v>
      </c>
      <c r="BL37">
        <v>2.3159999999999998</v>
      </c>
      <c r="BM37">
        <v>0</v>
      </c>
      <c r="BN37">
        <v>0</v>
      </c>
      <c r="BO37">
        <v>0</v>
      </c>
      <c r="BP37">
        <v>0</v>
      </c>
      <c r="BQ37">
        <v>-2008.9259999999999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f t="shared" si="0"/>
        <v>2432</v>
      </c>
      <c r="CT37">
        <f t="shared" si="1"/>
        <v>516.55700000000002</v>
      </c>
      <c r="CU37">
        <f t="shared" si="2"/>
        <v>13.896999999999998</v>
      </c>
      <c r="CV37">
        <f>VLOOKUP(PG_Reverse_Settled__1[[#This Row],[order_release_id]],PG_FORWARD_SETTLED__1[[order_id]:[Logistics]],110,0)</f>
        <v>71.98</v>
      </c>
      <c r="CW37">
        <f t="shared" si="3"/>
        <v>127.401</v>
      </c>
      <c r="CX37">
        <v>1829.566</v>
      </c>
      <c r="CY37">
        <f t="shared" si="4"/>
        <v>107.38</v>
      </c>
    </row>
    <row r="38" spans="1:103" x14ac:dyDescent="0.3">
      <c r="A38">
        <v>8670004888</v>
      </c>
      <c r="B38">
        <v>10669929034</v>
      </c>
      <c r="C38" t="s">
        <v>1461</v>
      </c>
      <c r="D38" s="1">
        <v>45920.646527777775</v>
      </c>
      <c r="E38" s="1">
        <v>45915.47152777778</v>
      </c>
      <c r="F38" s="2">
        <v>44553</v>
      </c>
      <c r="G38" t="s">
        <v>1078</v>
      </c>
      <c r="H38">
        <v>1259</v>
      </c>
      <c r="I38">
        <v>1259</v>
      </c>
      <c r="J38">
        <v>0</v>
      </c>
      <c r="K38">
        <v>2600</v>
      </c>
      <c r="L38">
        <v>1170</v>
      </c>
      <c r="M38" t="s">
        <v>109</v>
      </c>
      <c r="N38">
        <v>12</v>
      </c>
      <c r="O38">
        <v>134.88999999999999</v>
      </c>
      <c r="P38">
        <v>0</v>
      </c>
      <c r="Q38">
        <v>0</v>
      </c>
      <c r="R38">
        <v>5.6210000000000004</v>
      </c>
      <c r="S38">
        <v>1.1240000000000001</v>
      </c>
      <c r="T38" t="s">
        <v>111</v>
      </c>
      <c r="U38">
        <v>415.97399999999999</v>
      </c>
      <c r="V38">
        <v>415.97399999999999</v>
      </c>
      <c r="W38">
        <v>422.71899999999999</v>
      </c>
      <c r="X38">
        <v>-132.16</v>
      </c>
      <c r="Y38">
        <v>112</v>
      </c>
      <c r="Z38">
        <v>0</v>
      </c>
      <c r="AA38">
        <v>20.16</v>
      </c>
      <c r="AB38">
        <v>1</v>
      </c>
      <c r="AC38" t="s">
        <v>110</v>
      </c>
      <c r="AD38">
        <v>1430</v>
      </c>
      <c r="AE38">
        <v>-968.44100000000003</v>
      </c>
      <c r="AF38">
        <v>-968.44100000000003</v>
      </c>
      <c r="AG38">
        <v>0</v>
      </c>
      <c r="AJ38">
        <v>0</v>
      </c>
      <c r="AK38">
        <v>422.71899999999999</v>
      </c>
      <c r="AL38">
        <v>-132.16</v>
      </c>
      <c r="AM38">
        <v>-1259</v>
      </c>
      <c r="AN38">
        <v>0</v>
      </c>
      <c r="AO38">
        <v>1124.1099999999999</v>
      </c>
      <c r="AP38">
        <v>12</v>
      </c>
      <c r="AQ38">
        <v>0</v>
      </c>
      <c r="AR38">
        <v>0</v>
      </c>
      <c r="AS38">
        <v>0.5</v>
      </c>
      <c r="AT38">
        <v>0</v>
      </c>
      <c r="AU38">
        <v>0</v>
      </c>
      <c r="AV38">
        <v>0.1</v>
      </c>
      <c r="AW38" t="s">
        <v>127</v>
      </c>
      <c r="AX38" t="s">
        <v>128</v>
      </c>
      <c r="AY38" t="s">
        <v>111</v>
      </c>
      <c r="AZ38">
        <v>0</v>
      </c>
      <c r="BA38">
        <v>0</v>
      </c>
      <c r="BD38">
        <v>415.97399999999999</v>
      </c>
      <c r="BE38">
        <v>415.97399999999999</v>
      </c>
      <c r="BF38">
        <v>1170</v>
      </c>
      <c r="BG38">
        <v>1.1241099999999999</v>
      </c>
      <c r="BH38" t="s">
        <v>627</v>
      </c>
      <c r="BI38">
        <v>100080000000</v>
      </c>
      <c r="BJ38">
        <v>0</v>
      </c>
      <c r="BK38">
        <v>5.6210000000000004</v>
      </c>
      <c r="BL38">
        <v>0</v>
      </c>
      <c r="BM38">
        <v>1.1240000000000001</v>
      </c>
      <c r="BN38">
        <v>-968.44100000000003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f t="shared" si="0"/>
        <v>1259</v>
      </c>
      <c r="CT38">
        <f t="shared" si="1"/>
        <v>415.97399999999999</v>
      </c>
      <c r="CU38">
        <f t="shared" si="2"/>
        <v>6.745000000000001</v>
      </c>
      <c r="CV38">
        <f>VLOOKUP(PG_Reverse_Settled__1[[#This Row],[order_release_id]],PG_FORWARD_SETTLED__1[[order_id]:[Logistics]],110,0)</f>
        <v>53.1</v>
      </c>
      <c r="CW38">
        <f t="shared" si="3"/>
        <v>140.511</v>
      </c>
      <c r="CX38">
        <v>783.18100000000004</v>
      </c>
      <c r="CY38">
        <f t="shared" si="4"/>
        <v>132.16</v>
      </c>
    </row>
    <row r="39" spans="1:103" x14ac:dyDescent="0.3">
      <c r="A39">
        <v>8675166482</v>
      </c>
      <c r="B39">
        <v>10675091099</v>
      </c>
      <c r="C39" t="s">
        <v>1461</v>
      </c>
      <c r="D39" s="1">
        <v>45921.560416666667</v>
      </c>
      <c r="E39" s="1">
        <v>45916.560416666667</v>
      </c>
      <c r="F39" s="2">
        <v>44553</v>
      </c>
      <c r="G39" t="s">
        <v>523</v>
      </c>
      <c r="H39">
        <v>2994</v>
      </c>
      <c r="I39">
        <v>125.86</v>
      </c>
      <c r="J39">
        <v>2868.14</v>
      </c>
      <c r="K39">
        <v>4000</v>
      </c>
      <c r="L39">
        <v>800</v>
      </c>
      <c r="M39" t="s">
        <v>109</v>
      </c>
      <c r="N39">
        <v>12</v>
      </c>
      <c r="O39">
        <v>320.79000000000002</v>
      </c>
      <c r="P39">
        <v>0</v>
      </c>
      <c r="Q39">
        <v>0</v>
      </c>
      <c r="R39">
        <v>13.366</v>
      </c>
      <c r="S39">
        <v>2.673</v>
      </c>
      <c r="T39" t="s">
        <v>111</v>
      </c>
      <c r="U39">
        <v>777.24199999999996</v>
      </c>
      <c r="V39">
        <v>777.24199999999996</v>
      </c>
      <c r="W39">
        <v>793.28099999999995</v>
      </c>
      <c r="X39">
        <v>-197.06</v>
      </c>
      <c r="Y39">
        <v>167</v>
      </c>
      <c r="Z39">
        <v>0</v>
      </c>
      <c r="AA39">
        <v>30.06</v>
      </c>
      <c r="AB39">
        <v>1</v>
      </c>
      <c r="AC39" t="s">
        <v>116</v>
      </c>
      <c r="AD39">
        <v>3200</v>
      </c>
      <c r="AE39">
        <v>-2397.779</v>
      </c>
      <c r="AF39">
        <v>-2397.779</v>
      </c>
      <c r="AG39">
        <v>0</v>
      </c>
      <c r="AH39">
        <v>759.93399999999997</v>
      </c>
      <c r="AI39">
        <v>-188.7764</v>
      </c>
      <c r="AJ39">
        <v>-2868.14</v>
      </c>
      <c r="AK39">
        <v>33.347000000000001</v>
      </c>
      <c r="AL39">
        <v>-8.2835999999999999</v>
      </c>
      <c r="AM39">
        <v>-125.86</v>
      </c>
      <c r="AN39">
        <v>0</v>
      </c>
      <c r="AO39">
        <v>2673.21</v>
      </c>
      <c r="AP39">
        <v>12</v>
      </c>
      <c r="AQ39">
        <v>0</v>
      </c>
      <c r="AR39">
        <v>0</v>
      </c>
      <c r="AS39">
        <v>0.5</v>
      </c>
      <c r="AT39">
        <v>0</v>
      </c>
      <c r="AU39">
        <v>0</v>
      </c>
      <c r="AV39">
        <v>0.1</v>
      </c>
      <c r="AW39" t="s">
        <v>112</v>
      </c>
      <c r="AX39" t="s">
        <v>160</v>
      </c>
      <c r="AY39" t="s">
        <v>111</v>
      </c>
      <c r="AZ39">
        <v>744.56899999999996</v>
      </c>
      <c r="BA39">
        <v>744.56899999999996</v>
      </c>
      <c r="BB39">
        <v>800</v>
      </c>
      <c r="BC39">
        <v>2.6732100000000001</v>
      </c>
      <c r="BD39">
        <v>32.673000000000002</v>
      </c>
      <c r="BE39">
        <v>32.673000000000002</v>
      </c>
      <c r="BF39">
        <v>800</v>
      </c>
      <c r="BG39">
        <v>2.6732100000000001</v>
      </c>
      <c r="BH39" t="s">
        <v>524</v>
      </c>
      <c r="BI39">
        <v>100080000000</v>
      </c>
      <c r="BJ39">
        <v>12.804</v>
      </c>
      <c r="BK39">
        <v>0.56200000000000006</v>
      </c>
      <c r="BL39">
        <v>2.5609999999999999</v>
      </c>
      <c r="BM39">
        <v>0.112</v>
      </c>
      <c r="BN39">
        <v>-2397.779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f t="shared" si="0"/>
        <v>2994</v>
      </c>
      <c r="CT39">
        <f t="shared" si="1"/>
        <v>777.24199999999996</v>
      </c>
      <c r="CU39">
        <f t="shared" si="2"/>
        <v>16.039000000000001</v>
      </c>
      <c r="CV39">
        <f>VLOOKUP(PG_Reverse_Settled__1[[#This Row],[order_release_id]],PG_FORWARD_SETTLED__1[[order_id]:[Logistics]],110,0)</f>
        <v>71.98</v>
      </c>
      <c r="CW39">
        <f t="shared" si="3"/>
        <v>334.15600000000001</v>
      </c>
      <c r="CX39">
        <v>2128.7389999999996</v>
      </c>
      <c r="CY39">
        <f t="shared" si="4"/>
        <v>197.06</v>
      </c>
    </row>
    <row r="40" spans="1:103" x14ac:dyDescent="0.3">
      <c r="A40">
        <v>8711080793</v>
      </c>
      <c r="B40">
        <v>10711017248</v>
      </c>
      <c r="C40" t="s">
        <v>1461</v>
      </c>
      <c r="D40" s="1">
        <v>45935.498611111114</v>
      </c>
      <c r="E40" s="1">
        <v>45926.780555555553</v>
      </c>
      <c r="F40" s="2">
        <v>44589</v>
      </c>
      <c r="G40" t="s">
        <v>895</v>
      </c>
      <c r="H40">
        <v>2770</v>
      </c>
      <c r="I40">
        <v>0</v>
      </c>
      <c r="J40">
        <v>2770</v>
      </c>
      <c r="K40">
        <v>3000</v>
      </c>
      <c r="L40">
        <v>0</v>
      </c>
      <c r="M40" t="s">
        <v>109</v>
      </c>
      <c r="N40">
        <v>18</v>
      </c>
      <c r="O40">
        <v>422.54</v>
      </c>
      <c r="P40">
        <v>0</v>
      </c>
      <c r="Q40">
        <v>0</v>
      </c>
      <c r="R40">
        <v>11.737</v>
      </c>
      <c r="S40">
        <v>2.347</v>
      </c>
      <c r="T40" t="s">
        <v>111</v>
      </c>
      <c r="U40">
        <v>490.29</v>
      </c>
      <c r="V40">
        <v>490.29</v>
      </c>
      <c r="W40">
        <v>504.37400000000002</v>
      </c>
      <c r="X40">
        <v>-257.24</v>
      </c>
      <c r="Y40">
        <v>218</v>
      </c>
      <c r="Z40">
        <v>0</v>
      </c>
      <c r="AA40">
        <v>39.24</v>
      </c>
      <c r="AB40">
        <v>2</v>
      </c>
      <c r="AC40" t="s">
        <v>116</v>
      </c>
      <c r="AD40">
        <v>3000</v>
      </c>
      <c r="AE40">
        <v>-2522.866</v>
      </c>
      <c r="AF40">
        <v>-2522.866</v>
      </c>
      <c r="AG40">
        <v>0</v>
      </c>
      <c r="AH40">
        <v>504.37400000000002</v>
      </c>
      <c r="AI40">
        <v>-257.24</v>
      </c>
      <c r="AJ40">
        <v>-2770</v>
      </c>
      <c r="AM40">
        <v>0</v>
      </c>
      <c r="AN40">
        <v>0</v>
      </c>
      <c r="AO40">
        <v>2347.46</v>
      </c>
      <c r="AP40">
        <v>18</v>
      </c>
      <c r="AQ40">
        <v>0</v>
      </c>
      <c r="AR40">
        <v>0</v>
      </c>
      <c r="AS40">
        <v>0.5</v>
      </c>
      <c r="AT40">
        <v>0</v>
      </c>
      <c r="AU40">
        <v>0</v>
      </c>
      <c r="AV40">
        <v>0.1</v>
      </c>
      <c r="AW40" t="s">
        <v>112</v>
      </c>
      <c r="AX40" t="s">
        <v>117</v>
      </c>
      <c r="AY40" t="s">
        <v>111</v>
      </c>
      <c r="AZ40">
        <v>490.29</v>
      </c>
      <c r="BA40">
        <v>490.29</v>
      </c>
      <c r="BB40">
        <v>0</v>
      </c>
      <c r="BC40">
        <v>2.3474599999999999</v>
      </c>
      <c r="BD40">
        <v>0</v>
      </c>
      <c r="BE40">
        <v>0</v>
      </c>
      <c r="BH40" t="s">
        <v>329</v>
      </c>
      <c r="BI40">
        <v>100087000000</v>
      </c>
      <c r="BJ40">
        <v>11.737</v>
      </c>
      <c r="BK40">
        <v>0</v>
      </c>
      <c r="BL40">
        <v>2.347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-2522.866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f t="shared" si="0"/>
        <v>2770</v>
      </c>
      <c r="CT40">
        <f t="shared" si="1"/>
        <v>490.29</v>
      </c>
      <c r="CU40">
        <f t="shared" si="2"/>
        <v>14.084</v>
      </c>
      <c r="CV40">
        <f>VLOOKUP(PG_Reverse_Settled__1[[#This Row],[order_release_id]],PG_FORWARD_SETTLED__1[[order_id]:[Logistics]],110,0)</f>
        <v>71.98</v>
      </c>
      <c r="CW40">
        <f t="shared" si="3"/>
        <v>434.27700000000004</v>
      </c>
      <c r="CX40">
        <v>2193.6460000000002</v>
      </c>
      <c r="CY40">
        <f t="shared" si="4"/>
        <v>257.24</v>
      </c>
    </row>
    <row r="41" spans="1:103" x14ac:dyDescent="0.3">
      <c r="A41">
        <v>8680835728</v>
      </c>
      <c r="B41">
        <v>10680761485</v>
      </c>
      <c r="C41" t="s">
        <v>1461</v>
      </c>
      <c r="D41" s="1">
        <v>45929.247916666667</v>
      </c>
      <c r="E41" s="1">
        <v>45918.800694444442</v>
      </c>
      <c r="F41" s="2"/>
      <c r="G41" t="s">
        <v>315</v>
      </c>
      <c r="H41">
        <v>2594</v>
      </c>
      <c r="I41">
        <v>2594</v>
      </c>
      <c r="J41">
        <v>0</v>
      </c>
      <c r="K41">
        <v>3500</v>
      </c>
      <c r="L41">
        <v>700</v>
      </c>
      <c r="M41" t="s">
        <v>109</v>
      </c>
      <c r="N41">
        <v>12</v>
      </c>
      <c r="O41">
        <v>277.93</v>
      </c>
      <c r="P41">
        <v>0</v>
      </c>
      <c r="Q41">
        <v>0</v>
      </c>
      <c r="R41">
        <v>11.58</v>
      </c>
      <c r="S41">
        <v>2.3159999999999998</v>
      </c>
      <c r="T41" t="s">
        <v>111</v>
      </c>
      <c r="U41">
        <v>550.96600000000001</v>
      </c>
      <c r="V41">
        <v>550.96600000000001</v>
      </c>
      <c r="W41">
        <v>564.86199999999997</v>
      </c>
      <c r="X41">
        <v>-197.06</v>
      </c>
      <c r="Y41">
        <v>167</v>
      </c>
      <c r="Z41">
        <v>0</v>
      </c>
      <c r="AA41">
        <v>30.06</v>
      </c>
      <c r="AB41">
        <v>1</v>
      </c>
      <c r="AC41" t="s">
        <v>116</v>
      </c>
      <c r="AD41">
        <v>2800</v>
      </c>
      <c r="AE41">
        <v>-2226.1979999999999</v>
      </c>
      <c r="AF41">
        <v>-2226.1979999999999</v>
      </c>
      <c r="AG41">
        <v>0</v>
      </c>
      <c r="AH41">
        <v>564.86199999999997</v>
      </c>
      <c r="AI41">
        <v>-197.06</v>
      </c>
      <c r="AJ41">
        <v>-2594</v>
      </c>
      <c r="AM41">
        <v>0</v>
      </c>
      <c r="AN41">
        <v>0</v>
      </c>
      <c r="AO41">
        <v>2316.0700000000002</v>
      </c>
      <c r="AP41">
        <v>12</v>
      </c>
      <c r="AQ41">
        <v>0</v>
      </c>
      <c r="AR41">
        <v>0</v>
      </c>
      <c r="AS41">
        <v>0.5</v>
      </c>
      <c r="AT41">
        <v>0</v>
      </c>
      <c r="AU41">
        <v>0</v>
      </c>
      <c r="AV41">
        <v>0.1</v>
      </c>
      <c r="AW41" t="s">
        <v>112</v>
      </c>
      <c r="AX41" t="s">
        <v>128</v>
      </c>
      <c r="AY41" t="s">
        <v>111</v>
      </c>
      <c r="AZ41">
        <v>550.96600000000001</v>
      </c>
      <c r="BA41">
        <v>550.96600000000001</v>
      </c>
      <c r="BB41">
        <v>700</v>
      </c>
      <c r="BC41">
        <v>2.3160699999999999</v>
      </c>
      <c r="BD41">
        <v>0</v>
      </c>
      <c r="BE41">
        <v>0</v>
      </c>
      <c r="BH41" t="s">
        <v>316</v>
      </c>
      <c r="BI41">
        <v>100083000000</v>
      </c>
      <c r="BJ41">
        <v>11.58</v>
      </c>
      <c r="BK41">
        <v>0</v>
      </c>
      <c r="BL41">
        <v>2.3159999999999998</v>
      </c>
      <c r="BM41">
        <v>0</v>
      </c>
      <c r="BN41">
        <v>0</v>
      </c>
      <c r="BO41">
        <v>0</v>
      </c>
      <c r="BP41">
        <v>-2226.1979999999999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f t="shared" si="0"/>
        <v>2594</v>
      </c>
      <c r="CT41">
        <f t="shared" si="1"/>
        <v>550.96600000000001</v>
      </c>
      <c r="CU41">
        <f t="shared" si="2"/>
        <v>13.896000000000001</v>
      </c>
      <c r="CV41">
        <f>VLOOKUP(PG_Reverse_Settled__1[[#This Row],[order_release_id]],PG_FORWARD_SETTLED__1[[order_id]:[Logistics]],110,0)</f>
        <v>71.98</v>
      </c>
      <c r="CW41">
        <f t="shared" si="3"/>
        <v>289.51</v>
      </c>
      <c r="CX41">
        <v>1957.1580000000001</v>
      </c>
      <c r="CY41">
        <f t="shared" si="4"/>
        <v>197.06</v>
      </c>
    </row>
    <row r="42" spans="1:103" x14ac:dyDescent="0.3">
      <c r="A42">
        <v>8741862359</v>
      </c>
      <c r="B42">
        <v>10741857437</v>
      </c>
      <c r="C42" t="s">
        <v>1461</v>
      </c>
      <c r="D42" s="1">
        <v>45943.447222222225</v>
      </c>
      <c r="E42" s="1">
        <v>45938.423611111109</v>
      </c>
      <c r="F42" s="2">
        <v>44622</v>
      </c>
      <c r="G42" t="s">
        <v>728</v>
      </c>
      <c r="H42">
        <v>3143</v>
      </c>
      <c r="I42">
        <v>0</v>
      </c>
      <c r="J42">
        <v>3142.99</v>
      </c>
      <c r="K42">
        <v>4000</v>
      </c>
      <c r="L42">
        <v>651</v>
      </c>
      <c r="M42" t="s">
        <v>109</v>
      </c>
      <c r="N42">
        <v>18</v>
      </c>
      <c r="O42">
        <v>479.44</v>
      </c>
      <c r="P42">
        <v>0</v>
      </c>
      <c r="Q42">
        <v>0</v>
      </c>
      <c r="R42">
        <v>13.318</v>
      </c>
      <c r="S42">
        <v>2.6640000000000001</v>
      </c>
      <c r="T42" t="s">
        <v>111</v>
      </c>
      <c r="U42">
        <v>667.57500000000005</v>
      </c>
      <c r="V42">
        <v>667.57500000000005</v>
      </c>
      <c r="W42">
        <v>683.55700000000002</v>
      </c>
      <c r="X42">
        <v>-197.06</v>
      </c>
      <c r="Y42">
        <v>167</v>
      </c>
      <c r="Z42">
        <v>0</v>
      </c>
      <c r="AA42">
        <v>30.06</v>
      </c>
      <c r="AB42">
        <v>1</v>
      </c>
      <c r="AC42" t="s">
        <v>116</v>
      </c>
      <c r="AD42">
        <v>3349</v>
      </c>
      <c r="AE42">
        <v>-2656.5129999999999</v>
      </c>
      <c r="AF42">
        <v>-2656.5129999999999</v>
      </c>
      <c r="AG42">
        <v>0</v>
      </c>
      <c r="AH42">
        <v>683.55700000000002</v>
      </c>
      <c r="AI42">
        <v>-197.06</v>
      </c>
      <c r="AJ42">
        <v>-3143.01</v>
      </c>
      <c r="AM42">
        <v>0</v>
      </c>
      <c r="AN42">
        <v>0</v>
      </c>
      <c r="AO42">
        <v>2663.56</v>
      </c>
      <c r="AP42">
        <v>18</v>
      </c>
      <c r="AQ42">
        <v>0</v>
      </c>
      <c r="AR42">
        <v>0</v>
      </c>
      <c r="AS42">
        <v>0.5</v>
      </c>
      <c r="AT42">
        <v>0</v>
      </c>
      <c r="AU42">
        <v>0</v>
      </c>
      <c r="AV42">
        <v>0.1</v>
      </c>
      <c r="AW42" t="s">
        <v>112</v>
      </c>
      <c r="AX42" t="s">
        <v>128</v>
      </c>
      <c r="AY42" t="s">
        <v>111</v>
      </c>
      <c r="AZ42">
        <v>667.57500000000005</v>
      </c>
      <c r="BA42">
        <v>667.57500000000005</v>
      </c>
      <c r="BB42">
        <v>651</v>
      </c>
      <c r="BC42">
        <v>2.6635599999999999</v>
      </c>
      <c r="BD42">
        <v>0</v>
      </c>
      <c r="BE42">
        <v>0</v>
      </c>
      <c r="BH42" t="s">
        <v>729</v>
      </c>
      <c r="BI42">
        <v>100090000000</v>
      </c>
      <c r="BJ42">
        <v>13.318</v>
      </c>
      <c r="BK42">
        <v>0</v>
      </c>
      <c r="BL42">
        <v>2.6640000000000001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-2656.5129999999999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f t="shared" si="0"/>
        <v>3142.99</v>
      </c>
      <c r="CT42">
        <f t="shared" si="1"/>
        <v>667.57500000000005</v>
      </c>
      <c r="CU42">
        <f t="shared" si="2"/>
        <v>15.981999999999999</v>
      </c>
      <c r="CV42">
        <f>VLOOKUP(PG_Reverse_Settled__1[[#This Row],[order_release_id]],PG_FORWARD_SETTLED__1[[order_id]:[Logistics]],110,0)</f>
        <v>71.98</v>
      </c>
      <c r="CW42">
        <f t="shared" si="3"/>
        <v>492.75799999999998</v>
      </c>
      <c r="CX42">
        <v>2387.453</v>
      </c>
      <c r="CY42">
        <f t="shared" si="4"/>
        <v>197.06</v>
      </c>
    </row>
    <row r="43" spans="1:103" x14ac:dyDescent="0.3">
      <c r="A43">
        <v>8681666403</v>
      </c>
      <c r="B43">
        <v>10681592349</v>
      </c>
      <c r="C43" t="s">
        <v>1461</v>
      </c>
      <c r="D43" s="1">
        <v>45924.505555555559</v>
      </c>
      <c r="E43" s="1">
        <v>45919.434027777781</v>
      </c>
      <c r="F43" s="2"/>
      <c r="G43" t="s">
        <v>176</v>
      </c>
      <c r="H43">
        <v>3169</v>
      </c>
      <c r="I43">
        <v>0</v>
      </c>
      <c r="J43">
        <v>3169</v>
      </c>
      <c r="K43">
        <v>3750</v>
      </c>
      <c r="L43">
        <v>375</v>
      </c>
      <c r="M43" t="s">
        <v>109</v>
      </c>
      <c r="N43">
        <v>12</v>
      </c>
      <c r="O43">
        <v>339.54</v>
      </c>
      <c r="P43">
        <v>0</v>
      </c>
      <c r="Q43">
        <v>0</v>
      </c>
      <c r="R43">
        <v>14.147</v>
      </c>
      <c r="S43">
        <v>2.8290000000000002</v>
      </c>
      <c r="T43" t="s">
        <v>111</v>
      </c>
      <c r="U43">
        <v>785.27800000000002</v>
      </c>
      <c r="V43">
        <v>785.27800000000002</v>
      </c>
      <c r="W43">
        <v>802.25400000000002</v>
      </c>
      <c r="X43">
        <v>-197.06</v>
      </c>
      <c r="Y43">
        <v>167</v>
      </c>
      <c r="Z43">
        <v>0</v>
      </c>
      <c r="AA43">
        <v>30.06</v>
      </c>
      <c r="AB43">
        <v>1</v>
      </c>
      <c r="AC43" t="s">
        <v>116</v>
      </c>
      <c r="AD43">
        <v>3375</v>
      </c>
      <c r="AE43">
        <v>-2563.806</v>
      </c>
      <c r="AF43">
        <v>-2563.806</v>
      </c>
      <c r="AG43">
        <v>0</v>
      </c>
      <c r="AH43">
        <v>802.25400000000002</v>
      </c>
      <c r="AI43">
        <v>-197.06</v>
      </c>
      <c r="AJ43">
        <v>-3169</v>
      </c>
      <c r="AM43">
        <v>0</v>
      </c>
      <c r="AN43">
        <v>0</v>
      </c>
      <c r="AO43">
        <v>2829.46</v>
      </c>
      <c r="AP43">
        <v>12</v>
      </c>
      <c r="AQ43">
        <v>0</v>
      </c>
      <c r="AR43">
        <v>0</v>
      </c>
      <c r="AS43">
        <v>0.5</v>
      </c>
      <c r="AT43">
        <v>0</v>
      </c>
      <c r="AU43">
        <v>0</v>
      </c>
      <c r="AV43">
        <v>0.1</v>
      </c>
      <c r="AW43" t="s">
        <v>112</v>
      </c>
      <c r="AX43" t="s">
        <v>124</v>
      </c>
      <c r="AY43" t="s">
        <v>111</v>
      </c>
      <c r="AZ43">
        <v>785.27800000000002</v>
      </c>
      <c r="BA43">
        <v>785.27800000000002</v>
      </c>
      <c r="BB43">
        <v>375</v>
      </c>
      <c r="BC43">
        <v>2.8294600000000001</v>
      </c>
      <c r="BD43">
        <v>0</v>
      </c>
      <c r="BE43">
        <v>0</v>
      </c>
      <c r="BH43" t="s">
        <v>345</v>
      </c>
      <c r="BI43">
        <v>100081000000</v>
      </c>
      <c r="BJ43">
        <v>14.147</v>
      </c>
      <c r="BK43">
        <v>0</v>
      </c>
      <c r="BL43">
        <v>2.8290000000000002</v>
      </c>
      <c r="BM43">
        <v>0</v>
      </c>
      <c r="BN43">
        <v>0</v>
      </c>
      <c r="BO43">
        <v>0</v>
      </c>
      <c r="BP43">
        <v>-2563.806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f t="shared" si="0"/>
        <v>3169</v>
      </c>
      <c r="CT43">
        <f t="shared" si="1"/>
        <v>785.27800000000002</v>
      </c>
      <c r="CU43">
        <f t="shared" si="2"/>
        <v>16.975999999999999</v>
      </c>
      <c r="CV43">
        <f>VLOOKUP(PG_Reverse_Settled__1[[#This Row],[order_release_id]],PG_FORWARD_SETTLED__1[[order_id]:[Logistics]],110,0)</f>
        <v>71.98</v>
      </c>
      <c r="CW43">
        <f t="shared" si="3"/>
        <v>353.68700000000001</v>
      </c>
      <c r="CX43">
        <v>2294.7659999999996</v>
      </c>
      <c r="CY43">
        <f t="shared" si="4"/>
        <v>197.06</v>
      </c>
    </row>
    <row r="44" spans="1:103" x14ac:dyDescent="0.3">
      <c r="A44">
        <v>8746399015</v>
      </c>
      <c r="B44">
        <v>10746415657</v>
      </c>
      <c r="C44" t="s">
        <v>1461</v>
      </c>
      <c r="D44" s="1">
        <v>45950.381249999999</v>
      </c>
      <c r="E44" s="1">
        <v>45940.808333333334</v>
      </c>
      <c r="F44" s="2"/>
      <c r="G44" t="s">
        <v>488</v>
      </c>
      <c r="H44">
        <v>391</v>
      </c>
      <c r="I44">
        <v>0</v>
      </c>
      <c r="J44">
        <v>391</v>
      </c>
      <c r="K44">
        <v>850</v>
      </c>
      <c r="L44">
        <v>400</v>
      </c>
      <c r="M44" t="s">
        <v>109</v>
      </c>
      <c r="N44">
        <v>5</v>
      </c>
      <c r="O44">
        <v>18.62</v>
      </c>
      <c r="P44">
        <v>0</v>
      </c>
      <c r="Q44">
        <v>0</v>
      </c>
      <c r="R44">
        <v>1.8620000000000001</v>
      </c>
      <c r="S44">
        <v>0.372</v>
      </c>
      <c r="T44" t="s">
        <v>111</v>
      </c>
      <c r="U44">
        <v>36.909999999999997</v>
      </c>
      <c r="V44">
        <v>36.909999999999997</v>
      </c>
      <c r="W44">
        <v>39.143999999999998</v>
      </c>
      <c r="X44">
        <v>-132.16</v>
      </c>
      <c r="Y44">
        <v>112</v>
      </c>
      <c r="Z44">
        <v>0</v>
      </c>
      <c r="AA44">
        <v>20.16</v>
      </c>
      <c r="AB44">
        <v>1</v>
      </c>
      <c r="AC44" t="s">
        <v>110</v>
      </c>
      <c r="AD44">
        <v>450</v>
      </c>
      <c r="AE44">
        <v>-484.01600000000002</v>
      </c>
      <c r="AF44">
        <v>-484.01600000000002</v>
      </c>
      <c r="AG44">
        <v>0</v>
      </c>
      <c r="AH44">
        <v>39.143999999999998</v>
      </c>
      <c r="AI44">
        <v>-132.16</v>
      </c>
      <c r="AJ44">
        <v>-391</v>
      </c>
      <c r="AM44">
        <v>0</v>
      </c>
      <c r="AN44">
        <v>0</v>
      </c>
      <c r="AO44">
        <v>372.38</v>
      </c>
      <c r="AP44">
        <v>5</v>
      </c>
      <c r="AQ44">
        <v>0</v>
      </c>
      <c r="AR44">
        <v>0</v>
      </c>
      <c r="AS44">
        <v>0.5</v>
      </c>
      <c r="AT44">
        <v>0</v>
      </c>
      <c r="AU44">
        <v>0</v>
      </c>
      <c r="AV44">
        <v>0.1</v>
      </c>
      <c r="AW44" t="s">
        <v>112</v>
      </c>
      <c r="AX44" t="s">
        <v>247</v>
      </c>
      <c r="AY44" t="s">
        <v>111</v>
      </c>
      <c r="AZ44">
        <v>36.909999999999997</v>
      </c>
      <c r="BA44">
        <v>36.909999999999997</v>
      </c>
      <c r="BB44">
        <v>400</v>
      </c>
      <c r="BC44">
        <v>0.37237999999999999</v>
      </c>
      <c r="BD44">
        <v>0</v>
      </c>
      <c r="BE44">
        <v>0</v>
      </c>
      <c r="BH44" t="s">
        <v>489</v>
      </c>
      <c r="BI44">
        <v>100093000000</v>
      </c>
      <c r="BJ44">
        <v>1.8620000000000001</v>
      </c>
      <c r="BK44">
        <v>0</v>
      </c>
      <c r="BL44">
        <v>0.372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-484.01600000000002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f t="shared" si="0"/>
        <v>391</v>
      </c>
      <c r="CT44">
        <f t="shared" si="1"/>
        <v>36.909999999999997</v>
      </c>
      <c r="CU44">
        <f t="shared" si="2"/>
        <v>2.234</v>
      </c>
      <c r="CV44">
        <f>VLOOKUP(PG_Reverse_Settled__1[[#This Row],[order_release_id]],PG_FORWARD_SETTLED__1[[order_id]:[Logistics]],110,0)</f>
        <v>31.86</v>
      </c>
      <c r="CW44">
        <f t="shared" si="3"/>
        <v>20.481999999999999</v>
      </c>
      <c r="CX44">
        <v>319.99600000000004</v>
      </c>
      <c r="CY44">
        <f t="shared" si="4"/>
        <v>132.16</v>
      </c>
    </row>
    <row r="45" spans="1:103" x14ac:dyDescent="0.3">
      <c r="A45">
        <v>8732163099</v>
      </c>
      <c r="B45">
        <v>10732128243</v>
      </c>
      <c r="C45" t="s">
        <v>1461</v>
      </c>
      <c r="D45" s="1">
        <v>45954.374305555553</v>
      </c>
      <c r="E45" s="1">
        <v>45934.436805555553</v>
      </c>
      <c r="F45" s="2">
        <v>44609</v>
      </c>
      <c r="G45" t="s">
        <v>362</v>
      </c>
      <c r="H45">
        <v>3594</v>
      </c>
      <c r="I45">
        <v>3594</v>
      </c>
      <c r="J45">
        <v>0</v>
      </c>
      <c r="K45">
        <v>4000</v>
      </c>
      <c r="L45">
        <v>200</v>
      </c>
      <c r="M45" t="s">
        <v>109</v>
      </c>
      <c r="N45">
        <v>18</v>
      </c>
      <c r="O45">
        <v>548.24</v>
      </c>
      <c r="P45">
        <v>0</v>
      </c>
      <c r="Q45">
        <v>0</v>
      </c>
      <c r="R45">
        <v>15.228999999999999</v>
      </c>
      <c r="S45">
        <v>3.0459999999999998</v>
      </c>
      <c r="T45" t="s">
        <v>111</v>
      </c>
      <c r="U45">
        <v>933.00199999999995</v>
      </c>
      <c r="V45">
        <v>933.00199999999995</v>
      </c>
      <c r="W45">
        <v>951.27700000000004</v>
      </c>
      <c r="X45">
        <v>-197.06</v>
      </c>
      <c r="Y45">
        <v>167</v>
      </c>
      <c r="Z45">
        <v>0</v>
      </c>
      <c r="AA45">
        <v>30.06</v>
      </c>
      <c r="AB45">
        <v>1</v>
      </c>
      <c r="AC45" t="s">
        <v>116</v>
      </c>
      <c r="AD45">
        <v>3800</v>
      </c>
      <c r="AE45">
        <v>-2839.7829999999999</v>
      </c>
      <c r="AF45">
        <v>-2839.7829999999999</v>
      </c>
      <c r="AG45">
        <v>0</v>
      </c>
      <c r="AJ45">
        <v>0</v>
      </c>
      <c r="AK45">
        <v>951.27700000000004</v>
      </c>
      <c r="AL45">
        <v>-197.06</v>
      </c>
      <c r="AM45">
        <v>-3594</v>
      </c>
      <c r="AN45">
        <v>0</v>
      </c>
      <c r="AO45">
        <v>3045.76</v>
      </c>
      <c r="AP45">
        <v>18</v>
      </c>
      <c r="AQ45">
        <v>0</v>
      </c>
      <c r="AR45">
        <v>0</v>
      </c>
      <c r="AS45">
        <v>0.5</v>
      </c>
      <c r="AT45">
        <v>0</v>
      </c>
      <c r="AU45">
        <v>0</v>
      </c>
      <c r="AV45">
        <v>0.1</v>
      </c>
      <c r="AW45" t="s">
        <v>112</v>
      </c>
      <c r="AX45" t="s">
        <v>160</v>
      </c>
      <c r="AY45" t="s">
        <v>111</v>
      </c>
      <c r="AZ45">
        <v>0</v>
      </c>
      <c r="BA45">
        <v>0</v>
      </c>
      <c r="BD45">
        <v>933.00199999999995</v>
      </c>
      <c r="BE45">
        <v>933.00199999999995</v>
      </c>
      <c r="BF45">
        <v>200</v>
      </c>
      <c r="BG45">
        <v>3.04576</v>
      </c>
      <c r="BH45" t="s">
        <v>363</v>
      </c>
      <c r="BI45">
        <v>100093000000</v>
      </c>
      <c r="BJ45">
        <v>0</v>
      </c>
      <c r="BK45">
        <v>15.228999999999999</v>
      </c>
      <c r="BL45">
        <v>0</v>
      </c>
      <c r="BM45">
        <v>3.0459999999999998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-2839.7829999999999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f t="shared" si="0"/>
        <v>3594</v>
      </c>
      <c r="CT45">
        <f t="shared" si="1"/>
        <v>933.00199999999995</v>
      </c>
      <c r="CU45">
        <f t="shared" si="2"/>
        <v>18.274999999999999</v>
      </c>
      <c r="CV45">
        <f>VLOOKUP(PG_Reverse_Settled__1[[#This Row],[order_release_id]],PG_FORWARD_SETTLED__1[[order_id]:[Logistics]],110,0)</f>
        <v>71.98</v>
      </c>
      <c r="CW45">
        <f t="shared" si="3"/>
        <v>563.46900000000005</v>
      </c>
      <c r="CX45">
        <v>2570.7429999999999</v>
      </c>
      <c r="CY45">
        <f t="shared" si="4"/>
        <v>197.06</v>
      </c>
    </row>
    <row r="46" spans="1:103" x14ac:dyDescent="0.3">
      <c r="A46">
        <v>8729691199</v>
      </c>
      <c r="B46">
        <v>10729647551</v>
      </c>
      <c r="C46" t="s">
        <v>1461</v>
      </c>
      <c r="D46" s="1">
        <v>45943.525000000001</v>
      </c>
      <c r="E46" s="1">
        <v>45933.480555555558</v>
      </c>
      <c r="F46" s="2">
        <v>44613</v>
      </c>
      <c r="G46" t="s">
        <v>767</v>
      </c>
      <c r="H46">
        <v>2396</v>
      </c>
      <c r="I46">
        <v>2396</v>
      </c>
      <c r="J46">
        <v>0</v>
      </c>
      <c r="K46">
        <v>3250</v>
      </c>
      <c r="L46">
        <v>648</v>
      </c>
      <c r="M46" t="s">
        <v>109</v>
      </c>
      <c r="N46">
        <v>5</v>
      </c>
      <c r="O46">
        <v>114.1</v>
      </c>
      <c r="P46">
        <v>0</v>
      </c>
      <c r="Q46">
        <v>0</v>
      </c>
      <c r="R46">
        <v>11.41</v>
      </c>
      <c r="S46">
        <v>2.282</v>
      </c>
      <c r="T46" t="s">
        <v>111</v>
      </c>
      <c r="U46">
        <v>593.72900000000004</v>
      </c>
      <c r="V46">
        <v>593.72900000000004</v>
      </c>
      <c r="W46">
        <v>607.42100000000005</v>
      </c>
      <c r="X46">
        <v>-132.16</v>
      </c>
      <c r="Y46">
        <v>112</v>
      </c>
      <c r="Z46">
        <v>0</v>
      </c>
      <c r="AA46">
        <v>20.16</v>
      </c>
      <c r="AB46">
        <v>1</v>
      </c>
      <c r="AC46" t="s">
        <v>110</v>
      </c>
      <c r="AD46">
        <v>2602</v>
      </c>
      <c r="AE46">
        <v>-1920.739</v>
      </c>
      <c r="AF46">
        <v>-1920.739</v>
      </c>
      <c r="AG46">
        <v>0</v>
      </c>
      <c r="AJ46">
        <v>0</v>
      </c>
      <c r="AK46">
        <v>607.42100000000005</v>
      </c>
      <c r="AL46">
        <v>-132.16</v>
      </c>
      <c r="AM46">
        <v>-2396</v>
      </c>
      <c r="AN46">
        <v>0</v>
      </c>
      <c r="AO46">
        <v>2281.9</v>
      </c>
      <c r="AP46">
        <v>5</v>
      </c>
      <c r="AQ46">
        <v>0</v>
      </c>
      <c r="AR46">
        <v>0</v>
      </c>
      <c r="AS46">
        <v>0.5</v>
      </c>
      <c r="AT46">
        <v>0</v>
      </c>
      <c r="AU46">
        <v>0</v>
      </c>
      <c r="AV46">
        <v>0.1</v>
      </c>
      <c r="AW46" t="s">
        <v>112</v>
      </c>
      <c r="AX46" t="s">
        <v>113</v>
      </c>
      <c r="AY46" t="s">
        <v>111</v>
      </c>
      <c r="AZ46">
        <v>0</v>
      </c>
      <c r="BA46">
        <v>0</v>
      </c>
      <c r="BD46">
        <v>593.72900000000004</v>
      </c>
      <c r="BE46">
        <v>593.72900000000004</v>
      </c>
      <c r="BF46">
        <v>648</v>
      </c>
      <c r="BG46">
        <v>2.2818999999999998</v>
      </c>
      <c r="BH46" t="s">
        <v>768</v>
      </c>
      <c r="BI46">
        <v>100090000000</v>
      </c>
      <c r="BJ46">
        <v>0</v>
      </c>
      <c r="BK46">
        <v>11.41</v>
      </c>
      <c r="BL46">
        <v>0</v>
      </c>
      <c r="BM46">
        <v>2.282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-1920.739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f t="shared" si="0"/>
        <v>2396</v>
      </c>
      <c r="CT46">
        <f t="shared" si="1"/>
        <v>593.72900000000004</v>
      </c>
      <c r="CU46">
        <f t="shared" si="2"/>
        <v>13.692</v>
      </c>
      <c r="CV46">
        <f>VLOOKUP(PG_Reverse_Settled__1[[#This Row],[order_release_id]],PG_FORWARD_SETTLED__1[[order_id]:[Logistics]],110,0)</f>
        <v>71.98</v>
      </c>
      <c r="CW46">
        <f t="shared" si="3"/>
        <v>125.50999999999999</v>
      </c>
      <c r="CX46">
        <v>1716.5989999999999</v>
      </c>
      <c r="CY46">
        <f t="shared" si="4"/>
        <v>132.16</v>
      </c>
    </row>
    <row r="47" spans="1:103" x14ac:dyDescent="0.3">
      <c r="A47">
        <v>8739283234</v>
      </c>
      <c r="B47">
        <v>10739268962</v>
      </c>
      <c r="C47" t="s">
        <v>1461</v>
      </c>
      <c r="D47" s="1">
        <v>45944.756249999999</v>
      </c>
      <c r="E47" s="1">
        <v>45937.468055555553</v>
      </c>
      <c r="F47" s="2">
        <v>44619</v>
      </c>
      <c r="G47" t="s">
        <v>213</v>
      </c>
      <c r="H47">
        <v>3294.01</v>
      </c>
      <c r="I47">
        <v>3283.748</v>
      </c>
      <c r="J47">
        <v>10.252000000000001</v>
      </c>
      <c r="K47">
        <v>5000</v>
      </c>
      <c r="L47">
        <v>1500</v>
      </c>
      <c r="M47" t="s">
        <v>109</v>
      </c>
      <c r="N47">
        <v>18</v>
      </c>
      <c r="O47">
        <v>502.48</v>
      </c>
      <c r="P47">
        <v>0</v>
      </c>
      <c r="Q47">
        <v>0</v>
      </c>
      <c r="R47">
        <v>13.957000000000001</v>
      </c>
      <c r="S47">
        <v>2.7919999999999998</v>
      </c>
      <c r="T47" t="s">
        <v>111</v>
      </c>
      <c r="U47">
        <v>855.12199999999996</v>
      </c>
      <c r="V47">
        <v>855.12199999999996</v>
      </c>
      <c r="W47">
        <v>871.87099999999998</v>
      </c>
      <c r="X47">
        <v>-197.06</v>
      </c>
      <c r="Y47">
        <v>167</v>
      </c>
      <c r="Z47">
        <v>0</v>
      </c>
      <c r="AA47">
        <v>30.06</v>
      </c>
      <c r="AB47">
        <v>1</v>
      </c>
      <c r="AC47" t="s">
        <v>116</v>
      </c>
      <c r="AD47">
        <v>3500</v>
      </c>
      <c r="AE47">
        <v>-2619.1889999999999</v>
      </c>
      <c r="AF47">
        <v>-2619.1889999999999</v>
      </c>
      <c r="AG47">
        <v>0</v>
      </c>
      <c r="AH47">
        <v>2.7130000000000001</v>
      </c>
      <c r="AI47">
        <v>-0.61360000000000003</v>
      </c>
      <c r="AJ47">
        <v>-10.252000000000001</v>
      </c>
      <c r="AK47">
        <v>869.15800000000002</v>
      </c>
      <c r="AL47">
        <v>-196.44640000000001</v>
      </c>
      <c r="AM47">
        <v>-3283.748</v>
      </c>
      <c r="AN47">
        <v>0</v>
      </c>
      <c r="AO47">
        <v>2791.53</v>
      </c>
      <c r="AP47">
        <v>18</v>
      </c>
      <c r="AQ47">
        <v>0</v>
      </c>
      <c r="AR47">
        <v>0</v>
      </c>
      <c r="AS47">
        <v>0.5</v>
      </c>
      <c r="AT47">
        <v>0</v>
      </c>
      <c r="AU47">
        <v>0</v>
      </c>
      <c r="AV47">
        <v>0.1</v>
      </c>
      <c r="AW47" t="s">
        <v>112</v>
      </c>
      <c r="AX47" t="s">
        <v>160</v>
      </c>
      <c r="AY47" t="s">
        <v>111</v>
      </c>
      <c r="AZ47">
        <v>2.661</v>
      </c>
      <c r="BA47">
        <v>2.661</v>
      </c>
      <c r="BB47">
        <v>1500</v>
      </c>
      <c r="BC47">
        <v>2.7915299999999998</v>
      </c>
      <c r="BD47">
        <v>852.46100000000001</v>
      </c>
      <c r="BE47">
        <v>852.46100000000001</v>
      </c>
      <c r="BF47">
        <v>1500</v>
      </c>
      <c r="BG47">
        <v>2.7915299999999998</v>
      </c>
      <c r="BH47" t="s">
        <v>601</v>
      </c>
      <c r="BI47">
        <v>100091000000</v>
      </c>
      <c r="BJ47">
        <v>4.2999999999999997E-2</v>
      </c>
      <c r="BK47">
        <v>13.914</v>
      </c>
      <c r="BL47">
        <v>8.9999999999999993E-3</v>
      </c>
      <c r="BM47">
        <v>2.7829999999999999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-2619.1889999999999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f t="shared" si="0"/>
        <v>3294</v>
      </c>
      <c r="CT47">
        <f t="shared" si="1"/>
        <v>855.12199999999996</v>
      </c>
      <c r="CU47">
        <f t="shared" si="2"/>
        <v>16.749000000000002</v>
      </c>
      <c r="CV47">
        <f>VLOOKUP(PG_Reverse_Settled__1[[#This Row],[order_release_id]],PG_FORWARD_SETTLED__1[[order_id]:[Logistics]],110,0)</f>
        <v>71.97999999999999</v>
      </c>
      <c r="CW47">
        <f t="shared" si="3"/>
        <v>516.43700000000001</v>
      </c>
      <c r="CX47">
        <v>2350.1490000000003</v>
      </c>
      <c r="CY47">
        <f t="shared" si="4"/>
        <v>197.06</v>
      </c>
    </row>
    <row r="48" spans="1:103" x14ac:dyDescent="0.3">
      <c r="A48">
        <v>8748147114</v>
      </c>
      <c r="B48">
        <v>10748172445</v>
      </c>
      <c r="C48" t="s">
        <v>1461</v>
      </c>
      <c r="D48" s="1">
        <v>45951.511111111111</v>
      </c>
      <c r="E48" s="1">
        <v>45941.550694444442</v>
      </c>
      <c r="F48" s="2">
        <v>44630</v>
      </c>
      <c r="G48" t="s">
        <v>898</v>
      </c>
      <c r="H48">
        <v>3553</v>
      </c>
      <c r="I48">
        <v>0</v>
      </c>
      <c r="J48">
        <v>3553</v>
      </c>
      <c r="K48">
        <v>4000</v>
      </c>
      <c r="L48">
        <v>241</v>
      </c>
      <c r="M48" t="s">
        <v>109</v>
      </c>
      <c r="N48">
        <v>18</v>
      </c>
      <c r="O48">
        <v>541.98</v>
      </c>
      <c r="P48">
        <v>0</v>
      </c>
      <c r="Q48">
        <v>0</v>
      </c>
      <c r="R48">
        <v>15.055</v>
      </c>
      <c r="S48">
        <v>3.0110000000000001</v>
      </c>
      <c r="T48" t="s">
        <v>111</v>
      </c>
      <c r="U48">
        <v>880.43299999999999</v>
      </c>
      <c r="V48">
        <v>880.43299999999999</v>
      </c>
      <c r="W48">
        <v>898.49900000000002</v>
      </c>
      <c r="X48">
        <v>-132.16</v>
      </c>
      <c r="Y48">
        <v>112</v>
      </c>
      <c r="Z48">
        <v>0</v>
      </c>
      <c r="AA48">
        <v>20.16</v>
      </c>
      <c r="AB48">
        <v>1</v>
      </c>
      <c r="AC48" t="s">
        <v>110</v>
      </c>
      <c r="AD48">
        <v>3759</v>
      </c>
      <c r="AE48">
        <v>-2786.6610000000001</v>
      </c>
      <c r="AF48">
        <v>-2786.6610000000001</v>
      </c>
      <c r="AG48">
        <v>0</v>
      </c>
      <c r="AH48">
        <v>898.49900000000002</v>
      </c>
      <c r="AI48">
        <v>-132.16</v>
      </c>
      <c r="AJ48">
        <v>-3553</v>
      </c>
      <c r="AM48">
        <v>0</v>
      </c>
      <c r="AN48">
        <v>0</v>
      </c>
      <c r="AO48">
        <v>3011.02</v>
      </c>
      <c r="AP48">
        <v>18</v>
      </c>
      <c r="AQ48">
        <v>0</v>
      </c>
      <c r="AR48">
        <v>0</v>
      </c>
      <c r="AS48">
        <v>0.5</v>
      </c>
      <c r="AT48">
        <v>0</v>
      </c>
      <c r="AU48">
        <v>0</v>
      </c>
      <c r="AV48">
        <v>0.1</v>
      </c>
      <c r="AW48" t="s">
        <v>112</v>
      </c>
      <c r="AX48" t="s">
        <v>113</v>
      </c>
      <c r="AY48" t="s">
        <v>111</v>
      </c>
      <c r="AZ48">
        <v>880.43299999999999</v>
      </c>
      <c r="BA48">
        <v>880.43299999999999</v>
      </c>
      <c r="BB48">
        <v>241</v>
      </c>
      <c r="BC48">
        <v>3.0110199999999998</v>
      </c>
      <c r="BD48">
        <v>0</v>
      </c>
      <c r="BE48">
        <v>0</v>
      </c>
      <c r="BH48" t="s">
        <v>422</v>
      </c>
      <c r="BI48">
        <v>100093000000</v>
      </c>
      <c r="BJ48">
        <v>15.055</v>
      </c>
      <c r="BK48">
        <v>0</v>
      </c>
      <c r="BL48">
        <v>3.0110000000000001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-2786.6610000000001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f t="shared" si="0"/>
        <v>3553</v>
      </c>
      <c r="CT48">
        <f t="shared" si="1"/>
        <v>880.43299999999999</v>
      </c>
      <c r="CU48">
        <f t="shared" si="2"/>
        <v>18.065999999999999</v>
      </c>
      <c r="CV48">
        <f>VLOOKUP(PG_Reverse_Settled__1[[#This Row],[order_release_id]],PG_FORWARD_SETTLED__1[[order_id]:[Logistics]],110,0)</f>
        <v>71.98</v>
      </c>
      <c r="CW48">
        <f t="shared" si="3"/>
        <v>557.03499999999997</v>
      </c>
      <c r="CX48">
        <v>2582.5210000000002</v>
      </c>
      <c r="CY48">
        <f t="shared" si="4"/>
        <v>132.16</v>
      </c>
    </row>
    <row r="49" spans="1:103" x14ac:dyDescent="0.3">
      <c r="A49">
        <v>8741339872</v>
      </c>
      <c r="B49">
        <v>10741334937</v>
      </c>
      <c r="C49" t="s">
        <v>1461</v>
      </c>
      <c r="D49" s="1">
        <v>45950.306944444441</v>
      </c>
      <c r="E49" s="1">
        <v>45938.42291666667</v>
      </c>
      <c r="F49" s="2"/>
      <c r="G49" t="s">
        <v>147</v>
      </c>
      <c r="H49">
        <v>1421</v>
      </c>
      <c r="I49">
        <v>0</v>
      </c>
      <c r="J49">
        <v>1421</v>
      </c>
      <c r="K49">
        <v>2250</v>
      </c>
      <c r="L49">
        <v>658</v>
      </c>
      <c r="M49" t="s">
        <v>109</v>
      </c>
      <c r="N49">
        <v>5</v>
      </c>
      <c r="O49">
        <v>67.67</v>
      </c>
      <c r="P49">
        <v>0</v>
      </c>
      <c r="Q49">
        <v>0</v>
      </c>
      <c r="R49">
        <v>6.7670000000000003</v>
      </c>
      <c r="S49">
        <v>1.353</v>
      </c>
      <c r="T49" t="s">
        <v>111</v>
      </c>
      <c r="U49">
        <v>385.65899999999999</v>
      </c>
      <c r="V49">
        <v>385.65899999999999</v>
      </c>
      <c r="W49">
        <v>393.779</v>
      </c>
      <c r="X49">
        <v>-197.06</v>
      </c>
      <c r="Y49">
        <v>167</v>
      </c>
      <c r="Z49">
        <v>0</v>
      </c>
      <c r="AA49">
        <v>30.06</v>
      </c>
      <c r="AB49">
        <v>1</v>
      </c>
      <c r="AC49" t="s">
        <v>116</v>
      </c>
      <c r="AD49">
        <v>1592</v>
      </c>
      <c r="AE49">
        <v>-1224.2809999999999</v>
      </c>
      <c r="AF49">
        <v>-1224.2809999999999</v>
      </c>
      <c r="AG49">
        <v>0</v>
      </c>
      <c r="AH49">
        <v>393.779</v>
      </c>
      <c r="AI49">
        <v>-197.06</v>
      </c>
      <c r="AJ49">
        <v>-1421</v>
      </c>
      <c r="AM49">
        <v>0</v>
      </c>
      <c r="AN49">
        <v>0</v>
      </c>
      <c r="AO49">
        <v>1353.33</v>
      </c>
      <c r="AP49">
        <v>5</v>
      </c>
      <c r="AQ49">
        <v>0</v>
      </c>
      <c r="AR49">
        <v>0</v>
      </c>
      <c r="AS49">
        <v>0.5</v>
      </c>
      <c r="AT49">
        <v>0</v>
      </c>
      <c r="AU49">
        <v>0</v>
      </c>
      <c r="AV49">
        <v>0.1</v>
      </c>
      <c r="AW49" t="s">
        <v>121</v>
      </c>
      <c r="AX49" t="s">
        <v>113</v>
      </c>
      <c r="AY49" t="s">
        <v>111</v>
      </c>
      <c r="AZ49">
        <v>385.65899999999999</v>
      </c>
      <c r="BA49">
        <v>385.65899999999999</v>
      </c>
      <c r="BB49">
        <v>658</v>
      </c>
      <c r="BC49">
        <v>1.3533299999999999</v>
      </c>
      <c r="BD49">
        <v>0</v>
      </c>
      <c r="BE49">
        <v>0</v>
      </c>
      <c r="BH49" t="s">
        <v>148</v>
      </c>
      <c r="BI49">
        <v>100093000000</v>
      </c>
      <c r="BJ49">
        <v>6.7670000000000003</v>
      </c>
      <c r="BK49">
        <v>0</v>
      </c>
      <c r="BL49">
        <v>1.353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-1224.2809999999999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f t="shared" si="0"/>
        <v>1421</v>
      </c>
      <c r="CT49">
        <f t="shared" si="1"/>
        <v>385.65899999999999</v>
      </c>
      <c r="CU49">
        <f t="shared" si="2"/>
        <v>8.120000000000001</v>
      </c>
      <c r="CV49">
        <f>VLOOKUP(PG_Reverse_Settled__1[[#This Row],[order_release_id]],PG_FORWARD_SETTLED__1[[order_id]:[Logistics]],110,0)</f>
        <v>53.1</v>
      </c>
      <c r="CW49">
        <f t="shared" si="3"/>
        <v>74.436999999999998</v>
      </c>
      <c r="CX49">
        <v>974.12099999999998</v>
      </c>
      <c r="CY49">
        <f t="shared" si="4"/>
        <v>197.06</v>
      </c>
    </row>
    <row r="50" spans="1:103" x14ac:dyDescent="0.3">
      <c r="A50">
        <v>8752596562</v>
      </c>
      <c r="B50">
        <v>10752638162</v>
      </c>
      <c r="C50" t="s">
        <v>1461</v>
      </c>
      <c r="D50" s="1">
        <v>45946.425694444442</v>
      </c>
      <c r="E50" s="1">
        <v>45943.449305555558</v>
      </c>
      <c r="F50" s="2"/>
      <c r="G50" t="s">
        <v>584</v>
      </c>
      <c r="H50">
        <v>1029</v>
      </c>
      <c r="I50">
        <v>1029</v>
      </c>
      <c r="J50">
        <v>0</v>
      </c>
      <c r="K50">
        <v>3250</v>
      </c>
      <c r="L50">
        <v>2050</v>
      </c>
      <c r="M50" t="s">
        <v>120</v>
      </c>
      <c r="N50">
        <v>5</v>
      </c>
      <c r="O50">
        <v>0</v>
      </c>
      <c r="P50">
        <v>24.5</v>
      </c>
      <c r="Q50">
        <v>24.5</v>
      </c>
      <c r="R50">
        <v>4.9000000000000004</v>
      </c>
      <c r="S50">
        <v>0.98</v>
      </c>
      <c r="T50" t="s">
        <v>111</v>
      </c>
      <c r="U50">
        <v>279.27100000000002</v>
      </c>
      <c r="V50">
        <v>279.27100000000002</v>
      </c>
      <c r="W50">
        <v>285.15100000000001</v>
      </c>
      <c r="X50">
        <v>-197.06</v>
      </c>
      <c r="Y50">
        <v>167</v>
      </c>
      <c r="Z50">
        <v>0</v>
      </c>
      <c r="AA50">
        <v>30.06</v>
      </c>
      <c r="AB50">
        <v>1</v>
      </c>
      <c r="AC50" t="s">
        <v>116</v>
      </c>
      <c r="AD50">
        <v>1200</v>
      </c>
      <c r="AE50">
        <v>-940.90899999999999</v>
      </c>
      <c r="AF50">
        <v>-940.90899999999999</v>
      </c>
      <c r="AG50">
        <v>0</v>
      </c>
      <c r="AJ50">
        <v>0</v>
      </c>
      <c r="AK50">
        <v>285.15100000000001</v>
      </c>
      <c r="AL50">
        <v>-197.06</v>
      </c>
      <c r="AM50">
        <v>-1029</v>
      </c>
      <c r="AN50">
        <v>0</v>
      </c>
      <c r="AO50">
        <v>980</v>
      </c>
      <c r="AP50">
        <v>0</v>
      </c>
      <c r="AQ50">
        <v>2.5</v>
      </c>
      <c r="AR50">
        <v>2.5</v>
      </c>
      <c r="AS50">
        <v>0</v>
      </c>
      <c r="AT50">
        <v>0.25</v>
      </c>
      <c r="AU50">
        <v>0.25</v>
      </c>
      <c r="AV50">
        <v>0.1</v>
      </c>
      <c r="AW50" t="s">
        <v>121</v>
      </c>
      <c r="AX50" t="s">
        <v>128</v>
      </c>
      <c r="AY50" t="s">
        <v>111</v>
      </c>
      <c r="AZ50">
        <v>0</v>
      </c>
      <c r="BA50">
        <v>0</v>
      </c>
      <c r="BD50">
        <v>279.27100000000002</v>
      </c>
      <c r="BE50">
        <v>279.27100000000002</v>
      </c>
      <c r="BF50">
        <v>2050</v>
      </c>
      <c r="BG50">
        <v>0.98</v>
      </c>
      <c r="BH50" t="s">
        <v>585</v>
      </c>
      <c r="BI50">
        <v>100091000000</v>
      </c>
      <c r="BJ50">
        <v>0</v>
      </c>
      <c r="BK50">
        <v>4.9000000000000004</v>
      </c>
      <c r="BL50">
        <v>0</v>
      </c>
      <c r="BM50">
        <v>0.98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-940.90899999999999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f t="shared" si="0"/>
        <v>1029</v>
      </c>
      <c r="CT50">
        <f t="shared" si="1"/>
        <v>279.27100000000002</v>
      </c>
      <c r="CU50">
        <f t="shared" si="2"/>
        <v>5.8800000000000008</v>
      </c>
      <c r="CV50">
        <f>VLOOKUP(PG_Reverse_Settled__1[[#This Row],[order_release_id]],PG_FORWARD_SETTLED__1[[order_id]:[Logistics]],110,0)</f>
        <v>53.1</v>
      </c>
      <c r="CW50">
        <f t="shared" si="3"/>
        <v>53.9</v>
      </c>
      <c r="CX50">
        <v>690.74900000000002</v>
      </c>
      <c r="CY50">
        <f t="shared" si="4"/>
        <v>197.06</v>
      </c>
    </row>
    <row r="51" spans="1:103" x14ac:dyDescent="0.3">
      <c r="A51">
        <v>8661246795</v>
      </c>
      <c r="B51">
        <v>10661170873</v>
      </c>
      <c r="C51" t="s">
        <v>1461</v>
      </c>
      <c r="D51" s="1">
        <v>45921.442361111112</v>
      </c>
      <c r="E51" s="1">
        <v>45911.783333333333</v>
      </c>
      <c r="F51" s="2"/>
      <c r="G51" t="s">
        <v>293</v>
      </c>
      <c r="H51">
        <v>2994</v>
      </c>
      <c r="I51">
        <v>2994</v>
      </c>
      <c r="J51">
        <v>0</v>
      </c>
      <c r="K51">
        <v>4000</v>
      </c>
      <c r="L51">
        <v>800</v>
      </c>
      <c r="M51" t="s">
        <v>109</v>
      </c>
      <c r="N51">
        <v>12</v>
      </c>
      <c r="O51">
        <v>320.79000000000002</v>
      </c>
      <c r="P51">
        <v>0</v>
      </c>
      <c r="Q51">
        <v>0</v>
      </c>
      <c r="R51">
        <v>13.366</v>
      </c>
      <c r="S51">
        <v>2.673</v>
      </c>
      <c r="T51" t="s">
        <v>111</v>
      </c>
      <c r="U51">
        <v>777.24199999999996</v>
      </c>
      <c r="V51">
        <v>777.24199999999996</v>
      </c>
      <c r="W51">
        <v>793.28099999999995</v>
      </c>
      <c r="X51">
        <v>-197.06</v>
      </c>
      <c r="Y51">
        <v>167</v>
      </c>
      <c r="Z51">
        <v>0</v>
      </c>
      <c r="AA51">
        <v>30.06</v>
      </c>
      <c r="AB51">
        <v>1</v>
      </c>
      <c r="AC51" t="s">
        <v>116</v>
      </c>
      <c r="AD51">
        <v>3200</v>
      </c>
      <c r="AE51">
        <v>-2397.779</v>
      </c>
      <c r="AF51">
        <v>-2397.779</v>
      </c>
      <c r="AG51">
        <v>0</v>
      </c>
      <c r="AJ51">
        <v>0</v>
      </c>
      <c r="AK51">
        <v>793.28099999999995</v>
      </c>
      <c r="AL51">
        <v>-197.06</v>
      </c>
      <c r="AM51">
        <v>-2994</v>
      </c>
      <c r="AN51">
        <v>0</v>
      </c>
      <c r="AO51">
        <v>2673.21</v>
      </c>
      <c r="AP51">
        <v>12</v>
      </c>
      <c r="AQ51">
        <v>0</v>
      </c>
      <c r="AR51">
        <v>0</v>
      </c>
      <c r="AS51">
        <v>0.5</v>
      </c>
      <c r="AT51">
        <v>0</v>
      </c>
      <c r="AU51">
        <v>0</v>
      </c>
      <c r="AV51">
        <v>0.1</v>
      </c>
      <c r="AW51" t="s">
        <v>112</v>
      </c>
      <c r="AX51" t="s">
        <v>160</v>
      </c>
      <c r="AY51" t="s">
        <v>111</v>
      </c>
      <c r="AZ51">
        <v>0</v>
      </c>
      <c r="BA51">
        <v>0</v>
      </c>
      <c r="BD51">
        <v>777.24199999999996</v>
      </c>
      <c r="BE51">
        <v>777.24199999999996</v>
      </c>
      <c r="BF51">
        <v>800</v>
      </c>
      <c r="BG51">
        <v>2.6732100000000001</v>
      </c>
      <c r="BH51" t="s">
        <v>1088</v>
      </c>
      <c r="BI51">
        <v>100080000000</v>
      </c>
      <c r="BJ51">
        <v>0</v>
      </c>
      <c r="BK51">
        <v>13.366</v>
      </c>
      <c r="BL51">
        <v>0</v>
      </c>
      <c r="BM51">
        <v>2.673</v>
      </c>
      <c r="BN51">
        <v>-2397.779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f t="shared" si="0"/>
        <v>2994</v>
      </c>
      <c r="CT51">
        <f t="shared" si="1"/>
        <v>777.24199999999996</v>
      </c>
      <c r="CU51">
        <f t="shared" si="2"/>
        <v>16.039000000000001</v>
      </c>
      <c r="CV51">
        <f>VLOOKUP(PG_Reverse_Settled__1[[#This Row],[order_release_id]],PG_FORWARD_SETTLED__1[[order_id]:[Logistics]],110,0)</f>
        <v>71.98</v>
      </c>
      <c r="CW51">
        <f t="shared" si="3"/>
        <v>334.15600000000001</v>
      </c>
      <c r="CX51">
        <v>2128.7389999999996</v>
      </c>
      <c r="CY51">
        <f t="shared" si="4"/>
        <v>197.06</v>
      </c>
    </row>
    <row r="52" spans="1:103" x14ac:dyDescent="0.3">
      <c r="A52">
        <v>8694911050</v>
      </c>
      <c r="B52">
        <v>10694839501</v>
      </c>
      <c r="C52" t="s">
        <v>1461</v>
      </c>
      <c r="D52" s="1">
        <v>45931.305555555555</v>
      </c>
      <c r="E52" s="1">
        <v>45922.443055555559</v>
      </c>
      <c r="F52" s="2">
        <v>44565</v>
      </c>
      <c r="G52" t="s">
        <v>392</v>
      </c>
      <c r="H52">
        <v>3564</v>
      </c>
      <c r="I52">
        <v>0</v>
      </c>
      <c r="J52">
        <v>3564</v>
      </c>
      <c r="K52">
        <v>4000</v>
      </c>
      <c r="L52">
        <v>230</v>
      </c>
      <c r="M52" t="s">
        <v>109</v>
      </c>
      <c r="N52">
        <v>18</v>
      </c>
      <c r="O52">
        <v>543.66</v>
      </c>
      <c r="P52">
        <v>0</v>
      </c>
      <c r="Q52">
        <v>0</v>
      </c>
      <c r="R52">
        <v>15.102</v>
      </c>
      <c r="S52">
        <v>3.02</v>
      </c>
      <c r="T52" t="s">
        <v>111</v>
      </c>
      <c r="U52">
        <v>883.15899999999999</v>
      </c>
      <c r="V52">
        <v>883.15899999999999</v>
      </c>
      <c r="W52">
        <v>901.28099999999995</v>
      </c>
      <c r="X52">
        <v>-132.16</v>
      </c>
      <c r="Y52">
        <v>112</v>
      </c>
      <c r="Z52">
        <v>0</v>
      </c>
      <c r="AA52">
        <v>20.16</v>
      </c>
      <c r="AB52">
        <v>1</v>
      </c>
      <c r="AC52" t="s">
        <v>110</v>
      </c>
      <c r="AD52">
        <v>3770</v>
      </c>
      <c r="AE52">
        <v>-2794.8789999999999</v>
      </c>
      <c r="AF52">
        <v>-2794.8789999999999</v>
      </c>
      <c r="AG52">
        <v>0</v>
      </c>
      <c r="AH52">
        <v>901.28099999999995</v>
      </c>
      <c r="AI52">
        <v>-132.16</v>
      </c>
      <c r="AJ52">
        <v>-3564</v>
      </c>
      <c r="AM52">
        <v>0</v>
      </c>
      <c r="AN52">
        <v>0</v>
      </c>
      <c r="AO52">
        <v>3020.34</v>
      </c>
      <c r="AP52">
        <v>18</v>
      </c>
      <c r="AQ52">
        <v>0</v>
      </c>
      <c r="AR52">
        <v>0</v>
      </c>
      <c r="AS52">
        <v>0.5</v>
      </c>
      <c r="AT52">
        <v>0</v>
      </c>
      <c r="AU52">
        <v>0</v>
      </c>
      <c r="AV52">
        <v>0.1</v>
      </c>
      <c r="AW52" t="s">
        <v>112</v>
      </c>
      <c r="AX52" t="s">
        <v>124</v>
      </c>
      <c r="AY52" t="s">
        <v>111</v>
      </c>
      <c r="AZ52">
        <v>883.15899999999999</v>
      </c>
      <c r="BA52">
        <v>883.15899999999999</v>
      </c>
      <c r="BB52">
        <v>230</v>
      </c>
      <c r="BC52">
        <v>3.02034</v>
      </c>
      <c r="BD52">
        <v>0</v>
      </c>
      <c r="BE52">
        <v>0</v>
      </c>
      <c r="BH52" t="s">
        <v>393</v>
      </c>
      <c r="BI52">
        <v>100085000000</v>
      </c>
      <c r="BJ52">
        <v>15.102</v>
      </c>
      <c r="BK52">
        <v>0</v>
      </c>
      <c r="BL52">
        <v>3.02</v>
      </c>
      <c r="BM52">
        <v>0</v>
      </c>
      <c r="BN52">
        <v>0</v>
      </c>
      <c r="BO52">
        <v>0</v>
      </c>
      <c r="BP52">
        <v>0</v>
      </c>
      <c r="BQ52">
        <v>-2794.8789999999999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f t="shared" si="0"/>
        <v>3564</v>
      </c>
      <c r="CT52">
        <f t="shared" si="1"/>
        <v>883.15899999999999</v>
      </c>
      <c r="CU52">
        <f t="shared" si="2"/>
        <v>18.122</v>
      </c>
      <c r="CV52">
        <f>VLOOKUP(PG_Reverse_Settled__1[[#This Row],[order_release_id]],PG_FORWARD_SETTLED__1[[order_id]:[Logistics]],110,0)</f>
        <v>71.98</v>
      </c>
      <c r="CW52">
        <f t="shared" si="3"/>
        <v>558.76199999999994</v>
      </c>
      <c r="CX52">
        <v>2590.739</v>
      </c>
      <c r="CY52">
        <f t="shared" si="4"/>
        <v>132.16</v>
      </c>
    </row>
    <row r="53" spans="1:103" x14ac:dyDescent="0.3">
      <c r="A53">
        <v>8747201912</v>
      </c>
      <c r="B53">
        <v>10747222900</v>
      </c>
      <c r="C53" t="s">
        <v>1461</v>
      </c>
      <c r="D53" s="1">
        <v>45946.60833333333</v>
      </c>
      <c r="E53" s="1">
        <v>45941.439583333333</v>
      </c>
      <c r="F53" s="2">
        <v>44628</v>
      </c>
      <c r="G53" t="s">
        <v>807</v>
      </c>
      <c r="H53">
        <v>2851.98</v>
      </c>
      <c r="I53">
        <v>2852</v>
      </c>
      <c r="J53">
        <v>0</v>
      </c>
      <c r="K53">
        <v>3750</v>
      </c>
      <c r="L53">
        <v>531</v>
      </c>
      <c r="M53" t="s">
        <v>120</v>
      </c>
      <c r="N53">
        <v>18</v>
      </c>
      <c r="O53">
        <v>0</v>
      </c>
      <c r="P53">
        <v>217.52</v>
      </c>
      <c r="Q53">
        <v>217.52</v>
      </c>
      <c r="R53">
        <v>12.085000000000001</v>
      </c>
      <c r="S53">
        <v>2.4169999999999998</v>
      </c>
      <c r="T53" t="s">
        <v>111</v>
      </c>
      <c r="U53">
        <v>605.76499999999999</v>
      </c>
      <c r="V53">
        <v>605.76499999999999</v>
      </c>
      <c r="W53">
        <v>620.26700000000005</v>
      </c>
      <c r="X53">
        <v>-132.16</v>
      </c>
      <c r="Y53">
        <v>112</v>
      </c>
      <c r="Z53">
        <v>0</v>
      </c>
      <c r="AA53">
        <v>20.16</v>
      </c>
      <c r="AB53">
        <v>1</v>
      </c>
      <c r="AC53" t="s">
        <v>110</v>
      </c>
      <c r="AD53">
        <v>3058</v>
      </c>
      <c r="AE53">
        <v>-2363.893</v>
      </c>
      <c r="AF53">
        <v>-2363.893</v>
      </c>
      <c r="AG53">
        <v>0</v>
      </c>
      <c r="AJ53">
        <v>0</v>
      </c>
      <c r="AK53">
        <v>620.26700000000005</v>
      </c>
      <c r="AL53">
        <v>-132.16</v>
      </c>
      <c r="AM53">
        <v>-2852</v>
      </c>
      <c r="AN53">
        <v>0</v>
      </c>
      <c r="AO53">
        <v>2416.94</v>
      </c>
      <c r="AP53">
        <v>0</v>
      </c>
      <c r="AQ53">
        <v>9</v>
      </c>
      <c r="AR53">
        <v>9</v>
      </c>
      <c r="AS53">
        <v>0</v>
      </c>
      <c r="AT53">
        <v>0.25</v>
      </c>
      <c r="AU53">
        <v>0.25</v>
      </c>
      <c r="AV53">
        <v>0.1</v>
      </c>
      <c r="AW53" t="s">
        <v>112</v>
      </c>
      <c r="AX53" t="s">
        <v>128</v>
      </c>
      <c r="AY53" t="s">
        <v>111</v>
      </c>
      <c r="AZ53">
        <v>0</v>
      </c>
      <c r="BA53">
        <v>0</v>
      </c>
      <c r="BD53">
        <v>605.76499999999999</v>
      </c>
      <c r="BE53">
        <v>605.76499999999999</v>
      </c>
      <c r="BF53">
        <v>531</v>
      </c>
      <c r="BG53">
        <v>2.4169399999999999</v>
      </c>
      <c r="BH53" t="s">
        <v>808</v>
      </c>
      <c r="BI53">
        <v>100091000000</v>
      </c>
      <c r="BJ53">
        <v>0</v>
      </c>
      <c r="BK53">
        <v>12.085000000000001</v>
      </c>
      <c r="BL53">
        <v>0</v>
      </c>
      <c r="BM53">
        <v>2.4169999999999998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-2363.893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f t="shared" si="0"/>
        <v>2852</v>
      </c>
      <c r="CT53">
        <f t="shared" si="1"/>
        <v>605.76499999999999</v>
      </c>
      <c r="CU53">
        <f t="shared" si="2"/>
        <v>14.502000000000001</v>
      </c>
      <c r="CV53">
        <f>VLOOKUP(PG_Reverse_Settled__1[[#This Row],[order_release_id]],PG_FORWARD_SETTLED__1[[order_id]:[Logistics]],110,0)</f>
        <v>71.98</v>
      </c>
      <c r="CW53">
        <f t="shared" si="3"/>
        <v>447.125</v>
      </c>
      <c r="CX53">
        <v>2159.7530000000002</v>
      </c>
      <c r="CY53">
        <f t="shared" si="4"/>
        <v>132.16</v>
      </c>
    </row>
    <row r="54" spans="1:103" x14ac:dyDescent="0.3">
      <c r="A54">
        <v>8736225605</v>
      </c>
      <c r="B54">
        <v>10736202734</v>
      </c>
      <c r="C54" t="s">
        <v>1461</v>
      </c>
      <c r="D54" s="1">
        <v>45942.379166666666</v>
      </c>
      <c r="E54" s="1">
        <v>45935.731249999997</v>
      </c>
      <c r="F54" s="2"/>
      <c r="G54" t="s">
        <v>630</v>
      </c>
      <c r="H54">
        <v>2432</v>
      </c>
      <c r="I54">
        <v>0</v>
      </c>
      <c r="J54">
        <v>2432</v>
      </c>
      <c r="K54">
        <v>3500</v>
      </c>
      <c r="L54">
        <v>862</v>
      </c>
      <c r="M54" t="s">
        <v>109</v>
      </c>
      <c r="N54">
        <v>5</v>
      </c>
      <c r="O54">
        <v>115.81</v>
      </c>
      <c r="P54">
        <v>0</v>
      </c>
      <c r="Q54">
        <v>0</v>
      </c>
      <c r="R54">
        <v>11.581</v>
      </c>
      <c r="S54">
        <v>2.3159999999999998</v>
      </c>
      <c r="T54" t="s">
        <v>111</v>
      </c>
      <c r="U54">
        <v>516.55700000000002</v>
      </c>
      <c r="V54">
        <v>516.55700000000002</v>
      </c>
      <c r="W54">
        <v>530.45399999999995</v>
      </c>
      <c r="X54">
        <v>-132.16</v>
      </c>
      <c r="Y54">
        <v>112</v>
      </c>
      <c r="Z54">
        <v>0</v>
      </c>
      <c r="AA54">
        <v>20.16</v>
      </c>
      <c r="AB54">
        <v>1</v>
      </c>
      <c r="AC54" t="s">
        <v>110</v>
      </c>
      <c r="AD54">
        <v>2638</v>
      </c>
      <c r="AE54">
        <v>-2033.7059999999999</v>
      </c>
      <c r="AF54">
        <v>-2033.7059999999999</v>
      </c>
      <c r="AG54">
        <v>0</v>
      </c>
      <c r="AH54">
        <v>530.45399999999995</v>
      </c>
      <c r="AI54">
        <v>-132.16</v>
      </c>
      <c r="AJ54">
        <v>-2432</v>
      </c>
      <c r="AM54">
        <v>0</v>
      </c>
      <c r="AN54">
        <v>0</v>
      </c>
      <c r="AO54">
        <v>2316.19</v>
      </c>
      <c r="AP54">
        <v>5</v>
      </c>
      <c r="AQ54">
        <v>0</v>
      </c>
      <c r="AR54">
        <v>0</v>
      </c>
      <c r="AS54">
        <v>0.5</v>
      </c>
      <c r="AT54">
        <v>0</v>
      </c>
      <c r="AU54">
        <v>0</v>
      </c>
      <c r="AV54">
        <v>0.1</v>
      </c>
      <c r="AW54" t="s">
        <v>112</v>
      </c>
      <c r="AX54" t="s">
        <v>128</v>
      </c>
      <c r="AY54" t="s">
        <v>111</v>
      </c>
      <c r="AZ54">
        <v>516.55700000000002</v>
      </c>
      <c r="BA54">
        <v>516.55700000000002</v>
      </c>
      <c r="BB54">
        <v>862</v>
      </c>
      <c r="BC54">
        <v>2.3161900000000002</v>
      </c>
      <c r="BD54">
        <v>0</v>
      </c>
      <c r="BE54">
        <v>0</v>
      </c>
      <c r="BH54" t="s">
        <v>920</v>
      </c>
      <c r="BI54">
        <v>100090000000</v>
      </c>
      <c r="BJ54">
        <v>11.581</v>
      </c>
      <c r="BK54">
        <v>0</v>
      </c>
      <c r="BL54">
        <v>2.3159999999999998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-2033.7059999999999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f t="shared" si="0"/>
        <v>2432</v>
      </c>
      <c r="CT54">
        <f t="shared" si="1"/>
        <v>516.55700000000002</v>
      </c>
      <c r="CU54">
        <f t="shared" si="2"/>
        <v>13.896999999999998</v>
      </c>
      <c r="CV54">
        <f>VLOOKUP(PG_Reverse_Settled__1[[#This Row],[order_release_id]],PG_FORWARD_SETTLED__1[[order_id]:[Logistics]],110,0)</f>
        <v>71.98</v>
      </c>
      <c r="CW54">
        <f t="shared" si="3"/>
        <v>127.39100000000001</v>
      </c>
      <c r="CX54">
        <v>1829.566</v>
      </c>
      <c r="CY54">
        <f t="shared" si="4"/>
        <v>132.16</v>
      </c>
    </row>
    <row r="55" spans="1:103" x14ac:dyDescent="0.3">
      <c r="A55">
        <v>8713449655</v>
      </c>
      <c r="B55">
        <v>10713388286</v>
      </c>
      <c r="C55" t="s">
        <v>1461</v>
      </c>
      <c r="D55" s="1">
        <v>45932.401388888888</v>
      </c>
      <c r="E55" s="1">
        <v>45927.456944444442</v>
      </c>
      <c r="F55" s="2"/>
      <c r="G55" t="s">
        <v>484</v>
      </c>
      <c r="H55">
        <v>3564</v>
      </c>
      <c r="I55">
        <v>0</v>
      </c>
      <c r="J55">
        <v>3564</v>
      </c>
      <c r="K55">
        <v>4000</v>
      </c>
      <c r="L55">
        <v>230</v>
      </c>
      <c r="M55" t="s">
        <v>109</v>
      </c>
      <c r="N55">
        <v>18</v>
      </c>
      <c r="O55">
        <v>543.66</v>
      </c>
      <c r="P55">
        <v>0</v>
      </c>
      <c r="Q55">
        <v>0</v>
      </c>
      <c r="R55">
        <v>15.102</v>
      </c>
      <c r="S55">
        <v>3.02</v>
      </c>
      <c r="T55" t="s">
        <v>111</v>
      </c>
      <c r="U55">
        <v>883.15899999999999</v>
      </c>
      <c r="V55">
        <v>883.15899999999999</v>
      </c>
      <c r="W55">
        <v>901.28099999999995</v>
      </c>
      <c r="X55">
        <v>-132.16</v>
      </c>
      <c r="Y55">
        <v>112</v>
      </c>
      <c r="Z55">
        <v>0</v>
      </c>
      <c r="AA55">
        <v>20.16</v>
      </c>
      <c r="AB55">
        <v>1</v>
      </c>
      <c r="AC55" t="s">
        <v>110</v>
      </c>
      <c r="AD55">
        <v>3770</v>
      </c>
      <c r="AE55">
        <v>-2794.8789999999999</v>
      </c>
      <c r="AF55">
        <v>-2794.8789999999999</v>
      </c>
      <c r="AG55">
        <v>0</v>
      </c>
      <c r="AH55">
        <v>901.28099999999995</v>
      </c>
      <c r="AI55">
        <v>-132.16</v>
      </c>
      <c r="AJ55">
        <v>-3564</v>
      </c>
      <c r="AM55">
        <v>0</v>
      </c>
      <c r="AN55">
        <v>0</v>
      </c>
      <c r="AO55">
        <v>3020.34</v>
      </c>
      <c r="AP55">
        <v>18</v>
      </c>
      <c r="AQ55">
        <v>0</v>
      </c>
      <c r="AR55">
        <v>0</v>
      </c>
      <c r="AS55">
        <v>0.5</v>
      </c>
      <c r="AT55">
        <v>0</v>
      </c>
      <c r="AU55">
        <v>0</v>
      </c>
      <c r="AV55">
        <v>0.1</v>
      </c>
      <c r="AW55" t="s">
        <v>112</v>
      </c>
      <c r="AX55" t="s">
        <v>113</v>
      </c>
      <c r="AY55" t="s">
        <v>111</v>
      </c>
      <c r="AZ55">
        <v>883.15899999999999</v>
      </c>
      <c r="BA55">
        <v>883.15899999999999</v>
      </c>
      <c r="BB55">
        <v>230</v>
      </c>
      <c r="BC55">
        <v>3.02034</v>
      </c>
      <c r="BD55">
        <v>0</v>
      </c>
      <c r="BE55">
        <v>0</v>
      </c>
      <c r="BH55" t="s">
        <v>485</v>
      </c>
      <c r="BI55">
        <v>100085000000</v>
      </c>
      <c r="BJ55">
        <v>15.102</v>
      </c>
      <c r="BK55">
        <v>0</v>
      </c>
      <c r="BL55">
        <v>3.02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-2794.8789999999999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f t="shared" si="0"/>
        <v>3564</v>
      </c>
      <c r="CT55">
        <f t="shared" si="1"/>
        <v>883.15899999999999</v>
      </c>
      <c r="CU55">
        <f t="shared" si="2"/>
        <v>18.122</v>
      </c>
      <c r="CV55">
        <f>VLOOKUP(PG_Reverse_Settled__1[[#This Row],[order_release_id]],PG_FORWARD_SETTLED__1[[order_id]:[Logistics]],110,0)</f>
        <v>71.98</v>
      </c>
      <c r="CW55">
        <f t="shared" si="3"/>
        <v>558.76199999999994</v>
      </c>
      <c r="CX55">
        <v>2590.739</v>
      </c>
      <c r="CY55">
        <f t="shared" si="4"/>
        <v>132.16</v>
      </c>
    </row>
    <row r="56" spans="1:103" x14ac:dyDescent="0.3">
      <c r="A56">
        <v>8739290385</v>
      </c>
      <c r="B56">
        <v>10739276113</v>
      </c>
      <c r="C56" t="s">
        <v>1461</v>
      </c>
      <c r="D56" s="1">
        <v>45942.511805555558</v>
      </c>
      <c r="E56" s="1">
        <v>45937.468055555553</v>
      </c>
      <c r="F56" s="2">
        <v>44620</v>
      </c>
      <c r="G56" t="s">
        <v>519</v>
      </c>
      <c r="H56">
        <v>2146</v>
      </c>
      <c r="I56">
        <v>0</v>
      </c>
      <c r="J56">
        <v>2146</v>
      </c>
      <c r="K56">
        <v>3500</v>
      </c>
      <c r="L56">
        <v>1148</v>
      </c>
      <c r="M56" t="s">
        <v>120</v>
      </c>
      <c r="N56">
        <v>5</v>
      </c>
      <c r="O56">
        <v>0</v>
      </c>
      <c r="P56">
        <v>51.1</v>
      </c>
      <c r="Q56">
        <v>51.1</v>
      </c>
      <c r="R56">
        <v>10.218999999999999</v>
      </c>
      <c r="S56">
        <v>2.044</v>
      </c>
      <c r="T56" t="s">
        <v>111</v>
      </c>
      <c r="U56">
        <v>455.81</v>
      </c>
      <c r="V56">
        <v>455.81</v>
      </c>
      <c r="W56">
        <v>468.07299999999998</v>
      </c>
      <c r="X56">
        <v>-132.16</v>
      </c>
      <c r="Y56">
        <v>112</v>
      </c>
      <c r="Z56">
        <v>0</v>
      </c>
      <c r="AA56">
        <v>20.16</v>
      </c>
      <c r="AB56">
        <v>1</v>
      </c>
      <c r="AC56" t="s">
        <v>110</v>
      </c>
      <c r="AD56">
        <v>2352</v>
      </c>
      <c r="AE56">
        <v>-1810.087</v>
      </c>
      <c r="AF56">
        <v>-1810.087</v>
      </c>
      <c r="AG56">
        <v>0</v>
      </c>
      <c r="AH56">
        <v>468.07299999999998</v>
      </c>
      <c r="AI56">
        <v>-132.16</v>
      </c>
      <c r="AJ56">
        <v>-2146</v>
      </c>
      <c r="AM56">
        <v>0</v>
      </c>
      <c r="AN56">
        <v>0</v>
      </c>
      <c r="AO56">
        <v>2043.8</v>
      </c>
      <c r="AP56">
        <v>0</v>
      </c>
      <c r="AQ56">
        <v>2.5</v>
      </c>
      <c r="AR56">
        <v>2.5</v>
      </c>
      <c r="AS56">
        <v>0</v>
      </c>
      <c r="AT56">
        <v>0.25</v>
      </c>
      <c r="AU56">
        <v>0.25</v>
      </c>
      <c r="AV56">
        <v>0.1</v>
      </c>
      <c r="AW56" t="s">
        <v>112</v>
      </c>
      <c r="AX56" t="s">
        <v>128</v>
      </c>
      <c r="AY56" t="s">
        <v>111</v>
      </c>
      <c r="AZ56">
        <v>455.81</v>
      </c>
      <c r="BA56">
        <v>455.81</v>
      </c>
      <c r="BB56">
        <v>1148</v>
      </c>
      <c r="BC56">
        <v>2.0438000000000001</v>
      </c>
      <c r="BD56">
        <v>0</v>
      </c>
      <c r="BE56">
        <v>0</v>
      </c>
      <c r="BH56" t="s">
        <v>520</v>
      </c>
      <c r="BI56">
        <v>100090000000</v>
      </c>
      <c r="BJ56">
        <v>10.218999999999999</v>
      </c>
      <c r="BK56">
        <v>0</v>
      </c>
      <c r="BL56">
        <v>2.044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-1810.087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f t="shared" si="0"/>
        <v>2146</v>
      </c>
      <c r="CT56">
        <f t="shared" si="1"/>
        <v>455.81</v>
      </c>
      <c r="CU56">
        <f t="shared" si="2"/>
        <v>12.263</v>
      </c>
      <c r="CV56">
        <f>VLOOKUP(PG_Reverse_Settled__1[[#This Row],[order_release_id]],PG_FORWARD_SETTLED__1[[order_id]:[Logistics]],110,0)</f>
        <v>71.98</v>
      </c>
      <c r="CW56">
        <f t="shared" si="3"/>
        <v>112.419</v>
      </c>
      <c r="CX56">
        <v>1605.9470000000001</v>
      </c>
      <c r="CY56">
        <f t="shared" si="4"/>
        <v>132.16</v>
      </c>
    </row>
    <row r="57" spans="1:103" x14ac:dyDescent="0.3">
      <c r="A57">
        <v>8679854503</v>
      </c>
      <c r="B57">
        <v>10679779905</v>
      </c>
      <c r="C57" t="s">
        <v>1461</v>
      </c>
      <c r="D57" s="1">
        <v>45927.615972222222</v>
      </c>
      <c r="E57" s="1">
        <v>45918.445138888892</v>
      </c>
      <c r="F57" s="2"/>
      <c r="G57" t="s">
        <v>409</v>
      </c>
      <c r="H57">
        <v>2419</v>
      </c>
      <c r="I57">
        <v>0</v>
      </c>
      <c r="J57">
        <v>2419</v>
      </c>
      <c r="K57">
        <v>3500</v>
      </c>
      <c r="L57">
        <v>875</v>
      </c>
      <c r="M57" t="s">
        <v>109</v>
      </c>
      <c r="N57">
        <v>12</v>
      </c>
      <c r="O57">
        <v>259.18</v>
      </c>
      <c r="P57">
        <v>0</v>
      </c>
      <c r="Q57">
        <v>0</v>
      </c>
      <c r="R57">
        <v>10.798999999999999</v>
      </c>
      <c r="S57">
        <v>2.16</v>
      </c>
      <c r="T57" t="s">
        <v>111</v>
      </c>
      <c r="U57">
        <v>513.79600000000005</v>
      </c>
      <c r="V57">
        <v>513.79600000000005</v>
      </c>
      <c r="W57">
        <v>526.755</v>
      </c>
      <c r="X57">
        <v>-132.16</v>
      </c>
      <c r="Y57">
        <v>112</v>
      </c>
      <c r="Z57">
        <v>0</v>
      </c>
      <c r="AA57">
        <v>20.16</v>
      </c>
      <c r="AB57">
        <v>1</v>
      </c>
      <c r="AC57" t="s">
        <v>110</v>
      </c>
      <c r="AD57">
        <v>2625</v>
      </c>
      <c r="AE57">
        <v>-2024.405</v>
      </c>
      <c r="AF57">
        <v>-2024.405</v>
      </c>
      <c r="AG57">
        <v>0</v>
      </c>
      <c r="AH57">
        <v>526.755</v>
      </c>
      <c r="AI57">
        <v>-132.16</v>
      </c>
      <c r="AJ57">
        <v>-2419</v>
      </c>
      <c r="AM57">
        <v>0</v>
      </c>
      <c r="AN57">
        <v>0</v>
      </c>
      <c r="AO57">
        <v>2159.8200000000002</v>
      </c>
      <c r="AP57">
        <v>12</v>
      </c>
      <c r="AQ57">
        <v>0</v>
      </c>
      <c r="AR57">
        <v>0</v>
      </c>
      <c r="AS57">
        <v>0.5</v>
      </c>
      <c r="AT57">
        <v>0</v>
      </c>
      <c r="AU57">
        <v>0</v>
      </c>
      <c r="AV57">
        <v>0.1</v>
      </c>
      <c r="AW57" t="s">
        <v>112</v>
      </c>
      <c r="AX57" t="s">
        <v>128</v>
      </c>
      <c r="AY57" t="s">
        <v>111</v>
      </c>
      <c r="AZ57">
        <v>513.79600000000005</v>
      </c>
      <c r="BA57">
        <v>513.79600000000005</v>
      </c>
      <c r="BB57">
        <v>875</v>
      </c>
      <c r="BC57">
        <v>2.1598199999999999</v>
      </c>
      <c r="BD57">
        <v>0</v>
      </c>
      <c r="BE57">
        <v>0</v>
      </c>
      <c r="BH57" t="s">
        <v>410</v>
      </c>
      <c r="BI57">
        <v>100083000000</v>
      </c>
      <c r="BJ57">
        <v>10.798999999999999</v>
      </c>
      <c r="BK57">
        <v>0</v>
      </c>
      <c r="BL57">
        <v>2.16</v>
      </c>
      <c r="BM57">
        <v>0</v>
      </c>
      <c r="BN57">
        <v>0</v>
      </c>
      <c r="BO57">
        <v>-2024.405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f t="shared" si="0"/>
        <v>2419</v>
      </c>
      <c r="CT57">
        <f t="shared" si="1"/>
        <v>513.79600000000005</v>
      </c>
      <c r="CU57">
        <f t="shared" si="2"/>
        <v>12.959</v>
      </c>
      <c r="CV57">
        <f>VLOOKUP(PG_Reverse_Settled__1[[#This Row],[order_release_id]],PG_FORWARD_SETTLED__1[[order_id]:[Logistics]],110,0)</f>
        <v>71.98</v>
      </c>
      <c r="CW57">
        <f t="shared" si="3"/>
        <v>269.97899999999998</v>
      </c>
      <c r="CX57">
        <v>1820.2649999999999</v>
      </c>
      <c r="CY57">
        <f t="shared" si="4"/>
        <v>132.16</v>
      </c>
    </row>
    <row r="58" spans="1:103" x14ac:dyDescent="0.3">
      <c r="A58">
        <v>8663883621</v>
      </c>
      <c r="B58">
        <v>10663807683</v>
      </c>
      <c r="C58" t="s">
        <v>1461</v>
      </c>
      <c r="D58" s="1">
        <v>45926.365972222222</v>
      </c>
      <c r="E58" s="1">
        <v>45912.803472222222</v>
      </c>
      <c r="F58" s="2">
        <v>44552</v>
      </c>
      <c r="G58" t="s">
        <v>830</v>
      </c>
      <c r="H58">
        <v>881</v>
      </c>
      <c r="I58">
        <v>881</v>
      </c>
      <c r="J58">
        <v>0</v>
      </c>
      <c r="K58">
        <v>3250</v>
      </c>
      <c r="L58">
        <v>2275</v>
      </c>
      <c r="M58" t="s">
        <v>120</v>
      </c>
      <c r="N58">
        <v>5</v>
      </c>
      <c r="O58">
        <v>0</v>
      </c>
      <c r="P58">
        <v>20.98</v>
      </c>
      <c r="Q58">
        <v>20.98</v>
      </c>
      <c r="R58">
        <v>4.1950000000000003</v>
      </c>
      <c r="S58">
        <v>0.83899999999999997</v>
      </c>
      <c r="T58" t="s">
        <v>111</v>
      </c>
      <c r="U58">
        <v>291.08199999999999</v>
      </c>
      <c r="V58">
        <v>291.08199999999999</v>
      </c>
      <c r="W58">
        <v>296.11599999999999</v>
      </c>
      <c r="X58">
        <v>-197.06</v>
      </c>
      <c r="Y58">
        <v>167</v>
      </c>
      <c r="Z58">
        <v>0</v>
      </c>
      <c r="AA58">
        <v>30.06</v>
      </c>
      <c r="AB58">
        <v>1</v>
      </c>
      <c r="AC58" t="s">
        <v>116</v>
      </c>
      <c r="AD58">
        <v>975</v>
      </c>
      <c r="AE58">
        <v>-781.94399999999996</v>
      </c>
      <c r="AF58">
        <v>-781.94399999999996</v>
      </c>
      <c r="AG58">
        <v>0</v>
      </c>
      <c r="AJ58">
        <v>0</v>
      </c>
      <c r="AK58">
        <v>296.11599999999999</v>
      </c>
      <c r="AL58">
        <v>-197.06</v>
      </c>
      <c r="AM58">
        <v>-881</v>
      </c>
      <c r="AN58">
        <v>0</v>
      </c>
      <c r="AO58">
        <v>839.04</v>
      </c>
      <c r="AP58">
        <v>0</v>
      </c>
      <c r="AQ58">
        <v>2.5</v>
      </c>
      <c r="AR58">
        <v>2.5</v>
      </c>
      <c r="AS58">
        <v>0</v>
      </c>
      <c r="AT58">
        <v>0.25</v>
      </c>
      <c r="AU58">
        <v>0.25</v>
      </c>
      <c r="AV58">
        <v>0.1</v>
      </c>
      <c r="AW58" t="s">
        <v>127</v>
      </c>
      <c r="AX58" t="s">
        <v>128</v>
      </c>
      <c r="AY58" t="s">
        <v>111</v>
      </c>
      <c r="AZ58">
        <v>0</v>
      </c>
      <c r="BA58">
        <v>0</v>
      </c>
      <c r="BD58">
        <v>291.08199999999999</v>
      </c>
      <c r="BE58">
        <v>291.08199999999999</v>
      </c>
      <c r="BF58">
        <v>2275</v>
      </c>
      <c r="BG58">
        <v>0.83904000000000001</v>
      </c>
      <c r="BH58" t="s">
        <v>831</v>
      </c>
      <c r="BI58">
        <v>100081000000</v>
      </c>
      <c r="BJ58">
        <v>0</v>
      </c>
      <c r="BK58">
        <v>4.1950000000000003</v>
      </c>
      <c r="BL58">
        <v>0</v>
      </c>
      <c r="BM58">
        <v>0.83899999999999997</v>
      </c>
      <c r="BN58">
        <v>-781.94399999999996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f t="shared" si="0"/>
        <v>881</v>
      </c>
      <c r="CT58">
        <f t="shared" si="1"/>
        <v>291.08199999999999</v>
      </c>
      <c r="CU58">
        <f t="shared" si="2"/>
        <v>5.0340000000000007</v>
      </c>
      <c r="CV58">
        <f>VLOOKUP(PG_Reverse_Settled__1[[#This Row],[order_release_id]],PG_FORWARD_SETTLED__1[[order_id]:[Logistics]],110,0)</f>
        <v>31.86</v>
      </c>
      <c r="CW58">
        <f t="shared" si="3"/>
        <v>46.155000000000001</v>
      </c>
      <c r="CX58">
        <v>553.024</v>
      </c>
      <c r="CY58">
        <f t="shared" si="4"/>
        <v>197.06</v>
      </c>
    </row>
    <row r="59" spans="1:103" x14ac:dyDescent="0.3">
      <c r="A59">
        <v>8710495331</v>
      </c>
      <c r="B59">
        <v>10710431779</v>
      </c>
      <c r="C59" t="s">
        <v>1461</v>
      </c>
      <c r="D59" s="1">
        <v>45933.573611111111</v>
      </c>
      <c r="E59" s="1">
        <v>45926.446527777778</v>
      </c>
      <c r="F59" s="2"/>
      <c r="G59" t="s">
        <v>557</v>
      </c>
      <c r="H59">
        <v>2150</v>
      </c>
      <c r="I59">
        <v>100.815</v>
      </c>
      <c r="J59">
        <v>2049.1750000000002</v>
      </c>
      <c r="K59">
        <v>4750</v>
      </c>
      <c r="L59">
        <v>2394</v>
      </c>
      <c r="M59" t="s">
        <v>109</v>
      </c>
      <c r="N59">
        <v>5</v>
      </c>
      <c r="O59">
        <v>102.38</v>
      </c>
      <c r="P59">
        <v>0</v>
      </c>
      <c r="Q59">
        <v>0</v>
      </c>
      <c r="R59">
        <v>10.238</v>
      </c>
      <c r="S59">
        <v>2.048</v>
      </c>
      <c r="T59" t="s">
        <v>111</v>
      </c>
      <c r="U59">
        <v>684.98699999999997</v>
      </c>
      <c r="V59">
        <v>684.98699999999997</v>
      </c>
      <c r="W59">
        <v>697.27300000000002</v>
      </c>
      <c r="X59">
        <v>-197.06</v>
      </c>
      <c r="Y59">
        <v>167</v>
      </c>
      <c r="Z59">
        <v>0</v>
      </c>
      <c r="AA59">
        <v>30.06</v>
      </c>
      <c r="AB59">
        <v>1</v>
      </c>
      <c r="AC59" t="s">
        <v>116</v>
      </c>
      <c r="AD59">
        <v>2356</v>
      </c>
      <c r="AE59">
        <v>-1649.777</v>
      </c>
      <c r="AF59">
        <v>-1649.777</v>
      </c>
      <c r="AG59">
        <v>0</v>
      </c>
      <c r="AH59">
        <v>664.577</v>
      </c>
      <c r="AI59">
        <v>-187.81942000000001</v>
      </c>
      <c r="AJ59">
        <v>-2049.1750000000002</v>
      </c>
      <c r="AK59">
        <v>32.695999999999998</v>
      </c>
      <c r="AL59">
        <v>-9.2405799999999996</v>
      </c>
      <c r="AM59">
        <v>-100.815</v>
      </c>
      <c r="AN59">
        <v>92</v>
      </c>
      <c r="AO59">
        <v>2047.62</v>
      </c>
      <c r="AP59">
        <v>5</v>
      </c>
      <c r="AQ59">
        <v>0</v>
      </c>
      <c r="AR59">
        <v>0</v>
      </c>
      <c r="AS59">
        <v>0.5</v>
      </c>
      <c r="AT59">
        <v>0</v>
      </c>
      <c r="AU59">
        <v>0</v>
      </c>
      <c r="AV59">
        <v>0.1</v>
      </c>
      <c r="AW59" t="s">
        <v>127</v>
      </c>
      <c r="AX59" t="s">
        <v>128</v>
      </c>
      <c r="AY59" t="s">
        <v>111</v>
      </c>
      <c r="AZ59">
        <v>652.86699999999996</v>
      </c>
      <c r="BA59">
        <v>652.86699999999996</v>
      </c>
      <c r="BB59">
        <v>2394</v>
      </c>
      <c r="BC59">
        <v>2.0476200000000002</v>
      </c>
      <c r="BD59">
        <v>32.119999999999997</v>
      </c>
      <c r="BE59">
        <v>32.119999999999997</v>
      </c>
      <c r="BF59">
        <v>2394</v>
      </c>
      <c r="BG59">
        <v>2.0476200000000002</v>
      </c>
      <c r="BH59" t="s">
        <v>558</v>
      </c>
      <c r="BI59">
        <v>100085000000</v>
      </c>
      <c r="BJ59">
        <v>9.7579999999999991</v>
      </c>
      <c r="BK59">
        <v>0.48</v>
      </c>
      <c r="BL59">
        <v>1.952</v>
      </c>
      <c r="BM59">
        <v>9.6000000000000002E-2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-1649.777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f t="shared" si="0"/>
        <v>2149.9900000000002</v>
      </c>
      <c r="CT59">
        <f t="shared" si="1"/>
        <v>684.98699999999997</v>
      </c>
      <c r="CU59">
        <f t="shared" si="2"/>
        <v>12.286</v>
      </c>
      <c r="CV59">
        <f>VLOOKUP(PG_Reverse_Settled__1[[#This Row],[order_release_id]],PG_FORWARD_SETTLED__1[[order_id]:[Logistics]],110,0)</f>
        <v>71.97999999999999</v>
      </c>
      <c r="CW59">
        <f t="shared" si="3"/>
        <v>112.61799999999999</v>
      </c>
      <c r="CX59">
        <v>1380.7370000000001</v>
      </c>
      <c r="CY59">
        <f t="shared" si="4"/>
        <v>197.06</v>
      </c>
    </row>
    <row r="60" spans="1:103" x14ac:dyDescent="0.3">
      <c r="A60">
        <v>8726350593</v>
      </c>
      <c r="B60">
        <v>10726302637</v>
      </c>
      <c r="C60" t="s">
        <v>1461</v>
      </c>
      <c r="D60" s="1">
        <v>45937.525000000001</v>
      </c>
      <c r="E60" s="1">
        <v>45933.480555555558</v>
      </c>
      <c r="F60" s="2">
        <v>44603</v>
      </c>
      <c r="G60" t="s">
        <v>610</v>
      </c>
      <c r="H60">
        <v>2338</v>
      </c>
      <c r="I60">
        <v>2338</v>
      </c>
      <c r="J60">
        <v>0</v>
      </c>
      <c r="K60">
        <v>3000</v>
      </c>
      <c r="L60">
        <v>456</v>
      </c>
      <c r="M60" t="s">
        <v>109</v>
      </c>
      <c r="N60">
        <v>5</v>
      </c>
      <c r="O60">
        <v>111.33</v>
      </c>
      <c r="P60">
        <v>0</v>
      </c>
      <c r="Q60">
        <v>0</v>
      </c>
      <c r="R60">
        <v>11.132999999999999</v>
      </c>
      <c r="S60">
        <v>2.2269999999999999</v>
      </c>
      <c r="T60" t="s">
        <v>111</v>
      </c>
      <c r="U60">
        <v>606.94500000000005</v>
      </c>
      <c r="V60">
        <v>606.94500000000005</v>
      </c>
      <c r="W60">
        <v>620.30499999999995</v>
      </c>
      <c r="X60">
        <v>-197.06</v>
      </c>
      <c r="Y60">
        <v>167</v>
      </c>
      <c r="Z60">
        <v>0</v>
      </c>
      <c r="AA60">
        <v>30.06</v>
      </c>
      <c r="AB60">
        <v>1</v>
      </c>
      <c r="AC60" t="s">
        <v>116</v>
      </c>
      <c r="AD60">
        <v>2544</v>
      </c>
      <c r="AE60">
        <v>-1914.7550000000001</v>
      </c>
      <c r="AF60">
        <v>-1914.7550000000001</v>
      </c>
      <c r="AG60">
        <v>0</v>
      </c>
      <c r="AJ60">
        <v>0</v>
      </c>
      <c r="AK60">
        <v>620.30499999999995</v>
      </c>
      <c r="AL60">
        <v>-197.06</v>
      </c>
      <c r="AM60">
        <v>-2338</v>
      </c>
      <c r="AN60">
        <v>0</v>
      </c>
      <c r="AO60">
        <v>2226.67</v>
      </c>
      <c r="AP60">
        <v>5</v>
      </c>
      <c r="AQ60">
        <v>0</v>
      </c>
      <c r="AR60">
        <v>0</v>
      </c>
      <c r="AS60">
        <v>0.5</v>
      </c>
      <c r="AT60">
        <v>0</v>
      </c>
      <c r="AU60">
        <v>0</v>
      </c>
      <c r="AV60">
        <v>0.1</v>
      </c>
      <c r="AW60" t="s">
        <v>121</v>
      </c>
      <c r="AX60" t="s">
        <v>128</v>
      </c>
      <c r="AY60" t="s">
        <v>111</v>
      </c>
      <c r="AZ60">
        <v>0</v>
      </c>
      <c r="BA60">
        <v>0</v>
      </c>
      <c r="BD60">
        <v>606.94500000000005</v>
      </c>
      <c r="BE60">
        <v>606.94500000000005</v>
      </c>
      <c r="BF60">
        <v>456</v>
      </c>
      <c r="BG60">
        <v>2.2266699999999999</v>
      </c>
      <c r="BH60" t="s">
        <v>611</v>
      </c>
      <c r="BI60">
        <v>100088000000</v>
      </c>
      <c r="BJ60">
        <v>0</v>
      </c>
      <c r="BK60">
        <v>11.132999999999999</v>
      </c>
      <c r="BL60">
        <v>0</v>
      </c>
      <c r="BM60">
        <v>2.2269999999999999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-1914.7550000000001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f t="shared" si="0"/>
        <v>2338</v>
      </c>
      <c r="CT60">
        <f t="shared" si="1"/>
        <v>606.94500000000005</v>
      </c>
      <c r="CU60">
        <f t="shared" si="2"/>
        <v>13.36</v>
      </c>
      <c r="CV60">
        <f>VLOOKUP(PG_Reverse_Settled__1[[#This Row],[order_release_id]],PG_FORWARD_SETTLED__1[[order_id]:[Logistics]],110,0)</f>
        <v>71.98</v>
      </c>
      <c r="CW60">
        <f t="shared" si="3"/>
        <v>122.46299999999999</v>
      </c>
      <c r="CX60">
        <v>1645.7149999999999</v>
      </c>
      <c r="CY60">
        <f t="shared" si="4"/>
        <v>197.06</v>
      </c>
    </row>
    <row r="61" spans="1:103" x14ac:dyDescent="0.3">
      <c r="A61">
        <v>8712381004</v>
      </c>
      <c r="B61">
        <v>10712318302</v>
      </c>
      <c r="C61" t="s">
        <v>1461</v>
      </c>
      <c r="D61" s="1">
        <v>45935.353472222225</v>
      </c>
      <c r="E61" s="1">
        <v>45927.456250000003</v>
      </c>
      <c r="F61" s="2"/>
      <c r="G61" t="s">
        <v>1021</v>
      </c>
      <c r="H61">
        <v>3502</v>
      </c>
      <c r="I61">
        <v>3502</v>
      </c>
      <c r="J61">
        <v>0</v>
      </c>
      <c r="K61">
        <v>3750</v>
      </c>
      <c r="L61">
        <v>42</v>
      </c>
      <c r="M61" t="s">
        <v>109</v>
      </c>
      <c r="N61">
        <v>18</v>
      </c>
      <c r="O61">
        <v>534.20000000000005</v>
      </c>
      <c r="P61">
        <v>0</v>
      </c>
      <c r="Q61">
        <v>0</v>
      </c>
      <c r="R61">
        <v>14.839</v>
      </c>
      <c r="S61">
        <v>2.968</v>
      </c>
      <c r="T61" t="s">
        <v>111</v>
      </c>
      <c r="U61">
        <v>743.82500000000005</v>
      </c>
      <c r="V61">
        <v>743.82500000000005</v>
      </c>
      <c r="W61">
        <v>761.63199999999995</v>
      </c>
      <c r="X61">
        <v>-197.06</v>
      </c>
      <c r="Y61">
        <v>167</v>
      </c>
      <c r="Z61">
        <v>0</v>
      </c>
      <c r="AA61">
        <v>30.06</v>
      </c>
      <c r="AB61">
        <v>1</v>
      </c>
      <c r="AC61" t="s">
        <v>116</v>
      </c>
      <c r="AD61">
        <v>3708</v>
      </c>
      <c r="AE61">
        <v>-2937.4279999999999</v>
      </c>
      <c r="AF61">
        <v>-2937.4279999999999</v>
      </c>
      <c r="AG61">
        <v>0</v>
      </c>
      <c r="AJ61">
        <v>0</v>
      </c>
      <c r="AK61">
        <v>761.63199999999995</v>
      </c>
      <c r="AL61">
        <v>-197.06</v>
      </c>
      <c r="AM61">
        <v>-3502</v>
      </c>
      <c r="AN61">
        <v>0</v>
      </c>
      <c r="AO61">
        <v>2967.8</v>
      </c>
      <c r="AP61">
        <v>18</v>
      </c>
      <c r="AQ61">
        <v>0</v>
      </c>
      <c r="AR61">
        <v>0</v>
      </c>
      <c r="AS61">
        <v>0.5</v>
      </c>
      <c r="AT61">
        <v>0</v>
      </c>
      <c r="AU61">
        <v>0</v>
      </c>
      <c r="AV61">
        <v>0.1</v>
      </c>
      <c r="AW61" t="s">
        <v>112</v>
      </c>
      <c r="AX61" t="s">
        <v>128</v>
      </c>
      <c r="AY61" t="s">
        <v>111</v>
      </c>
      <c r="AZ61">
        <v>0</v>
      </c>
      <c r="BA61">
        <v>0</v>
      </c>
      <c r="BD61">
        <v>743.82500000000005</v>
      </c>
      <c r="BE61">
        <v>743.82500000000005</v>
      </c>
      <c r="BF61">
        <v>42</v>
      </c>
      <c r="BG61">
        <v>2.9678</v>
      </c>
      <c r="BH61" t="s">
        <v>1022</v>
      </c>
      <c r="BI61">
        <v>100086000000</v>
      </c>
      <c r="BJ61">
        <v>0</v>
      </c>
      <c r="BK61">
        <v>14.839</v>
      </c>
      <c r="BL61">
        <v>0</v>
      </c>
      <c r="BM61">
        <v>2.968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-2937.4279999999999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f t="shared" si="0"/>
        <v>3502</v>
      </c>
      <c r="CT61">
        <f t="shared" si="1"/>
        <v>743.82500000000005</v>
      </c>
      <c r="CU61">
        <f t="shared" si="2"/>
        <v>17.807000000000002</v>
      </c>
      <c r="CV61">
        <f>VLOOKUP(PG_Reverse_Settled__1[[#This Row],[order_release_id]],PG_FORWARD_SETTLED__1[[order_id]:[Logistics]],110,0)</f>
        <v>71.98</v>
      </c>
      <c r="CW61">
        <f t="shared" si="3"/>
        <v>549.0390000000001</v>
      </c>
      <c r="CX61">
        <v>2668.3880000000004</v>
      </c>
      <c r="CY61">
        <f t="shared" si="4"/>
        <v>197.06</v>
      </c>
    </row>
    <row r="62" spans="1:103" x14ac:dyDescent="0.3">
      <c r="A62">
        <v>8737652531</v>
      </c>
      <c r="B62">
        <v>10737629629</v>
      </c>
      <c r="C62" t="s">
        <v>1461</v>
      </c>
      <c r="D62" s="1">
        <v>45940.569444444445</v>
      </c>
      <c r="E62" s="1">
        <v>45936.454861111109</v>
      </c>
      <c r="F62" s="2">
        <v>44618</v>
      </c>
      <c r="G62" t="s">
        <v>704</v>
      </c>
      <c r="H62">
        <v>2759</v>
      </c>
      <c r="I62">
        <v>0</v>
      </c>
      <c r="J62">
        <v>2758.99</v>
      </c>
      <c r="K62">
        <v>3500</v>
      </c>
      <c r="L62">
        <v>535</v>
      </c>
      <c r="M62" t="s">
        <v>120</v>
      </c>
      <c r="N62">
        <v>18</v>
      </c>
      <c r="O62">
        <v>0</v>
      </c>
      <c r="P62">
        <v>210.43</v>
      </c>
      <c r="Q62">
        <v>210.43</v>
      </c>
      <c r="R62">
        <v>11.691000000000001</v>
      </c>
      <c r="S62">
        <v>2.3380000000000001</v>
      </c>
      <c r="T62" t="s">
        <v>111</v>
      </c>
      <c r="U62">
        <v>586.00900000000001</v>
      </c>
      <c r="V62">
        <v>586.00900000000001</v>
      </c>
      <c r="W62">
        <v>600.03800000000001</v>
      </c>
      <c r="X62">
        <v>-107.38</v>
      </c>
      <c r="Y62">
        <v>91</v>
      </c>
      <c r="Z62">
        <v>0</v>
      </c>
      <c r="AA62">
        <v>16.38</v>
      </c>
      <c r="AB62">
        <v>1</v>
      </c>
      <c r="AC62" t="s">
        <v>131</v>
      </c>
      <c r="AD62">
        <v>2965</v>
      </c>
      <c r="AE62">
        <v>-2266.3319999999999</v>
      </c>
      <c r="AF62">
        <v>-2266.3319999999999</v>
      </c>
      <c r="AG62">
        <v>0</v>
      </c>
      <c r="AH62">
        <v>600.03800000000001</v>
      </c>
      <c r="AI62">
        <v>-107.38</v>
      </c>
      <c r="AJ62">
        <v>-2758.99</v>
      </c>
      <c r="AM62">
        <v>0</v>
      </c>
      <c r="AN62">
        <v>0</v>
      </c>
      <c r="AO62">
        <v>2338.14</v>
      </c>
      <c r="AP62">
        <v>0</v>
      </c>
      <c r="AQ62">
        <v>9</v>
      </c>
      <c r="AR62">
        <v>9</v>
      </c>
      <c r="AS62">
        <v>0</v>
      </c>
      <c r="AT62">
        <v>0.25</v>
      </c>
      <c r="AU62">
        <v>0.25</v>
      </c>
      <c r="AV62">
        <v>0.1</v>
      </c>
      <c r="AW62" t="s">
        <v>112</v>
      </c>
      <c r="AX62" t="s">
        <v>128</v>
      </c>
      <c r="AY62" t="s">
        <v>111</v>
      </c>
      <c r="AZ62">
        <v>586.00900000000001</v>
      </c>
      <c r="BA62">
        <v>586.00900000000001</v>
      </c>
      <c r="BB62">
        <v>535</v>
      </c>
      <c r="BC62">
        <v>2.3381400000000001</v>
      </c>
      <c r="BD62">
        <v>0</v>
      </c>
      <c r="BE62">
        <v>0</v>
      </c>
      <c r="BH62" t="s">
        <v>492</v>
      </c>
      <c r="BI62">
        <v>100089000000</v>
      </c>
      <c r="BJ62">
        <v>11.691000000000001</v>
      </c>
      <c r="BK62">
        <v>0</v>
      </c>
      <c r="BL62">
        <v>2.3380000000000001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-2266.3319999999999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f t="shared" si="0"/>
        <v>2758.99</v>
      </c>
      <c r="CT62">
        <f t="shared" si="1"/>
        <v>586.00900000000001</v>
      </c>
      <c r="CU62">
        <f t="shared" si="2"/>
        <v>14.029</v>
      </c>
      <c r="CV62">
        <f>VLOOKUP(PG_Reverse_Settled__1[[#This Row],[order_release_id]],PG_FORWARD_SETTLED__1[[order_id]:[Logistics]],110,0)</f>
        <v>71.98</v>
      </c>
      <c r="CW62">
        <f t="shared" si="3"/>
        <v>432.55099999999999</v>
      </c>
      <c r="CX62">
        <v>2086.9719999999998</v>
      </c>
      <c r="CY62">
        <f t="shared" si="4"/>
        <v>107.38</v>
      </c>
    </row>
    <row r="63" spans="1:103" x14ac:dyDescent="0.3">
      <c r="A63">
        <v>8740143662</v>
      </c>
      <c r="B63">
        <v>10740134122</v>
      </c>
      <c r="C63" t="s">
        <v>1461</v>
      </c>
      <c r="D63" s="1">
        <v>45945.361111111109</v>
      </c>
      <c r="E63" s="1">
        <v>45937.538194444445</v>
      </c>
      <c r="F63" s="2">
        <v>44618</v>
      </c>
      <c r="G63" t="s">
        <v>352</v>
      </c>
      <c r="H63">
        <v>391</v>
      </c>
      <c r="I63">
        <v>391</v>
      </c>
      <c r="J63">
        <v>0</v>
      </c>
      <c r="K63">
        <v>2750</v>
      </c>
      <c r="L63">
        <v>2300</v>
      </c>
      <c r="M63" t="s">
        <v>109</v>
      </c>
      <c r="N63">
        <v>5</v>
      </c>
      <c r="O63">
        <v>18.62</v>
      </c>
      <c r="P63">
        <v>0</v>
      </c>
      <c r="Q63">
        <v>0</v>
      </c>
      <c r="R63">
        <v>1.8620000000000001</v>
      </c>
      <c r="S63">
        <v>0.372</v>
      </c>
      <c r="T63" t="s">
        <v>111</v>
      </c>
      <c r="U63">
        <v>9.2279999999999998</v>
      </c>
      <c r="V63">
        <v>9.2279999999999998</v>
      </c>
      <c r="W63">
        <v>11.462</v>
      </c>
      <c r="X63">
        <v>-197.06</v>
      </c>
      <c r="Y63">
        <v>167</v>
      </c>
      <c r="Z63">
        <v>0</v>
      </c>
      <c r="AA63">
        <v>30.06</v>
      </c>
      <c r="AB63">
        <v>1</v>
      </c>
      <c r="AC63" t="s">
        <v>116</v>
      </c>
      <c r="AD63">
        <v>450</v>
      </c>
      <c r="AE63">
        <v>-576.59799999999996</v>
      </c>
      <c r="AF63">
        <v>-576.59799999999996</v>
      </c>
      <c r="AG63">
        <v>0</v>
      </c>
      <c r="AJ63">
        <v>0</v>
      </c>
      <c r="AK63">
        <v>11.462</v>
      </c>
      <c r="AL63">
        <v>-197.06</v>
      </c>
      <c r="AM63">
        <v>-391</v>
      </c>
      <c r="AN63">
        <v>0</v>
      </c>
      <c r="AO63">
        <v>372.38</v>
      </c>
      <c r="AP63">
        <v>5</v>
      </c>
      <c r="AQ63">
        <v>0</v>
      </c>
      <c r="AR63">
        <v>0</v>
      </c>
      <c r="AS63">
        <v>0.5</v>
      </c>
      <c r="AT63">
        <v>0</v>
      </c>
      <c r="AU63">
        <v>0</v>
      </c>
      <c r="AV63">
        <v>0.1</v>
      </c>
      <c r="AW63" t="s">
        <v>127</v>
      </c>
      <c r="AX63" t="s">
        <v>128</v>
      </c>
      <c r="AY63" t="s">
        <v>111</v>
      </c>
      <c r="AZ63">
        <v>0</v>
      </c>
      <c r="BA63">
        <v>0</v>
      </c>
      <c r="BD63">
        <v>9.2279999999999998</v>
      </c>
      <c r="BE63">
        <v>9.2279999999999998</v>
      </c>
      <c r="BF63">
        <v>2300</v>
      </c>
      <c r="BG63">
        <v>0.37237999999999999</v>
      </c>
      <c r="BH63" t="s">
        <v>353</v>
      </c>
      <c r="BI63">
        <v>100091000000</v>
      </c>
      <c r="BJ63">
        <v>0</v>
      </c>
      <c r="BK63">
        <v>1.8620000000000001</v>
      </c>
      <c r="BL63">
        <v>0</v>
      </c>
      <c r="BM63">
        <v>0.372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-576.59799999999996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f t="shared" si="0"/>
        <v>391</v>
      </c>
      <c r="CT63">
        <f t="shared" si="1"/>
        <v>9.2279999999999998</v>
      </c>
      <c r="CU63">
        <f t="shared" si="2"/>
        <v>2.234</v>
      </c>
      <c r="CV63">
        <f>VLOOKUP(PG_Reverse_Settled__1[[#This Row],[order_release_id]],PG_FORWARD_SETTLED__1[[order_id]:[Logistics]],110,0)</f>
        <v>31.86</v>
      </c>
      <c r="CW63">
        <f t="shared" si="3"/>
        <v>20.481999999999999</v>
      </c>
      <c r="CX63">
        <v>347.678</v>
      </c>
      <c r="CY63">
        <f t="shared" si="4"/>
        <v>197.06</v>
      </c>
    </row>
    <row r="64" spans="1:103" x14ac:dyDescent="0.3">
      <c r="A64">
        <v>8746355381</v>
      </c>
      <c r="B64">
        <v>10746372023</v>
      </c>
      <c r="C64" t="s">
        <v>1461</v>
      </c>
      <c r="D64" s="1">
        <v>45954.193749999999</v>
      </c>
      <c r="E64" s="1">
        <v>45940.808333333334</v>
      </c>
      <c r="F64" s="2">
        <v>44629</v>
      </c>
      <c r="G64" t="s">
        <v>373</v>
      </c>
      <c r="H64">
        <v>2244</v>
      </c>
      <c r="I64">
        <v>2244</v>
      </c>
      <c r="J64">
        <v>0</v>
      </c>
      <c r="K64">
        <v>3250</v>
      </c>
      <c r="L64">
        <v>800</v>
      </c>
      <c r="M64" t="s">
        <v>109</v>
      </c>
      <c r="N64">
        <v>5</v>
      </c>
      <c r="O64">
        <v>106.86</v>
      </c>
      <c r="P64">
        <v>0</v>
      </c>
      <c r="Q64">
        <v>0</v>
      </c>
      <c r="R64">
        <v>10.686</v>
      </c>
      <c r="S64">
        <v>2.137</v>
      </c>
      <c r="T64" t="s">
        <v>111</v>
      </c>
      <c r="U64">
        <v>582.54200000000003</v>
      </c>
      <c r="V64">
        <v>582.54200000000003</v>
      </c>
      <c r="W64">
        <v>595.36500000000001</v>
      </c>
      <c r="X64">
        <v>-197.06</v>
      </c>
      <c r="Y64">
        <v>167</v>
      </c>
      <c r="Z64">
        <v>0</v>
      </c>
      <c r="AA64">
        <v>30.06</v>
      </c>
      <c r="AB64">
        <v>1</v>
      </c>
      <c r="AC64" t="s">
        <v>116</v>
      </c>
      <c r="AD64">
        <v>2450</v>
      </c>
      <c r="AE64">
        <v>-1845.6949999999999</v>
      </c>
      <c r="AF64">
        <v>-1845.6949999999999</v>
      </c>
      <c r="AG64">
        <v>0</v>
      </c>
      <c r="AJ64">
        <v>0</v>
      </c>
      <c r="AK64">
        <v>595.36500000000001</v>
      </c>
      <c r="AL64">
        <v>-197.06</v>
      </c>
      <c r="AM64">
        <v>-2244</v>
      </c>
      <c r="AN64">
        <v>0</v>
      </c>
      <c r="AO64">
        <v>2137.14</v>
      </c>
      <c r="AP64">
        <v>5</v>
      </c>
      <c r="AQ64">
        <v>0</v>
      </c>
      <c r="AR64">
        <v>0</v>
      </c>
      <c r="AS64">
        <v>0.5</v>
      </c>
      <c r="AT64">
        <v>0</v>
      </c>
      <c r="AU64">
        <v>0</v>
      </c>
      <c r="AV64">
        <v>0.1</v>
      </c>
      <c r="AW64" t="s">
        <v>121</v>
      </c>
      <c r="AX64" t="s">
        <v>113</v>
      </c>
      <c r="AY64" t="s">
        <v>111</v>
      </c>
      <c r="AZ64">
        <v>0</v>
      </c>
      <c r="BA64">
        <v>0</v>
      </c>
      <c r="BD64">
        <v>582.54200000000003</v>
      </c>
      <c r="BE64">
        <v>582.54200000000003</v>
      </c>
      <c r="BF64">
        <v>800</v>
      </c>
      <c r="BG64">
        <v>2.13714</v>
      </c>
      <c r="BH64" t="s">
        <v>374</v>
      </c>
      <c r="BI64">
        <v>100093000000</v>
      </c>
      <c r="BJ64">
        <v>0</v>
      </c>
      <c r="BK64">
        <v>10.686</v>
      </c>
      <c r="BL64">
        <v>0</v>
      </c>
      <c r="BM64">
        <v>2.137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-1845.6949999999999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f t="shared" si="0"/>
        <v>2244</v>
      </c>
      <c r="CT64">
        <f t="shared" si="1"/>
        <v>582.54200000000003</v>
      </c>
      <c r="CU64">
        <f t="shared" si="2"/>
        <v>12.823</v>
      </c>
      <c r="CV64">
        <f>VLOOKUP(PG_Reverse_Settled__1[[#This Row],[order_release_id]],PG_FORWARD_SETTLED__1[[order_id]:[Logistics]],110,0)</f>
        <v>71.98</v>
      </c>
      <c r="CW64">
        <f t="shared" si="3"/>
        <v>117.54599999999999</v>
      </c>
      <c r="CX64">
        <v>1576.655</v>
      </c>
      <c r="CY64">
        <f t="shared" si="4"/>
        <v>197.06</v>
      </c>
    </row>
    <row r="65" spans="1:103" x14ac:dyDescent="0.3">
      <c r="A65">
        <v>8737583490</v>
      </c>
      <c r="B65">
        <v>10737560594</v>
      </c>
      <c r="C65" t="s">
        <v>1461</v>
      </c>
      <c r="D65" s="1">
        <v>45951.354166666664</v>
      </c>
      <c r="E65" s="1">
        <v>45936.454861111109</v>
      </c>
      <c r="F65" s="2">
        <v>44616</v>
      </c>
      <c r="G65" t="s">
        <v>170</v>
      </c>
      <c r="H65">
        <v>1644</v>
      </c>
      <c r="I65">
        <v>0</v>
      </c>
      <c r="J65">
        <v>1644</v>
      </c>
      <c r="K65">
        <v>3850</v>
      </c>
      <c r="L65">
        <v>2035</v>
      </c>
      <c r="M65" t="s">
        <v>109</v>
      </c>
      <c r="N65">
        <v>5</v>
      </c>
      <c r="O65">
        <v>78.290000000000006</v>
      </c>
      <c r="P65">
        <v>0</v>
      </c>
      <c r="Q65">
        <v>0</v>
      </c>
      <c r="R65">
        <v>7.8289999999999997</v>
      </c>
      <c r="S65">
        <v>1.5660000000000001</v>
      </c>
      <c r="T65" t="s">
        <v>111</v>
      </c>
      <c r="U65">
        <v>543.178</v>
      </c>
      <c r="V65">
        <v>543.178</v>
      </c>
      <c r="W65">
        <v>552.57299999999998</v>
      </c>
      <c r="X65">
        <v>-197.06</v>
      </c>
      <c r="Y65">
        <v>167</v>
      </c>
      <c r="Z65">
        <v>0</v>
      </c>
      <c r="AA65">
        <v>30.06</v>
      </c>
      <c r="AB65">
        <v>1</v>
      </c>
      <c r="AC65" t="s">
        <v>116</v>
      </c>
      <c r="AD65">
        <v>1815</v>
      </c>
      <c r="AE65">
        <v>-1288.4870000000001</v>
      </c>
      <c r="AF65">
        <v>-1288.4870000000001</v>
      </c>
      <c r="AG65">
        <v>0</v>
      </c>
      <c r="AH65">
        <v>552.57299999999998</v>
      </c>
      <c r="AI65">
        <v>-197.06</v>
      </c>
      <c r="AJ65">
        <v>-1644</v>
      </c>
      <c r="AM65">
        <v>0</v>
      </c>
      <c r="AN65">
        <v>0</v>
      </c>
      <c r="AO65">
        <v>1565.71</v>
      </c>
      <c r="AP65">
        <v>5</v>
      </c>
      <c r="AQ65">
        <v>0</v>
      </c>
      <c r="AR65">
        <v>0</v>
      </c>
      <c r="AS65">
        <v>0.5</v>
      </c>
      <c r="AT65">
        <v>0</v>
      </c>
      <c r="AU65">
        <v>0</v>
      </c>
      <c r="AV65">
        <v>0.1</v>
      </c>
      <c r="AW65" t="s">
        <v>127</v>
      </c>
      <c r="AX65" t="s">
        <v>128</v>
      </c>
      <c r="AY65" t="s">
        <v>111</v>
      </c>
      <c r="AZ65">
        <v>543.178</v>
      </c>
      <c r="BA65">
        <v>543.178</v>
      </c>
      <c r="BB65">
        <v>2035</v>
      </c>
      <c r="BC65">
        <v>1.5657099999999999</v>
      </c>
      <c r="BD65">
        <v>0</v>
      </c>
      <c r="BE65">
        <v>0</v>
      </c>
      <c r="BH65" t="s">
        <v>171</v>
      </c>
      <c r="BI65">
        <v>100090000000</v>
      </c>
      <c r="BJ65">
        <v>7.8289999999999997</v>
      </c>
      <c r="BK65">
        <v>0</v>
      </c>
      <c r="BL65">
        <v>1.5660000000000001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-1288.4870000000001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f t="shared" si="0"/>
        <v>1644</v>
      </c>
      <c r="CT65">
        <f t="shared" si="1"/>
        <v>543.178</v>
      </c>
      <c r="CU65">
        <f t="shared" si="2"/>
        <v>9.3949999999999996</v>
      </c>
      <c r="CV65">
        <f>VLOOKUP(PG_Reverse_Settled__1[[#This Row],[order_release_id]],PG_FORWARD_SETTLED__1[[order_id]:[Logistics]],110,0)</f>
        <v>53.1</v>
      </c>
      <c r="CW65">
        <f t="shared" si="3"/>
        <v>86.119</v>
      </c>
      <c r="CX65">
        <v>1038.3270000000002</v>
      </c>
      <c r="CY65">
        <f t="shared" si="4"/>
        <v>197.06</v>
      </c>
    </row>
    <row r="66" spans="1:103" x14ac:dyDescent="0.3">
      <c r="A66">
        <v>8752655575</v>
      </c>
      <c r="B66">
        <v>10752698643</v>
      </c>
      <c r="C66" t="s">
        <v>1461</v>
      </c>
      <c r="D66" s="1">
        <v>45946.573611111111</v>
      </c>
      <c r="E66" s="1">
        <v>45943.449305555558</v>
      </c>
      <c r="F66" s="2"/>
      <c r="G66" t="s">
        <v>515</v>
      </c>
      <c r="H66">
        <v>3629</v>
      </c>
      <c r="I66">
        <v>0</v>
      </c>
      <c r="J66">
        <v>3629</v>
      </c>
      <c r="K66">
        <v>4500</v>
      </c>
      <c r="L66">
        <v>665</v>
      </c>
      <c r="M66" t="s">
        <v>109</v>
      </c>
      <c r="N66">
        <v>18</v>
      </c>
      <c r="O66">
        <v>553.58000000000004</v>
      </c>
      <c r="P66">
        <v>0</v>
      </c>
      <c r="Q66">
        <v>0</v>
      </c>
      <c r="R66">
        <v>15.377000000000001</v>
      </c>
      <c r="S66">
        <v>3.0750000000000002</v>
      </c>
      <c r="T66" t="s">
        <v>111</v>
      </c>
      <c r="U66">
        <v>1156.1990000000001</v>
      </c>
      <c r="V66">
        <v>1156.1990000000001</v>
      </c>
      <c r="W66">
        <v>1174.6510000000001</v>
      </c>
      <c r="X66">
        <v>-132.16</v>
      </c>
      <c r="Y66">
        <v>112</v>
      </c>
      <c r="Z66">
        <v>0</v>
      </c>
      <c r="AA66">
        <v>20.16</v>
      </c>
      <c r="AB66">
        <v>1</v>
      </c>
      <c r="AC66" t="s">
        <v>110</v>
      </c>
      <c r="AD66">
        <v>3835</v>
      </c>
      <c r="AE66">
        <v>-2586.509</v>
      </c>
      <c r="AF66">
        <v>-2586.509</v>
      </c>
      <c r="AG66">
        <v>0</v>
      </c>
      <c r="AH66">
        <v>1174.6510000000001</v>
      </c>
      <c r="AI66">
        <v>-132.16</v>
      </c>
      <c r="AJ66">
        <v>-3629</v>
      </c>
      <c r="AM66">
        <v>0</v>
      </c>
      <c r="AN66">
        <v>0</v>
      </c>
      <c r="AO66">
        <v>3075.42</v>
      </c>
      <c r="AP66">
        <v>18</v>
      </c>
      <c r="AQ66">
        <v>0</v>
      </c>
      <c r="AR66">
        <v>0</v>
      </c>
      <c r="AS66">
        <v>0.5</v>
      </c>
      <c r="AT66">
        <v>0</v>
      </c>
      <c r="AU66">
        <v>0</v>
      </c>
      <c r="AV66">
        <v>0.1</v>
      </c>
      <c r="AW66" t="s">
        <v>127</v>
      </c>
      <c r="AX66" t="s">
        <v>128</v>
      </c>
      <c r="AY66" t="s">
        <v>111</v>
      </c>
      <c r="AZ66">
        <v>1156.1990000000001</v>
      </c>
      <c r="BA66">
        <v>1156.1990000000001</v>
      </c>
      <c r="BB66">
        <v>665</v>
      </c>
      <c r="BC66">
        <v>3.0754199999999998</v>
      </c>
      <c r="BD66">
        <v>0</v>
      </c>
      <c r="BE66">
        <v>0</v>
      </c>
      <c r="BH66" t="s">
        <v>516</v>
      </c>
      <c r="BI66">
        <v>100091000000</v>
      </c>
      <c r="BJ66">
        <v>15.377000000000001</v>
      </c>
      <c r="BK66">
        <v>0</v>
      </c>
      <c r="BL66">
        <v>3.0750000000000002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-2586.509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f t="shared" ref="CS66:CS129" si="5">IFERROR(I66,0)+IFERROR(J66,0)</f>
        <v>3629</v>
      </c>
      <c r="CT66">
        <f t="shared" ref="CT66:CT129" si="6">ABS(IFERROR(V66,0))</f>
        <v>1156.1990000000001</v>
      </c>
      <c r="CU66">
        <f t="shared" ref="CU66:CU129" si="7">ABS(IFERROR(R66,0)+IFERROR(S66,0))</f>
        <v>18.452000000000002</v>
      </c>
      <c r="CV66">
        <f>VLOOKUP(PG_Reverse_Settled__1[[#This Row],[order_release_id]],PG_FORWARD_SETTLED__1[[order_id]:[Logistics]],110,0)</f>
        <v>71.98</v>
      </c>
      <c r="CW66">
        <f t="shared" ref="CW66:CW129" si="8">IFERROR(O66,0)+IFERROR(P66,0)+IFERROR(Q66,0)+IFERROR(R66,0)</f>
        <v>568.95699999999999</v>
      </c>
      <c r="CX66">
        <v>2382.3689999999997</v>
      </c>
      <c r="CY66">
        <f t="shared" ref="CY66:CY129" si="9">ABS(IFERROR(X66,0))</f>
        <v>132.16</v>
      </c>
    </row>
    <row r="67" spans="1:103" x14ac:dyDescent="0.3">
      <c r="A67">
        <v>8739996073</v>
      </c>
      <c r="B67">
        <v>10739985684</v>
      </c>
      <c r="C67" t="s">
        <v>1461</v>
      </c>
      <c r="D67" s="1">
        <v>45947.438194444447</v>
      </c>
      <c r="E67" s="1">
        <v>45937.468055555553</v>
      </c>
      <c r="F67" s="2"/>
      <c r="G67" t="s">
        <v>550</v>
      </c>
      <c r="H67">
        <v>3143</v>
      </c>
      <c r="I67">
        <v>0</v>
      </c>
      <c r="J67">
        <v>3143</v>
      </c>
      <c r="K67">
        <v>4000</v>
      </c>
      <c r="L67">
        <v>651</v>
      </c>
      <c r="M67" t="s">
        <v>109</v>
      </c>
      <c r="N67">
        <v>18</v>
      </c>
      <c r="O67">
        <v>479.44</v>
      </c>
      <c r="P67">
        <v>0</v>
      </c>
      <c r="Q67">
        <v>0</v>
      </c>
      <c r="R67">
        <v>13.318</v>
      </c>
      <c r="S67">
        <v>2.6640000000000001</v>
      </c>
      <c r="T67" t="s">
        <v>111</v>
      </c>
      <c r="U67">
        <v>667.57299999999998</v>
      </c>
      <c r="V67">
        <v>667.57299999999998</v>
      </c>
      <c r="W67">
        <v>683.55499999999995</v>
      </c>
      <c r="X67">
        <v>-132.16</v>
      </c>
      <c r="Y67">
        <v>112</v>
      </c>
      <c r="Z67">
        <v>0</v>
      </c>
      <c r="AA67">
        <v>20.16</v>
      </c>
      <c r="AB67">
        <v>1</v>
      </c>
      <c r="AC67" t="s">
        <v>110</v>
      </c>
      <c r="AD67">
        <v>3349</v>
      </c>
      <c r="AE67">
        <v>-2591.605</v>
      </c>
      <c r="AF67">
        <v>-2591.605</v>
      </c>
      <c r="AG67">
        <v>0</v>
      </c>
      <c r="AH67">
        <v>683.55499999999995</v>
      </c>
      <c r="AI67">
        <v>-132.16</v>
      </c>
      <c r="AJ67">
        <v>-3143</v>
      </c>
      <c r="AM67">
        <v>0</v>
      </c>
      <c r="AN67">
        <v>0</v>
      </c>
      <c r="AO67">
        <v>2663.56</v>
      </c>
      <c r="AP67">
        <v>18</v>
      </c>
      <c r="AQ67">
        <v>0</v>
      </c>
      <c r="AR67">
        <v>0</v>
      </c>
      <c r="AS67">
        <v>0.5</v>
      </c>
      <c r="AT67">
        <v>0</v>
      </c>
      <c r="AU67">
        <v>0</v>
      </c>
      <c r="AV67">
        <v>0.1</v>
      </c>
      <c r="AW67" t="s">
        <v>112</v>
      </c>
      <c r="AX67" t="s">
        <v>128</v>
      </c>
      <c r="AY67" t="s">
        <v>111</v>
      </c>
      <c r="AZ67">
        <v>667.57299999999998</v>
      </c>
      <c r="BA67">
        <v>667.57299999999998</v>
      </c>
      <c r="BB67">
        <v>651</v>
      </c>
      <c r="BC67">
        <v>2.6635599999999999</v>
      </c>
      <c r="BD67">
        <v>0</v>
      </c>
      <c r="BE67">
        <v>0</v>
      </c>
      <c r="BH67" t="s">
        <v>551</v>
      </c>
      <c r="BI67">
        <v>100092000000</v>
      </c>
      <c r="BJ67">
        <v>13.318</v>
      </c>
      <c r="BK67">
        <v>0</v>
      </c>
      <c r="BL67">
        <v>2.6640000000000001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-2591.605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f t="shared" si="5"/>
        <v>3143</v>
      </c>
      <c r="CT67">
        <f t="shared" si="6"/>
        <v>667.57299999999998</v>
      </c>
      <c r="CU67">
        <f t="shared" si="7"/>
        <v>15.981999999999999</v>
      </c>
      <c r="CV67">
        <f>VLOOKUP(PG_Reverse_Settled__1[[#This Row],[order_release_id]],PG_FORWARD_SETTLED__1[[order_id]:[Logistics]],110,0)</f>
        <v>71.98</v>
      </c>
      <c r="CW67">
        <f t="shared" si="8"/>
        <v>492.75799999999998</v>
      </c>
      <c r="CX67">
        <v>2387.4650000000001</v>
      </c>
      <c r="CY67">
        <f t="shared" si="9"/>
        <v>132.16</v>
      </c>
    </row>
    <row r="68" spans="1:103" x14ac:dyDescent="0.3">
      <c r="A68">
        <v>8673241096</v>
      </c>
      <c r="B68">
        <v>10673165555</v>
      </c>
      <c r="C68" t="s">
        <v>1461</v>
      </c>
      <c r="D68" s="1">
        <v>45925.702777777777</v>
      </c>
      <c r="E68" s="1">
        <v>45916.459722222222</v>
      </c>
      <c r="F68" s="2">
        <v>44557</v>
      </c>
      <c r="G68" t="s">
        <v>257</v>
      </c>
      <c r="H68">
        <v>3169</v>
      </c>
      <c r="I68">
        <v>0</v>
      </c>
      <c r="J68">
        <v>3169</v>
      </c>
      <c r="K68">
        <v>4500</v>
      </c>
      <c r="L68">
        <v>1125</v>
      </c>
      <c r="M68" t="s">
        <v>120</v>
      </c>
      <c r="N68">
        <v>12</v>
      </c>
      <c r="O68">
        <v>0</v>
      </c>
      <c r="P68">
        <v>169.77</v>
      </c>
      <c r="Q68">
        <v>169.77</v>
      </c>
      <c r="R68">
        <v>14.147</v>
      </c>
      <c r="S68">
        <v>2.8290000000000002</v>
      </c>
      <c r="T68" t="s">
        <v>111</v>
      </c>
      <c r="U68">
        <v>822.67200000000003</v>
      </c>
      <c r="V68">
        <v>822.67200000000003</v>
      </c>
      <c r="W68">
        <v>839.64800000000002</v>
      </c>
      <c r="X68">
        <v>-107.38</v>
      </c>
      <c r="Y68">
        <v>91</v>
      </c>
      <c r="Z68">
        <v>0</v>
      </c>
      <c r="AA68">
        <v>16.38</v>
      </c>
      <c r="AB68">
        <v>1</v>
      </c>
      <c r="AC68" t="s">
        <v>131</v>
      </c>
      <c r="AD68">
        <v>3375</v>
      </c>
      <c r="AE68">
        <v>-2436.732</v>
      </c>
      <c r="AF68">
        <v>-2436.732</v>
      </c>
      <c r="AG68">
        <v>0</v>
      </c>
      <c r="AH68">
        <v>839.64800000000002</v>
      </c>
      <c r="AI68">
        <v>-107.38</v>
      </c>
      <c r="AJ68">
        <v>-3169</v>
      </c>
      <c r="AM68">
        <v>0</v>
      </c>
      <c r="AN68">
        <v>0</v>
      </c>
      <c r="AO68">
        <v>2829.46</v>
      </c>
      <c r="AP68">
        <v>0</v>
      </c>
      <c r="AQ68">
        <v>6</v>
      </c>
      <c r="AR68">
        <v>6</v>
      </c>
      <c r="AS68">
        <v>0</v>
      </c>
      <c r="AT68">
        <v>0.25</v>
      </c>
      <c r="AU68">
        <v>0.25</v>
      </c>
      <c r="AV68">
        <v>0.1</v>
      </c>
      <c r="AW68" t="s">
        <v>112</v>
      </c>
      <c r="AX68" t="s">
        <v>160</v>
      </c>
      <c r="AY68" t="s">
        <v>111</v>
      </c>
      <c r="AZ68">
        <v>822.67200000000003</v>
      </c>
      <c r="BA68">
        <v>822.67200000000003</v>
      </c>
      <c r="BB68">
        <v>1125</v>
      </c>
      <c r="BC68">
        <v>2.8294600000000001</v>
      </c>
      <c r="BD68">
        <v>0</v>
      </c>
      <c r="BE68">
        <v>0</v>
      </c>
      <c r="BH68" t="s">
        <v>258</v>
      </c>
      <c r="BI68">
        <v>100082000000</v>
      </c>
      <c r="BJ68">
        <v>14.147</v>
      </c>
      <c r="BK68">
        <v>0</v>
      </c>
      <c r="BL68">
        <v>2.8290000000000002</v>
      </c>
      <c r="BM68">
        <v>0</v>
      </c>
      <c r="BN68">
        <v>0</v>
      </c>
      <c r="BO68">
        <v>-2436.732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f t="shared" si="5"/>
        <v>3169</v>
      </c>
      <c r="CT68">
        <f t="shared" si="6"/>
        <v>822.67200000000003</v>
      </c>
      <c r="CU68">
        <f t="shared" si="7"/>
        <v>16.975999999999999</v>
      </c>
      <c r="CV68">
        <f>VLOOKUP(PG_Reverse_Settled__1[[#This Row],[order_release_id]],PG_FORWARD_SETTLED__1[[order_id]:[Logistics]],110,0)</f>
        <v>71.98</v>
      </c>
      <c r="CW68">
        <f t="shared" si="8"/>
        <v>353.68700000000001</v>
      </c>
      <c r="CX68">
        <v>2257.3719999999998</v>
      </c>
      <c r="CY68">
        <f t="shared" si="9"/>
        <v>107.38</v>
      </c>
    </row>
    <row r="69" spans="1:103" x14ac:dyDescent="0.3">
      <c r="A69">
        <v>8726498662</v>
      </c>
      <c r="B69">
        <v>10726450706</v>
      </c>
      <c r="C69" t="s">
        <v>1461</v>
      </c>
      <c r="D69" s="1">
        <v>45946.665972222225</v>
      </c>
      <c r="E69" s="1">
        <v>45933.480555555558</v>
      </c>
      <c r="F69" s="2">
        <v>44607</v>
      </c>
      <c r="G69" t="s">
        <v>616</v>
      </c>
      <c r="H69">
        <v>3260</v>
      </c>
      <c r="I69">
        <v>3260</v>
      </c>
      <c r="J69">
        <v>0</v>
      </c>
      <c r="K69">
        <v>4500</v>
      </c>
      <c r="L69">
        <v>1034</v>
      </c>
      <c r="M69" t="s">
        <v>109</v>
      </c>
      <c r="N69">
        <v>18</v>
      </c>
      <c r="O69">
        <v>497.29</v>
      </c>
      <c r="P69">
        <v>0</v>
      </c>
      <c r="Q69">
        <v>0</v>
      </c>
      <c r="R69">
        <v>13.814</v>
      </c>
      <c r="S69">
        <v>2.7629999999999999</v>
      </c>
      <c r="T69" t="s">
        <v>111</v>
      </c>
      <c r="U69">
        <v>846.29600000000005</v>
      </c>
      <c r="V69">
        <v>846.29600000000005</v>
      </c>
      <c r="W69">
        <v>862.87300000000005</v>
      </c>
      <c r="X69">
        <v>-132.16</v>
      </c>
      <c r="Y69">
        <v>112</v>
      </c>
      <c r="Z69">
        <v>0</v>
      </c>
      <c r="AA69">
        <v>20.16</v>
      </c>
      <c r="AB69">
        <v>1</v>
      </c>
      <c r="AC69" t="s">
        <v>110</v>
      </c>
      <c r="AD69">
        <v>3466</v>
      </c>
      <c r="AE69">
        <v>-2529.2869999999998</v>
      </c>
      <c r="AF69">
        <v>-2529.2869999999998</v>
      </c>
      <c r="AG69">
        <v>0</v>
      </c>
      <c r="AJ69">
        <v>0</v>
      </c>
      <c r="AK69">
        <v>862.87300000000005</v>
      </c>
      <c r="AL69">
        <v>-132.16</v>
      </c>
      <c r="AM69">
        <v>-3260</v>
      </c>
      <c r="AN69">
        <v>0</v>
      </c>
      <c r="AO69">
        <v>2762.71</v>
      </c>
      <c r="AP69">
        <v>18</v>
      </c>
      <c r="AQ69">
        <v>0</v>
      </c>
      <c r="AR69">
        <v>0</v>
      </c>
      <c r="AS69">
        <v>0.5</v>
      </c>
      <c r="AT69">
        <v>0</v>
      </c>
      <c r="AU69">
        <v>0</v>
      </c>
      <c r="AV69">
        <v>0.1</v>
      </c>
      <c r="AW69" t="s">
        <v>112</v>
      </c>
      <c r="AX69" t="s">
        <v>160</v>
      </c>
      <c r="AY69" t="s">
        <v>111</v>
      </c>
      <c r="AZ69">
        <v>0</v>
      </c>
      <c r="BA69">
        <v>0</v>
      </c>
      <c r="BD69">
        <v>846.29600000000005</v>
      </c>
      <c r="BE69">
        <v>846.29600000000005</v>
      </c>
      <c r="BF69">
        <v>1034</v>
      </c>
      <c r="BG69">
        <v>2.7627100000000002</v>
      </c>
      <c r="BH69" t="s">
        <v>617</v>
      </c>
      <c r="BI69">
        <v>100092000000</v>
      </c>
      <c r="BJ69">
        <v>0</v>
      </c>
      <c r="BK69">
        <v>13.814</v>
      </c>
      <c r="BL69">
        <v>0</v>
      </c>
      <c r="BM69">
        <v>2.7629999999999999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-2529.2869999999998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f t="shared" si="5"/>
        <v>3260</v>
      </c>
      <c r="CT69">
        <f t="shared" si="6"/>
        <v>846.29600000000005</v>
      </c>
      <c r="CU69">
        <f t="shared" si="7"/>
        <v>16.576999999999998</v>
      </c>
      <c r="CV69">
        <f>VLOOKUP(PG_Reverse_Settled__1[[#This Row],[order_release_id]],PG_FORWARD_SETTLED__1[[order_id]:[Logistics]],110,0)</f>
        <v>71.98</v>
      </c>
      <c r="CW69">
        <f t="shared" si="8"/>
        <v>511.10400000000004</v>
      </c>
      <c r="CX69">
        <v>2325.1469999999995</v>
      </c>
      <c r="CY69">
        <f t="shared" si="9"/>
        <v>132.16</v>
      </c>
    </row>
    <row r="70" spans="1:103" x14ac:dyDescent="0.3">
      <c r="A70">
        <v>8684439845</v>
      </c>
      <c r="B70">
        <v>10684366809</v>
      </c>
      <c r="C70" t="s">
        <v>1461</v>
      </c>
      <c r="D70" s="1">
        <v>45929.637499999997</v>
      </c>
      <c r="E70" s="1">
        <v>45920.473611111112</v>
      </c>
      <c r="F70" s="2">
        <v>44563</v>
      </c>
      <c r="G70" t="s">
        <v>604</v>
      </c>
      <c r="H70">
        <v>3365</v>
      </c>
      <c r="I70">
        <v>3365</v>
      </c>
      <c r="J70">
        <v>0</v>
      </c>
      <c r="K70">
        <v>4000</v>
      </c>
      <c r="L70">
        <v>241</v>
      </c>
      <c r="M70" t="s">
        <v>109</v>
      </c>
      <c r="N70">
        <v>12</v>
      </c>
      <c r="O70">
        <v>360.54</v>
      </c>
      <c r="P70">
        <v>0</v>
      </c>
      <c r="Q70">
        <v>0</v>
      </c>
      <c r="R70">
        <v>15.022</v>
      </c>
      <c r="S70">
        <v>3.004</v>
      </c>
      <c r="T70" t="s">
        <v>111</v>
      </c>
      <c r="U70">
        <v>833.84699999999998</v>
      </c>
      <c r="V70">
        <v>833.84699999999998</v>
      </c>
      <c r="W70">
        <v>851.87300000000005</v>
      </c>
      <c r="X70">
        <v>-197.06</v>
      </c>
      <c r="Y70">
        <v>167</v>
      </c>
      <c r="Z70">
        <v>0</v>
      </c>
      <c r="AA70">
        <v>30.06</v>
      </c>
      <c r="AB70">
        <v>1</v>
      </c>
      <c r="AC70" t="s">
        <v>116</v>
      </c>
      <c r="AD70">
        <v>3571</v>
      </c>
      <c r="AE70">
        <v>-2710.1869999999999</v>
      </c>
      <c r="AF70">
        <v>-2710.1869999999999</v>
      </c>
      <c r="AG70">
        <v>0</v>
      </c>
      <c r="AJ70">
        <v>0</v>
      </c>
      <c r="AK70">
        <v>851.87300000000005</v>
      </c>
      <c r="AL70">
        <v>-197.06</v>
      </c>
      <c r="AM70">
        <v>-3365</v>
      </c>
      <c r="AN70">
        <v>0</v>
      </c>
      <c r="AO70">
        <v>3004.46</v>
      </c>
      <c r="AP70">
        <v>12</v>
      </c>
      <c r="AQ70">
        <v>0</v>
      </c>
      <c r="AR70">
        <v>0</v>
      </c>
      <c r="AS70">
        <v>0.5</v>
      </c>
      <c r="AT70">
        <v>0</v>
      </c>
      <c r="AU70">
        <v>0</v>
      </c>
      <c r="AV70">
        <v>0.1</v>
      </c>
      <c r="AW70" t="s">
        <v>112</v>
      </c>
      <c r="AX70" t="s">
        <v>113</v>
      </c>
      <c r="AY70" t="s">
        <v>111</v>
      </c>
      <c r="AZ70">
        <v>0</v>
      </c>
      <c r="BA70">
        <v>0</v>
      </c>
      <c r="BD70">
        <v>833.84699999999998</v>
      </c>
      <c r="BE70">
        <v>833.84699999999998</v>
      </c>
      <c r="BF70">
        <v>241</v>
      </c>
      <c r="BG70">
        <v>3.0044599999999999</v>
      </c>
      <c r="BH70" t="s">
        <v>605</v>
      </c>
      <c r="BI70">
        <v>100083000000</v>
      </c>
      <c r="BJ70">
        <v>0</v>
      </c>
      <c r="BK70">
        <v>15.022</v>
      </c>
      <c r="BL70">
        <v>0</v>
      </c>
      <c r="BM70">
        <v>3.004</v>
      </c>
      <c r="BN70">
        <v>0</v>
      </c>
      <c r="BO70">
        <v>0</v>
      </c>
      <c r="BP70">
        <v>-2710.1869999999999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f t="shared" si="5"/>
        <v>3365</v>
      </c>
      <c r="CT70">
        <f t="shared" si="6"/>
        <v>833.84699999999998</v>
      </c>
      <c r="CU70">
        <f t="shared" si="7"/>
        <v>18.026</v>
      </c>
      <c r="CV70">
        <f>VLOOKUP(PG_Reverse_Settled__1[[#This Row],[order_release_id]],PG_FORWARD_SETTLED__1[[order_id]:[Logistics]],110,0)</f>
        <v>71.98</v>
      </c>
      <c r="CW70">
        <f t="shared" si="8"/>
        <v>375.56200000000001</v>
      </c>
      <c r="CX70">
        <v>2441.1470000000004</v>
      </c>
      <c r="CY70">
        <f t="shared" si="9"/>
        <v>197.06</v>
      </c>
    </row>
    <row r="71" spans="1:103" x14ac:dyDescent="0.3">
      <c r="A71">
        <v>8718134379</v>
      </c>
      <c r="B71">
        <v>10718076640</v>
      </c>
      <c r="C71" t="s">
        <v>1461</v>
      </c>
      <c r="D71" s="1">
        <v>45938.441666666666</v>
      </c>
      <c r="E71" s="1">
        <v>45930.615277777775</v>
      </c>
      <c r="F71" s="2">
        <v>44594</v>
      </c>
      <c r="G71" t="s">
        <v>870</v>
      </c>
      <c r="H71">
        <v>1340</v>
      </c>
      <c r="I71">
        <v>0</v>
      </c>
      <c r="J71">
        <v>1340</v>
      </c>
      <c r="K71">
        <v>2000</v>
      </c>
      <c r="L71">
        <v>489</v>
      </c>
      <c r="M71" t="s">
        <v>109</v>
      </c>
      <c r="N71">
        <v>5</v>
      </c>
      <c r="O71">
        <v>63.81</v>
      </c>
      <c r="P71">
        <v>0</v>
      </c>
      <c r="Q71">
        <v>0</v>
      </c>
      <c r="R71">
        <v>6.3810000000000002</v>
      </c>
      <c r="S71">
        <v>1.276</v>
      </c>
      <c r="T71" t="s">
        <v>111</v>
      </c>
      <c r="U71">
        <v>300.428</v>
      </c>
      <c r="V71">
        <v>300.428</v>
      </c>
      <c r="W71">
        <v>308.08499999999998</v>
      </c>
      <c r="X71">
        <v>-197.06</v>
      </c>
      <c r="Y71">
        <v>167</v>
      </c>
      <c r="Z71">
        <v>0</v>
      </c>
      <c r="AA71">
        <v>30.06</v>
      </c>
      <c r="AB71">
        <v>1</v>
      </c>
      <c r="AC71" t="s">
        <v>116</v>
      </c>
      <c r="AD71">
        <v>1511</v>
      </c>
      <c r="AE71">
        <v>-1228.9749999999999</v>
      </c>
      <c r="AF71">
        <v>-1228.9749999999999</v>
      </c>
      <c r="AG71">
        <v>0</v>
      </c>
      <c r="AH71">
        <v>308.08499999999998</v>
      </c>
      <c r="AI71">
        <v>-197.06</v>
      </c>
      <c r="AJ71">
        <v>-1340</v>
      </c>
      <c r="AM71">
        <v>0</v>
      </c>
      <c r="AN71">
        <v>0</v>
      </c>
      <c r="AO71">
        <v>1276.19</v>
      </c>
      <c r="AP71">
        <v>5</v>
      </c>
      <c r="AQ71">
        <v>0</v>
      </c>
      <c r="AR71">
        <v>0</v>
      </c>
      <c r="AS71">
        <v>0.5</v>
      </c>
      <c r="AT71">
        <v>0</v>
      </c>
      <c r="AU71">
        <v>0</v>
      </c>
      <c r="AV71">
        <v>0.1</v>
      </c>
      <c r="AW71" t="s">
        <v>112</v>
      </c>
      <c r="AX71" t="s">
        <v>128</v>
      </c>
      <c r="AY71" t="s">
        <v>111</v>
      </c>
      <c r="AZ71">
        <v>300.428</v>
      </c>
      <c r="BA71">
        <v>300.428</v>
      </c>
      <c r="BB71">
        <v>489</v>
      </c>
      <c r="BC71">
        <v>1.2761899999999999</v>
      </c>
      <c r="BD71">
        <v>0</v>
      </c>
      <c r="BE71">
        <v>0</v>
      </c>
      <c r="BH71" t="s">
        <v>871</v>
      </c>
      <c r="BI71">
        <v>100088000000</v>
      </c>
      <c r="BJ71">
        <v>6.3810000000000002</v>
      </c>
      <c r="BK71">
        <v>0</v>
      </c>
      <c r="BL71">
        <v>1.276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-1228.9749999999999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f t="shared" si="5"/>
        <v>1340</v>
      </c>
      <c r="CT71">
        <f t="shared" si="6"/>
        <v>300.428</v>
      </c>
      <c r="CU71">
        <f t="shared" si="7"/>
        <v>7.657</v>
      </c>
      <c r="CV71">
        <f>VLOOKUP(PG_Reverse_Settled__1[[#This Row],[order_release_id]],PG_FORWARD_SETTLED__1[[order_id]:[Logistics]],110,0)</f>
        <v>53.1</v>
      </c>
      <c r="CW71">
        <f t="shared" si="8"/>
        <v>70.191000000000003</v>
      </c>
      <c r="CX71">
        <v>978.81500000000017</v>
      </c>
      <c r="CY71">
        <f t="shared" si="9"/>
        <v>197.06</v>
      </c>
    </row>
    <row r="72" spans="1:103" x14ac:dyDescent="0.3">
      <c r="A72">
        <v>8739466534</v>
      </c>
      <c r="B72">
        <v>10739452262</v>
      </c>
      <c r="C72" t="s">
        <v>1461</v>
      </c>
      <c r="D72" s="1">
        <v>45944.407638888886</v>
      </c>
      <c r="E72" s="1">
        <v>45937.468055555553</v>
      </c>
      <c r="F72" s="2">
        <v>44620</v>
      </c>
      <c r="G72" t="s">
        <v>172</v>
      </c>
      <c r="H72">
        <v>4445</v>
      </c>
      <c r="I72">
        <v>4445</v>
      </c>
      <c r="J72">
        <v>0</v>
      </c>
      <c r="K72">
        <v>5000</v>
      </c>
      <c r="L72">
        <v>349</v>
      </c>
      <c r="M72" t="s">
        <v>109</v>
      </c>
      <c r="N72">
        <v>18</v>
      </c>
      <c r="O72">
        <v>678.05</v>
      </c>
      <c r="P72">
        <v>0</v>
      </c>
      <c r="Q72">
        <v>0</v>
      </c>
      <c r="R72">
        <v>18.835000000000001</v>
      </c>
      <c r="S72">
        <v>3.7669999999999999</v>
      </c>
      <c r="T72" t="s">
        <v>111</v>
      </c>
      <c r="U72">
        <v>1101.471</v>
      </c>
      <c r="V72">
        <v>1101.471</v>
      </c>
      <c r="W72">
        <v>1124.0730000000001</v>
      </c>
      <c r="X72">
        <v>-197.06</v>
      </c>
      <c r="Y72">
        <v>167</v>
      </c>
      <c r="Z72">
        <v>0</v>
      </c>
      <c r="AA72">
        <v>30.06</v>
      </c>
      <c r="AB72">
        <v>1</v>
      </c>
      <c r="AC72" t="s">
        <v>116</v>
      </c>
      <c r="AD72">
        <v>4651</v>
      </c>
      <c r="AE72">
        <v>-3517.9870000000001</v>
      </c>
      <c r="AF72">
        <v>-3517.9870000000001</v>
      </c>
      <c r="AG72">
        <v>0</v>
      </c>
      <c r="AJ72">
        <v>0</v>
      </c>
      <c r="AK72">
        <v>1124.0730000000001</v>
      </c>
      <c r="AL72">
        <v>-197.06</v>
      </c>
      <c r="AM72">
        <v>-4445</v>
      </c>
      <c r="AN72">
        <v>0</v>
      </c>
      <c r="AO72">
        <v>3766.95</v>
      </c>
      <c r="AP72">
        <v>18</v>
      </c>
      <c r="AQ72">
        <v>0</v>
      </c>
      <c r="AR72">
        <v>0</v>
      </c>
      <c r="AS72">
        <v>0.5</v>
      </c>
      <c r="AT72">
        <v>0</v>
      </c>
      <c r="AU72">
        <v>0</v>
      </c>
      <c r="AV72">
        <v>0.1</v>
      </c>
      <c r="AW72" t="s">
        <v>112</v>
      </c>
      <c r="AX72" t="s">
        <v>124</v>
      </c>
      <c r="AY72" t="s">
        <v>111</v>
      </c>
      <c r="AZ72">
        <v>0</v>
      </c>
      <c r="BA72">
        <v>0</v>
      </c>
      <c r="BD72">
        <v>1101.471</v>
      </c>
      <c r="BE72">
        <v>1101.471</v>
      </c>
      <c r="BF72">
        <v>349</v>
      </c>
      <c r="BG72">
        <v>3.76695</v>
      </c>
      <c r="BH72" t="s">
        <v>173</v>
      </c>
      <c r="BI72">
        <v>100090000000</v>
      </c>
      <c r="BJ72">
        <v>0</v>
      </c>
      <c r="BK72">
        <v>18.835000000000001</v>
      </c>
      <c r="BL72">
        <v>0</v>
      </c>
      <c r="BM72">
        <v>3.7669999999999999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-3517.9870000000001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f t="shared" si="5"/>
        <v>4445</v>
      </c>
      <c r="CT72">
        <f t="shared" si="6"/>
        <v>1101.471</v>
      </c>
      <c r="CU72">
        <f t="shared" si="7"/>
        <v>22.602</v>
      </c>
      <c r="CV72">
        <f>VLOOKUP(PG_Reverse_Settled__1[[#This Row],[order_release_id]],PG_FORWARD_SETTLED__1[[order_id]:[Logistics]],110,0)</f>
        <v>71.98</v>
      </c>
      <c r="CW72">
        <f t="shared" si="8"/>
        <v>696.88499999999999</v>
      </c>
      <c r="CX72">
        <v>3248.9470000000001</v>
      </c>
      <c r="CY72">
        <f t="shared" si="9"/>
        <v>197.06</v>
      </c>
    </row>
    <row r="73" spans="1:103" x14ac:dyDescent="0.3">
      <c r="A73">
        <v>8730815491</v>
      </c>
      <c r="B73">
        <v>10730777424</v>
      </c>
      <c r="C73" t="s">
        <v>1461</v>
      </c>
      <c r="D73" s="1">
        <v>45938.555555555555</v>
      </c>
      <c r="E73" s="1">
        <v>45933.806250000001</v>
      </c>
      <c r="F73" s="2">
        <v>44608</v>
      </c>
      <c r="G73" t="s">
        <v>814</v>
      </c>
      <c r="H73">
        <v>391</v>
      </c>
      <c r="I73">
        <v>0</v>
      </c>
      <c r="J73">
        <v>391</v>
      </c>
      <c r="K73">
        <v>1200</v>
      </c>
      <c r="L73">
        <v>750</v>
      </c>
      <c r="M73" t="s">
        <v>120</v>
      </c>
      <c r="N73">
        <v>5</v>
      </c>
      <c r="O73">
        <v>0</v>
      </c>
      <c r="P73">
        <v>9.31</v>
      </c>
      <c r="Q73">
        <v>9.31</v>
      </c>
      <c r="R73">
        <v>1.8620000000000001</v>
      </c>
      <c r="S73">
        <v>0.372</v>
      </c>
      <c r="T73" t="s">
        <v>111</v>
      </c>
      <c r="U73">
        <v>36.909999999999997</v>
      </c>
      <c r="V73">
        <v>36.909999999999997</v>
      </c>
      <c r="W73">
        <v>39.143999999999998</v>
      </c>
      <c r="X73">
        <v>-107.38</v>
      </c>
      <c r="Y73">
        <v>91</v>
      </c>
      <c r="Z73">
        <v>0</v>
      </c>
      <c r="AA73">
        <v>16.38</v>
      </c>
      <c r="AB73">
        <v>1</v>
      </c>
      <c r="AC73" t="s">
        <v>131</v>
      </c>
      <c r="AD73">
        <v>450</v>
      </c>
      <c r="AE73">
        <v>-459.23599999999999</v>
      </c>
      <c r="AF73">
        <v>-459.23599999999999</v>
      </c>
      <c r="AG73">
        <v>0</v>
      </c>
      <c r="AH73">
        <v>39.143999999999998</v>
      </c>
      <c r="AI73">
        <v>-107.38</v>
      </c>
      <c r="AJ73">
        <v>-391</v>
      </c>
      <c r="AM73">
        <v>0</v>
      </c>
      <c r="AN73">
        <v>0</v>
      </c>
      <c r="AO73">
        <v>372.38</v>
      </c>
      <c r="AP73">
        <v>0</v>
      </c>
      <c r="AQ73">
        <v>2.5</v>
      </c>
      <c r="AR73">
        <v>2.5</v>
      </c>
      <c r="AS73">
        <v>0</v>
      </c>
      <c r="AT73">
        <v>0.25</v>
      </c>
      <c r="AU73">
        <v>0.25</v>
      </c>
      <c r="AV73">
        <v>0.1</v>
      </c>
      <c r="AW73" t="s">
        <v>112</v>
      </c>
      <c r="AX73" t="s">
        <v>247</v>
      </c>
      <c r="AY73" t="s">
        <v>111</v>
      </c>
      <c r="AZ73">
        <v>36.909999999999997</v>
      </c>
      <c r="BA73">
        <v>36.909999999999997</v>
      </c>
      <c r="BB73">
        <v>750</v>
      </c>
      <c r="BC73">
        <v>0.37237999999999999</v>
      </c>
      <c r="BD73">
        <v>0</v>
      </c>
      <c r="BE73">
        <v>0</v>
      </c>
      <c r="BH73" t="s">
        <v>815</v>
      </c>
      <c r="BI73">
        <v>100088000000</v>
      </c>
      <c r="BJ73">
        <v>1.8620000000000001</v>
      </c>
      <c r="BK73">
        <v>0</v>
      </c>
      <c r="BL73">
        <v>0.372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-459.23599999999999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f t="shared" si="5"/>
        <v>391</v>
      </c>
      <c r="CT73">
        <f t="shared" si="6"/>
        <v>36.909999999999997</v>
      </c>
      <c r="CU73">
        <f t="shared" si="7"/>
        <v>2.234</v>
      </c>
      <c r="CV73">
        <f>VLOOKUP(PG_Reverse_Settled__1[[#This Row],[order_release_id]],PG_FORWARD_SETTLED__1[[order_id]:[Logistics]],110,0)</f>
        <v>31.86</v>
      </c>
      <c r="CW73">
        <f t="shared" si="8"/>
        <v>20.481999999999999</v>
      </c>
      <c r="CX73">
        <v>319.99600000000004</v>
      </c>
      <c r="CY73">
        <f t="shared" si="9"/>
        <v>107.38</v>
      </c>
    </row>
    <row r="74" spans="1:103" x14ac:dyDescent="0.3">
      <c r="A74">
        <v>8689881728</v>
      </c>
      <c r="B74">
        <v>10689809716</v>
      </c>
      <c r="C74" t="s">
        <v>1461</v>
      </c>
      <c r="D74" s="1">
        <v>45928.429166666669</v>
      </c>
      <c r="E74" s="1">
        <v>45922.443055555559</v>
      </c>
      <c r="F74" s="2">
        <v>44565</v>
      </c>
      <c r="G74" t="s">
        <v>227</v>
      </c>
      <c r="H74">
        <v>2293</v>
      </c>
      <c r="I74">
        <v>2293</v>
      </c>
      <c r="J74">
        <v>0</v>
      </c>
      <c r="K74">
        <v>4500</v>
      </c>
      <c r="L74">
        <v>2001</v>
      </c>
      <c r="M74" t="s">
        <v>109</v>
      </c>
      <c r="N74">
        <v>5</v>
      </c>
      <c r="O74">
        <v>109.19</v>
      </c>
      <c r="P74">
        <v>0</v>
      </c>
      <c r="Q74">
        <v>0</v>
      </c>
      <c r="R74">
        <v>10.919</v>
      </c>
      <c r="S74">
        <v>2.1840000000000002</v>
      </c>
      <c r="T74" t="s">
        <v>111</v>
      </c>
      <c r="U74">
        <v>568.20500000000004</v>
      </c>
      <c r="V74">
        <v>568.20500000000004</v>
      </c>
      <c r="W74">
        <v>581.30799999999999</v>
      </c>
      <c r="X74">
        <v>-197.06</v>
      </c>
      <c r="Y74">
        <v>167</v>
      </c>
      <c r="Z74">
        <v>0</v>
      </c>
      <c r="AA74">
        <v>30.06</v>
      </c>
      <c r="AB74">
        <v>1</v>
      </c>
      <c r="AC74" t="s">
        <v>116</v>
      </c>
      <c r="AD74">
        <v>2499</v>
      </c>
      <c r="AE74">
        <v>-1908.752</v>
      </c>
      <c r="AF74">
        <v>-1908.752</v>
      </c>
      <c r="AG74">
        <v>0</v>
      </c>
      <c r="AJ74">
        <v>0</v>
      </c>
      <c r="AK74">
        <v>581.30799999999999</v>
      </c>
      <c r="AL74">
        <v>-197.06</v>
      </c>
      <c r="AM74">
        <v>-2293</v>
      </c>
      <c r="AN74">
        <v>0</v>
      </c>
      <c r="AO74">
        <v>2183.81</v>
      </c>
      <c r="AP74">
        <v>5</v>
      </c>
      <c r="AQ74">
        <v>0</v>
      </c>
      <c r="AR74">
        <v>0</v>
      </c>
      <c r="AS74">
        <v>0.5</v>
      </c>
      <c r="AT74">
        <v>0</v>
      </c>
      <c r="AU74">
        <v>0</v>
      </c>
      <c r="AV74">
        <v>0.1</v>
      </c>
      <c r="AW74" t="s">
        <v>112</v>
      </c>
      <c r="AX74" t="s">
        <v>124</v>
      </c>
      <c r="AY74" t="s">
        <v>111</v>
      </c>
      <c r="AZ74">
        <v>0</v>
      </c>
      <c r="BA74">
        <v>0</v>
      </c>
      <c r="BD74">
        <v>568.20500000000004</v>
      </c>
      <c r="BE74">
        <v>568.20500000000004</v>
      </c>
      <c r="BF74">
        <v>2001</v>
      </c>
      <c r="BG74">
        <v>2.1838099999999998</v>
      </c>
      <c r="BH74" t="s">
        <v>825</v>
      </c>
      <c r="BI74">
        <v>100083000000</v>
      </c>
      <c r="BJ74">
        <v>0</v>
      </c>
      <c r="BK74">
        <v>10.919</v>
      </c>
      <c r="BL74">
        <v>0</v>
      </c>
      <c r="BM74">
        <v>2.1840000000000002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-1908.752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f t="shared" si="5"/>
        <v>2293</v>
      </c>
      <c r="CT74">
        <f t="shared" si="6"/>
        <v>568.20500000000004</v>
      </c>
      <c r="CU74">
        <f t="shared" si="7"/>
        <v>13.103000000000002</v>
      </c>
      <c r="CV74">
        <f>VLOOKUP(PG_Reverse_Settled__1[[#This Row],[order_release_id]],PG_FORWARD_SETTLED__1[[order_id]:[Logistics]],110,0)</f>
        <v>71.98</v>
      </c>
      <c r="CW74">
        <f t="shared" si="8"/>
        <v>120.10899999999999</v>
      </c>
      <c r="CX74">
        <v>1639.712</v>
      </c>
      <c r="CY74">
        <f t="shared" si="9"/>
        <v>197.06</v>
      </c>
    </row>
    <row r="75" spans="1:103" x14ac:dyDescent="0.3">
      <c r="A75">
        <v>8728262605</v>
      </c>
      <c r="B75">
        <v>10728218809</v>
      </c>
      <c r="C75" t="s">
        <v>1461</v>
      </c>
      <c r="D75" s="1">
        <v>45940.242361111108</v>
      </c>
      <c r="E75" s="1">
        <v>45933.480555555558</v>
      </c>
      <c r="F75" s="2">
        <v>44605</v>
      </c>
      <c r="G75" t="s">
        <v>1012</v>
      </c>
      <c r="H75">
        <v>2719</v>
      </c>
      <c r="I75">
        <v>2719</v>
      </c>
      <c r="J75">
        <v>0</v>
      </c>
      <c r="K75">
        <v>4500</v>
      </c>
      <c r="L75">
        <v>1575</v>
      </c>
      <c r="M75" t="s">
        <v>109</v>
      </c>
      <c r="N75">
        <v>18</v>
      </c>
      <c r="O75">
        <v>414.76</v>
      </c>
      <c r="P75">
        <v>0</v>
      </c>
      <c r="Q75">
        <v>0</v>
      </c>
      <c r="R75">
        <v>11.521000000000001</v>
      </c>
      <c r="S75">
        <v>2.3039999999999998</v>
      </c>
      <c r="T75" t="s">
        <v>111</v>
      </c>
      <c r="U75">
        <v>673.76800000000003</v>
      </c>
      <c r="V75">
        <v>673.76800000000003</v>
      </c>
      <c r="W75">
        <v>687.59299999999996</v>
      </c>
      <c r="X75">
        <v>-197.06</v>
      </c>
      <c r="Y75">
        <v>167</v>
      </c>
      <c r="Z75">
        <v>0</v>
      </c>
      <c r="AA75">
        <v>30.06</v>
      </c>
      <c r="AB75">
        <v>1</v>
      </c>
      <c r="AC75" t="s">
        <v>116</v>
      </c>
      <c r="AD75">
        <v>2925</v>
      </c>
      <c r="AE75">
        <v>-2228.4670000000001</v>
      </c>
      <c r="AF75">
        <v>-2228.4670000000001</v>
      </c>
      <c r="AG75">
        <v>0</v>
      </c>
      <c r="AJ75">
        <v>0</v>
      </c>
      <c r="AK75">
        <v>687.59299999999996</v>
      </c>
      <c r="AL75">
        <v>-197.06</v>
      </c>
      <c r="AM75">
        <v>-2719</v>
      </c>
      <c r="AN75">
        <v>0</v>
      </c>
      <c r="AO75">
        <v>2304.2399999999998</v>
      </c>
      <c r="AP75">
        <v>18</v>
      </c>
      <c r="AQ75">
        <v>0</v>
      </c>
      <c r="AR75">
        <v>0</v>
      </c>
      <c r="AS75">
        <v>0.5</v>
      </c>
      <c r="AT75">
        <v>0</v>
      </c>
      <c r="AU75">
        <v>0</v>
      </c>
      <c r="AV75">
        <v>0.1</v>
      </c>
      <c r="AW75" t="s">
        <v>112</v>
      </c>
      <c r="AX75" t="s">
        <v>124</v>
      </c>
      <c r="AY75" t="s">
        <v>111</v>
      </c>
      <c r="AZ75">
        <v>0</v>
      </c>
      <c r="BA75">
        <v>0</v>
      </c>
      <c r="BD75">
        <v>673.76800000000003</v>
      </c>
      <c r="BE75">
        <v>673.76800000000003</v>
      </c>
      <c r="BF75">
        <v>1575</v>
      </c>
      <c r="BG75">
        <v>2.3042400000000001</v>
      </c>
      <c r="BH75" t="s">
        <v>1013</v>
      </c>
      <c r="BI75">
        <v>100089000000</v>
      </c>
      <c r="BJ75">
        <v>0</v>
      </c>
      <c r="BK75">
        <v>11.521000000000001</v>
      </c>
      <c r="BL75">
        <v>0</v>
      </c>
      <c r="BM75">
        <v>2.3039999999999998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-2228.4670000000001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f t="shared" si="5"/>
        <v>2719</v>
      </c>
      <c r="CT75">
        <f t="shared" si="6"/>
        <v>673.76800000000003</v>
      </c>
      <c r="CU75">
        <f t="shared" si="7"/>
        <v>13.825000000000001</v>
      </c>
      <c r="CV75">
        <f>VLOOKUP(PG_Reverse_Settled__1[[#This Row],[order_release_id]],PG_FORWARD_SETTLED__1[[order_id]:[Logistics]],110,0)</f>
        <v>71.98</v>
      </c>
      <c r="CW75">
        <f t="shared" si="8"/>
        <v>426.28100000000001</v>
      </c>
      <c r="CX75">
        <v>1959.4269999999999</v>
      </c>
      <c r="CY75">
        <f t="shared" si="9"/>
        <v>197.06</v>
      </c>
    </row>
    <row r="76" spans="1:103" x14ac:dyDescent="0.3">
      <c r="A76">
        <v>8713956530</v>
      </c>
      <c r="B76">
        <v>10713895141</v>
      </c>
      <c r="C76" t="s">
        <v>1461</v>
      </c>
      <c r="D76" s="1">
        <v>45934.558333333334</v>
      </c>
      <c r="E76" s="1">
        <v>45929.449305555558</v>
      </c>
      <c r="F76" s="2"/>
      <c r="G76" t="s">
        <v>923</v>
      </c>
      <c r="H76">
        <v>1012</v>
      </c>
      <c r="I76">
        <v>994.70799999999997</v>
      </c>
      <c r="J76">
        <v>17.292000000000002</v>
      </c>
      <c r="K76">
        <v>2500</v>
      </c>
      <c r="L76">
        <v>1317</v>
      </c>
      <c r="M76" t="s">
        <v>120</v>
      </c>
      <c r="N76">
        <v>5</v>
      </c>
      <c r="O76">
        <v>0</v>
      </c>
      <c r="P76">
        <v>24.1</v>
      </c>
      <c r="Q76">
        <v>24.1</v>
      </c>
      <c r="R76">
        <v>4.819</v>
      </c>
      <c r="S76">
        <v>0.96299999999999997</v>
      </c>
      <c r="T76" t="s">
        <v>111</v>
      </c>
      <c r="U76">
        <v>250.774</v>
      </c>
      <c r="V76">
        <v>250.774</v>
      </c>
      <c r="W76">
        <v>256.55599999999998</v>
      </c>
      <c r="X76">
        <v>-107.38</v>
      </c>
      <c r="Y76">
        <v>91</v>
      </c>
      <c r="Z76">
        <v>0</v>
      </c>
      <c r="AA76">
        <v>16.38</v>
      </c>
      <c r="AB76">
        <v>1</v>
      </c>
      <c r="AC76" t="s">
        <v>131</v>
      </c>
      <c r="AD76">
        <v>1183</v>
      </c>
      <c r="AE76">
        <v>-862.82399999999996</v>
      </c>
      <c r="AF76">
        <v>-862.82399999999996</v>
      </c>
      <c r="AG76">
        <v>0</v>
      </c>
      <c r="AH76">
        <v>4.383</v>
      </c>
      <c r="AI76">
        <v>-1.8349</v>
      </c>
      <c r="AJ76">
        <v>-17.292000000000002</v>
      </c>
      <c r="AK76">
        <v>252.173</v>
      </c>
      <c r="AL76">
        <v>-105.54510000000001</v>
      </c>
      <c r="AM76">
        <v>-994.70799999999997</v>
      </c>
      <c r="AN76">
        <v>0</v>
      </c>
      <c r="AO76">
        <v>963.8</v>
      </c>
      <c r="AP76">
        <v>0</v>
      </c>
      <c r="AQ76">
        <v>2.5</v>
      </c>
      <c r="AR76">
        <v>2.5</v>
      </c>
      <c r="AS76">
        <v>0</v>
      </c>
      <c r="AT76">
        <v>0.25</v>
      </c>
      <c r="AU76">
        <v>0.25</v>
      </c>
      <c r="AV76">
        <v>0.1</v>
      </c>
      <c r="AW76" t="s">
        <v>112</v>
      </c>
      <c r="AX76" t="s">
        <v>124</v>
      </c>
      <c r="AY76" t="s">
        <v>111</v>
      </c>
      <c r="AZ76">
        <v>4.2850000000000001</v>
      </c>
      <c r="BA76">
        <v>4.2850000000000001</v>
      </c>
      <c r="BB76">
        <v>1317</v>
      </c>
      <c r="BC76">
        <v>0.96379999999999999</v>
      </c>
      <c r="BD76">
        <v>246.489</v>
      </c>
      <c r="BE76">
        <v>246.489</v>
      </c>
      <c r="BF76">
        <v>1317</v>
      </c>
      <c r="BG76">
        <v>0.96379999999999999</v>
      </c>
      <c r="BH76" t="s">
        <v>924</v>
      </c>
      <c r="BI76">
        <v>100085000000</v>
      </c>
      <c r="BJ76">
        <v>8.2000000000000003E-2</v>
      </c>
      <c r="BK76">
        <v>4.7370000000000001</v>
      </c>
      <c r="BL76">
        <v>1.6E-2</v>
      </c>
      <c r="BM76">
        <v>0.94699999999999995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-862.82399999999996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f t="shared" si="5"/>
        <v>1012</v>
      </c>
      <c r="CT76">
        <f t="shared" si="6"/>
        <v>250.774</v>
      </c>
      <c r="CU76">
        <f t="shared" si="7"/>
        <v>5.782</v>
      </c>
      <c r="CV76">
        <f>VLOOKUP(PG_Reverse_Settled__1[[#This Row],[order_release_id]],PG_FORWARD_SETTLED__1[[order_id]:[Logistics]],110,0)</f>
        <v>53.1</v>
      </c>
      <c r="CW76">
        <f t="shared" si="8"/>
        <v>53.019000000000005</v>
      </c>
      <c r="CX76">
        <v>702.34399999999994</v>
      </c>
      <c r="CY76">
        <f t="shared" si="9"/>
        <v>107.38</v>
      </c>
    </row>
    <row r="77" spans="1:103" x14ac:dyDescent="0.3">
      <c r="A77">
        <v>8683798730</v>
      </c>
      <c r="B77">
        <v>10683725740</v>
      </c>
      <c r="C77" t="s">
        <v>1461</v>
      </c>
      <c r="D77" s="1">
        <v>45933.453472222223</v>
      </c>
      <c r="E77" s="1">
        <v>45920.473611111112</v>
      </c>
      <c r="F77" s="2">
        <v>44558</v>
      </c>
      <c r="G77" t="s">
        <v>223</v>
      </c>
      <c r="H77">
        <v>2293</v>
      </c>
      <c r="I77">
        <v>190.72200000000001</v>
      </c>
      <c r="J77">
        <v>2102.2779999999998</v>
      </c>
      <c r="K77">
        <v>4750</v>
      </c>
      <c r="L77">
        <v>2251</v>
      </c>
      <c r="M77" t="s">
        <v>109</v>
      </c>
      <c r="N77">
        <v>12</v>
      </c>
      <c r="O77">
        <v>245.68</v>
      </c>
      <c r="P77">
        <v>0</v>
      </c>
      <c r="Q77">
        <v>0</v>
      </c>
      <c r="R77">
        <v>10.236000000000001</v>
      </c>
      <c r="S77">
        <v>2.0470000000000002</v>
      </c>
      <c r="T77" t="s">
        <v>111</v>
      </c>
      <c r="U77">
        <v>730.55</v>
      </c>
      <c r="V77">
        <v>730.55</v>
      </c>
      <c r="W77">
        <v>742.83299999999997</v>
      </c>
      <c r="X77">
        <v>-197.06</v>
      </c>
      <c r="Y77">
        <v>167</v>
      </c>
      <c r="Z77">
        <v>0</v>
      </c>
      <c r="AA77">
        <v>30.06</v>
      </c>
      <c r="AB77">
        <v>1</v>
      </c>
      <c r="AC77" t="s">
        <v>116</v>
      </c>
      <c r="AD77">
        <v>2499</v>
      </c>
      <c r="AE77">
        <v>-1747.2270000000001</v>
      </c>
      <c r="AF77">
        <v>-1747.2270000000001</v>
      </c>
      <c r="AG77">
        <v>0</v>
      </c>
      <c r="AH77">
        <v>681.048</v>
      </c>
      <c r="AI77">
        <v>-180.66980000000001</v>
      </c>
      <c r="AJ77">
        <v>-2102.2779999999998</v>
      </c>
      <c r="AK77">
        <v>61.784999999999997</v>
      </c>
      <c r="AL77">
        <v>-16.3902</v>
      </c>
      <c r="AM77">
        <v>-190.72200000000001</v>
      </c>
      <c r="AN77">
        <v>175</v>
      </c>
      <c r="AO77">
        <v>2047.32</v>
      </c>
      <c r="AP77">
        <v>12</v>
      </c>
      <c r="AQ77">
        <v>0</v>
      </c>
      <c r="AR77">
        <v>0</v>
      </c>
      <c r="AS77">
        <v>0.5</v>
      </c>
      <c r="AT77">
        <v>0</v>
      </c>
      <c r="AU77">
        <v>0</v>
      </c>
      <c r="AV77">
        <v>0.1</v>
      </c>
      <c r="AW77" t="s">
        <v>127</v>
      </c>
      <c r="AX77" t="s">
        <v>128</v>
      </c>
      <c r="AY77" t="s">
        <v>111</v>
      </c>
      <c r="AZ77">
        <v>669.78599999999994</v>
      </c>
      <c r="BA77">
        <v>669.78599999999994</v>
      </c>
      <c r="BB77">
        <v>2251</v>
      </c>
      <c r="BC77">
        <v>2.04732</v>
      </c>
      <c r="BD77">
        <v>60.764000000000003</v>
      </c>
      <c r="BE77">
        <v>60.764000000000003</v>
      </c>
      <c r="BF77">
        <v>2251</v>
      </c>
      <c r="BG77">
        <v>2.04732</v>
      </c>
      <c r="BH77" t="s">
        <v>224</v>
      </c>
      <c r="BI77">
        <v>100085000000</v>
      </c>
      <c r="BJ77">
        <v>9.3849999999999998</v>
      </c>
      <c r="BK77">
        <v>0.85099999999999998</v>
      </c>
      <c r="BL77">
        <v>1.877</v>
      </c>
      <c r="BM77">
        <v>0.17</v>
      </c>
      <c r="BN77">
        <v>0</v>
      </c>
      <c r="BO77">
        <v>0</v>
      </c>
      <c r="BP77">
        <v>-1747.2270000000001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f t="shared" si="5"/>
        <v>2293</v>
      </c>
      <c r="CT77">
        <f t="shared" si="6"/>
        <v>730.55</v>
      </c>
      <c r="CU77">
        <f t="shared" si="7"/>
        <v>12.283000000000001</v>
      </c>
      <c r="CV77">
        <f>VLOOKUP(PG_Reverse_Settled__1[[#This Row],[order_release_id]],PG_FORWARD_SETTLED__1[[order_id]:[Logistics]],110,0)</f>
        <v>71.97999999999999</v>
      </c>
      <c r="CW77">
        <f t="shared" si="8"/>
        <v>255.916</v>
      </c>
      <c r="CX77">
        <v>1478.1870000000001</v>
      </c>
      <c r="CY77">
        <f t="shared" si="9"/>
        <v>197.06</v>
      </c>
    </row>
    <row r="78" spans="1:103" x14ac:dyDescent="0.3">
      <c r="A78">
        <v>8717002058</v>
      </c>
      <c r="B78">
        <v>10716943116</v>
      </c>
      <c r="C78" t="s">
        <v>1461</v>
      </c>
      <c r="D78" s="1">
        <v>45940.52847222222</v>
      </c>
      <c r="E78" s="1">
        <v>45930.615277777775</v>
      </c>
      <c r="F78" s="2"/>
      <c r="G78" t="s">
        <v>143</v>
      </c>
      <c r="H78">
        <v>3119</v>
      </c>
      <c r="I78">
        <v>0</v>
      </c>
      <c r="J78">
        <v>3118.99</v>
      </c>
      <c r="K78">
        <v>3750</v>
      </c>
      <c r="L78">
        <v>425</v>
      </c>
      <c r="M78" t="s">
        <v>109</v>
      </c>
      <c r="N78">
        <v>18</v>
      </c>
      <c r="O78">
        <v>475.78</v>
      </c>
      <c r="P78">
        <v>0</v>
      </c>
      <c r="Q78">
        <v>0</v>
      </c>
      <c r="R78">
        <v>13.215999999999999</v>
      </c>
      <c r="S78">
        <v>2.6429999999999998</v>
      </c>
      <c r="T78" t="s">
        <v>111</v>
      </c>
      <c r="U78">
        <v>662.476</v>
      </c>
      <c r="V78">
        <v>662.476</v>
      </c>
      <c r="W78">
        <v>678.33500000000004</v>
      </c>
      <c r="X78">
        <v>-132.16</v>
      </c>
      <c r="Y78">
        <v>112</v>
      </c>
      <c r="Z78">
        <v>0</v>
      </c>
      <c r="AA78">
        <v>20.16</v>
      </c>
      <c r="AB78">
        <v>1</v>
      </c>
      <c r="AC78" t="s">
        <v>110</v>
      </c>
      <c r="AD78">
        <v>3325</v>
      </c>
      <c r="AE78">
        <v>-2572.8249999999998</v>
      </c>
      <c r="AF78">
        <v>-2572.8249999999998</v>
      </c>
      <c r="AG78">
        <v>0</v>
      </c>
      <c r="AH78">
        <v>678.33500000000004</v>
      </c>
      <c r="AI78">
        <v>-132.16</v>
      </c>
      <c r="AJ78">
        <v>-3119</v>
      </c>
      <c r="AM78">
        <v>0</v>
      </c>
      <c r="AN78">
        <v>0</v>
      </c>
      <c r="AO78">
        <v>2643.22</v>
      </c>
      <c r="AP78">
        <v>18</v>
      </c>
      <c r="AQ78">
        <v>0</v>
      </c>
      <c r="AR78">
        <v>0</v>
      </c>
      <c r="AS78">
        <v>0.5</v>
      </c>
      <c r="AT78">
        <v>0</v>
      </c>
      <c r="AU78">
        <v>0</v>
      </c>
      <c r="AV78">
        <v>0.1</v>
      </c>
      <c r="AW78" t="s">
        <v>112</v>
      </c>
      <c r="AX78" t="s">
        <v>128</v>
      </c>
      <c r="AY78" t="s">
        <v>111</v>
      </c>
      <c r="AZ78">
        <v>662.476</v>
      </c>
      <c r="BA78">
        <v>662.476</v>
      </c>
      <c r="BB78">
        <v>425</v>
      </c>
      <c r="BC78">
        <v>2.6432199999999999</v>
      </c>
      <c r="BD78">
        <v>0</v>
      </c>
      <c r="BE78">
        <v>0</v>
      </c>
      <c r="BH78" t="s">
        <v>144</v>
      </c>
      <c r="BI78">
        <v>100088000000</v>
      </c>
      <c r="BJ78">
        <v>13.215999999999999</v>
      </c>
      <c r="BK78">
        <v>0</v>
      </c>
      <c r="BL78">
        <v>2.6429999999999998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-2572.8249999999998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f t="shared" si="5"/>
        <v>3118.99</v>
      </c>
      <c r="CT78">
        <f t="shared" si="6"/>
        <v>662.476</v>
      </c>
      <c r="CU78">
        <f t="shared" si="7"/>
        <v>15.858999999999998</v>
      </c>
      <c r="CV78">
        <f>VLOOKUP(PG_Reverse_Settled__1[[#This Row],[order_release_id]],PG_FORWARD_SETTLED__1[[order_id]:[Logistics]],110,0)</f>
        <v>71.98</v>
      </c>
      <c r="CW78">
        <f t="shared" si="8"/>
        <v>488.99599999999998</v>
      </c>
      <c r="CX78">
        <v>2368.6749999999997</v>
      </c>
      <c r="CY78">
        <f t="shared" si="9"/>
        <v>132.16</v>
      </c>
    </row>
    <row r="79" spans="1:103" x14ac:dyDescent="0.3">
      <c r="A79">
        <v>8729326570</v>
      </c>
      <c r="B79">
        <v>10729282779</v>
      </c>
      <c r="C79" t="s">
        <v>1461</v>
      </c>
      <c r="D79" s="1">
        <v>45939.279861111114</v>
      </c>
      <c r="E79" s="1">
        <v>45933.480555555558</v>
      </c>
      <c r="F79" s="2">
        <v>44608</v>
      </c>
      <c r="G79" t="s">
        <v>309</v>
      </c>
      <c r="H79">
        <v>1963</v>
      </c>
      <c r="I79">
        <v>0</v>
      </c>
      <c r="J79">
        <v>1963.01</v>
      </c>
      <c r="K79">
        <v>4600</v>
      </c>
      <c r="L79">
        <v>2431</v>
      </c>
      <c r="M79" t="s">
        <v>109</v>
      </c>
      <c r="N79">
        <v>5</v>
      </c>
      <c r="O79">
        <v>93.48</v>
      </c>
      <c r="P79">
        <v>0</v>
      </c>
      <c r="Q79">
        <v>0</v>
      </c>
      <c r="R79">
        <v>9.3480000000000008</v>
      </c>
      <c r="S79">
        <v>1.87</v>
      </c>
      <c r="T79" t="s">
        <v>111</v>
      </c>
      <c r="U79">
        <v>625.41499999999996</v>
      </c>
      <c r="V79">
        <v>625.41499999999996</v>
      </c>
      <c r="W79">
        <v>636.63300000000004</v>
      </c>
      <c r="X79">
        <v>-197.06</v>
      </c>
      <c r="Y79">
        <v>167</v>
      </c>
      <c r="Z79">
        <v>0</v>
      </c>
      <c r="AA79">
        <v>30.06</v>
      </c>
      <c r="AB79">
        <v>1</v>
      </c>
      <c r="AC79" t="s">
        <v>116</v>
      </c>
      <c r="AD79">
        <v>2169</v>
      </c>
      <c r="AE79">
        <v>-1523.4369999999999</v>
      </c>
      <c r="AF79">
        <v>-1523.4369999999999</v>
      </c>
      <c r="AG79">
        <v>0</v>
      </c>
      <c r="AH79">
        <v>636.63300000000004</v>
      </c>
      <c r="AI79">
        <v>-197.06</v>
      </c>
      <c r="AJ79">
        <v>-1963.01</v>
      </c>
      <c r="AM79">
        <v>0</v>
      </c>
      <c r="AN79">
        <v>0</v>
      </c>
      <c r="AO79">
        <v>1869.52</v>
      </c>
      <c r="AP79">
        <v>5</v>
      </c>
      <c r="AQ79">
        <v>0</v>
      </c>
      <c r="AR79">
        <v>0</v>
      </c>
      <c r="AS79">
        <v>0.5</v>
      </c>
      <c r="AT79">
        <v>0</v>
      </c>
      <c r="AU79">
        <v>0</v>
      </c>
      <c r="AV79">
        <v>0.1</v>
      </c>
      <c r="AW79" t="s">
        <v>127</v>
      </c>
      <c r="AX79" t="s">
        <v>113</v>
      </c>
      <c r="AY79" t="s">
        <v>111</v>
      </c>
      <c r="AZ79">
        <v>625.41499999999996</v>
      </c>
      <c r="BA79">
        <v>625.41499999999996</v>
      </c>
      <c r="BB79">
        <v>2431</v>
      </c>
      <c r="BC79">
        <v>1.8695200000000001</v>
      </c>
      <c r="BD79">
        <v>0</v>
      </c>
      <c r="BE79">
        <v>0</v>
      </c>
      <c r="BH79" t="s">
        <v>310</v>
      </c>
      <c r="BI79">
        <v>100088000000</v>
      </c>
      <c r="BJ79">
        <v>9.3480000000000008</v>
      </c>
      <c r="BK79">
        <v>0</v>
      </c>
      <c r="BL79">
        <v>1.87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-1523.4369999999999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f t="shared" si="5"/>
        <v>1963.01</v>
      </c>
      <c r="CT79">
        <f t="shared" si="6"/>
        <v>625.41499999999996</v>
      </c>
      <c r="CU79">
        <f t="shared" si="7"/>
        <v>11.218</v>
      </c>
      <c r="CV79">
        <f>VLOOKUP(PG_Reverse_Settled__1[[#This Row],[order_release_id]],PG_FORWARD_SETTLED__1[[order_id]:[Logistics]],110,0)</f>
        <v>53.1</v>
      </c>
      <c r="CW79">
        <f t="shared" si="8"/>
        <v>102.828</v>
      </c>
      <c r="CX79">
        <v>1273.277</v>
      </c>
      <c r="CY79">
        <f t="shared" si="9"/>
        <v>197.06</v>
      </c>
    </row>
    <row r="80" spans="1:103" x14ac:dyDescent="0.3">
      <c r="A80">
        <v>8741406110</v>
      </c>
      <c r="B80">
        <v>10741401175</v>
      </c>
      <c r="C80" t="s">
        <v>1461</v>
      </c>
      <c r="D80" s="1">
        <v>45958.386805555558</v>
      </c>
      <c r="E80" s="1">
        <v>45938.423611111109</v>
      </c>
      <c r="F80" s="2">
        <v>44628</v>
      </c>
      <c r="G80" t="s">
        <v>225</v>
      </c>
      <c r="H80">
        <v>3594</v>
      </c>
      <c r="I80">
        <v>0</v>
      </c>
      <c r="J80">
        <v>3593.99</v>
      </c>
      <c r="K80">
        <v>4000</v>
      </c>
      <c r="L80">
        <v>200</v>
      </c>
      <c r="M80" t="s">
        <v>109</v>
      </c>
      <c r="N80">
        <v>18</v>
      </c>
      <c r="O80">
        <v>548.24</v>
      </c>
      <c r="P80">
        <v>0</v>
      </c>
      <c r="Q80">
        <v>0</v>
      </c>
      <c r="R80">
        <v>15.228999999999999</v>
      </c>
      <c r="S80">
        <v>3.0459999999999998</v>
      </c>
      <c r="T80" t="s">
        <v>111</v>
      </c>
      <c r="U80">
        <v>933.005</v>
      </c>
      <c r="V80">
        <v>933.005</v>
      </c>
      <c r="W80">
        <v>951.28</v>
      </c>
      <c r="X80">
        <v>-197.06</v>
      </c>
      <c r="Y80">
        <v>167</v>
      </c>
      <c r="Z80">
        <v>0</v>
      </c>
      <c r="AA80">
        <v>30.06</v>
      </c>
      <c r="AB80">
        <v>1</v>
      </c>
      <c r="AC80" t="s">
        <v>116</v>
      </c>
      <c r="AD80">
        <v>3800</v>
      </c>
      <c r="AE80">
        <v>-2839.79</v>
      </c>
      <c r="AF80">
        <v>-2839.79</v>
      </c>
      <c r="AG80">
        <v>0</v>
      </c>
      <c r="AH80">
        <v>951.28</v>
      </c>
      <c r="AI80">
        <v>-197.06</v>
      </c>
      <c r="AJ80">
        <v>-3594.01</v>
      </c>
      <c r="AM80">
        <v>0</v>
      </c>
      <c r="AN80">
        <v>0</v>
      </c>
      <c r="AO80">
        <v>3045.76</v>
      </c>
      <c r="AP80">
        <v>18</v>
      </c>
      <c r="AQ80">
        <v>0</v>
      </c>
      <c r="AR80">
        <v>0</v>
      </c>
      <c r="AS80">
        <v>0.5</v>
      </c>
      <c r="AT80">
        <v>0</v>
      </c>
      <c r="AU80">
        <v>0</v>
      </c>
      <c r="AV80">
        <v>0.1</v>
      </c>
      <c r="AW80" t="s">
        <v>112</v>
      </c>
      <c r="AX80" t="s">
        <v>160</v>
      </c>
      <c r="AY80" t="s">
        <v>111</v>
      </c>
      <c r="AZ80">
        <v>933.005</v>
      </c>
      <c r="BA80">
        <v>933.005</v>
      </c>
      <c r="BB80">
        <v>200</v>
      </c>
      <c r="BC80">
        <v>3.04576</v>
      </c>
      <c r="BD80">
        <v>0</v>
      </c>
      <c r="BE80">
        <v>0</v>
      </c>
      <c r="BH80" t="s">
        <v>226</v>
      </c>
      <c r="BI80">
        <v>100090000000</v>
      </c>
      <c r="BJ80">
        <v>15.228999999999999</v>
      </c>
      <c r="BK80">
        <v>0</v>
      </c>
      <c r="BL80">
        <v>3.0459999999999998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-2839.79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f t="shared" si="5"/>
        <v>3593.99</v>
      </c>
      <c r="CT80">
        <f t="shared" si="6"/>
        <v>933.005</v>
      </c>
      <c r="CU80">
        <f t="shared" si="7"/>
        <v>18.274999999999999</v>
      </c>
      <c r="CV80">
        <f>VLOOKUP(PG_Reverse_Settled__1[[#This Row],[order_release_id]],PG_FORWARD_SETTLED__1[[order_id]:[Logistics]],110,0)</f>
        <v>71.98</v>
      </c>
      <c r="CW80">
        <f t="shared" si="8"/>
        <v>563.46900000000005</v>
      </c>
      <c r="CX80">
        <v>2570.7299999999996</v>
      </c>
      <c r="CY80">
        <f t="shared" si="9"/>
        <v>197.06</v>
      </c>
    </row>
    <row r="81" spans="1:103" x14ac:dyDescent="0.3">
      <c r="A81">
        <v>8705332926</v>
      </c>
      <c r="B81">
        <v>10705265422</v>
      </c>
      <c r="C81" t="s">
        <v>1461</v>
      </c>
      <c r="D81" s="1">
        <v>45936.261111111111</v>
      </c>
      <c r="E81" s="1">
        <v>45924.787499999999</v>
      </c>
      <c r="F81" s="2"/>
      <c r="G81" t="s">
        <v>276</v>
      </c>
      <c r="H81">
        <v>6340.98</v>
      </c>
      <c r="I81">
        <v>0</v>
      </c>
      <c r="J81">
        <v>6341</v>
      </c>
      <c r="K81">
        <v>6950</v>
      </c>
      <c r="L81">
        <v>403</v>
      </c>
      <c r="M81" t="s">
        <v>120</v>
      </c>
      <c r="N81">
        <v>18</v>
      </c>
      <c r="O81">
        <v>0</v>
      </c>
      <c r="P81">
        <v>483.63</v>
      </c>
      <c r="Q81">
        <v>483.63</v>
      </c>
      <c r="R81">
        <v>26.869</v>
      </c>
      <c r="S81">
        <v>5.3739999999999997</v>
      </c>
      <c r="T81" t="s">
        <v>111</v>
      </c>
      <c r="U81">
        <v>1945.4190000000001</v>
      </c>
      <c r="V81">
        <v>1945.4190000000001</v>
      </c>
      <c r="W81">
        <v>1977.662</v>
      </c>
      <c r="X81">
        <v>-107.38</v>
      </c>
      <c r="Y81">
        <v>91</v>
      </c>
      <c r="Z81">
        <v>0</v>
      </c>
      <c r="AA81">
        <v>16.38</v>
      </c>
      <c r="AB81">
        <v>1</v>
      </c>
      <c r="AC81" t="s">
        <v>131</v>
      </c>
      <c r="AD81">
        <v>6547</v>
      </c>
      <c r="AE81">
        <v>-4470.7179999999998</v>
      </c>
      <c r="AF81">
        <v>-4470.7179999999998</v>
      </c>
      <c r="AG81">
        <v>0</v>
      </c>
      <c r="AH81">
        <v>1977.662</v>
      </c>
      <c r="AI81">
        <v>-107.38</v>
      </c>
      <c r="AJ81">
        <v>-6341</v>
      </c>
      <c r="AM81">
        <v>0</v>
      </c>
      <c r="AN81">
        <v>0</v>
      </c>
      <c r="AO81">
        <v>5373.72</v>
      </c>
      <c r="AP81">
        <v>0</v>
      </c>
      <c r="AQ81">
        <v>9</v>
      </c>
      <c r="AR81">
        <v>9</v>
      </c>
      <c r="AS81">
        <v>0</v>
      </c>
      <c r="AT81">
        <v>0.25</v>
      </c>
      <c r="AU81">
        <v>0.25</v>
      </c>
      <c r="AV81">
        <v>0.1</v>
      </c>
      <c r="AW81" t="s">
        <v>127</v>
      </c>
      <c r="AX81" t="s">
        <v>124</v>
      </c>
      <c r="AY81" t="s">
        <v>111</v>
      </c>
      <c r="AZ81">
        <v>1945.4190000000001</v>
      </c>
      <c r="BA81">
        <v>1945.4190000000001</v>
      </c>
      <c r="BB81">
        <v>403</v>
      </c>
      <c r="BC81">
        <v>5.3737199999999996</v>
      </c>
      <c r="BD81">
        <v>0</v>
      </c>
      <c r="BE81">
        <v>0</v>
      </c>
      <c r="BH81" t="s">
        <v>277</v>
      </c>
      <c r="BI81">
        <v>100087000000</v>
      </c>
      <c r="BJ81">
        <v>26.869</v>
      </c>
      <c r="BK81">
        <v>0</v>
      </c>
      <c r="BL81">
        <v>5.3739999999999997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-4470.7179999999998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f t="shared" si="5"/>
        <v>6341</v>
      </c>
      <c r="CT81">
        <f t="shared" si="6"/>
        <v>1945.4190000000001</v>
      </c>
      <c r="CU81">
        <f t="shared" si="7"/>
        <v>32.243000000000002</v>
      </c>
      <c r="CV81">
        <f>VLOOKUP(PG_Reverse_Settled__1[[#This Row],[order_release_id]],PG_FORWARD_SETTLED__1[[order_id]:[Logistics]],110,0)</f>
        <v>71.98</v>
      </c>
      <c r="CW81">
        <f t="shared" si="8"/>
        <v>994.12900000000002</v>
      </c>
      <c r="CX81">
        <v>4291.3580000000002</v>
      </c>
      <c r="CY81">
        <f t="shared" si="9"/>
        <v>107.38</v>
      </c>
    </row>
    <row r="82" spans="1:103" x14ac:dyDescent="0.3">
      <c r="A82">
        <v>8675526093</v>
      </c>
      <c r="B82">
        <v>10675450810</v>
      </c>
      <c r="C82" t="s">
        <v>1461</v>
      </c>
      <c r="D82" s="1">
        <v>45922.536805555559</v>
      </c>
      <c r="E82" s="1">
        <v>45916.818055555559</v>
      </c>
      <c r="F82" s="2"/>
      <c r="G82" t="s">
        <v>451</v>
      </c>
      <c r="H82">
        <v>1079</v>
      </c>
      <c r="I82">
        <v>0</v>
      </c>
      <c r="J82">
        <v>1079</v>
      </c>
      <c r="K82">
        <v>2500</v>
      </c>
      <c r="L82">
        <v>1250</v>
      </c>
      <c r="M82" t="s">
        <v>109</v>
      </c>
      <c r="N82">
        <v>12</v>
      </c>
      <c r="O82">
        <v>115.61</v>
      </c>
      <c r="P82">
        <v>0</v>
      </c>
      <c r="Q82">
        <v>0</v>
      </c>
      <c r="R82">
        <v>4.8170000000000002</v>
      </c>
      <c r="S82">
        <v>0.96299999999999997</v>
      </c>
      <c r="T82" t="s">
        <v>111</v>
      </c>
      <c r="U82">
        <v>267.37599999999998</v>
      </c>
      <c r="V82">
        <v>267.37599999999998</v>
      </c>
      <c r="W82">
        <v>273.15600000000001</v>
      </c>
      <c r="X82">
        <v>-132.16</v>
      </c>
      <c r="Y82">
        <v>112</v>
      </c>
      <c r="Z82">
        <v>0</v>
      </c>
      <c r="AA82">
        <v>20.16</v>
      </c>
      <c r="AB82">
        <v>1</v>
      </c>
      <c r="AC82" t="s">
        <v>110</v>
      </c>
      <c r="AD82">
        <v>1250</v>
      </c>
      <c r="AE82">
        <v>-938.00400000000002</v>
      </c>
      <c r="AF82">
        <v>-938.00400000000002</v>
      </c>
      <c r="AG82">
        <v>0</v>
      </c>
      <c r="AH82">
        <v>273.15600000000001</v>
      </c>
      <c r="AI82">
        <v>-132.16</v>
      </c>
      <c r="AJ82">
        <v>-1079</v>
      </c>
      <c r="AM82">
        <v>0</v>
      </c>
      <c r="AN82">
        <v>0</v>
      </c>
      <c r="AO82">
        <v>963.39</v>
      </c>
      <c r="AP82">
        <v>12</v>
      </c>
      <c r="AQ82">
        <v>0</v>
      </c>
      <c r="AR82">
        <v>0</v>
      </c>
      <c r="AS82">
        <v>0.5</v>
      </c>
      <c r="AT82">
        <v>0</v>
      </c>
      <c r="AU82">
        <v>0</v>
      </c>
      <c r="AV82">
        <v>0.1</v>
      </c>
      <c r="AW82" t="s">
        <v>112</v>
      </c>
      <c r="AX82" t="s">
        <v>124</v>
      </c>
      <c r="AY82" t="s">
        <v>111</v>
      </c>
      <c r="AZ82">
        <v>267.37599999999998</v>
      </c>
      <c r="BA82">
        <v>267.37599999999998</v>
      </c>
      <c r="BB82">
        <v>1250</v>
      </c>
      <c r="BC82">
        <v>0.96338999999999997</v>
      </c>
      <c r="BD82">
        <v>0</v>
      </c>
      <c r="BE82">
        <v>0</v>
      </c>
      <c r="BH82" t="s">
        <v>452</v>
      </c>
      <c r="BI82">
        <v>100081000000</v>
      </c>
      <c r="BJ82">
        <v>4.8170000000000002</v>
      </c>
      <c r="BK82">
        <v>0</v>
      </c>
      <c r="BL82">
        <v>0.96299999999999997</v>
      </c>
      <c r="BM82">
        <v>0</v>
      </c>
      <c r="BN82">
        <v>0</v>
      </c>
      <c r="BO82">
        <v>-938.00400000000002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f t="shared" si="5"/>
        <v>1079</v>
      </c>
      <c r="CT82">
        <f t="shared" si="6"/>
        <v>267.37599999999998</v>
      </c>
      <c r="CU82">
        <f t="shared" si="7"/>
        <v>5.78</v>
      </c>
      <c r="CV82">
        <f>VLOOKUP(PG_Reverse_Settled__1[[#This Row],[order_release_id]],PG_FORWARD_SETTLED__1[[order_id]:[Logistics]],110,0)</f>
        <v>53.1</v>
      </c>
      <c r="CW82">
        <f t="shared" si="8"/>
        <v>120.42699999999999</v>
      </c>
      <c r="CX82">
        <v>752.74400000000003</v>
      </c>
      <c r="CY82">
        <f t="shared" si="9"/>
        <v>132.16</v>
      </c>
    </row>
    <row r="83" spans="1:103" x14ac:dyDescent="0.3">
      <c r="A83">
        <v>8661072455</v>
      </c>
      <c r="B83">
        <v>10660996526</v>
      </c>
      <c r="C83" t="s">
        <v>1461</v>
      </c>
      <c r="D83" s="1">
        <v>45920.466666666667</v>
      </c>
      <c r="E83" s="1">
        <v>45911.783333333333</v>
      </c>
      <c r="F83" s="2"/>
      <c r="G83" t="s">
        <v>822</v>
      </c>
      <c r="H83">
        <v>2194</v>
      </c>
      <c r="I83">
        <v>696.64700000000005</v>
      </c>
      <c r="J83">
        <v>1497.3630000000001</v>
      </c>
      <c r="K83">
        <v>4000</v>
      </c>
      <c r="L83">
        <v>1600</v>
      </c>
      <c r="M83" t="s">
        <v>109</v>
      </c>
      <c r="N83">
        <v>12</v>
      </c>
      <c r="O83">
        <v>235.07</v>
      </c>
      <c r="P83">
        <v>0</v>
      </c>
      <c r="Q83">
        <v>0</v>
      </c>
      <c r="R83">
        <v>9.7949999999999999</v>
      </c>
      <c r="S83">
        <v>1.9590000000000001</v>
      </c>
      <c r="T83" t="s">
        <v>111</v>
      </c>
      <c r="U83">
        <v>466.00799999999998</v>
      </c>
      <c r="V83">
        <v>466.00799999999998</v>
      </c>
      <c r="W83">
        <v>477.762</v>
      </c>
      <c r="X83">
        <v>-197.06</v>
      </c>
      <c r="Y83">
        <v>167</v>
      </c>
      <c r="Z83">
        <v>0</v>
      </c>
      <c r="AA83">
        <v>30.06</v>
      </c>
      <c r="AB83">
        <v>1</v>
      </c>
      <c r="AC83" t="s">
        <v>116</v>
      </c>
      <c r="AD83">
        <v>2400</v>
      </c>
      <c r="AE83">
        <v>-1913.308</v>
      </c>
      <c r="AF83">
        <v>-1913.308</v>
      </c>
      <c r="AG83">
        <v>0</v>
      </c>
      <c r="AH83">
        <v>326.06200000000001</v>
      </c>
      <c r="AI83">
        <v>-134.48931999999999</v>
      </c>
      <c r="AJ83">
        <v>-1497.3630000000001</v>
      </c>
      <c r="AK83">
        <v>151.69999999999999</v>
      </c>
      <c r="AL83">
        <v>-62.570680000000003</v>
      </c>
      <c r="AM83">
        <v>-696.64700000000005</v>
      </c>
      <c r="AN83">
        <v>0</v>
      </c>
      <c r="AO83">
        <v>1958.93</v>
      </c>
      <c r="AP83">
        <v>12</v>
      </c>
      <c r="AQ83">
        <v>0</v>
      </c>
      <c r="AR83">
        <v>0</v>
      </c>
      <c r="AS83">
        <v>0.5</v>
      </c>
      <c r="AT83">
        <v>0</v>
      </c>
      <c r="AU83">
        <v>0</v>
      </c>
      <c r="AV83">
        <v>0.1</v>
      </c>
      <c r="AW83" t="s">
        <v>112</v>
      </c>
      <c r="AX83" t="s">
        <v>128</v>
      </c>
      <c r="AY83" t="s">
        <v>111</v>
      </c>
      <c r="AZ83">
        <v>318.04000000000002</v>
      </c>
      <c r="BA83">
        <v>318.04000000000002</v>
      </c>
      <c r="BB83">
        <v>1600</v>
      </c>
      <c r="BC83">
        <v>1.9589300000000001</v>
      </c>
      <c r="BD83">
        <v>147.96799999999999</v>
      </c>
      <c r="BE83">
        <v>147.96799999999999</v>
      </c>
      <c r="BF83">
        <v>1600</v>
      </c>
      <c r="BG83">
        <v>1.9589300000000001</v>
      </c>
      <c r="BH83" t="s">
        <v>823</v>
      </c>
      <c r="BI83">
        <v>100080000000</v>
      </c>
      <c r="BJ83">
        <v>6.6849999999999996</v>
      </c>
      <c r="BK83">
        <v>3.11</v>
      </c>
      <c r="BL83">
        <v>1.337</v>
      </c>
      <c r="BM83">
        <v>0.622</v>
      </c>
      <c r="BN83">
        <v>-1913.308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f t="shared" si="5"/>
        <v>2194.0100000000002</v>
      </c>
      <c r="CT83">
        <f t="shared" si="6"/>
        <v>466.00799999999998</v>
      </c>
      <c r="CU83">
        <f t="shared" si="7"/>
        <v>11.754</v>
      </c>
      <c r="CV83">
        <f>VLOOKUP(PG_Reverse_Settled__1[[#This Row],[order_release_id]],PG_FORWARD_SETTLED__1[[order_id]:[Logistics]],110,0)</f>
        <v>71.98</v>
      </c>
      <c r="CW83">
        <f t="shared" si="8"/>
        <v>244.86499999999998</v>
      </c>
      <c r="CX83">
        <v>1644.2680000000003</v>
      </c>
      <c r="CY83">
        <f t="shared" si="9"/>
        <v>197.06</v>
      </c>
    </row>
    <row r="84" spans="1:103" x14ac:dyDescent="0.3">
      <c r="A84">
        <v>8736133415</v>
      </c>
      <c r="B84">
        <v>10736110544</v>
      </c>
      <c r="C84" t="s">
        <v>1461</v>
      </c>
      <c r="D84" s="1">
        <v>45941.609722222223</v>
      </c>
      <c r="E84" s="1">
        <v>45935.731249999997</v>
      </c>
      <c r="F84" s="2">
        <v>44619</v>
      </c>
      <c r="G84" t="s">
        <v>1055</v>
      </c>
      <c r="H84">
        <v>1799</v>
      </c>
      <c r="I84">
        <v>1799</v>
      </c>
      <c r="J84">
        <v>0</v>
      </c>
      <c r="K84">
        <v>2500</v>
      </c>
      <c r="L84">
        <v>495</v>
      </c>
      <c r="M84" t="s">
        <v>109</v>
      </c>
      <c r="N84">
        <v>5</v>
      </c>
      <c r="O84">
        <v>85.67</v>
      </c>
      <c r="P84">
        <v>0</v>
      </c>
      <c r="Q84">
        <v>0</v>
      </c>
      <c r="R84">
        <v>8.5670000000000002</v>
      </c>
      <c r="S84">
        <v>1.7130000000000001</v>
      </c>
      <c r="T84" t="s">
        <v>111</v>
      </c>
      <c r="U84">
        <v>488.24900000000002</v>
      </c>
      <c r="V84">
        <v>488.24900000000002</v>
      </c>
      <c r="W84">
        <v>498.529</v>
      </c>
      <c r="X84">
        <v>-132.16</v>
      </c>
      <c r="Y84">
        <v>112</v>
      </c>
      <c r="Z84">
        <v>0</v>
      </c>
      <c r="AA84">
        <v>20.16</v>
      </c>
      <c r="AB84">
        <v>1</v>
      </c>
      <c r="AC84" t="s">
        <v>110</v>
      </c>
      <c r="AD84">
        <v>2005</v>
      </c>
      <c r="AE84">
        <v>-1432.6310000000001</v>
      </c>
      <c r="AF84">
        <v>-1432.6310000000001</v>
      </c>
      <c r="AG84">
        <v>0</v>
      </c>
      <c r="AJ84">
        <v>0</v>
      </c>
      <c r="AK84">
        <v>498.529</v>
      </c>
      <c r="AL84">
        <v>-132.16</v>
      </c>
      <c r="AM84">
        <v>-1799</v>
      </c>
      <c r="AN84">
        <v>0</v>
      </c>
      <c r="AO84">
        <v>1713.33</v>
      </c>
      <c r="AP84">
        <v>5</v>
      </c>
      <c r="AQ84">
        <v>0</v>
      </c>
      <c r="AR84">
        <v>0</v>
      </c>
      <c r="AS84">
        <v>0.5</v>
      </c>
      <c r="AT84">
        <v>0</v>
      </c>
      <c r="AU84">
        <v>0</v>
      </c>
      <c r="AV84">
        <v>0.1</v>
      </c>
      <c r="AW84" t="s">
        <v>121</v>
      </c>
      <c r="AX84" t="s">
        <v>113</v>
      </c>
      <c r="AY84" t="s">
        <v>111</v>
      </c>
      <c r="AZ84">
        <v>0</v>
      </c>
      <c r="BA84">
        <v>0</v>
      </c>
      <c r="BD84">
        <v>488.24900000000002</v>
      </c>
      <c r="BE84">
        <v>488.24900000000002</v>
      </c>
      <c r="BF84">
        <v>495</v>
      </c>
      <c r="BG84">
        <v>1.71333</v>
      </c>
      <c r="BH84" t="s">
        <v>1056</v>
      </c>
      <c r="BI84">
        <v>100089000000</v>
      </c>
      <c r="BJ84">
        <v>0</v>
      </c>
      <c r="BK84">
        <v>8.5670000000000002</v>
      </c>
      <c r="BL84">
        <v>0</v>
      </c>
      <c r="BM84">
        <v>1.7130000000000001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-1432.6310000000001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f t="shared" si="5"/>
        <v>1799</v>
      </c>
      <c r="CT84">
        <f t="shared" si="6"/>
        <v>488.24900000000002</v>
      </c>
      <c r="CU84">
        <f t="shared" si="7"/>
        <v>10.280000000000001</v>
      </c>
      <c r="CV84">
        <f>VLOOKUP(PG_Reverse_Settled__1[[#This Row],[order_release_id]],PG_FORWARD_SETTLED__1[[order_id]:[Logistics]],110,0)</f>
        <v>53.1</v>
      </c>
      <c r="CW84">
        <f t="shared" si="8"/>
        <v>94.236999999999995</v>
      </c>
      <c r="CX84">
        <v>1247.3710000000001</v>
      </c>
      <c r="CY84">
        <f t="shared" si="9"/>
        <v>132.16</v>
      </c>
    </row>
    <row r="85" spans="1:103" x14ac:dyDescent="0.3">
      <c r="A85">
        <v>8740468523</v>
      </c>
      <c r="B85">
        <v>10740458983</v>
      </c>
      <c r="C85" t="s">
        <v>1461</v>
      </c>
      <c r="D85" s="1">
        <v>45943.638888888891</v>
      </c>
      <c r="E85" s="1">
        <v>45937.797222222223</v>
      </c>
      <c r="F85" s="2">
        <v>44622</v>
      </c>
      <c r="G85" t="s">
        <v>846</v>
      </c>
      <c r="H85">
        <v>391</v>
      </c>
      <c r="I85">
        <v>0</v>
      </c>
      <c r="J85">
        <v>391</v>
      </c>
      <c r="K85">
        <v>2750</v>
      </c>
      <c r="L85">
        <v>2300</v>
      </c>
      <c r="M85" t="s">
        <v>109</v>
      </c>
      <c r="N85">
        <v>5</v>
      </c>
      <c r="O85">
        <v>18.62</v>
      </c>
      <c r="P85">
        <v>0</v>
      </c>
      <c r="Q85">
        <v>0</v>
      </c>
      <c r="R85">
        <v>1.8620000000000001</v>
      </c>
      <c r="S85">
        <v>0.372</v>
      </c>
      <c r="T85" t="s">
        <v>111</v>
      </c>
      <c r="U85">
        <v>9.2279999999999998</v>
      </c>
      <c r="V85">
        <v>9.2279999999999998</v>
      </c>
      <c r="W85">
        <v>11.462</v>
      </c>
      <c r="X85">
        <v>-197.06</v>
      </c>
      <c r="Y85">
        <v>167</v>
      </c>
      <c r="Z85">
        <v>0</v>
      </c>
      <c r="AA85">
        <v>30.06</v>
      </c>
      <c r="AB85">
        <v>1</v>
      </c>
      <c r="AC85" t="s">
        <v>116</v>
      </c>
      <c r="AD85">
        <v>450</v>
      </c>
      <c r="AE85">
        <v>-576.59799999999996</v>
      </c>
      <c r="AF85">
        <v>-576.59799999999996</v>
      </c>
      <c r="AG85">
        <v>0</v>
      </c>
      <c r="AH85">
        <v>11.462</v>
      </c>
      <c r="AI85">
        <v>-197.06</v>
      </c>
      <c r="AJ85">
        <v>-391</v>
      </c>
      <c r="AM85">
        <v>0</v>
      </c>
      <c r="AN85">
        <v>0</v>
      </c>
      <c r="AO85">
        <v>372.38</v>
      </c>
      <c r="AP85">
        <v>5</v>
      </c>
      <c r="AQ85">
        <v>0</v>
      </c>
      <c r="AR85">
        <v>0</v>
      </c>
      <c r="AS85">
        <v>0.5</v>
      </c>
      <c r="AT85">
        <v>0</v>
      </c>
      <c r="AU85">
        <v>0</v>
      </c>
      <c r="AV85">
        <v>0.1</v>
      </c>
      <c r="AW85" t="s">
        <v>127</v>
      </c>
      <c r="AX85" t="s">
        <v>128</v>
      </c>
      <c r="AY85" t="s">
        <v>111</v>
      </c>
      <c r="AZ85">
        <v>9.2279999999999998</v>
      </c>
      <c r="BA85">
        <v>9.2279999999999998</v>
      </c>
      <c r="BB85">
        <v>2300</v>
      </c>
      <c r="BC85">
        <v>0.37237999999999999</v>
      </c>
      <c r="BD85">
        <v>0</v>
      </c>
      <c r="BE85">
        <v>0</v>
      </c>
      <c r="BH85" t="s">
        <v>207</v>
      </c>
      <c r="BI85">
        <v>100090000000</v>
      </c>
      <c r="BJ85">
        <v>1.8620000000000001</v>
      </c>
      <c r="BK85">
        <v>0</v>
      </c>
      <c r="BL85">
        <v>0.372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-576.59799999999996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f t="shared" si="5"/>
        <v>391</v>
      </c>
      <c r="CT85">
        <f t="shared" si="6"/>
        <v>9.2279999999999998</v>
      </c>
      <c r="CU85">
        <f t="shared" si="7"/>
        <v>2.234</v>
      </c>
      <c r="CV85">
        <f>VLOOKUP(PG_Reverse_Settled__1[[#This Row],[order_release_id]],PG_FORWARD_SETTLED__1[[order_id]:[Logistics]],110,0)</f>
        <v>31.86</v>
      </c>
      <c r="CW85">
        <f t="shared" si="8"/>
        <v>20.481999999999999</v>
      </c>
      <c r="CX85">
        <v>347.678</v>
      </c>
      <c r="CY85">
        <f t="shared" si="9"/>
        <v>197.06</v>
      </c>
    </row>
    <row r="86" spans="1:103" x14ac:dyDescent="0.3">
      <c r="A86">
        <v>8670004890</v>
      </c>
      <c r="B86">
        <v>10669929036</v>
      </c>
      <c r="C86" t="s">
        <v>1461</v>
      </c>
      <c r="D86" s="1">
        <v>45920.634027777778</v>
      </c>
      <c r="E86" s="1">
        <v>45915.47152777778</v>
      </c>
      <c r="F86" s="2"/>
      <c r="G86" t="s">
        <v>626</v>
      </c>
      <c r="H86">
        <v>969</v>
      </c>
      <c r="I86">
        <v>969</v>
      </c>
      <c r="J86">
        <v>0</v>
      </c>
      <c r="K86">
        <v>2850</v>
      </c>
      <c r="L86">
        <v>1710</v>
      </c>
      <c r="M86" t="s">
        <v>109</v>
      </c>
      <c r="N86">
        <v>5</v>
      </c>
      <c r="O86">
        <v>46.14</v>
      </c>
      <c r="P86">
        <v>0</v>
      </c>
      <c r="Q86">
        <v>0</v>
      </c>
      <c r="R86">
        <v>4.6139999999999999</v>
      </c>
      <c r="S86">
        <v>0.92300000000000004</v>
      </c>
      <c r="T86" t="s">
        <v>111</v>
      </c>
      <c r="U86">
        <v>320.15800000000002</v>
      </c>
      <c r="V86">
        <v>320.15800000000002</v>
      </c>
      <c r="W86">
        <v>325.69499999999999</v>
      </c>
      <c r="X86">
        <v>-132.16</v>
      </c>
      <c r="Y86">
        <v>112</v>
      </c>
      <c r="Z86">
        <v>0</v>
      </c>
      <c r="AA86">
        <v>20.16</v>
      </c>
      <c r="AB86">
        <v>1</v>
      </c>
      <c r="AC86" t="s">
        <v>110</v>
      </c>
      <c r="AD86">
        <v>1140</v>
      </c>
      <c r="AE86">
        <v>-775.46500000000003</v>
      </c>
      <c r="AF86">
        <v>-775.46500000000003</v>
      </c>
      <c r="AG86">
        <v>0</v>
      </c>
      <c r="AJ86">
        <v>0</v>
      </c>
      <c r="AK86">
        <v>325.69499999999999</v>
      </c>
      <c r="AL86">
        <v>-132.16</v>
      </c>
      <c r="AM86">
        <v>-969</v>
      </c>
      <c r="AN86">
        <v>0</v>
      </c>
      <c r="AO86">
        <v>922.86</v>
      </c>
      <c r="AP86">
        <v>5</v>
      </c>
      <c r="AQ86">
        <v>0</v>
      </c>
      <c r="AR86">
        <v>0</v>
      </c>
      <c r="AS86">
        <v>0.5</v>
      </c>
      <c r="AT86">
        <v>0</v>
      </c>
      <c r="AU86">
        <v>0</v>
      </c>
      <c r="AV86">
        <v>0.1</v>
      </c>
      <c r="AW86" t="s">
        <v>127</v>
      </c>
      <c r="AX86" t="s">
        <v>128</v>
      </c>
      <c r="AY86" t="s">
        <v>111</v>
      </c>
      <c r="AZ86">
        <v>0</v>
      </c>
      <c r="BA86">
        <v>0</v>
      </c>
      <c r="BD86">
        <v>320.15800000000002</v>
      </c>
      <c r="BE86">
        <v>320.15800000000002</v>
      </c>
      <c r="BF86">
        <v>1710</v>
      </c>
      <c r="BG86">
        <v>0.92286000000000001</v>
      </c>
      <c r="BH86" t="s">
        <v>627</v>
      </c>
      <c r="BI86">
        <v>100080000000</v>
      </c>
      <c r="BJ86">
        <v>0</v>
      </c>
      <c r="BK86">
        <v>4.6139999999999999</v>
      </c>
      <c r="BL86">
        <v>0</v>
      </c>
      <c r="BM86">
        <v>0.92300000000000004</v>
      </c>
      <c r="BN86">
        <v>-775.46500000000003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f t="shared" si="5"/>
        <v>969</v>
      </c>
      <c r="CT86">
        <f t="shared" si="6"/>
        <v>320.15800000000002</v>
      </c>
      <c r="CU86">
        <f t="shared" si="7"/>
        <v>5.5369999999999999</v>
      </c>
      <c r="CV86">
        <f>VLOOKUP(PG_Reverse_Settled__1[[#This Row],[order_release_id]],PG_FORWARD_SETTLED__1[[order_id]:[Logistics]],110,0)</f>
        <v>31.86</v>
      </c>
      <c r="CW86">
        <f t="shared" si="8"/>
        <v>50.753999999999998</v>
      </c>
      <c r="CX86">
        <v>611.44499999999994</v>
      </c>
      <c r="CY86">
        <f t="shared" si="9"/>
        <v>132.16</v>
      </c>
    </row>
    <row r="87" spans="1:103" x14ac:dyDescent="0.3">
      <c r="A87">
        <v>8689877308</v>
      </c>
      <c r="B87">
        <v>10689805301</v>
      </c>
      <c r="C87" t="s">
        <v>1461</v>
      </c>
      <c r="D87" s="1">
        <v>45928.429166666669</v>
      </c>
      <c r="E87" s="1">
        <v>45922.443055555559</v>
      </c>
      <c r="F87" s="2">
        <v>44561</v>
      </c>
      <c r="G87" t="s">
        <v>961</v>
      </c>
      <c r="H87">
        <v>3294.01</v>
      </c>
      <c r="I87">
        <v>3294</v>
      </c>
      <c r="J87">
        <v>0</v>
      </c>
      <c r="K87">
        <v>3500</v>
      </c>
      <c r="L87">
        <v>0</v>
      </c>
      <c r="M87" t="s">
        <v>109</v>
      </c>
      <c r="N87">
        <v>18</v>
      </c>
      <c r="O87">
        <v>502.48</v>
      </c>
      <c r="P87">
        <v>0</v>
      </c>
      <c r="Q87">
        <v>0</v>
      </c>
      <c r="R87">
        <v>13.958</v>
      </c>
      <c r="S87">
        <v>2.7919999999999998</v>
      </c>
      <c r="T87" t="s">
        <v>111</v>
      </c>
      <c r="U87">
        <v>816.25300000000004</v>
      </c>
      <c r="V87">
        <v>816.25300000000004</v>
      </c>
      <c r="W87">
        <v>833.00300000000004</v>
      </c>
      <c r="X87">
        <v>-197.06</v>
      </c>
      <c r="Y87">
        <v>167</v>
      </c>
      <c r="Z87">
        <v>0</v>
      </c>
      <c r="AA87">
        <v>30.06</v>
      </c>
      <c r="AB87">
        <v>1</v>
      </c>
      <c r="AC87" t="s">
        <v>116</v>
      </c>
      <c r="AD87">
        <v>3500</v>
      </c>
      <c r="AE87">
        <v>-2658.0569999999998</v>
      </c>
      <c r="AF87">
        <v>-2658.0569999999998</v>
      </c>
      <c r="AG87">
        <v>0</v>
      </c>
      <c r="AJ87">
        <v>0</v>
      </c>
      <c r="AK87">
        <v>833.00300000000004</v>
      </c>
      <c r="AL87">
        <v>-197.06</v>
      </c>
      <c r="AM87">
        <v>-3294</v>
      </c>
      <c r="AN87">
        <v>0</v>
      </c>
      <c r="AO87">
        <v>2791.53</v>
      </c>
      <c r="AP87">
        <v>18</v>
      </c>
      <c r="AQ87">
        <v>0</v>
      </c>
      <c r="AR87">
        <v>0</v>
      </c>
      <c r="AS87">
        <v>0.5</v>
      </c>
      <c r="AT87">
        <v>0</v>
      </c>
      <c r="AU87">
        <v>0</v>
      </c>
      <c r="AV87">
        <v>0.1</v>
      </c>
      <c r="AW87" t="s">
        <v>112</v>
      </c>
      <c r="AX87" t="s">
        <v>124</v>
      </c>
      <c r="AY87" t="s">
        <v>111</v>
      </c>
      <c r="AZ87">
        <v>0</v>
      </c>
      <c r="BA87">
        <v>0</v>
      </c>
      <c r="BD87">
        <v>816.25300000000004</v>
      </c>
      <c r="BE87">
        <v>816.25300000000004</v>
      </c>
      <c r="BF87">
        <v>0</v>
      </c>
      <c r="BG87">
        <v>2.7915299999999998</v>
      </c>
      <c r="BH87" t="s">
        <v>962</v>
      </c>
      <c r="BI87">
        <v>100083000000</v>
      </c>
      <c r="BJ87">
        <v>0</v>
      </c>
      <c r="BK87">
        <v>13.958</v>
      </c>
      <c r="BL87">
        <v>0</v>
      </c>
      <c r="BM87">
        <v>2.7919999999999998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-2658.0569999999998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f t="shared" si="5"/>
        <v>3294</v>
      </c>
      <c r="CT87">
        <f t="shared" si="6"/>
        <v>816.25300000000004</v>
      </c>
      <c r="CU87">
        <f t="shared" si="7"/>
        <v>16.75</v>
      </c>
      <c r="CV87">
        <f>VLOOKUP(PG_Reverse_Settled__1[[#This Row],[order_release_id]],PG_FORWARD_SETTLED__1[[order_id]:[Logistics]],110,0)</f>
        <v>71.98</v>
      </c>
      <c r="CW87">
        <f t="shared" si="8"/>
        <v>516.43799999999999</v>
      </c>
      <c r="CX87">
        <v>2389.0169999999998</v>
      </c>
      <c r="CY87">
        <f t="shared" si="9"/>
        <v>197.06</v>
      </c>
    </row>
    <row r="88" spans="1:103" x14ac:dyDescent="0.3">
      <c r="A88">
        <v>8715029290</v>
      </c>
      <c r="B88">
        <v>10714969053</v>
      </c>
      <c r="C88" t="s">
        <v>1461</v>
      </c>
      <c r="D88" s="1">
        <v>45940.609027777777</v>
      </c>
      <c r="E88" s="1">
        <v>45929.449305555558</v>
      </c>
      <c r="F88" s="2">
        <v>44594</v>
      </c>
      <c r="G88" t="s">
        <v>469</v>
      </c>
      <c r="H88">
        <v>2150</v>
      </c>
      <c r="I88">
        <v>0</v>
      </c>
      <c r="J88">
        <v>2150</v>
      </c>
      <c r="K88">
        <v>4250</v>
      </c>
      <c r="L88">
        <v>1894</v>
      </c>
      <c r="M88" t="s">
        <v>109</v>
      </c>
      <c r="N88">
        <v>5</v>
      </c>
      <c r="O88">
        <v>102.38</v>
      </c>
      <c r="P88">
        <v>0</v>
      </c>
      <c r="Q88">
        <v>0</v>
      </c>
      <c r="R88">
        <v>10.238</v>
      </c>
      <c r="S88">
        <v>2.048</v>
      </c>
      <c r="T88" t="s">
        <v>111</v>
      </c>
      <c r="U88">
        <v>684.99</v>
      </c>
      <c r="V88">
        <v>684.99</v>
      </c>
      <c r="W88">
        <v>697.27599999999995</v>
      </c>
      <c r="X88">
        <v>-197.06</v>
      </c>
      <c r="Y88">
        <v>167</v>
      </c>
      <c r="Z88">
        <v>0</v>
      </c>
      <c r="AA88">
        <v>30.06</v>
      </c>
      <c r="AB88">
        <v>1</v>
      </c>
      <c r="AC88" t="s">
        <v>116</v>
      </c>
      <c r="AD88">
        <v>2356</v>
      </c>
      <c r="AE88">
        <v>-1649.7840000000001</v>
      </c>
      <c r="AF88">
        <v>-1649.7840000000001</v>
      </c>
      <c r="AG88">
        <v>0</v>
      </c>
      <c r="AH88">
        <v>697.27599999999995</v>
      </c>
      <c r="AI88">
        <v>-197.06</v>
      </c>
      <c r="AJ88">
        <v>-2150</v>
      </c>
      <c r="AM88">
        <v>0</v>
      </c>
      <c r="AN88">
        <v>0</v>
      </c>
      <c r="AO88">
        <v>2047.62</v>
      </c>
      <c r="AP88">
        <v>5</v>
      </c>
      <c r="AQ88">
        <v>0</v>
      </c>
      <c r="AR88">
        <v>0</v>
      </c>
      <c r="AS88">
        <v>0.5</v>
      </c>
      <c r="AT88">
        <v>0</v>
      </c>
      <c r="AU88">
        <v>0</v>
      </c>
      <c r="AV88">
        <v>0.1</v>
      </c>
      <c r="AW88" t="s">
        <v>127</v>
      </c>
      <c r="AX88" t="s">
        <v>128</v>
      </c>
      <c r="AY88" t="s">
        <v>111</v>
      </c>
      <c r="AZ88">
        <v>684.99</v>
      </c>
      <c r="BA88">
        <v>684.99</v>
      </c>
      <c r="BB88">
        <v>1894</v>
      </c>
      <c r="BC88">
        <v>2.0476200000000002</v>
      </c>
      <c r="BD88">
        <v>0</v>
      </c>
      <c r="BE88">
        <v>0</v>
      </c>
      <c r="BH88" t="s">
        <v>470</v>
      </c>
      <c r="BI88">
        <v>100089000000</v>
      </c>
      <c r="BJ88">
        <v>10.238</v>
      </c>
      <c r="BK88">
        <v>0</v>
      </c>
      <c r="BL88">
        <v>2.048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-1649.7840000000001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f t="shared" si="5"/>
        <v>2150</v>
      </c>
      <c r="CT88">
        <f t="shared" si="6"/>
        <v>684.99</v>
      </c>
      <c r="CU88">
        <f t="shared" si="7"/>
        <v>12.286</v>
      </c>
      <c r="CV88">
        <f>VLOOKUP(PG_Reverse_Settled__1[[#This Row],[order_release_id]],PG_FORWARD_SETTLED__1[[order_id]:[Logistics]],110,0)</f>
        <v>71.98</v>
      </c>
      <c r="CW88">
        <f t="shared" si="8"/>
        <v>112.61799999999999</v>
      </c>
      <c r="CX88">
        <v>1380.7439999999999</v>
      </c>
      <c r="CY88">
        <f t="shared" si="9"/>
        <v>197.06</v>
      </c>
    </row>
    <row r="89" spans="1:103" x14ac:dyDescent="0.3">
      <c r="A89">
        <v>8721707189</v>
      </c>
      <c r="B89">
        <v>10721652116</v>
      </c>
      <c r="C89" t="s">
        <v>1461</v>
      </c>
      <c r="D89" s="1">
        <v>45938.486111111109</v>
      </c>
      <c r="E89" s="1">
        <v>45930.615277777775</v>
      </c>
      <c r="F89" s="2">
        <v>44603</v>
      </c>
      <c r="G89" t="s">
        <v>550</v>
      </c>
      <c r="H89">
        <v>3143</v>
      </c>
      <c r="I89">
        <v>0</v>
      </c>
      <c r="J89">
        <v>3143</v>
      </c>
      <c r="K89">
        <v>4000</v>
      </c>
      <c r="L89">
        <v>651</v>
      </c>
      <c r="M89" t="s">
        <v>109</v>
      </c>
      <c r="N89">
        <v>18</v>
      </c>
      <c r="O89">
        <v>479.44</v>
      </c>
      <c r="P89">
        <v>0</v>
      </c>
      <c r="Q89">
        <v>0</v>
      </c>
      <c r="R89">
        <v>13.318</v>
      </c>
      <c r="S89">
        <v>2.6640000000000001</v>
      </c>
      <c r="T89" t="s">
        <v>111</v>
      </c>
      <c r="U89">
        <v>667.57299999999998</v>
      </c>
      <c r="V89">
        <v>667.57299999999998</v>
      </c>
      <c r="W89">
        <v>683.55499999999995</v>
      </c>
      <c r="X89">
        <v>-132.16</v>
      </c>
      <c r="Y89">
        <v>112</v>
      </c>
      <c r="Z89">
        <v>0</v>
      </c>
      <c r="AA89">
        <v>20.16</v>
      </c>
      <c r="AB89">
        <v>1</v>
      </c>
      <c r="AC89" t="s">
        <v>110</v>
      </c>
      <c r="AD89">
        <v>3349</v>
      </c>
      <c r="AE89">
        <v>-2591.605</v>
      </c>
      <c r="AF89">
        <v>-2591.605</v>
      </c>
      <c r="AG89">
        <v>0</v>
      </c>
      <c r="AH89">
        <v>683.55499999999995</v>
      </c>
      <c r="AI89">
        <v>-132.16</v>
      </c>
      <c r="AJ89">
        <v>-3143</v>
      </c>
      <c r="AM89">
        <v>0</v>
      </c>
      <c r="AN89">
        <v>0</v>
      </c>
      <c r="AO89">
        <v>2663.56</v>
      </c>
      <c r="AP89">
        <v>18</v>
      </c>
      <c r="AQ89">
        <v>0</v>
      </c>
      <c r="AR89">
        <v>0</v>
      </c>
      <c r="AS89">
        <v>0.5</v>
      </c>
      <c r="AT89">
        <v>0</v>
      </c>
      <c r="AU89">
        <v>0</v>
      </c>
      <c r="AV89">
        <v>0.1</v>
      </c>
      <c r="AW89" t="s">
        <v>112</v>
      </c>
      <c r="AX89" t="s">
        <v>128</v>
      </c>
      <c r="AY89" t="s">
        <v>111</v>
      </c>
      <c r="AZ89">
        <v>667.57299999999998</v>
      </c>
      <c r="BA89">
        <v>667.57299999999998</v>
      </c>
      <c r="BB89">
        <v>651</v>
      </c>
      <c r="BC89">
        <v>2.6635599999999999</v>
      </c>
      <c r="BD89">
        <v>0</v>
      </c>
      <c r="BE89">
        <v>0</v>
      </c>
      <c r="BH89" t="s">
        <v>1074</v>
      </c>
      <c r="BI89">
        <v>100088000000</v>
      </c>
      <c r="BJ89">
        <v>13.318</v>
      </c>
      <c r="BK89">
        <v>0</v>
      </c>
      <c r="BL89">
        <v>2.6640000000000001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-2591.605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f t="shared" si="5"/>
        <v>3143</v>
      </c>
      <c r="CT89">
        <f t="shared" si="6"/>
        <v>667.57299999999998</v>
      </c>
      <c r="CU89">
        <f t="shared" si="7"/>
        <v>15.981999999999999</v>
      </c>
      <c r="CV89">
        <f>VLOOKUP(PG_Reverse_Settled__1[[#This Row],[order_release_id]],PG_FORWARD_SETTLED__1[[order_id]:[Logistics]],110,0)</f>
        <v>71.98</v>
      </c>
      <c r="CW89">
        <f t="shared" si="8"/>
        <v>492.75799999999998</v>
      </c>
      <c r="CX89">
        <v>2387.4650000000001</v>
      </c>
      <c r="CY89">
        <f t="shared" si="9"/>
        <v>132.16</v>
      </c>
    </row>
    <row r="90" spans="1:103" x14ac:dyDescent="0.3">
      <c r="A90">
        <v>8690582232</v>
      </c>
      <c r="B90">
        <v>10690510275</v>
      </c>
      <c r="C90" t="s">
        <v>1461</v>
      </c>
      <c r="D90" s="1">
        <v>45932.647222222222</v>
      </c>
      <c r="E90" s="1">
        <v>45922.443055555559</v>
      </c>
      <c r="F90" s="2">
        <v>44560</v>
      </c>
      <c r="G90" t="s">
        <v>188</v>
      </c>
      <c r="H90">
        <v>3104</v>
      </c>
      <c r="I90">
        <v>0</v>
      </c>
      <c r="J90">
        <v>3104</v>
      </c>
      <c r="K90">
        <v>3500</v>
      </c>
      <c r="L90">
        <v>190</v>
      </c>
      <c r="M90" t="s">
        <v>120</v>
      </c>
      <c r="N90">
        <v>18</v>
      </c>
      <c r="O90">
        <v>0</v>
      </c>
      <c r="P90">
        <v>236.75</v>
      </c>
      <c r="Q90">
        <v>236.75</v>
      </c>
      <c r="R90">
        <v>13.153</v>
      </c>
      <c r="S90">
        <v>2.6309999999999998</v>
      </c>
      <c r="T90" t="s">
        <v>111</v>
      </c>
      <c r="U90">
        <v>769.17100000000005</v>
      </c>
      <c r="V90">
        <v>769.17100000000005</v>
      </c>
      <c r="W90">
        <v>784.95500000000004</v>
      </c>
      <c r="X90">
        <v>-107.38</v>
      </c>
      <c r="Y90">
        <v>91</v>
      </c>
      <c r="Z90">
        <v>0</v>
      </c>
      <c r="AA90">
        <v>16.38</v>
      </c>
      <c r="AB90">
        <v>1</v>
      </c>
      <c r="AC90" t="s">
        <v>131</v>
      </c>
      <c r="AD90">
        <v>3310</v>
      </c>
      <c r="AE90">
        <v>-2426.4250000000002</v>
      </c>
      <c r="AF90">
        <v>-2426.4250000000002</v>
      </c>
      <c r="AG90">
        <v>0</v>
      </c>
      <c r="AH90">
        <v>784.95500000000004</v>
      </c>
      <c r="AI90">
        <v>-107.38</v>
      </c>
      <c r="AJ90">
        <v>-3104</v>
      </c>
      <c r="AM90">
        <v>0</v>
      </c>
      <c r="AN90">
        <v>0</v>
      </c>
      <c r="AO90">
        <v>2630.5</v>
      </c>
      <c r="AP90">
        <v>0</v>
      </c>
      <c r="AQ90">
        <v>9</v>
      </c>
      <c r="AR90">
        <v>9</v>
      </c>
      <c r="AS90">
        <v>0</v>
      </c>
      <c r="AT90">
        <v>0.25</v>
      </c>
      <c r="AU90">
        <v>0.25</v>
      </c>
      <c r="AV90">
        <v>0.1</v>
      </c>
      <c r="AW90" t="s">
        <v>112</v>
      </c>
      <c r="AX90" t="s">
        <v>113</v>
      </c>
      <c r="AY90" t="s">
        <v>111</v>
      </c>
      <c r="AZ90">
        <v>769.17100000000005</v>
      </c>
      <c r="BA90">
        <v>769.17100000000005</v>
      </c>
      <c r="BB90">
        <v>190</v>
      </c>
      <c r="BC90">
        <v>2.6305000000000001</v>
      </c>
      <c r="BD90">
        <v>0</v>
      </c>
      <c r="BE90">
        <v>0</v>
      </c>
      <c r="BH90" t="s">
        <v>332</v>
      </c>
      <c r="BI90">
        <v>100083000000</v>
      </c>
      <c r="BJ90">
        <v>13.153</v>
      </c>
      <c r="BK90">
        <v>0</v>
      </c>
      <c r="BL90">
        <v>2.6309999999999998</v>
      </c>
      <c r="BM90">
        <v>0</v>
      </c>
      <c r="BN90">
        <v>0</v>
      </c>
      <c r="BO90">
        <v>0</v>
      </c>
      <c r="BP90">
        <v>-2426.4250000000002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f t="shared" si="5"/>
        <v>3104</v>
      </c>
      <c r="CT90">
        <f t="shared" si="6"/>
        <v>769.17100000000005</v>
      </c>
      <c r="CU90">
        <f t="shared" si="7"/>
        <v>15.784000000000001</v>
      </c>
      <c r="CV90">
        <f>VLOOKUP(PG_Reverse_Settled__1[[#This Row],[order_release_id]],PG_FORWARD_SETTLED__1[[order_id]:[Logistics]],110,0)</f>
        <v>71.98</v>
      </c>
      <c r="CW90">
        <f t="shared" si="8"/>
        <v>486.65300000000002</v>
      </c>
      <c r="CX90">
        <v>2247.0649999999996</v>
      </c>
      <c r="CY90">
        <f t="shared" si="9"/>
        <v>107.38</v>
      </c>
    </row>
    <row r="91" spans="1:103" x14ac:dyDescent="0.3">
      <c r="A91">
        <v>8705353325</v>
      </c>
      <c r="B91">
        <v>10705285821</v>
      </c>
      <c r="C91" t="s">
        <v>1461</v>
      </c>
      <c r="D91" s="1">
        <v>45944.39166666667</v>
      </c>
      <c r="E91" s="1">
        <v>45924.787499999999</v>
      </c>
      <c r="F91" s="2">
        <v>44579</v>
      </c>
      <c r="G91" t="s">
        <v>304</v>
      </c>
      <c r="H91">
        <v>2338</v>
      </c>
      <c r="I91">
        <v>0</v>
      </c>
      <c r="J91">
        <v>2338</v>
      </c>
      <c r="K91">
        <v>3000</v>
      </c>
      <c r="L91">
        <v>456</v>
      </c>
      <c r="M91" t="s">
        <v>109</v>
      </c>
      <c r="N91">
        <v>5</v>
      </c>
      <c r="O91">
        <v>111.33</v>
      </c>
      <c r="P91">
        <v>0</v>
      </c>
      <c r="Q91">
        <v>0</v>
      </c>
      <c r="R91">
        <v>11.132999999999999</v>
      </c>
      <c r="S91">
        <v>2.2269999999999999</v>
      </c>
      <c r="T91" t="s">
        <v>111</v>
      </c>
      <c r="U91">
        <v>579.35599999999999</v>
      </c>
      <c r="V91">
        <v>579.35599999999999</v>
      </c>
      <c r="W91">
        <v>592.71600000000001</v>
      </c>
      <c r="X91">
        <v>-197.06</v>
      </c>
      <c r="Y91">
        <v>167</v>
      </c>
      <c r="Z91">
        <v>0</v>
      </c>
      <c r="AA91">
        <v>30.06</v>
      </c>
      <c r="AB91">
        <v>1</v>
      </c>
      <c r="AC91" t="s">
        <v>116</v>
      </c>
      <c r="AD91">
        <v>2544</v>
      </c>
      <c r="AE91">
        <v>-1942.3440000000001</v>
      </c>
      <c r="AF91">
        <v>-1942.3440000000001</v>
      </c>
      <c r="AG91">
        <v>0</v>
      </c>
      <c r="AH91">
        <v>592.71600000000001</v>
      </c>
      <c r="AI91">
        <v>-197.06</v>
      </c>
      <c r="AJ91">
        <v>-2338</v>
      </c>
      <c r="AM91">
        <v>0</v>
      </c>
      <c r="AN91">
        <v>0</v>
      </c>
      <c r="AO91">
        <v>2226.67</v>
      </c>
      <c r="AP91">
        <v>5</v>
      </c>
      <c r="AQ91">
        <v>0</v>
      </c>
      <c r="AR91">
        <v>0</v>
      </c>
      <c r="AS91">
        <v>0.5</v>
      </c>
      <c r="AT91">
        <v>0</v>
      </c>
      <c r="AU91">
        <v>0</v>
      </c>
      <c r="AV91">
        <v>0.1</v>
      </c>
      <c r="AW91" t="s">
        <v>121</v>
      </c>
      <c r="AX91" t="s">
        <v>305</v>
      </c>
      <c r="AY91" t="s">
        <v>111</v>
      </c>
      <c r="AZ91">
        <v>579.35599999999999</v>
      </c>
      <c r="BA91">
        <v>579.35599999999999</v>
      </c>
      <c r="BB91">
        <v>456</v>
      </c>
      <c r="BC91">
        <v>2.2266699999999999</v>
      </c>
      <c r="BD91">
        <v>0</v>
      </c>
      <c r="BE91">
        <v>0</v>
      </c>
      <c r="BH91" t="s">
        <v>306</v>
      </c>
      <c r="BI91">
        <v>100089000000</v>
      </c>
      <c r="BJ91">
        <v>11.132999999999999</v>
      </c>
      <c r="BK91">
        <v>0</v>
      </c>
      <c r="BL91">
        <v>2.2269999999999999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-1942.3440000000001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f t="shared" si="5"/>
        <v>2338</v>
      </c>
      <c r="CT91">
        <f t="shared" si="6"/>
        <v>579.35599999999999</v>
      </c>
      <c r="CU91">
        <f t="shared" si="7"/>
        <v>13.36</v>
      </c>
      <c r="CV91">
        <f>VLOOKUP(PG_Reverse_Settled__1[[#This Row],[order_release_id]],PG_FORWARD_SETTLED__1[[order_id]:[Logistics]],110,0)</f>
        <v>71.98</v>
      </c>
      <c r="CW91">
        <f t="shared" si="8"/>
        <v>122.46299999999999</v>
      </c>
      <c r="CX91">
        <v>1673.3040000000001</v>
      </c>
      <c r="CY91">
        <f t="shared" si="9"/>
        <v>197.06</v>
      </c>
    </row>
    <row r="92" spans="1:103" x14ac:dyDescent="0.3">
      <c r="A92">
        <v>8680270452</v>
      </c>
      <c r="B92">
        <v>10680196035</v>
      </c>
      <c r="C92" t="s">
        <v>1461</v>
      </c>
      <c r="D92" s="1">
        <v>45929.689583333333</v>
      </c>
      <c r="E92" s="1">
        <v>45918.544444444444</v>
      </c>
      <c r="F92" s="2">
        <v>44557</v>
      </c>
      <c r="G92" t="s">
        <v>255</v>
      </c>
      <c r="H92">
        <v>1994</v>
      </c>
      <c r="I92">
        <v>1977.941</v>
      </c>
      <c r="J92">
        <v>16.059000000000001</v>
      </c>
      <c r="K92">
        <v>2750</v>
      </c>
      <c r="L92">
        <v>550</v>
      </c>
      <c r="M92" t="s">
        <v>109</v>
      </c>
      <c r="N92">
        <v>12</v>
      </c>
      <c r="O92">
        <v>213.64</v>
      </c>
      <c r="P92">
        <v>0</v>
      </c>
      <c r="Q92">
        <v>0</v>
      </c>
      <c r="R92">
        <v>8.9019999999999992</v>
      </c>
      <c r="S92">
        <v>1.78</v>
      </c>
      <c r="T92" t="s">
        <v>111</v>
      </c>
      <c r="U92">
        <v>541.17100000000005</v>
      </c>
      <c r="V92">
        <v>541.17100000000005</v>
      </c>
      <c r="W92">
        <v>551.85299999999995</v>
      </c>
      <c r="X92">
        <v>-197.06</v>
      </c>
      <c r="Y92">
        <v>167</v>
      </c>
      <c r="Z92">
        <v>0</v>
      </c>
      <c r="AA92">
        <v>30.06</v>
      </c>
      <c r="AB92">
        <v>1</v>
      </c>
      <c r="AC92" t="s">
        <v>116</v>
      </c>
      <c r="AD92">
        <v>2200</v>
      </c>
      <c r="AE92">
        <v>-1639.2070000000001</v>
      </c>
      <c r="AF92">
        <v>-1639.2070000000001</v>
      </c>
      <c r="AG92">
        <v>0</v>
      </c>
      <c r="AH92">
        <v>4.444</v>
      </c>
      <c r="AI92">
        <v>-1.5871</v>
      </c>
      <c r="AJ92">
        <v>-16.059000000000001</v>
      </c>
      <c r="AK92">
        <v>547.40899999999999</v>
      </c>
      <c r="AL92">
        <v>-195.47290000000001</v>
      </c>
      <c r="AM92">
        <v>-1977.941</v>
      </c>
      <c r="AN92">
        <v>0</v>
      </c>
      <c r="AO92">
        <v>1780.36</v>
      </c>
      <c r="AP92">
        <v>12</v>
      </c>
      <c r="AQ92">
        <v>0</v>
      </c>
      <c r="AR92">
        <v>0</v>
      </c>
      <c r="AS92">
        <v>0.5</v>
      </c>
      <c r="AT92">
        <v>0</v>
      </c>
      <c r="AU92">
        <v>0</v>
      </c>
      <c r="AV92">
        <v>0.1</v>
      </c>
      <c r="AW92" t="s">
        <v>121</v>
      </c>
      <c r="AX92" t="s">
        <v>113</v>
      </c>
      <c r="AY92" t="s">
        <v>111</v>
      </c>
      <c r="AZ92">
        <v>4.3579999999999997</v>
      </c>
      <c r="BA92">
        <v>4.3579999999999997</v>
      </c>
      <c r="BB92">
        <v>550</v>
      </c>
      <c r="BC92">
        <v>1.7803599999999999</v>
      </c>
      <c r="BD92">
        <v>536.81299999999999</v>
      </c>
      <c r="BE92">
        <v>536.81299999999999</v>
      </c>
      <c r="BF92">
        <v>550</v>
      </c>
      <c r="BG92">
        <v>1.7803599999999999</v>
      </c>
      <c r="BH92" t="s">
        <v>256</v>
      </c>
      <c r="BI92">
        <v>100082000000</v>
      </c>
      <c r="BJ92">
        <v>7.1999999999999995E-2</v>
      </c>
      <c r="BK92">
        <v>8.83</v>
      </c>
      <c r="BL92">
        <v>1.4E-2</v>
      </c>
      <c r="BM92">
        <v>1.766</v>
      </c>
      <c r="BN92">
        <v>0</v>
      </c>
      <c r="BO92">
        <v>0</v>
      </c>
      <c r="BP92">
        <v>-1639.2070000000001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f t="shared" si="5"/>
        <v>1994</v>
      </c>
      <c r="CT92">
        <f t="shared" si="6"/>
        <v>541.17100000000005</v>
      </c>
      <c r="CU92">
        <f t="shared" si="7"/>
        <v>10.681999999999999</v>
      </c>
      <c r="CV92">
        <f>VLOOKUP(PG_Reverse_Settled__1[[#This Row],[order_release_id]],PG_FORWARD_SETTLED__1[[order_id]:[Logistics]],110,0)</f>
        <v>53.1</v>
      </c>
      <c r="CW92">
        <f t="shared" si="8"/>
        <v>222.54199999999997</v>
      </c>
      <c r="CX92">
        <v>1389.047</v>
      </c>
      <c r="CY92">
        <f t="shared" si="9"/>
        <v>197.06</v>
      </c>
    </row>
    <row r="93" spans="1:103" x14ac:dyDescent="0.3">
      <c r="A93">
        <v>8720788804</v>
      </c>
      <c r="B93">
        <v>10720733722</v>
      </c>
      <c r="C93" t="s">
        <v>1461</v>
      </c>
      <c r="D93" s="1">
        <v>45936.470138888886</v>
      </c>
      <c r="E93" s="1">
        <v>45930.615277777775</v>
      </c>
      <c r="F93" s="2">
        <v>44599</v>
      </c>
      <c r="G93" t="s">
        <v>568</v>
      </c>
      <c r="H93">
        <v>2293</v>
      </c>
      <c r="I93">
        <v>2293</v>
      </c>
      <c r="J93">
        <v>0</v>
      </c>
      <c r="K93">
        <v>5000</v>
      </c>
      <c r="L93">
        <v>2501</v>
      </c>
      <c r="M93" t="s">
        <v>109</v>
      </c>
      <c r="N93">
        <v>5</v>
      </c>
      <c r="O93">
        <v>109.19</v>
      </c>
      <c r="P93">
        <v>0</v>
      </c>
      <c r="Q93">
        <v>0</v>
      </c>
      <c r="R93">
        <v>10.919</v>
      </c>
      <c r="S93">
        <v>2.1840000000000002</v>
      </c>
      <c r="T93" t="s">
        <v>111</v>
      </c>
      <c r="U93">
        <v>730.55</v>
      </c>
      <c r="V93">
        <v>730.55</v>
      </c>
      <c r="W93">
        <v>743.65300000000002</v>
      </c>
      <c r="X93">
        <v>-197.06</v>
      </c>
      <c r="Y93">
        <v>167</v>
      </c>
      <c r="Z93">
        <v>0</v>
      </c>
      <c r="AA93">
        <v>30.06</v>
      </c>
      <c r="AB93">
        <v>1</v>
      </c>
      <c r="AC93" t="s">
        <v>116</v>
      </c>
      <c r="AD93">
        <v>2499</v>
      </c>
      <c r="AE93">
        <v>-1746.4069999999999</v>
      </c>
      <c r="AF93">
        <v>-1746.4069999999999</v>
      </c>
      <c r="AG93">
        <v>0</v>
      </c>
      <c r="AJ93">
        <v>0</v>
      </c>
      <c r="AK93">
        <v>743.65300000000002</v>
      </c>
      <c r="AL93">
        <v>-197.06</v>
      </c>
      <c r="AM93">
        <v>-2293</v>
      </c>
      <c r="AN93">
        <v>0</v>
      </c>
      <c r="AO93">
        <v>2183.81</v>
      </c>
      <c r="AP93">
        <v>5</v>
      </c>
      <c r="AQ93">
        <v>0</v>
      </c>
      <c r="AR93">
        <v>0</v>
      </c>
      <c r="AS93">
        <v>0.5</v>
      </c>
      <c r="AT93">
        <v>0</v>
      </c>
      <c r="AU93">
        <v>0</v>
      </c>
      <c r="AV93">
        <v>0.1</v>
      </c>
      <c r="AW93" t="s">
        <v>127</v>
      </c>
      <c r="AX93" t="s">
        <v>128</v>
      </c>
      <c r="AY93" t="s">
        <v>111</v>
      </c>
      <c r="AZ93">
        <v>0</v>
      </c>
      <c r="BA93">
        <v>0</v>
      </c>
      <c r="BD93">
        <v>730.55</v>
      </c>
      <c r="BE93">
        <v>730.55</v>
      </c>
      <c r="BF93">
        <v>2501</v>
      </c>
      <c r="BG93">
        <v>2.1838099999999998</v>
      </c>
      <c r="BH93" t="s">
        <v>569</v>
      </c>
      <c r="BI93">
        <v>100087000000</v>
      </c>
      <c r="BJ93">
        <v>0</v>
      </c>
      <c r="BK93">
        <v>10.919</v>
      </c>
      <c r="BL93">
        <v>0</v>
      </c>
      <c r="BM93">
        <v>2.1840000000000002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-1746.4069999999999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f t="shared" si="5"/>
        <v>2293</v>
      </c>
      <c r="CT93">
        <f t="shared" si="6"/>
        <v>730.55</v>
      </c>
      <c r="CU93">
        <f t="shared" si="7"/>
        <v>13.103000000000002</v>
      </c>
      <c r="CV93">
        <f>VLOOKUP(PG_Reverse_Settled__1[[#This Row],[order_release_id]],PG_FORWARD_SETTLED__1[[order_id]:[Logistics]],110,0)</f>
        <v>71.98</v>
      </c>
      <c r="CW93">
        <f t="shared" si="8"/>
        <v>120.10899999999999</v>
      </c>
      <c r="CX93">
        <v>1477.367</v>
      </c>
      <c r="CY93">
        <f t="shared" si="9"/>
        <v>197.06</v>
      </c>
    </row>
    <row r="94" spans="1:103" x14ac:dyDescent="0.3">
      <c r="A94">
        <v>8681405218</v>
      </c>
      <c r="B94">
        <v>10681331197</v>
      </c>
      <c r="C94" t="s">
        <v>1461</v>
      </c>
      <c r="D94" s="1">
        <v>45929.525694444441</v>
      </c>
      <c r="E94" s="1">
        <v>45919.434027777781</v>
      </c>
      <c r="F94" s="2">
        <v>44554</v>
      </c>
      <c r="G94" t="s">
        <v>231</v>
      </c>
      <c r="H94">
        <v>3564</v>
      </c>
      <c r="I94">
        <v>0</v>
      </c>
      <c r="J94">
        <v>3564</v>
      </c>
      <c r="K94">
        <v>4000</v>
      </c>
      <c r="L94">
        <v>230</v>
      </c>
      <c r="M94" t="s">
        <v>120</v>
      </c>
      <c r="N94">
        <v>12</v>
      </c>
      <c r="O94">
        <v>0</v>
      </c>
      <c r="P94">
        <v>190.93</v>
      </c>
      <c r="Q94">
        <v>190.93</v>
      </c>
      <c r="R94">
        <v>15.911</v>
      </c>
      <c r="S94">
        <v>3.1819999999999999</v>
      </c>
      <c r="T94" t="s">
        <v>111</v>
      </c>
      <c r="U94">
        <v>883.15899999999999</v>
      </c>
      <c r="V94">
        <v>883.15899999999999</v>
      </c>
      <c r="W94">
        <v>902.25199999999995</v>
      </c>
      <c r="X94">
        <v>-107.38</v>
      </c>
      <c r="Y94">
        <v>91</v>
      </c>
      <c r="Z94">
        <v>0</v>
      </c>
      <c r="AA94">
        <v>16.38</v>
      </c>
      <c r="AB94">
        <v>1</v>
      </c>
      <c r="AC94" t="s">
        <v>131</v>
      </c>
      <c r="AD94">
        <v>3770</v>
      </c>
      <c r="AE94">
        <v>-2769.1280000000002</v>
      </c>
      <c r="AF94">
        <v>-2769.1280000000002</v>
      </c>
      <c r="AG94">
        <v>0</v>
      </c>
      <c r="AH94">
        <v>902.25199999999995</v>
      </c>
      <c r="AI94">
        <v>-107.38</v>
      </c>
      <c r="AJ94">
        <v>-3564</v>
      </c>
      <c r="AM94">
        <v>0</v>
      </c>
      <c r="AN94">
        <v>0</v>
      </c>
      <c r="AO94">
        <v>3182.14</v>
      </c>
      <c r="AP94">
        <v>0</v>
      </c>
      <c r="AQ94">
        <v>6</v>
      </c>
      <c r="AR94">
        <v>6</v>
      </c>
      <c r="AS94">
        <v>0</v>
      </c>
      <c r="AT94">
        <v>0.25</v>
      </c>
      <c r="AU94">
        <v>0.25</v>
      </c>
      <c r="AV94">
        <v>0.1</v>
      </c>
      <c r="AW94" t="s">
        <v>112</v>
      </c>
      <c r="AX94" t="s">
        <v>124</v>
      </c>
      <c r="AY94" t="s">
        <v>111</v>
      </c>
      <c r="AZ94">
        <v>883.15899999999999</v>
      </c>
      <c r="BA94">
        <v>883.15899999999999</v>
      </c>
      <c r="BB94">
        <v>230</v>
      </c>
      <c r="BC94">
        <v>3.18214</v>
      </c>
      <c r="BD94">
        <v>0</v>
      </c>
      <c r="BE94">
        <v>0</v>
      </c>
      <c r="BH94" t="s">
        <v>984</v>
      </c>
      <c r="BI94">
        <v>100084000000</v>
      </c>
      <c r="BJ94">
        <v>15.911</v>
      </c>
      <c r="BK94">
        <v>0</v>
      </c>
      <c r="BL94">
        <v>3.1819999999999999</v>
      </c>
      <c r="BM94">
        <v>0</v>
      </c>
      <c r="BN94">
        <v>0</v>
      </c>
      <c r="BO94">
        <v>-2769.1280000000002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f t="shared" si="5"/>
        <v>3564</v>
      </c>
      <c r="CT94">
        <f t="shared" si="6"/>
        <v>883.15899999999999</v>
      </c>
      <c r="CU94">
        <f t="shared" si="7"/>
        <v>19.093</v>
      </c>
      <c r="CV94">
        <f>VLOOKUP(PG_Reverse_Settled__1[[#This Row],[order_release_id]],PG_FORWARD_SETTLED__1[[order_id]:[Logistics]],110,0)</f>
        <v>71.98</v>
      </c>
      <c r="CW94">
        <f t="shared" si="8"/>
        <v>397.77100000000002</v>
      </c>
      <c r="CX94">
        <v>2589.768</v>
      </c>
      <c r="CY94">
        <f t="shared" si="9"/>
        <v>107.38</v>
      </c>
    </row>
    <row r="95" spans="1:103" x14ac:dyDescent="0.3">
      <c r="A95">
        <v>8680104988</v>
      </c>
      <c r="B95">
        <v>10680030469</v>
      </c>
      <c r="C95" t="s">
        <v>1461</v>
      </c>
      <c r="D95" s="1">
        <v>45931.490972222222</v>
      </c>
      <c r="E95" s="1">
        <v>45918.445138888892</v>
      </c>
      <c r="F95" s="2">
        <v>44556</v>
      </c>
      <c r="G95" t="s">
        <v>405</v>
      </c>
      <c r="H95">
        <v>1931</v>
      </c>
      <c r="I95">
        <v>0</v>
      </c>
      <c r="J95">
        <v>1931</v>
      </c>
      <c r="K95">
        <v>4500</v>
      </c>
      <c r="L95">
        <v>2250</v>
      </c>
      <c r="M95" t="s">
        <v>109</v>
      </c>
      <c r="N95">
        <v>12</v>
      </c>
      <c r="O95">
        <v>206.89</v>
      </c>
      <c r="P95">
        <v>0</v>
      </c>
      <c r="Q95">
        <v>0</v>
      </c>
      <c r="R95">
        <v>8.6210000000000004</v>
      </c>
      <c r="S95">
        <v>1.724</v>
      </c>
      <c r="T95" t="s">
        <v>111</v>
      </c>
      <c r="U95">
        <v>638.00199999999995</v>
      </c>
      <c r="V95">
        <v>638.00199999999995</v>
      </c>
      <c r="W95">
        <v>648.34699999999998</v>
      </c>
      <c r="X95">
        <v>-197.06</v>
      </c>
      <c r="Y95">
        <v>167</v>
      </c>
      <c r="Z95">
        <v>0</v>
      </c>
      <c r="AA95">
        <v>30.06</v>
      </c>
      <c r="AB95">
        <v>1</v>
      </c>
      <c r="AC95" t="s">
        <v>116</v>
      </c>
      <c r="AD95">
        <v>2137</v>
      </c>
      <c r="AE95">
        <v>-1479.713</v>
      </c>
      <c r="AF95">
        <v>-1479.713</v>
      </c>
      <c r="AG95">
        <v>0</v>
      </c>
      <c r="AH95">
        <v>648.34699999999998</v>
      </c>
      <c r="AI95">
        <v>-197.06</v>
      </c>
      <c r="AJ95">
        <v>-1931</v>
      </c>
      <c r="AM95">
        <v>0</v>
      </c>
      <c r="AN95">
        <v>0</v>
      </c>
      <c r="AO95">
        <v>1724.11</v>
      </c>
      <c r="AP95">
        <v>12</v>
      </c>
      <c r="AQ95">
        <v>0</v>
      </c>
      <c r="AR95">
        <v>0</v>
      </c>
      <c r="AS95">
        <v>0.5</v>
      </c>
      <c r="AT95">
        <v>0</v>
      </c>
      <c r="AU95">
        <v>0</v>
      </c>
      <c r="AV95">
        <v>0.1</v>
      </c>
      <c r="AW95" t="s">
        <v>127</v>
      </c>
      <c r="AX95" t="s">
        <v>128</v>
      </c>
      <c r="AY95" t="s">
        <v>111</v>
      </c>
      <c r="AZ95">
        <v>638.00199999999995</v>
      </c>
      <c r="BA95">
        <v>638.00199999999995</v>
      </c>
      <c r="BB95">
        <v>2250</v>
      </c>
      <c r="BC95">
        <v>1.72411</v>
      </c>
      <c r="BD95">
        <v>0</v>
      </c>
      <c r="BE95">
        <v>0</v>
      </c>
      <c r="BH95" t="s">
        <v>406</v>
      </c>
      <c r="BI95">
        <v>100084000000</v>
      </c>
      <c r="BJ95">
        <v>8.6210000000000004</v>
      </c>
      <c r="BK95">
        <v>0</v>
      </c>
      <c r="BL95">
        <v>1.724</v>
      </c>
      <c r="BM95">
        <v>0</v>
      </c>
      <c r="BN95">
        <v>0</v>
      </c>
      <c r="BO95">
        <v>0</v>
      </c>
      <c r="BP95">
        <v>-1479.713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f t="shared" si="5"/>
        <v>1931</v>
      </c>
      <c r="CT95">
        <f t="shared" si="6"/>
        <v>638.00199999999995</v>
      </c>
      <c r="CU95">
        <f t="shared" si="7"/>
        <v>10.345000000000001</v>
      </c>
      <c r="CV95">
        <f>VLOOKUP(PG_Reverse_Settled__1[[#This Row],[order_release_id]],PG_FORWARD_SETTLED__1[[order_id]:[Logistics]],110,0)</f>
        <v>53.1</v>
      </c>
      <c r="CW95">
        <f t="shared" si="8"/>
        <v>215.511</v>
      </c>
      <c r="CX95">
        <v>1229.5530000000001</v>
      </c>
      <c r="CY95">
        <f t="shared" si="9"/>
        <v>197.06</v>
      </c>
    </row>
    <row r="96" spans="1:103" x14ac:dyDescent="0.3">
      <c r="A96">
        <v>8728603956</v>
      </c>
      <c r="B96">
        <v>10728560158</v>
      </c>
      <c r="C96" t="s">
        <v>1461</v>
      </c>
      <c r="D96" s="1">
        <v>45939.432638888888</v>
      </c>
      <c r="E96" s="1">
        <v>45933.480555555558</v>
      </c>
      <c r="F96" s="2"/>
      <c r="G96" t="s">
        <v>774</v>
      </c>
      <c r="H96">
        <v>2293</v>
      </c>
      <c r="I96">
        <v>2293</v>
      </c>
      <c r="J96">
        <v>0</v>
      </c>
      <c r="K96">
        <v>5500</v>
      </c>
      <c r="L96">
        <v>3001</v>
      </c>
      <c r="M96" t="s">
        <v>120</v>
      </c>
      <c r="N96">
        <v>5</v>
      </c>
      <c r="O96">
        <v>0</v>
      </c>
      <c r="P96">
        <v>54.6</v>
      </c>
      <c r="Q96">
        <v>54.6</v>
      </c>
      <c r="R96">
        <v>10.919</v>
      </c>
      <c r="S96">
        <v>2.1840000000000002</v>
      </c>
      <c r="T96" t="s">
        <v>111</v>
      </c>
      <c r="U96">
        <v>730.55</v>
      </c>
      <c r="V96">
        <v>730.55</v>
      </c>
      <c r="W96">
        <v>743.65300000000002</v>
      </c>
      <c r="X96">
        <v>-132.16</v>
      </c>
      <c r="Y96">
        <v>112</v>
      </c>
      <c r="Z96">
        <v>0</v>
      </c>
      <c r="AA96">
        <v>20.16</v>
      </c>
      <c r="AB96">
        <v>1</v>
      </c>
      <c r="AC96" t="s">
        <v>110</v>
      </c>
      <c r="AD96">
        <v>2499</v>
      </c>
      <c r="AE96">
        <v>-1681.5070000000001</v>
      </c>
      <c r="AF96">
        <v>-1681.5070000000001</v>
      </c>
      <c r="AG96">
        <v>0</v>
      </c>
      <c r="AJ96">
        <v>0</v>
      </c>
      <c r="AK96">
        <v>743.65300000000002</v>
      </c>
      <c r="AL96">
        <v>-132.16</v>
      </c>
      <c r="AM96">
        <v>-2293</v>
      </c>
      <c r="AN96">
        <v>0</v>
      </c>
      <c r="AO96">
        <v>2183.8000000000002</v>
      </c>
      <c r="AP96">
        <v>0</v>
      </c>
      <c r="AQ96">
        <v>2.5</v>
      </c>
      <c r="AR96">
        <v>2.5</v>
      </c>
      <c r="AS96">
        <v>0</v>
      </c>
      <c r="AT96">
        <v>0.25</v>
      </c>
      <c r="AU96">
        <v>0.25</v>
      </c>
      <c r="AV96">
        <v>0.1</v>
      </c>
      <c r="AW96" t="s">
        <v>127</v>
      </c>
      <c r="AX96" t="s">
        <v>128</v>
      </c>
      <c r="AY96" t="s">
        <v>111</v>
      </c>
      <c r="AZ96">
        <v>0</v>
      </c>
      <c r="BA96">
        <v>0</v>
      </c>
      <c r="BD96">
        <v>730.55</v>
      </c>
      <c r="BE96">
        <v>730.55</v>
      </c>
      <c r="BF96">
        <v>3001</v>
      </c>
      <c r="BG96">
        <v>2.1838000000000002</v>
      </c>
      <c r="BH96" t="s">
        <v>775</v>
      </c>
      <c r="BI96">
        <v>100088000000</v>
      </c>
      <c r="BJ96">
        <v>0</v>
      </c>
      <c r="BK96">
        <v>10.919</v>
      </c>
      <c r="BL96">
        <v>0</v>
      </c>
      <c r="BM96">
        <v>2.1840000000000002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-1681.5070000000001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f t="shared" si="5"/>
        <v>2293</v>
      </c>
      <c r="CT96">
        <f t="shared" si="6"/>
        <v>730.55</v>
      </c>
      <c r="CU96">
        <f t="shared" si="7"/>
        <v>13.103000000000002</v>
      </c>
      <c r="CV96">
        <f>VLOOKUP(PG_Reverse_Settled__1[[#This Row],[order_release_id]],PG_FORWARD_SETTLED__1[[order_id]:[Logistics]],110,0)</f>
        <v>71.98</v>
      </c>
      <c r="CW96">
        <f t="shared" si="8"/>
        <v>120.119</v>
      </c>
      <c r="CX96">
        <v>1477.367</v>
      </c>
      <c r="CY96">
        <f t="shared" si="9"/>
        <v>132.16</v>
      </c>
    </row>
    <row r="97" spans="1:103" x14ac:dyDescent="0.3">
      <c r="A97">
        <v>8748140593</v>
      </c>
      <c r="B97">
        <v>10748165924</v>
      </c>
      <c r="C97" t="s">
        <v>1461</v>
      </c>
      <c r="D97" s="1">
        <v>45951.511111111111</v>
      </c>
      <c r="E97" s="1">
        <v>45941.550694444442</v>
      </c>
      <c r="F97" s="2">
        <v>44627</v>
      </c>
      <c r="G97" t="s">
        <v>198</v>
      </c>
      <c r="H97">
        <v>3743</v>
      </c>
      <c r="I97">
        <v>0</v>
      </c>
      <c r="J97">
        <v>3743</v>
      </c>
      <c r="K97">
        <v>4000</v>
      </c>
      <c r="L97">
        <v>51</v>
      </c>
      <c r="M97" t="s">
        <v>109</v>
      </c>
      <c r="N97">
        <v>18</v>
      </c>
      <c r="O97">
        <v>570.97</v>
      </c>
      <c r="P97">
        <v>0</v>
      </c>
      <c r="Q97">
        <v>0</v>
      </c>
      <c r="R97">
        <v>15.86</v>
      </c>
      <c r="S97">
        <v>3.1720000000000002</v>
      </c>
      <c r="T97" t="s">
        <v>111</v>
      </c>
      <c r="U97">
        <v>927.51499999999999</v>
      </c>
      <c r="V97">
        <v>927.51499999999999</v>
      </c>
      <c r="W97">
        <v>946.54700000000003</v>
      </c>
      <c r="X97">
        <v>-132.16</v>
      </c>
      <c r="Y97">
        <v>112</v>
      </c>
      <c r="Z97">
        <v>0</v>
      </c>
      <c r="AA97">
        <v>20.16</v>
      </c>
      <c r="AB97">
        <v>1</v>
      </c>
      <c r="AC97" t="s">
        <v>110</v>
      </c>
      <c r="AD97">
        <v>3949</v>
      </c>
      <c r="AE97">
        <v>-2928.6129999999998</v>
      </c>
      <c r="AF97">
        <v>-2928.6129999999998</v>
      </c>
      <c r="AG97">
        <v>0</v>
      </c>
      <c r="AH97">
        <v>946.54700000000003</v>
      </c>
      <c r="AI97">
        <v>-132.16</v>
      </c>
      <c r="AJ97">
        <v>-3743</v>
      </c>
      <c r="AM97">
        <v>0</v>
      </c>
      <c r="AN97">
        <v>0</v>
      </c>
      <c r="AO97">
        <v>3172.03</v>
      </c>
      <c r="AP97">
        <v>18</v>
      </c>
      <c r="AQ97">
        <v>0</v>
      </c>
      <c r="AR97">
        <v>0</v>
      </c>
      <c r="AS97">
        <v>0.5</v>
      </c>
      <c r="AT97">
        <v>0</v>
      </c>
      <c r="AU97">
        <v>0</v>
      </c>
      <c r="AV97">
        <v>0.1</v>
      </c>
      <c r="AW97" t="s">
        <v>112</v>
      </c>
      <c r="AX97" t="s">
        <v>113</v>
      </c>
      <c r="AY97" t="s">
        <v>111</v>
      </c>
      <c r="AZ97">
        <v>927.51499999999999</v>
      </c>
      <c r="BA97">
        <v>927.51499999999999</v>
      </c>
      <c r="BB97">
        <v>51</v>
      </c>
      <c r="BC97">
        <v>3.1720299999999999</v>
      </c>
      <c r="BD97">
        <v>0</v>
      </c>
      <c r="BE97">
        <v>0</v>
      </c>
      <c r="BH97" t="s">
        <v>199</v>
      </c>
      <c r="BI97">
        <v>100093000000</v>
      </c>
      <c r="BJ97">
        <v>15.86</v>
      </c>
      <c r="BK97">
        <v>0</v>
      </c>
      <c r="BL97">
        <v>3.1720000000000002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-2928.6129999999998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f t="shared" si="5"/>
        <v>3743</v>
      </c>
      <c r="CT97">
        <f t="shared" si="6"/>
        <v>927.51499999999999</v>
      </c>
      <c r="CU97">
        <f t="shared" si="7"/>
        <v>19.032</v>
      </c>
      <c r="CV97">
        <f>VLOOKUP(PG_Reverse_Settled__1[[#This Row],[order_release_id]],PG_FORWARD_SETTLED__1[[order_id]:[Logistics]],110,0)</f>
        <v>71.98</v>
      </c>
      <c r="CW97">
        <f t="shared" si="8"/>
        <v>586.83000000000004</v>
      </c>
      <c r="CX97">
        <v>2724.473</v>
      </c>
      <c r="CY97">
        <f t="shared" si="9"/>
        <v>132.16</v>
      </c>
    </row>
    <row r="98" spans="1:103" x14ac:dyDescent="0.3">
      <c r="A98">
        <v>8742093333</v>
      </c>
      <c r="B98">
        <v>10742093050</v>
      </c>
      <c r="C98" t="s">
        <v>1461</v>
      </c>
      <c r="D98" s="1">
        <v>45948.34375</v>
      </c>
      <c r="E98" s="1">
        <v>45938.518750000003</v>
      </c>
      <c r="F98" s="2"/>
      <c r="G98" t="s">
        <v>961</v>
      </c>
      <c r="H98">
        <v>3294.01</v>
      </c>
      <c r="I98">
        <v>0</v>
      </c>
      <c r="J98">
        <v>3294</v>
      </c>
      <c r="K98">
        <v>3500</v>
      </c>
      <c r="L98">
        <v>0</v>
      </c>
      <c r="M98" t="s">
        <v>109</v>
      </c>
      <c r="N98">
        <v>18</v>
      </c>
      <c r="O98">
        <v>502.48</v>
      </c>
      <c r="P98">
        <v>0</v>
      </c>
      <c r="Q98">
        <v>0</v>
      </c>
      <c r="R98">
        <v>13.958</v>
      </c>
      <c r="S98">
        <v>2.7919999999999998</v>
      </c>
      <c r="T98" t="s">
        <v>111</v>
      </c>
      <c r="U98">
        <v>816.25300000000004</v>
      </c>
      <c r="V98">
        <v>816.25300000000004</v>
      </c>
      <c r="W98">
        <v>833.00300000000004</v>
      </c>
      <c r="X98">
        <v>-197.06</v>
      </c>
      <c r="Y98">
        <v>167</v>
      </c>
      <c r="Z98">
        <v>0</v>
      </c>
      <c r="AA98">
        <v>30.06</v>
      </c>
      <c r="AB98">
        <v>1</v>
      </c>
      <c r="AC98" t="s">
        <v>116</v>
      </c>
      <c r="AD98">
        <v>3500</v>
      </c>
      <c r="AE98">
        <v>-2658.0569999999998</v>
      </c>
      <c r="AF98">
        <v>-2658.0569999999998</v>
      </c>
      <c r="AG98">
        <v>0</v>
      </c>
      <c r="AH98">
        <v>833.00300000000004</v>
      </c>
      <c r="AI98">
        <v>-197.06</v>
      </c>
      <c r="AJ98">
        <v>-3294</v>
      </c>
      <c r="AM98">
        <v>0</v>
      </c>
      <c r="AN98">
        <v>0</v>
      </c>
      <c r="AO98">
        <v>2791.53</v>
      </c>
      <c r="AP98">
        <v>18</v>
      </c>
      <c r="AQ98">
        <v>0</v>
      </c>
      <c r="AR98">
        <v>0</v>
      </c>
      <c r="AS98">
        <v>0.5</v>
      </c>
      <c r="AT98">
        <v>0</v>
      </c>
      <c r="AU98">
        <v>0</v>
      </c>
      <c r="AV98">
        <v>0.1</v>
      </c>
      <c r="AW98" t="s">
        <v>112</v>
      </c>
      <c r="AX98" t="s">
        <v>124</v>
      </c>
      <c r="AY98" t="s">
        <v>111</v>
      </c>
      <c r="AZ98">
        <v>816.25300000000004</v>
      </c>
      <c r="BA98">
        <v>816.25300000000004</v>
      </c>
      <c r="BB98">
        <v>0</v>
      </c>
      <c r="BC98">
        <v>2.7915299999999998</v>
      </c>
      <c r="BD98">
        <v>0</v>
      </c>
      <c r="BE98">
        <v>0</v>
      </c>
      <c r="BH98" t="s">
        <v>1083</v>
      </c>
      <c r="BI98">
        <v>100092000000</v>
      </c>
      <c r="BJ98">
        <v>13.958</v>
      </c>
      <c r="BK98">
        <v>0</v>
      </c>
      <c r="BL98">
        <v>2.7919999999999998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-2658.0569999999998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f t="shared" si="5"/>
        <v>3294</v>
      </c>
      <c r="CT98">
        <f t="shared" si="6"/>
        <v>816.25300000000004</v>
      </c>
      <c r="CU98">
        <f t="shared" si="7"/>
        <v>16.75</v>
      </c>
      <c r="CV98">
        <f>VLOOKUP(PG_Reverse_Settled__1[[#This Row],[order_release_id]],PG_FORWARD_SETTLED__1[[order_id]:[Logistics]],110,0)</f>
        <v>71.98</v>
      </c>
      <c r="CW98">
        <f t="shared" si="8"/>
        <v>516.43799999999999</v>
      </c>
      <c r="CX98">
        <v>2389.0169999999998</v>
      </c>
      <c r="CY98">
        <f t="shared" si="9"/>
        <v>197.06</v>
      </c>
    </row>
    <row r="99" spans="1:103" x14ac:dyDescent="0.3">
      <c r="A99">
        <v>8728899450</v>
      </c>
      <c r="B99">
        <v>10728855660</v>
      </c>
      <c r="C99" t="s">
        <v>1461</v>
      </c>
      <c r="D99" s="1">
        <v>45940.418055555558</v>
      </c>
      <c r="E99" s="1">
        <v>45933.480555555558</v>
      </c>
      <c r="F99" s="2"/>
      <c r="G99" t="s">
        <v>213</v>
      </c>
      <c r="H99">
        <v>3734</v>
      </c>
      <c r="I99">
        <v>0</v>
      </c>
      <c r="J99">
        <v>3734</v>
      </c>
      <c r="K99">
        <v>5000</v>
      </c>
      <c r="L99">
        <v>1060</v>
      </c>
      <c r="M99" t="s">
        <v>109</v>
      </c>
      <c r="N99">
        <v>18</v>
      </c>
      <c r="O99">
        <v>569.59</v>
      </c>
      <c r="P99">
        <v>0</v>
      </c>
      <c r="Q99">
        <v>0</v>
      </c>
      <c r="R99">
        <v>15.821999999999999</v>
      </c>
      <c r="S99">
        <v>3.1640000000000001</v>
      </c>
      <c r="T99" t="s">
        <v>111</v>
      </c>
      <c r="U99">
        <v>969.346</v>
      </c>
      <c r="V99">
        <v>969.346</v>
      </c>
      <c r="W99">
        <v>988.33199999999999</v>
      </c>
      <c r="X99">
        <v>-197.06</v>
      </c>
      <c r="Y99">
        <v>167</v>
      </c>
      <c r="Z99">
        <v>0</v>
      </c>
      <c r="AA99">
        <v>30.06</v>
      </c>
      <c r="AB99">
        <v>1</v>
      </c>
      <c r="AC99" t="s">
        <v>116</v>
      </c>
      <c r="AD99">
        <v>3940</v>
      </c>
      <c r="AE99">
        <v>-2942.7280000000001</v>
      </c>
      <c r="AF99">
        <v>-2942.7280000000001</v>
      </c>
      <c r="AG99">
        <v>0</v>
      </c>
      <c r="AH99">
        <v>988.33199999999999</v>
      </c>
      <c r="AI99">
        <v>-197.06</v>
      </c>
      <c r="AJ99">
        <v>-3734</v>
      </c>
      <c r="AM99">
        <v>0</v>
      </c>
      <c r="AN99">
        <v>0</v>
      </c>
      <c r="AO99">
        <v>3164.41</v>
      </c>
      <c r="AP99">
        <v>18</v>
      </c>
      <c r="AQ99">
        <v>0</v>
      </c>
      <c r="AR99">
        <v>0</v>
      </c>
      <c r="AS99">
        <v>0.5</v>
      </c>
      <c r="AT99">
        <v>0</v>
      </c>
      <c r="AU99">
        <v>0</v>
      </c>
      <c r="AV99">
        <v>0.1</v>
      </c>
      <c r="AW99" t="s">
        <v>112</v>
      </c>
      <c r="AX99" t="s">
        <v>160</v>
      </c>
      <c r="AY99" t="s">
        <v>111</v>
      </c>
      <c r="AZ99">
        <v>969.346</v>
      </c>
      <c r="BA99">
        <v>969.346</v>
      </c>
      <c r="BB99">
        <v>1060</v>
      </c>
      <c r="BC99">
        <v>3.1644100000000002</v>
      </c>
      <c r="BD99">
        <v>0</v>
      </c>
      <c r="BE99">
        <v>0</v>
      </c>
      <c r="BH99" t="s">
        <v>429</v>
      </c>
      <c r="BI99">
        <v>100089000000</v>
      </c>
      <c r="BJ99">
        <v>15.821999999999999</v>
      </c>
      <c r="BK99">
        <v>0</v>
      </c>
      <c r="BL99">
        <v>3.1640000000000001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-2942.7280000000001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f t="shared" si="5"/>
        <v>3734</v>
      </c>
      <c r="CT99">
        <f t="shared" si="6"/>
        <v>969.346</v>
      </c>
      <c r="CU99">
        <f t="shared" si="7"/>
        <v>18.986000000000001</v>
      </c>
      <c r="CV99">
        <f>VLOOKUP(PG_Reverse_Settled__1[[#This Row],[order_release_id]],PG_FORWARD_SETTLED__1[[order_id]:[Logistics]],110,0)</f>
        <v>71.98</v>
      </c>
      <c r="CW99">
        <f t="shared" si="8"/>
        <v>585.41200000000003</v>
      </c>
      <c r="CX99">
        <v>2673.6880000000001</v>
      </c>
      <c r="CY99">
        <f t="shared" si="9"/>
        <v>197.06</v>
      </c>
    </row>
    <row r="100" spans="1:103" x14ac:dyDescent="0.3">
      <c r="A100">
        <v>8737279770</v>
      </c>
      <c r="B100">
        <v>10737256874</v>
      </c>
      <c r="C100" t="s">
        <v>1461</v>
      </c>
      <c r="D100" s="1">
        <v>45950.368055555555</v>
      </c>
      <c r="E100" s="1">
        <v>45936.454861111109</v>
      </c>
      <c r="F100" s="2">
        <v>44617</v>
      </c>
      <c r="G100" t="s">
        <v>566</v>
      </c>
      <c r="H100">
        <v>2549</v>
      </c>
      <c r="I100">
        <v>0</v>
      </c>
      <c r="J100">
        <v>2549</v>
      </c>
      <c r="K100">
        <v>3250</v>
      </c>
      <c r="L100">
        <v>495</v>
      </c>
      <c r="M100" t="s">
        <v>120</v>
      </c>
      <c r="N100">
        <v>5</v>
      </c>
      <c r="O100">
        <v>0</v>
      </c>
      <c r="P100">
        <v>60.69</v>
      </c>
      <c r="Q100">
        <v>60.69</v>
      </c>
      <c r="R100">
        <v>12.138</v>
      </c>
      <c r="S100">
        <v>2.4279999999999999</v>
      </c>
      <c r="T100" t="s">
        <v>111</v>
      </c>
      <c r="U100">
        <v>661.72</v>
      </c>
      <c r="V100">
        <v>661.72</v>
      </c>
      <c r="W100">
        <v>676.28599999999994</v>
      </c>
      <c r="X100">
        <v>-107.38</v>
      </c>
      <c r="Y100">
        <v>91</v>
      </c>
      <c r="Z100">
        <v>0</v>
      </c>
      <c r="AA100">
        <v>16.38</v>
      </c>
      <c r="AB100">
        <v>1</v>
      </c>
      <c r="AC100" t="s">
        <v>131</v>
      </c>
      <c r="AD100">
        <v>2755</v>
      </c>
      <c r="AE100">
        <v>-1980.0940000000001</v>
      </c>
      <c r="AF100">
        <v>-1980.0940000000001</v>
      </c>
      <c r="AG100">
        <v>0</v>
      </c>
      <c r="AH100">
        <v>676.28599999999994</v>
      </c>
      <c r="AI100">
        <v>-107.38</v>
      </c>
      <c r="AJ100">
        <v>-2549</v>
      </c>
      <c r="AM100">
        <v>0</v>
      </c>
      <c r="AN100">
        <v>0</v>
      </c>
      <c r="AO100">
        <v>2427.62</v>
      </c>
      <c r="AP100">
        <v>0</v>
      </c>
      <c r="AQ100">
        <v>2.5</v>
      </c>
      <c r="AR100">
        <v>2.5</v>
      </c>
      <c r="AS100">
        <v>0</v>
      </c>
      <c r="AT100">
        <v>0.25</v>
      </c>
      <c r="AU100">
        <v>0.25</v>
      </c>
      <c r="AV100">
        <v>0.1</v>
      </c>
      <c r="AW100" t="s">
        <v>121</v>
      </c>
      <c r="AX100" t="s">
        <v>128</v>
      </c>
      <c r="AY100" t="s">
        <v>111</v>
      </c>
      <c r="AZ100">
        <v>661.72</v>
      </c>
      <c r="BA100">
        <v>661.72</v>
      </c>
      <c r="BB100">
        <v>495</v>
      </c>
      <c r="BC100">
        <v>2.4276200000000001</v>
      </c>
      <c r="BD100">
        <v>0</v>
      </c>
      <c r="BE100">
        <v>0</v>
      </c>
      <c r="BH100" t="s">
        <v>567</v>
      </c>
      <c r="BI100">
        <v>100090000000</v>
      </c>
      <c r="BJ100">
        <v>12.138</v>
      </c>
      <c r="BK100">
        <v>0</v>
      </c>
      <c r="BL100">
        <v>2.4279999999999999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-1980.0940000000001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f t="shared" si="5"/>
        <v>2549</v>
      </c>
      <c r="CT100">
        <f t="shared" si="6"/>
        <v>661.72</v>
      </c>
      <c r="CU100">
        <f t="shared" si="7"/>
        <v>14.565999999999999</v>
      </c>
      <c r="CV100">
        <f>VLOOKUP(PG_Reverse_Settled__1[[#This Row],[order_release_id]],PG_FORWARD_SETTLED__1[[order_id]:[Logistics]],110,0)</f>
        <v>71.98</v>
      </c>
      <c r="CW100">
        <f t="shared" si="8"/>
        <v>133.518</v>
      </c>
      <c r="CX100">
        <v>1800.7339999999999</v>
      </c>
      <c r="CY100">
        <f t="shared" si="9"/>
        <v>107.38</v>
      </c>
    </row>
    <row r="101" spans="1:103" x14ac:dyDescent="0.3">
      <c r="A101">
        <v>8687823960</v>
      </c>
      <c r="B101">
        <v>10687751651</v>
      </c>
      <c r="C101" t="s">
        <v>1461</v>
      </c>
      <c r="D101" s="1">
        <v>45929.503472222219</v>
      </c>
      <c r="E101" s="1">
        <v>45922.443055555559</v>
      </c>
      <c r="F101" s="2">
        <v>44561</v>
      </c>
      <c r="G101" t="s">
        <v>397</v>
      </c>
      <c r="H101">
        <v>2264</v>
      </c>
      <c r="I101">
        <v>2264</v>
      </c>
      <c r="J101">
        <v>0</v>
      </c>
      <c r="K101">
        <v>4250</v>
      </c>
      <c r="L101">
        <v>1780</v>
      </c>
      <c r="M101" t="s">
        <v>109</v>
      </c>
      <c r="N101">
        <v>5</v>
      </c>
      <c r="O101">
        <v>107.81</v>
      </c>
      <c r="P101">
        <v>0</v>
      </c>
      <c r="Q101">
        <v>0</v>
      </c>
      <c r="R101">
        <v>10.781000000000001</v>
      </c>
      <c r="S101">
        <v>2.1560000000000001</v>
      </c>
      <c r="T101" t="s">
        <v>111</v>
      </c>
      <c r="U101">
        <v>641.16499999999996</v>
      </c>
      <c r="V101">
        <v>641.16499999999996</v>
      </c>
      <c r="W101">
        <v>654.10199999999998</v>
      </c>
      <c r="X101">
        <v>-132.16</v>
      </c>
      <c r="Y101">
        <v>112</v>
      </c>
      <c r="Z101">
        <v>0</v>
      </c>
      <c r="AA101">
        <v>20.16</v>
      </c>
      <c r="AB101">
        <v>1</v>
      </c>
      <c r="AC101" t="s">
        <v>110</v>
      </c>
      <c r="AD101">
        <v>2470</v>
      </c>
      <c r="AE101">
        <v>-1742.058</v>
      </c>
      <c r="AF101">
        <v>-1742.058</v>
      </c>
      <c r="AG101">
        <v>0</v>
      </c>
      <c r="AJ101">
        <v>0</v>
      </c>
      <c r="AK101">
        <v>654.10199999999998</v>
      </c>
      <c r="AL101">
        <v>-132.16</v>
      </c>
      <c r="AM101">
        <v>-2264</v>
      </c>
      <c r="AN101">
        <v>0</v>
      </c>
      <c r="AO101">
        <v>2156.19</v>
      </c>
      <c r="AP101">
        <v>5</v>
      </c>
      <c r="AQ101">
        <v>0</v>
      </c>
      <c r="AR101">
        <v>0</v>
      </c>
      <c r="AS101">
        <v>0.5</v>
      </c>
      <c r="AT101">
        <v>0</v>
      </c>
      <c r="AU101">
        <v>0</v>
      </c>
      <c r="AV101">
        <v>0.1</v>
      </c>
      <c r="AW101" t="s">
        <v>127</v>
      </c>
      <c r="AX101" t="s">
        <v>191</v>
      </c>
      <c r="AY101" t="s">
        <v>111</v>
      </c>
      <c r="AZ101">
        <v>0</v>
      </c>
      <c r="BA101">
        <v>0</v>
      </c>
      <c r="BD101">
        <v>641.16499999999996</v>
      </c>
      <c r="BE101">
        <v>641.16499999999996</v>
      </c>
      <c r="BF101">
        <v>1780</v>
      </c>
      <c r="BG101">
        <v>2.1561900000000001</v>
      </c>
      <c r="BH101" t="s">
        <v>398</v>
      </c>
      <c r="BI101">
        <v>100084000000</v>
      </c>
      <c r="BJ101">
        <v>0</v>
      </c>
      <c r="BK101">
        <v>10.781000000000001</v>
      </c>
      <c r="BL101">
        <v>0</v>
      </c>
      <c r="BM101">
        <v>2.1560000000000001</v>
      </c>
      <c r="BN101">
        <v>0</v>
      </c>
      <c r="BO101">
        <v>0</v>
      </c>
      <c r="BP101">
        <v>0</v>
      </c>
      <c r="BQ101">
        <v>0</v>
      </c>
      <c r="BR101">
        <v>-1742.058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f t="shared" si="5"/>
        <v>2264</v>
      </c>
      <c r="CT101">
        <f t="shared" si="6"/>
        <v>641.16499999999996</v>
      </c>
      <c r="CU101">
        <f t="shared" si="7"/>
        <v>12.937000000000001</v>
      </c>
      <c r="CV101">
        <f>VLOOKUP(PG_Reverse_Settled__1[[#This Row],[order_release_id]],PG_FORWARD_SETTLED__1[[order_id]:[Logistics]],110,0)</f>
        <v>71.98</v>
      </c>
      <c r="CW101">
        <f t="shared" si="8"/>
        <v>118.59100000000001</v>
      </c>
      <c r="CX101">
        <v>1537.9180000000001</v>
      </c>
      <c r="CY101">
        <f t="shared" si="9"/>
        <v>132.16</v>
      </c>
    </row>
    <row r="102" spans="1:103" x14ac:dyDescent="0.3">
      <c r="A102">
        <v>8752302650</v>
      </c>
      <c r="B102">
        <v>10752341808</v>
      </c>
      <c r="C102" t="s">
        <v>1461</v>
      </c>
      <c r="D102" s="1">
        <v>45948.419444444444</v>
      </c>
      <c r="E102" s="1">
        <v>45943.449305555558</v>
      </c>
      <c r="F102" s="2"/>
      <c r="G102" t="s">
        <v>540</v>
      </c>
      <c r="H102">
        <v>3394</v>
      </c>
      <c r="I102">
        <v>0</v>
      </c>
      <c r="J102">
        <v>3394</v>
      </c>
      <c r="K102">
        <v>4000</v>
      </c>
      <c r="L102">
        <v>400</v>
      </c>
      <c r="M102" t="s">
        <v>109</v>
      </c>
      <c r="N102">
        <v>18</v>
      </c>
      <c r="O102">
        <v>517.73</v>
      </c>
      <c r="P102">
        <v>0</v>
      </c>
      <c r="Q102">
        <v>0</v>
      </c>
      <c r="R102">
        <v>14.381</v>
      </c>
      <c r="S102">
        <v>2.8759999999999999</v>
      </c>
      <c r="T102" t="s">
        <v>111</v>
      </c>
      <c r="U102">
        <v>720.88599999999997</v>
      </c>
      <c r="V102">
        <v>720.88599999999997</v>
      </c>
      <c r="W102">
        <v>738.14300000000003</v>
      </c>
      <c r="X102">
        <v>-132.16</v>
      </c>
      <c r="Y102">
        <v>112</v>
      </c>
      <c r="Z102">
        <v>0</v>
      </c>
      <c r="AA102">
        <v>20.16</v>
      </c>
      <c r="AB102">
        <v>1</v>
      </c>
      <c r="AC102" t="s">
        <v>110</v>
      </c>
      <c r="AD102">
        <v>3600</v>
      </c>
      <c r="AE102">
        <v>-2788.0169999999998</v>
      </c>
      <c r="AF102">
        <v>-2788.0169999999998</v>
      </c>
      <c r="AG102">
        <v>0</v>
      </c>
      <c r="AH102">
        <v>738.14300000000003</v>
      </c>
      <c r="AI102">
        <v>-132.16</v>
      </c>
      <c r="AJ102">
        <v>-3394</v>
      </c>
      <c r="AM102">
        <v>0</v>
      </c>
      <c r="AN102">
        <v>0</v>
      </c>
      <c r="AO102">
        <v>2876.27</v>
      </c>
      <c r="AP102">
        <v>18</v>
      </c>
      <c r="AQ102">
        <v>0</v>
      </c>
      <c r="AR102">
        <v>0</v>
      </c>
      <c r="AS102">
        <v>0.5</v>
      </c>
      <c r="AT102">
        <v>0</v>
      </c>
      <c r="AU102">
        <v>0</v>
      </c>
      <c r="AV102">
        <v>0.1</v>
      </c>
      <c r="AW102" t="s">
        <v>112</v>
      </c>
      <c r="AX102" t="s">
        <v>128</v>
      </c>
      <c r="AY102" t="s">
        <v>111</v>
      </c>
      <c r="AZ102">
        <v>720.88599999999997</v>
      </c>
      <c r="BA102">
        <v>720.88599999999997</v>
      </c>
      <c r="BB102">
        <v>400</v>
      </c>
      <c r="BC102">
        <v>2.8762699999999999</v>
      </c>
      <c r="BD102">
        <v>0</v>
      </c>
      <c r="BE102">
        <v>0</v>
      </c>
      <c r="BH102" t="s">
        <v>541</v>
      </c>
      <c r="BI102">
        <v>100092000000</v>
      </c>
      <c r="BJ102">
        <v>14.381</v>
      </c>
      <c r="BK102">
        <v>0</v>
      </c>
      <c r="BL102">
        <v>2.8759999999999999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-2788.0169999999998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f t="shared" si="5"/>
        <v>3394</v>
      </c>
      <c r="CT102">
        <f t="shared" si="6"/>
        <v>720.88599999999997</v>
      </c>
      <c r="CU102">
        <f t="shared" si="7"/>
        <v>17.257000000000001</v>
      </c>
      <c r="CV102">
        <f>VLOOKUP(PG_Reverse_Settled__1[[#This Row],[order_release_id]],PG_FORWARD_SETTLED__1[[order_id]:[Logistics]],110,0)</f>
        <v>71.98</v>
      </c>
      <c r="CW102">
        <f t="shared" si="8"/>
        <v>532.11099999999999</v>
      </c>
      <c r="CX102">
        <v>2583.877</v>
      </c>
      <c r="CY102">
        <f t="shared" si="9"/>
        <v>132.16</v>
      </c>
    </row>
    <row r="103" spans="1:103" x14ac:dyDescent="0.3">
      <c r="A103">
        <v>8704665177</v>
      </c>
      <c r="B103">
        <v>10704597212</v>
      </c>
      <c r="C103" t="s">
        <v>1461</v>
      </c>
      <c r="D103" s="1">
        <v>45930.329861111109</v>
      </c>
      <c r="E103" s="1">
        <v>45924.55</v>
      </c>
      <c r="F103" s="2">
        <v>44579</v>
      </c>
      <c r="G103" t="s">
        <v>577</v>
      </c>
      <c r="H103">
        <v>2150</v>
      </c>
      <c r="I103">
        <v>2150</v>
      </c>
      <c r="J103">
        <v>0</v>
      </c>
      <c r="K103">
        <v>3750</v>
      </c>
      <c r="L103">
        <v>1394</v>
      </c>
      <c r="M103" t="s">
        <v>109</v>
      </c>
      <c r="N103">
        <v>5</v>
      </c>
      <c r="O103">
        <v>102.38</v>
      </c>
      <c r="P103">
        <v>0</v>
      </c>
      <c r="Q103">
        <v>0</v>
      </c>
      <c r="R103">
        <v>10.238</v>
      </c>
      <c r="S103">
        <v>2.048</v>
      </c>
      <c r="T103" t="s">
        <v>111</v>
      </c>
      <c r="U103">
        <v>684.99</v>
      </c>
      <c r="V103">
        <v>684.99</v>
      </c>
      <c r="W103">
        <v>697.27599999999995</v>
      </c>
      <c r="X103">
        <v>-197.06</v>
      </c>
      <c r="Y103">
        <v>167</v>
      </c>
      <c r="Z103">
        <v>0</v>
      </c>
      <c r="AA103">
        <v>30.06</v>
      </c>
      <c r="AB103">
        <v>1</v>
      </c>
      <c r="AC103" t="s">
        <v>116</v>
      </c>
      <c r="AD103">
        <v>2356</v>
      </c>
      <c r="AE103">
        <v>-1649.7840000000001</v>
      </c>
      <c r="AF103">
        <v>-1649.7840000000001</v>
      </c>
      <c r="AG103">
        <v>0</v>
      </c>
      <c r="AJ103">
        <v>0</v>
      </c>
      <c r="AK103">
        <v>697.27599999999995</v>
      </c>
      <c r="AL103">
        <v>-197.06</v>
      </c>
      <c r="AM103">
        <v>-2150</v>
      </c>
      <c r="AN103">
        <v>0</v>
      </c>
      <c r="AO103">
        <v>2047.62</v>
      </c>
      <c r="AP103">
        <v>5</v>
      </c>
      <c r="AQ103">
        <v>0</v>
      </c>
      <c r="AR103">
        <v>0</v>
      </c>
      <c r="AS103">
        <v>0.5</v>
      </c>
      <c r="AT103">
        <v>0</v>
      </c>
      <c r="AU103">
        <v>0</v>
      </c>
      <c r="AV103">
        <v>0.1</v>
      </c>
      <c r="AW103" t="s">
        <v>127</v>
      </c>
      <c r="AX103" t="s">
        <v>128</v>
      </c>
      <c r="AY103" t="s">
        <v>111</v>
      </c>
      <c r="AZ103">
        <v>0</v>
      </c>
      <c r="BA103">
        <v>0</v>
      </c>
      <c r="BD103">
        <v>684.99</v>
      </c>
      <c r="BE103">
        <v>684.99</v>
      </c>
      <c r="BF103">
        <v>1394</v>
      </c>
      <c r="BG103">
        <v>2.0476200000000002</v>
      </c>
      <c r="BH103" t="s">
        <v>578</v>
      </c>
      <c r="BI103">
        <v>100084000000</v>
      </c>
      <c r="BJ103">
        <v>0</v>
      </c>
      <c r="BK103">
        <v>10.238</v>
      </c>
      <c r="BL103">
        <v>0</v>
      </c>
      <c r="BM103">
        <v>2.048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-1649.7840000000001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f t="shared" si="5"/>
        <v>2150</v>
      </c>
      <c r="CT103">
        <f t="shared" si="6"/>
        <v>684.99</v>
      </c>
      <c r="CU103">
        <f t="shared" si="7"/>
        <v>12.286</v>
      </c>
      <c r="CV103">
        <f>VLOOKUP(PG_Reverse_Settled__1[[#This Row],[order_release_id]],PG_FORWARD_SETTLED__1[[order_id]:[Logistics]],110,0)</f>
        <v>71.98</v>
      </c>
      <c r="CW103">
        <f t="shared" si="8"/>
        <v>112.61799999999999</v>
      </c>
      <c r="CX103">
        <v>1380.7439999999999</v>
      </c>
      <c r="CY103">
        <f t="shared" si="9"/>
        <v>197.06</v>
      </c>
    </row>
    <row r="104" spans="1:103" x14ac:dyDescent="0.3">
      <c r="A104">
        <v>8737844756</v>
      </c>
      <c r="B104">
        <v>10737821854</v>
      </c>
      <c r="C104" t="s">
        <v>1461</v>
      </c>
      <c r="D104" s="1">
        <v>45942.63958333333</v>
      </c>
      <c r="E104" s="1">
        <v>45936.454861111109</v>
      </c>
      <c r="F104" s="2">
        <v>44622</v>
      </c>
      <c r="G104" t="s">
        <v>955</v>
      </c>
      <c r="H104">
        <v>2150</v>
      </c>
      <c r="I104">
        <v>2150</v>
      </c>
      <c r="J104">
        <v>0</v>
      </c>
      <c r="K104">
        <v>4500</v>
      </c>
      <c r="L104">
        <v>2144</v>
      </c>
      <c r="M104" t="s">
        <v>109</v>
      </c>
      <c r="N104">
        <v>5</v>
      </c>
      <c r="O104">
        <v>102.38</v>
      </c>
      <c r="P104">
        <v>0</v>
      </c>
      <c r="Q104">
        <v>0</v>
      </c>
      <c r="R104">
        <v>10.238</v>
      </c>
      <c r="S104">
        <v>2.048</v>
      </c>
      <c r="T104" t="s">
        <v>111</v>
      </c>
      <c r="U104">
        <v>684.99</v>
      </c>
      <c r="V104">
        <v>684.99</v>
      </c>
      <c r="W104">
        <v>697.27599999999995</v>
      </c>
      <c r="X104">
        <v>-132.16</v>
      </c>
      <c r="Y104">
        <v>112</v>
      </c>
      <c r="Z104">
        <v>0</v>
      </c>
      <c r="AA104">
        <v>20.16</v>
      </c>
      <c r="AB104">
        <v>1</v>
      </c>
      <c r="AC104" t="s">
        <v>110</v>
      </c>
      <c r="AD104">
        <v>2356</v>
      </c>
      <c r="AE104">
        <v>-1584.884</v>
      </c>
      <c r="AF104">
        <v>-1584.884</v>
      </c>
      <c r="AG104">
        <v>0</v>
      </c>
      <c r="AJ104">
        <v>0</v>
      </c>
      <c r="AK104">
        <v>697.27599999999995</v>
      </c>
      <c r="AL104">
        <v>-132.16</v>
      </c>
      <c r="AM104">
        <v>-2150</v>
      </c>
      <c r="AN104">
        <v>0</v>
      </c>
      <c r="AO104">
        <v>2047.62</v>
      </c>
      <c r="AP104">
        <v>5</v>
      </c>
      <c r="AQ104">
        <v>0</v>
      </c>
      <c r="AR104">
        <v>0</v>
      </c>
      <c r="AS104">
        <v>0.5</v>
      </c>
      <c r="AT104">
        <v>0</v>
      </c>
      <c r="AU104">
        <v>0</v>
      </c>
      <c r="AV104">
        <v>0.1</v>
      </c>
      <c r="AW104" t="s">
        <v>127</v>
      </c>
      <c r="AX104" t="s">
        <v>128</v>
      </c>
      <c r="AY104" t="s">
        <v>111</v>
      </c>
      <c r="AZ104">
        <v>0</v>
      </c>
      <c r="BA104">
        <v>0</v>
      </c>
      <c r="BD104">
        <v>684.99</v>
      </c>
      <c r="BE104">
        <v>684.99</v>
      </c>
      <c r="BF104">
        <v>2144</v>
      </c>
      <c r="BG104">
        <v>2.0476200000000002</v>
      </c>
      <c r="BH104" t="s">
        <v>956</v>
      </c>
      <c r="BI104">
        <v>100089000000</v>
      </c>
      <c r="BJ104">
        <v>0</v>
      </c>
      <c r="BK104">
        <v>10.238</v>
      </c>
      <c r="BL104">
        <v>0</v>
      </c>
      <c r="BM104">
        <v>2.048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-1584.884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f t="shared" si="5"/>
        <v>2150</v>
      </c>
      <c r="CT104">
        <f t="shared" si="6"/>
        <v>684.99</v>
      </c>
      <c r="CU104">
        <f t="shared" si="7"/>
        <v>12.286</v>
      </c>
      <c r="CV104">
        <f>VLOOKUP(PG_Reverse_Settled__1[[#This Row],[order_release_id]],PG_FORWARD_SETTLED__1[[order_id]:[Logistics]],110,0)</f>
        <v>71.98</v>
      </c>
      <c r="CW104">
        <f t="shared" si="8"/>
        <v>112.61799999999999</v>
      </c>
      <c r="CX104">
        <v>1380.7439999999999</v>
      </c>
      <c r="CY104">
        <f t="shared" si="9"/>
        <v>132.16</v>
      </c>
    </row>
    <row r="105" spans="1:103" x14ac:dyDescent="0.3">
      <c r="A105">
        <v>8718090637</v>
      </c>
      <c r="B105">
        <v>10718032900</v>
      </c>
      <c r="C105" t="s">
        <v>1461</v>
      </c>
      <c r="D105" s="1">
        <v>45936.467361111114</v>
      </c>
      <c r="E105" s="1">
        <v>45930.615277777775</v>
      </c>
      <c r="F105" s="2">
        <v>44596</v>
      </c>
      <c r="G105" t="s">
        <v>655</v>
      </c>
      <c r="H105">
        <v>4444.9799999999996</v>
      </c>
      <c r="I105">
        <v>0</v>
      </c>
      <c r="J105">
        <v>4445</v>
      </c>
      <c r="K105">
        <v>5000</v>
      </c>
      <c r="L105">
        <v>349</v>
      </c>
      <c r="M105" t="s">
        <v>120</v>
      </c>
      <c r="N105">
        <v>18</v>
      </c>
      <c r="O105">
        <v>0</v>
      </c>
      <c r="P105">
        <v>339.02</v>
      </c>
      <c r="Q105">
        <v>339.02</v>
      </c>
      <c r="R105">
        <v>18.835000000000001</v>
      </c>
      <c r="S105">
        <v>3.7669999999999999</v>
      </c>
      <c r="T105" t="s">
        <v>111</v>
      </c>
      <c r="U105">
        <v>1101.471</v>
      </c>
      <c r="V105">
        <v>1101.471</v>
      </c>
      <c r="W105">
        <v>1124.0730000000001</v>
      </c>
      <c r="X105">
        <v>-107.38</v>
      </c>
      <c r="Y105">
        <v>91</v>
      </c>
      <c r="Z105">
        <v>0</v>
      </c>
      <c r="AA105">
        <v>16.38</v>
      </c>
      <c r="AB105">
        <v>1</v>
      </c>
      <c r="AC105" t="s">
        <v>131</v>
      </c>
      <c r="AD105">
        <v>4651</v>
      </c>
      <c r="AE105">
        <v>-3428.3069999999998</v>
      </c>
      <c r="AF105">
        <v>-3428.3069999999998</v>
      </c>
      <c r="AG105">
        <v>0</v>
      </c>
      <c r="AH105">
        <v>1124.0730000000001</v>
      </c>
      <c r="AI105">
        <v>-107.38</v>
      </c>
      <c r="AJ105">
        <v>-4445</v>
      </c>
      <c r="AM105">
        <v>0</v>
      </c>
      <c r="AN105">
        <v>0</v>
      </c>
      <c r="AO105">
        <v>3766.94</v>
      </c>
      <c r="AP105">
        <v>0</v>
      </c>
      <c r="AQ105">
        <v>9</v>
      </c>
      <c r="AR105">
        <v>9</v>
      </c>
      <c r="AS105">
        <v>0</v>
      </c>
      <c r="AT105">
        <v>0.25</v>
      </c>
      <c r="AU105">
        <v>0.25</v>
      </c>
      <c r="AV105">
        <v>0.1</v>
      </c>
      <c r="AW105" t="s">
        <v>112</v>
      </c>
      <c r="AX105" t="s">
        <v>124</v>
      </c>
      <c r="AY105" t="s">
        <v>111</v>
      </c>
      <c r="AZ105">
        <v>1101.471</v>
      </c>
      <c r="BA105">
        <v>1101.471</v>
      </c>
      <c r="BB105">
        <v>349</v>
      </c>
      <c r="BC105">
        <v>3.76694</v>
      </c>
      <c r="BD105">
        <v>0</v>
      </c>
      <c r="BE105">
        <v>0</v>
      </c>
      <c r="BH105" t="s">
        <v>402</v>
      </c>
      <c r="BI105">
        <v>100087000000</v>
      </c>
      <c r="BJ105">
        <v>18.835000000000001</v>
      </c>
      <c r="BK105">
        <v>0</v>
      </c>
      <c r="BL105">
        <v>3.7669999999999999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-3428.3069999999998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f t="shared" si="5"/>
        <v>4445</v>
      </c>
      <c r="CT105">
        <f t="shared" si="6"/>
        <v>1101.471</v>
      </c>
      <c r="CU105">
        <f t="shared" si="7"/>
        <v>22.602</v>
      </c>
      <c r="CV105">
        <f>VLOOKUP(PG_Reverse_Settled__1[[#This Row],[order_release_id]],PG_FORWARD_SETTLED__1[[order_id]:[Logistics]],110,0)</f>
        <v>71.98</v>
      </c>
      <c r="CW105">
        <f t="shared" si="8"/>
        <v>696.875</v>
      </c>
      <c r="CX105">
        <v>3248.9470000000001</v>
      </c>
      <c r="CY105">
        <f t="shared" si="9"/>
        <v>107.38</v>
      </c>
    </row>
    <row r="106" spans="1:103" x14ac:dyDescent="0.3">
      <c r="A106">
        <v>8739288421</v>
      </c>
      <c r="B106">
        <v>10739274149</v>
      </c>
      <c r="C106" t="s">
        <v>1462</v>
      </c>
      <c r="D106" s="1">
        <v>45942.814583333333</v>
      </c>
      <c r="E106" s="1">
        <v>45937.468055555553</v>
      </c>
      <c r="F106" s="2">
        <v>44622</v>
      </c>
      <c r="G106" t="s">
        <v>947</v>
      </c>
      <c r="H106">
        <v>3743</v>
      </c>
      <c r="I106">
        <v>0</v>
      </c>
      <c r="J106">
        <v>3743</v>
      </c>
      <c r="K106">
        <v>4000</v>
      </c>
      <c r="L106">
        <v>51</v>
      </c>
      <c r="M106" t="s">
        <v>109</v>
      </c>
      <c r="N106">
        <v>18</v>
      </c>
      <c r="O106">
        <v>570.97</v>
      </c>
      <c r="P106">
        <v>0</v>
      </c>
      <c r="Q106">
        <v>0</v>
      </c>
      <c r="R106">
        <v>15.86</v>
      </c>
      <c r="S106">
        <v>3.1720000000000002</v>
      </c>
      <c r="T106" t="s">
        <v>111</v>
      </c>
      <c r="U106">
        <v>927.51499999999999</v>
      </c>
      <c r="V106">
        <v>927.51499999999999</v>
      </c>
      <c r="W106">
        <v>946.54700000000003</v>
      </c>
      <c r="X106">
        <v>-197.06</v>
      </c>
      <c r="Y106">
        <v>167</v>
      </c>
      <c r="Z106">
        <v>0</v>
      </c>
      <c r="AA106">
        <v>30.06</v>
      </c>
      <c r="AB106">
        <v>1</v>
      </c>
      <c r="AC106" t="s">
        <v>116</v>
      </c>
      <c r="AD106">
        <v>3949</v>
      </c>
      <c r="AE106">
        <v>-2993.5129999999999</v>
      </c>
      <c r="AF106">
        <v>-2993.5129999999999</v>
      </c>
      <c r="AG106">
        <v>0</v>
      </c>
      <c r="AH106">
        <v>946.54700000000003</v>
      </c>
      <c r="AI106">
        <v>-197.06</v>
      </c>
      <c r="AJ106">
        <v>-3743</v>
      </c>
      <c r="AM106">
        <v>0</v>
      </c>
      <c r="AN106">
        <v>0</v>
      </c>
      <c r="AO106">
        <v>3172.03</v>
      </c>
      <c r="AP106">
        <v>18</v>
      </c>
      <c r="AQ106">
        <v>0</v>
      </c>
      <c r="AR106">
        <v>0</v>
      </c>
      <c r="AS106">
        <v>0.5</v>
      </c>
      <c r="AT106">
        <v>0</v>
      </c>
      <c r="AU106">
        <v>0</v>
      </c>
      <c r="AV106">
        <v>0.1</v>
      </c>
      <c r="AW106" t="s">
        <v>112</v>
      </c>
      <c r="AX106" t="s">
        <v>113</v>
      </c>
      <c r="AY106" t="s">
        <v>111</v>
      </c>
      <c r="AZ106">
        <v>927.51499999999999</v>
      </c>
      <c r="BA106">
        <v>927.51499999999999</v>
      </c>
      <c r="BB106">
        <v>51</v>
      </c>
      <c r="BC106">
        <v>3.1720299999999999</v>
      </c>
      <c r="BD106">
        <v>0</v>
      </c>
      <c r="BE106">
        <v>0</v>
      </c>
      <c r="BH106" t="s">
        <v>948</v>
      </c>
      <c r="BI106">
        <v>100091000000</v>
      </c>
      <c r="BJ106">
        <v>15.86</v>
      </c>
      <c r="BK106">
        <v>0</v>
      </c>
      <c r="BL106">
        <v>3.1720000000000002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-2993.5129999999999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f t="shared" si="5"/>
        <v>3743</v>
      </c>
      <c r="CT106">
        <f t="shared" si="6"/>
        <v>927.51499999999999</v>
      </c>
      <c r="CU106">
        <f t="shared" si="7"/>
        <v>19.032</v>
      </c>
      <c r="CV106">
        <f>VLOOKUP(PG_Reverse_Settled__1[[#This Row],[order_release_id]],PG_FORWARD_SETTLED__1[[order_id]:[Logistics]],110,0)</f>
        <v>71.98</v>
      </c>
      <c r="CW106">
        <f t="shared" si="8"/>
        <v>586.83000000000004</v>
      </c>
      <c r="CX106">
        <v>2724.473</v>
      </c>
      <c r="CY106">
        <f t="shared" si="9"/>
        <v>197.06</v>
      </c>
    </row>
    <row r="107" spans="1:103" x14ac:dyDescent="0.3">
      <c r="A107">
        <v>8723778446</v>
      </c>
      <c r="B107">
        <v>10723726907</v>
      </c>
      <c r="C107" t="s">
        <v>1461</v>
      </c>
      <c r="D107" s="1">
        <v>45936.632638888892</v>
      </c>
      <c r="E107" s="1">
        <v>45931.463194444441</v>
      </c>
      <c r="F107" s="2">
        <v>44602</v>
      </c>
      <c r="G107" t="s">
        <v>700</v>
      </c>
      <c r="H107">
        <v>2146</v>
      </c>
      <c r="I107">
        <v>0</v>
      </c>
      <c r="J107">
        <v>2146</v>
      </c>
      <c r="K107">
        <v>3000</v>
      </c>
      <c r="L107">
        <v>648</v>
      </c>
      <c r="M107" t="s">
        <v>109</v>
      </c>
      <c r="N107">
        <v>5</v>
      </c>
      <c r="O107">
        <v>102.19</v>
      </c>
      <c r="P107">
        <v>0</v>
      </c>
      <c r="Q107">
        <v>0</v>
      </c>
      <c r="R107">
        <v>10.218999999999999</v>
      </c>
      <c r="S107">
        <v>2.044</v>
      </c>
      <c r="T107" t="s">
        <v>111</v>
      </c>
      <c r="U107">
        <v>455.81</v>
      </c>
      <c r="V107">
        <v>455.81</v>
      </c>
      <c r="W107">
        <v>468.07299999999998</v>
      </c>
      <c r="X107">
        <v>-197.06</v>
      </c>
      <c r="Y107">
        <v>167</v>
      </c>
      <c r="Z107">
        <v>0</v>
      </c>
      <c r="AA107">
        <v>30.06</v>
      </c>
      <c r="AB107">
        <v>1</v>
      </c>
      <c r="AC107" t="s">
        <v>116</v>
      </c>
      <c r="AD107">
        <v>2352</v>
      </c>
      <c r="AE107">
        <v>-1874.9870000000001</v>
      </c>
      <c r="AF107">
        <v>-1874.9870000000001</v>
      </c>
      <c r="AG107">
        <v>0</v>
      </c>
      <c r="AH107">
        <v>468.07299999999998</v>
      </c>
      <c r="AI107">
        <v>-197.06</v>
      </c>
      <c r="AJ107">
        <v>-2146</v>
      </c>
      <c r="AM107">
        <v>0</v>
      </c>
      <c r="AN107">
        <v>0</v>
      </c>
      <c r="AO107">
        <v>2043.81</v>
      </c>
      <c r="AP107">
        <v>5</v>
      </c>
      <c r="AQ107">
        <v>0</v>
      </c>
      <c r="AR107">
        <v>0</v>
      </c>
      <c r="AS107">
        <v>0.5</v>
      </c>
      <c r="AT107">
        <v>0</v>
      </c>
      <c r="AU107">
        <v>0</v>
      </c>
      <c r="AV107">
        <v>0.1</v>
      </c>
      <c r="AW107" t="s">
        <v>112</v>
      </c>
      <c r="AX107" t="s">
        <v>128</v>
      </c>
      <c r="AY107" t="s">
        <v>111</v>
      </c>
      <c r="AZ107">
        <v>455.81</v>
      </c>
      <c r="BA107">
        <v>455.81</v>
      </c>
      <c r="BB107">
        <v>648</v>
      </c>
      <c r="BC107">
        <v>2.0438100000000001</v>
      </c>
      <c r="BD107">
        <v>0</v>
      </c>
      <c r="BE107">
        <v>0</v>
      </c>
      <c r="BH107" t="s">
        <v>980</v>
      </c>
      <c r="BI107">
        <v>100087000000</v>
      </c>
      <c r="BJ107">
        <v>10.218999999999999</v>
      </c>
      <c r="BK107">
        <v>0</v>
      </c>
      <c r="BL107">
        <v>2.044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-1874.9870000000001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f t="shared" si="5"/>
        <v>2146</v>
      </c>
      <c r="CT107">
        <f t="shared" si="6"/>
        <v>455.81</v>
      </c>
      <c r="CU107">
        <f t="shared" si="7"/>
        <v>12.263</v>
      </c>
      <c r="CV107">
        <f>VLOOKUP(PG_Reverse_Settled__1[[#This Row],[order_release_id]],PG_FORWARD_SETTLED__1[[order_id]:[Logistics]],110,0)</f>
        <v>71.98</v>
      </c>
      <c r="CW107">
        <f t="shared" si="8"/>
        <v>112.40899999999999</v>
      </c>
      <c r="CX107">
        <v>1605.9470000000001</v>
      </c>
      <c r="CY107">
        <f t="shared" si="9"/>
        <v>197.06</v>
      </c>
    </row>
    <row r="108" spans="1:103" x14ac:dyDescent="0.3">
      <c r="A108">
        <v>8677429792</v>
      </c>
      <c r="B108">
        <v>10677354868</v>
      </c>
      <c r="C108" t="s">
        <v>1461</v>
      </c>
      <c r="D108" s="1">
        <v>45922.397916666669</v>
      </c>
      <c r="E108" s="1">
        <v>45917.434027777781</v>
      </c>
      <c r="F108" s="2"/>
      <c r="G108" t="s">
        <v>879</v>
      </c>
      <c r="H108">
        <v>4045</v>
      </c>
      <c r="I108">
        <v>4011.3049999999998</v>
      </c>
      <c r="J108">
        <v>33.685000000000002</v>
      </c>
      <c r="K108">
        <v>5450</v>
      </c>
      <c r="L108">
        <v>1199</v>
      </c>
      <c r="M108" t="s">
        <v>109</v>
      </c>
      <c r="N108">
        <v>12</v>
      </c>
      <c r="O108">
        <v>433.39</v>
      </c>
      <c r="P108">
        <v>0</v>
      </c>
      <c r="Q108">
        <v>0</v>
      </c>
      <c r="R108">
        <v>18.058</v>
      </c>
      <c r="S108">
        <v>3.6120000000000001</v>
      </c>
      <c r="T108" t="s">
        <v>111</v>
      </c>
      <c r="U108">
        <v>1288.7339999999999</v>
      </c>
      <c r="V108">
        <v>1288.7339999999999</v>
      </c>
      <c r="W108">
        <v>1310.404</v>
      </c>
      <c r="X108">
        <v>-197.06</v>
      </c>
      <c r="Y108">
        <v>167</v>
      </c>
      <c r="Z108">
        <v>0</v>
      </c>
      <c r="AA108">
        <v>30.06</v>
      </c>
      <c r="AB108">
        <v>1</v>
      </c>
      <c r="AC108" t="s">
        <v>116</v>
      </c>
      <c r="AD108">
        <v>4251</v>
      </c>
      <c r="AE108">
        <v>-2931.6460000000002</v>
      </c>
      <c r="AF108">
        <v>-2931.6460000000002</v>
      </c>
      <c r="AG108">
        <v>0</v>
      </c>
      <c r="AH108">
        <v>10.912000000000001</v>
      </c>
      <c r="AI108">
        <v>-1.6413800000000001</v>
      </c>
      <c r="AJ108">
        <v>-33.685000000000002</v>
      </c>
      <c r="AK108">
        <v>1299.492</v>
      </c>
      <c r="AL108">
        <v>-195.41862</v>
      </c>
      <c r="AM108">
        <v>-4011.3049999999998</v>
      </c>
      <c r="AN108">
        <v>0</v>
      </c>
      <c r="AO108">
        <v>3611.61</v>
      </c>
      <c r="AP108">
        <v>12</v>
      </c>
      <c r="AQ108">
        <v>0</v>
      </c>
      <c r="AR108">
        <v>0</v>
      </c>
      <c r="AS108">
        <v>0.5</v>
      </c>
      <c r="AT108">
        <v>0</v>
      </c>
      <c r="AU108">
        <v>0</v>
      </c>
      <c r="AV108">
        <v>0.1</v>
      </c>
      <c r="AW108" t="s">
        <v>127</v>
      </c>
      <c r="AX108" t="s">
        <v>128</v>
      </c>
      <c r="AY108" t="s">
        <v>111</v>
      </c>
      <c r="AZ108">
        <v>10.731999999999999</v>
      </c>
      <c r="BA108">
        <v>10.731999999999999</v>
      </c>
      <c r="BB108">
        <v>1199</v>
      </c>
      <c r="BC108">
        <v>3.6116100000000002</v>
      </c>
      <c r="BD108">
        <v>1278.002</v>
      </c>
      <c r="BE108">
        <v>1278.002</v>
      </c>
      <c r="BF108">
        <v>1199</v>
      </c>
      <c r="BG108">
        <v>3.6116100000000002</v>
      </c>
      <c r="BH108" t="s">
        <v>613</v>
      </c>
      <c r="BI108">
        <v>100081000000</v>
      </c>
      <c r="BJ108">
        <v>0.15</v>
      </c>
      <c r="BK108">
        <v>17.908000000000001</v>
      </c>
      <c r="BL108">
        <v>0.03</v>
      </c>
      <c r="BM108">
        <v>3.5819999999999999</v>
      </c>
      <c r="BN108">
        <v>0</v>
      </c>
      <c r="BO108">
        <v>-2931.6460000000002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f t="shared" si="5"/>
        <v>4044.99</v>
      </c>
      <c r="CT108">
        <f t="shared" si="6"/>
        <v>1288.7339999999999</v>
      </c>
      <c r="CU108">
        <f t="shared" si="7"/>
        <v>21.67</v>
      </c>
      <c r="CV108">
        <f>VLOOKUP(PG_Reverse_Settled__1[[#This Row],[order_release_id]],PG_FORWARD_SETTLED__1[[order_id]:[Logistics]],110,0)</f>
        <v>71.98</v>
      </c>
      <c r="CW108">
        <f t="shared" si="8"/>
        <v>451.44799999999998</v>
      </c>
      <c r="CX108">
        <v>2662.6059999999998</v>
      </c>
      <c r="CY108">
        <f t="shared" si="9"/>
        <v>197.06</v>
      </c>
    </row>
    <row r="109" spans="1:103" x14ac:dyDescent="0.3">
      <c r="A109">
        <v>8695661593</v>
      </c>
      <c r="B109">
        <v>10695590144</v>
      </c>
      <c r="C109" t="s">
        <v>1461</v>
      </c>
      <c r="D109" s="1">
        <v>45928.355555555558</v>
      </c>
      <c r="E109" s="1">
        <v>45922.443055555559</v>
      </c>
      <c r="F109" s="2">
        <v>44569</v>
      </c>
      <c r="G109" t="s">
        <v>1112</v>
      </c>
      <c r="H109">
        <v>2150</v>
      </c>
      <c r="I109">
        <v>0</v>
      </c>
      <c r="J109">
        <v>2149.9899999999998</v>
      </c>
      <c r="K109">
        <v>4500</v>
      </c>
      <c r="L109">
        <v>2144</v>
      </c>
      <c r="M109" t="s">
        <v>109</v>
      </c>
      <c r="N109">
        <v>5</v>
      </c>
      <c r="O109">
        <v>102.38</v>
      </c>
      <c r="P109">
        <v>0</v>
      </c>
      <c r="Q109">
        <v>0</v>
      </c>
      <c r="R109">
        <v>10.238</v>
      </c>
      <c r="S109">
        <v>2.048</v>
      </c>
      <c r="T109" t="s">
        <v>111</v>
      </c>
      <c r="U109">
        <v>532.77200000000005</v>
      </c>
      <c r="V109">
        <v>532.77200000000005</v>
      </c>
      <c r="W109">
        <v>545.05799999999999</v>
      </c>
      <c r="X109">
        <v>-197.06</v>
      </c>
      <c r="Y109">
        <v>167</v>
      </c>
      <c r="Z109">
        <v>0</v>
      </c>
      <c r="AA109">
        <v>30.06</v>
      </c>
      <c r="AB109">
        <v>1</v>
      </c>
      <c r="AC109" t="s">
        <v>116</v>
      </c>
      <c r="AD109">
        <v>2356</v>
      </c>
      <c r="AE109">
        <v>-1802.0119999999999</v>
      </c>
      <c r="AF109">
        <v>-1802.0119999999999</v>
      </c>
      <c r="AG109">
        <v>0</v>
      </c>
      <c r="AH109">
        <v>545.05799999999999</v>
      </c>
      <c r="AI109">
        <v>-197.06</v>
      </c>
      <c r="AJ109">
        <v>-2150.0100000000002</v>
      </c>
      <c r="AM109">
        <v>0</v>
      </c>
      <c r="AN109">
        <v>0</v>
      </c>
      <c r="AO109">
        <v>2047.62</v>
      </c>
      <c r="AP109">
        <v>5</v>
      </c>
      <c r="AQ109">
        <v>0</v>
      </c>
      <c r="AR109">
        <v>0</v>
      </c>
      <c r="AS109">
        <v>0.5</v>
      </c>
      <c r="AT109">
        <v>0</v>
      </c>
      <c r="AU109">
        <v>0</v>
      </c>
      <c r="AV109">
        <v>0.1</v>
      </c>
      <c r="AW109" t="s">
        <v>112</v>
      </c>
      <c r="AX109" t="s">
        <v>124</v>
      </c>
      <c r="AY109" t="s">
        <v>111</v>
      </c>
      <c r="AZ109">
        <v>532.77200000000005</v>
      </c>
      <c r="BA109">
        <v>532.77200000000005</v>
      </c>
      <c r="BB109">
        <v>2144</v>
      </c>
      <c r="BC109">
        <v>2.0476200000000002</v>
      </c>
      <c r="BD109">
        <v>0</v>
      </c>
      <c r="BE109">
        <v>0</v>
      </c>
      <c r="BH109" t="s">
        <v>1113</v>
      </c>
      <c r="BI109">
        <v>100083000000</v>
      </c>
      <c r="BJ109">
        <v>10.238</v>
      </c>
      <c r="BK109">
        <v>0</v>
      </c>
      <c r="BL109">
        <v>2.048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-1802.0119999999999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f t="shared" si="5"/>
        <v>2149.9899999999998</v>
      </c>
      <c r="CT109">
        <f t="shared" si="6"/>
        <v>532.77200000000005</v>
      </c>
      <c r="CU109">
        <f t="shared" si="7"/>
        <v>12.286</v>
      </c>
      <c r="CV109">
        <f>VLOOKUP(PG_Reverse_Settled__1[[#This Row],[order_release_id]],PG_FORWARD_SETTLED__1[[order_id]:[Logistics]],110,0)</f>
        <v>71.98</v>
      </c>
      <c r="CW109">
        <f t="shared" si="8"/>
        <v>112.61799999999999</v>
      </c>
      <c r="CX109">
        <v>1532.9519999999998</v>
      </c>
      <c r="CY109">
        <f t="shared" si="9"/>
        <v>197.06</v>
      </c>
    </row>
    <row r="110" spans="1:103" x14ac:dyDescent="0.3">
      <c r="A110">
        <v>8690835100</v>
      </c>
      <c r="B110">
        <v>10690763238</v>
      </c>
      <c r="C110" t="s">
        <v>1461</v>
      </c>
      <c r="D110" s="1">
        <v>45936.615972222222</v>
      </c>
      <c r="E110" s="1">
        <v>45922.443055555559</v>
      </c>
      <c r="F110" s="2"/>
      <c r="G110" t="s">
        <v>716</v>
      </c>
      <c r="H110">
        <v>2293</v>
      </c>
      <c r="I110">
        <v>2293</v>
      </c>
      <c r="J110">
        <v>0</v>
      </c>
      <c r="K110">
        <v>5000</v>
      </c>
      <c r="L110">
        <v>2501</v>
      </c>
      <c r="M110" t="s">
        <v>109</v>
      </c>
      <c r="N110">
        <v>5</v>
      </c>
      <c r="O110">
        <v>109.19</v>
      </c>
      <c r="P110">
        <v>0</v>
      </c>
      <c r="Q110">
        <v>0</v>
      </c>
      <c r="R110">
        <v>10.919</v>
      </c>
      <c r="S110">
        <v>2.1840000000000002</v>
      </c>
      <c r="T110" t="s">
        <v>111</v>
      </c>
      <c r="U110">
        <v>730.55</v>
      </c>
      <c r="V110">
        <v>730.55</v>
      </c>
      <c r="W110">
        <v>743.65300000000002</v>
      </c>
      <c r="X110">
        <v>-197.06</v>
      </c>
      <c r="Y110">
        <v>167</v>
      </c>
      <c r="Z110">
        <v>0</v>
      </c>
      <c r="AA110">
        <v>30.06</v>
      </c>
      <c r="AB110">
        <v>1</v>
      </c>
      <c r="AC110" t="s">
        <v>116</v>
      </c>
      <c r="AD110">
        <v>2499</v>
      </c>
      <c r="AE110">
        <v>-1746.4069999999999</v>
      </c>
      <c r="AF110">
        <v>-1746.4069999999999</v>
      </c>
      <c r="AG110">
        <v>0</v>
      </c>
      <c r="AJ110">
        <v>0</v>
      </c>
      <c r="AK110">
        <v>743.65300000000002</v>
      </c>
      <c r="AL110">
        <v>-197.06</v>
      </c>
      <c r="AM110">
        <v>-2293</v>
      </c>
      <c r="AN110">
        <v>175</v>
      </c>
      <c r="AO110">
        <v>2183.81</v>
      </c>
      <c r="AP110">
        <v>5</v>
      </c>
      <c r="AQ110">
        <v>0</v>
      </c>
      <c r="AR110">
        <v>0</v>
      </c>
      <c r="AS110">
        <v>0.5</v>
      </c>
      <c r="AT110">
        <v>0</v>
      </c>
      <c r="AU110">
        <v>0</v>
      </c>
      <c r="AV110">
        <v>0.1</v>
      </c>
      <c r="AW110" t="s">
        <v>127</v>
      </c>
      <c r="AX110" t="s">
        <v>128</v>
      </c>
      <c r="AY110" t="s">
        <v>111</v>
      </c>
      <c r="AZ110">
        <v>0</v>
      </c>
      <c r="BA110">
        <v>0</v>
      </c>
      <c r="BD110">
        <v>730.55</v>
      </c>
      <c r="BE110">
        <v>730.55</v>
      </c>
      <c r="BF110">
        <v>2501</v>
      </c>
      <c r="BG110">
        <v>2.1838099999999998</v>
      </c>
      <c r="BH110" t="s">
        <v>717</v>
      </c>
      <c r="BI110">
        <v>100085000000</v>
      </c>
      <c r="BJ110">
        <v>0</v>
      </c>
      <c r="BK110">
        <v>10.919</v>
      </c>
      <c r="BL110">
        <v>0</v>
      </c>
      <c r="BM110">
        <v>2.1840000000000002</v>
      </c>
      <c r="BN110">
        <v>0</v>
      </c>
      <c r="BO110">
        <v>0</v>
      </c>
      <c r="BP110">
        <v>0</v>
      </c>
      <c r="BQ110">
        <v>0</v>
      </c>
      <c r="BR110">
        <v>-1746.4069999999999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f t="shared" si="5"/>
        <v>2293</v>
      </c>
      <c r="CT110">
        <f t="shared" si="6"/>
        <v>730.55</v>
      </c>
      <c r="CU110">
        <f t="shared" si="7"/>
        <v>13.103000000000002</v>
      </c>
      <c r="CV110">
        <f>VLOOKUP(PG_Reverse_Settled__1[[#This Row],[order_release_id]],PG_FORWARD_SETTLED__1[[order_id]:[Logistics]],110,0)</f>
        <v>71.98</v>
      </c>
      <c r="CW110">
        <f t="shared" si="8"/>
        <v>120.10899999999999</v>
      </c>
      <c r="CX110">
        <v>1477.367</v>
      </c>
      <c r="CY110">
        <f t="shared" si="9"/>
        <v>197.06</v>
      </c>
    </row>
    <row r="111" spans="1:103" x14ac:dyDescent="0.3">
      <c r="A111">
        <v>8745584524</v>
      </c>
      <c r="B111">
        <v>10745597024</v>
      </c>
      <c r="C111" t="s">
        <v>1461</v>
      </c>
      <c r="D111" s="1">
        <v>45949.525000000001</v>
      </c>
      <c r="E111" s="1">
        <v>45940.445138888892</v>
      </c>
      <c r="F111" s="2">
        <v>44628</v>
      </c>
      <c r="G111" t="s">
        <v>486</v>
      </c>
      <c r="H111">
        <v>2886</v>
      </c>
      <c r="I111">
        <v>0</v>
      </c>
      <c r="J111">
        <v>2886</v>
      </c>
      <c r="K111">
        <v>3500</v>
      </c>
      <c r="L111">
        <v>408</v>
      </c>
      <c r="M111" t="s">
        <v>109</v>
      </c>
      <c r="N111">
        <v>18</v>
      </c>
      <c r="O111">
        <v>440.24</v>
      </c>
      <c r="P111">
        <v>0</v>
      </c>
      <c r="Q111">
        <v>0</v>
      </c>
      <c r="R111">
        <v>12.228999999999999</v>
      </c>
      <c r="S111">
        <v>2.4460000000000002</v>
      </c>
      <c r="T111" t="s">
        <v>111</v>
      </c>
      <c r="U111">
        <v>612.98599999999999</v>
      </c>
      <c r="V111">
        <v>612.98599999999999</v>
      </c>
      <c r="W111">
        <v>627.66099999999994</v>
      </c>
      <c r="X111">
        <v>-197.06</v>
      </c>
      <c r="Y111">
        <v>167</v>
      </c>
      <c r="Z111">
        <v>0</v>
      </c>
      <c r="AA111">
        <v>30.06</v>
      </c>
      <c r="AB111">
        <v>1</v>
      </c>
      <c r="AC111" t="s">
        <v>116</v>
      </c>
      <c r="AD111">
        <v>3092</v>
      </c>
      <c r="AE111">
        <v>-2455.3989999999999</v>
      </c>
      <c r="AF111">
        <v>-2455.3989999999999</v>
      </c>
      <c r="AG111">
        <v>0</v>
      </c>
      <c r="AH111">
        <v>627.66099999999994</v>
      </c>
      <c r="AI111">
        <v>-197.06</v>
      </c>
      <c r="AJ111">
        <v>-2886</v>
      </c>
      <c r="AM111">
        <v>0</v>
      </c>
      <c r="AN111">
        <v>0</v>
      </c>
      <c r="AO111">
        <v>2445.7600000000002</v>
      </c>
      <c r="AP111">
        <v>18</v>
      </c>
      <c r="AQ111">
        <v>0</v>
      </c>
      <c r="AR111">
        <v>0</v>
      </c>
      <c r="AS111">
        <v>0.5</v>
      </c>
      <c r="AT111">
        <v>0</v>
      </c>
      <c r="AU111">
        <v>0</v>
      </c>
      <c r="AV111">
        <v>0.1</v>
      </c>
      <c r="AW111" t="s">
        <v>112</v>
      </c>
      <c r="AX111" t="s">
        <v>128</v>
      </c>
      <c r="AY111" t="s">
        <v>111</v>
      </c>
      <c r="AZ111">
        <v>612.98599999999999</v>
      </c>
      <c r="BA111">
        <v>612.98599999999999</v>
      </c>
      <c r="BB111">
        <v>408</v>
      </c>
      <c r="BC111">
        <v>2.4457599999999999</v>
      </c>
      <c r="BD111">
        <v>0</v>
      </c>
      <c r="BE111">
        <v>0</v>
      </c>
      <c r="BH111" t="s">
        <v>487</v>
      </c>
      <c r="BI111">
        <v>100092000000</v>
      </c>
      <c r="BJ111">
        <v>12.228999999999999</v>
      </c>
      <c r="BK111">
        <v>0</v>
      </c>
      <c r="BL111">
        <v>2.4460000000000002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-2455.3989999999999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f t="shared" si="5"/>
        <v>2886</v>
      </c>
      <c r="CT111">
        <f t="shared" si="6"/>
        <v>612.98599999999999</v>
      </c>
      <c r="CU111">
        <f t="shared" si="7"/>
        <v>14.674999999999999</v>
      </c>
      <c r="CV111">
        <f>VLOOKUP(PG_Reverse_Settled__1[[#This Row],[order_release_id]],PG_FORWARD_SETTLED__1[[order_id]:[Logistics]],110,0)</f>
        <v>71.98</v>
      </c>
      <c r="CW111">
        <f t="shared" si="8"/>
        <v>452.46899999999999</v>
      </c>
      <c r="CX111">
        <v>2186.3589999999999</v>
      </c>
      <c r="CY111">
        <f t="shared" si="9"/>
        <v>197.06</v>
      </c>
    </row>
    <row r="112" spans="1:103" x14ac:dyDescent="0.3">
      <c r="A112">
        <v>8680581306</v>
      </c>
      <c r="B112">
        <v>10680507030</v>
      </c>
      <c r="C112" t="s">
        <v>1461</v>
      </c>
      <c r="D112" s="1">
        <v>45926.536111111112</v>
      </c>
      <c r="E112" s="1">
        <v>45918.800694444442</v>
      </c>
      <c r="F112" s="2">
        <v>44557</v>
      </c>
      <c r="G112" t="s">
        <v>662</v>
      </c>
      <c r="H112">
        <v>3994</v>
      </c>
      <c r="I112">
        <v>315.47300000000001</v>
      </c>
      <c r="J112">
        <v>3678.527</v>
      </c>
      <c r="K112">
        <v>6000</v>
      </c>
      <c r="L112">
        <v>1800</v>
      </c>
      <c r="M112" t="s">
        <v>109</v>
      </c>
      <c r="N112">
        <v>12</v>
      </c>
      <c r="O112">
        <v>427.93</v>
      </c>
      <c r="P112">
        <v>0</v>
      </c>
      <c r="Q112">
        <v>0</v>
      </c>
      <c r="R112">
        <v>17.829999999999998</v>
      </c>
      <c r="S112">
        <v>3.5659999999999998</v>
      </c>
      <c r="T112" t="s">
        <v>111</v>
      </c>
      <c r="U112">
        <v>1272.489</v>
      </c>
      <c r="V112">
        <v>1272.489</v>
      </c>
      <c r="W112">
        <v>1293.885</v>
      </c>
      <c r="X112">
        <v>-197.06</v>
      </c>
      <c r="Y112">
        <v>167</v>
      </c>
      <c r="Z112">
        <v>0</v>
      </c>
      <c r="AA112">
        <v>30.06</v>
      </c>
      <c r="AB112">
        <v>1</v>
      </c>
      <c r="AC112" t="s">
        <v>116</v>
      </c>
      <c r="AD112">
        <v>4200</v>
      </c>
      <c r="AE112">
        <v>-2897.1750000000002</v>
      </c>
      <c r="AF112">
        <v>-2897.1750000000002</v>
      </c>
      <c r="AG112">
        <v>0</v>
      </c>
      <c r="AH112">
        <v>1191.6849999999999</v>
      </c>
      <c r="AI112">
        <v>-181.49462</v>
      </c>
      <c r="AJ112">
        <v>-3678.527</v>
      </c>
      <c r="AK112">
        <v>102.2</v>
      </c>
      <c r="AL112">
        <v>-15.565379999999999</v>
      </c>
      <c r="AM112">
        <v>-315.47300000000001</v>
      </c>
      <c r="AN112">
        <v>300</v>
      </c>
      <c r="AO112">
        <v>3566.07</v>
      </c>
      <c r="AP112">
        <v>12</v>
      </c>
      <c r="AQ112">
        <v>0</v>
      </c>
      <c r="AR112">
        <v>0</v>
      </c>
      <c r="AS112">
        <v>0.5</v>
      </c>
      <c r="AT112">
        <v>0</v>
      </c>
      <c r="AU112">
        <v>0</v>
      </c>
      <c r="AV112">
        <v>0.1</v>
      </c>
      <c r="AW112" t="s">
        <v>127</v>
      </c>
      <c r="AX112" t="s">
        <v>128</v>
      </c>
      <c r="AY112" t="s">
        <v>111</v>
      </c>
      <c r="AZ112">
        <v>1171.979</v>
      </c>
      <c r="BA112">
        <v>1171.979</v>
      </c>
      <c r="BB112">
        <v>1800</v>
      </c>
      <c r="BC112">
        <v>3.5660699999999999</v>
      </c>
      <c r="BD112">
        <v>100.51</v>
      </c>
      <c r="BE112">
        <v>100.51</v>
      </c>
      <c r="BF112">
        <v>1800</v>
      </c>
      <c r="BG112">
        <v>3.5660699999999999</v>
      </c>
      <c r="BH112" t="s">
        <v>663</v>
      </c>
      <c r="BI112">
        <v>100082000000</v>
      </c>
      <c r="BJ112">
        <v>16.422000000000001</v>
      </c>
      <c r="BK112">
        <v>1.4079999999999999</v>
      </c>
      <c r="BL112">
        <v>3.2839999999999998</v>
      </c>
      <c r="BM112">
        <v>0.28199999999999997</v>
      </c>
      <c r="BN112">
        <v>0</v>
      </c>
      <c r="BO112">
        <v>0</v>
      </c>
      <c r="BP112">
        <v>-2897.1750000000002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f t="shared" si="5"/>
        <v>3994</v>
      </c>
      <c r="CT112">
        <f t="shared" si="6"/>
        <v>1272.489</v>
      </c>
      <c r="CU112">
        <f t="shared" si="7"/>
        <v>21.395999999999997</v>
      </c>
      <c r="CV112">
        <f>VLOOKUP(PG_Reverse_Settled__1[[#This Row],[order_release_id]],PG_FORWARD_SETTLED__1[[order_id]:[Logistics]],110,0)</f>
        <v>71.97999999999999</v>
      </c>
      <c r="CW112">
        <f t="shared" si="8"/>
        <v>445.76</v>
      </c>
      <c r="CX112">
        <v>2628.1349999999998</v>
      </c>
      <c r="CY112">
        <f t="shared" si="9"/>
        <v>197.06</v>
      </c>
    </row>
    <row r="113" spans="1:103" x14ac:dyDescent="0.3">
      <c r="A113">
        <v>8738500127</v>
      </c>
      <c r="B113">
        <v>10738481531</v>
      </c>
      <c r="C113" t="s">
        <v>1461</v>
      </c>
      <c r="D113" s="1">
        <v>45943.6875</v>
      </c>
      <c r="E113" s="1">
        <v>45936.572916666664</v>
      </c>
      <c r="F113" s="2"/>
      <c r="G113" t="s">
        <v>266</v>
      </c>
      <c r="H113">
        <v>3839</v>
      </c>
      <c r="I113">
        <v>0</v>
      </c>
      <c r="J113">
        <v>3839</v>
      </c>
      <c r="K113">
        <v>5500</v>
      </c>
      <c r="L113">
        <v>1455</v>
      </c>
      <c r="M113" t="s">
        <v>109</v>
      </c>
      <c r="N113">
        <v>18</v>
      </c>
      <c r="O113">
        <v>585.61</v>
      </c>
      <c r="P113">
        <v>0</v>
      </c>
      <c r="Q113">
        <v>0</v>
      </c>
      <c r="R113">
        <v>16.266999999999999</v>
      </c>
      <c r="S113">
        <v>3.2530000000000001</v>
      </c>
      <c r="T113" t="s">
        <v>111</v>
      </c>
      <c r="U113">
        <v>1223.105</v>
      </c>
      <c r="V113">
        <v>1223.105</v>
      </c>
      <c r="W113">
        <v>1242.625</v>
      </c>
      <c r="X113">
        <v>-197.06</v>
      </c>
      <c r="Y113">
        <v>167</v>
      </c>
      <c r="Z113">
        <v>0</v>
      </c>
      <c r="AA113">
        <v>30.06</v>
      </c>
      <c r="AB113">
        <v>1</v>
      </c>
      <c r="AC113" t="s">
        <v>116</v>
      </c>
      <c r="AD113">
        <v>4045</v>
      </c>
      <c r="AE113">
        <v>-2793.4349999999999</v>
      </c>
      <c r="AF113">
        <v>-2793.4349999999999</v>
      </c>
      <c r="AG113">
        <v>0</v>
      </c>
      <c r="AH113">
        <v>1242.625</v>
      </c>
      <c r="AI113">
        <v>-197.06</v>
      </c>
      <c r="AJ113">
        <v>-3839</v>
      </c>
      <c r="AM113">
        <v>0</v>
      </c>
      <c r="AN113">
        <v>0</v>
      </c>
      <c r="AO113">
        <v>3253.39</v>
      </c>
      <c r="AP113">
        <v>18</v>
      </c>
      <c r="AQ113">
        <v>0</v>
      </c>
      <c r="AR113">
        <v>0</v>
      </c>
      <c r="AS113">
        <v>0.5</v>
      </c>
      <c r="AT113">
        <v>0</v>
      </c>
      <c r="AU113">
        <v>0</v>
      </c>
      <c r="AV113">
        <v>0.1</v>
      </c>
      <c r="AW113" t="s">
        <v>127</v>
      </c>
      <c r="AX113" t="s">
        <v>128</v>
      </c>
      <c r="AY113" t="s">
        <v>111</v>
      </c>
      <c r="AZ113">
        <v>1223.105</v>
      </c>
      <c r="BA113">
        <v>1223.105</v>
      </c>
      <c r="BB113">
        <v>1455</v>
      </c>
      <c r="BC113">
        <v>3.25339</v>
      </c>
      <c r="BD113">
        <v>0</v>
      </c>
      <c r="BE113">
        <v>0</v>
      </c>
      <c r="BH113" t="s">
        <v>267</v>
      </c>
      <c r="BI113">
        <v>100090000000</v>
      </c>
      <c r="BJ113">
        <v>16.266999999999999</v>
      </c>
      <c r="BK113">
        <v>0</v>
      </c>
      <c r="BL113">
        <v>3.2530000000000001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-2793.4349999999999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f t="shared" si="5"/>
        <v>3839</v>
      </c>
      <c r="CT113">
        <f t="shared" si="6"/>
        <v>1223.105</v>
      </c>
      <c r="CU113">
        <f t="shared" si="7"/>
        <v>19.52</v>
      </c>
      <c r="CV113">
        <f>VLOOKUP(PG_Reverse_Settled__1[[#This Row],[order_release_id]],PG_FORWARD_SETTLED__1[[order_id]:[Logistics]],110,0)</f>
        <v>71.98</v>
      </c>
      <c r="CW113">
        <f t="shared" si="8"/>
        <v>601.87700000000007</v>
      </c>
      <c r="CX113">
        <v>2524.395</v>
      </c>
      <c r="CY113">
        <f t="shared" si="9"/>
        <v>197.06</v>
      </c>
    </row>
    <row r="114" spans="1:103" x14ac:dyDescent="0.3">
      <c r="A114">
        <v>8680967376</v>
      </c>
      <c r="B114">
        <v>10680893112</v>
      </c>
      <c r="C114" t="s">
        <v>1461</v>
      </c>
      <c r="D114" s="1">
        <v>45928.557638888888</v>
      </c>
      <c r="E114" s="1">
        <v>45918.800694444442</v>
      </c>
      <c r="F114" s="2">
        <v>44553</v>
      </c>
      <c r="G114" t="s">
        <v>280</v>
      </c>
      <c r="H114">
        <v>2794</v>
      </c>
      <c r="I114">
        <v>2794</v>
      </c>
      <c r="J114">
        <v>0</v>
      </c>
      <c r="K114">
        <v>3750</v>
      </c>
      <c r="L114">
        <v>750</v>
      </c>
      <c r="M114" t="s">
        <v>109</v>
      </c>
      <c r="N114">
        <v>12</v>
      </c>
      <c r="O114">
        <v>299.36</v>
      </c>
      <c r="P114">
        <v>0</v>
      </c>
      <c r="Q114">
        <v>0</v>
      </c>
      <c r="R114">
        <v>12.473000000000001</v>
      </c>
      <c r="S114">
        <v>2.4950000000000001</v>
      </c>
      <c r="T114" t="s">
        <v>111</v>
      </c>
      <c r="U114">
        <v>593.44600000000003</v>
      </c>
      <c r="V114">
        <v>593.44600000000003</v>
      </c>
      <c r="W114">
        <v>608.41399999999999</v>
      </c>
      <c r="X114">
        <v>-197.06</v>
      </c>
      <c r="Y114">
        <v>167</v>
      </c>
      <c r="Z114">
        <v>0</v>
      </c>
      <c r="AA114">
        <v>30.06</v>
      </c>
      <c r="AB114">
        <v>1</v>
      </c>
      <c r="AC114" t="s">
        <v>116</v>
      </c>
      <c r="AD114">
        <v>3000</v>
      </c>
      <c r="AE114">
        <v>-2382.6460000000002</v>
      </c>
      <c r="AF114">
        <v>-2382.6460000000002</v>
      </c>
      <c r="AG114">
        <v>0</v>
      </c>
      <c r="AJ114">
        <v>0</v>
      </c>
      <c r="AK114">
        <v>608.41399999999999</v>
      </c>
      <c r="AL114">
        <v>-197.06</v>
      </c>
      <c r="AM114">
        <v>-2794</v>
      </c>
      <c r="AN114">
        <v>0</v>
      </c>
      <c r="AO114">
        <v>2494.64</v>
      </c>
      <c r="AP114">
        <v>12</v>
      </c>
      <c r="AQ114">
        <v>0</v>
      </c>
      <c r="AR114">
        <v>0</v>
      </c>
      <c r="AS114">
        <v>0.5</v>
      </c>
      <c r="AT114">
        <v>0</v>
      </c>
      <c r="AU114">
        <v>0</v>
      </c>
      <c r="AV114">
        <v>0.1</v>
      </c>
      <c r="AW114" t="s">
        <v>112</v>
      </c>
      <c r="AX114" t="s">
        <v>128</v>
      </c>
      <c r="AY114" t="s">
        <v>111</v>
      </c>
      <c r="AZ114">
        <v>0</v>
      </c>
      <c r="BA114">
        <v>0</v>
      </c>
      <c r="BD114">
        <v>593.44600000000003</v>
      </c>
      <c r="BE114">
        <v>593.44600000000003</v>
      </c>
      <c r="BF114">
        <v>750</v>
      </c>
      <c r="BG114">
        <v>2.49464</v>
      </c>
      <c r="BH114" t="s">
        <v>281</v>
      </c>
      <c r="BI114">
        <v>100083000000</v>
      </c>
      <c r="BJ114">
        <v>0</v>
      </c>
      <c r="BK114">
        <v>12.473000000000001</v>
      </c>
      <c r="BL114">
        <v>0</v>
      </c>
      <c r="BM114">
        <v>2.4950000000000001</v>
      </c>
      <c r="BN114">
        <v>0</v>
      </c>
      <c r="BO114">
        <v>0</v>
      </c>
      <c r="BP114">
        <v>-2382.6460000000002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f t="shared" si="5"/>
        <v>2794</v>
      </c>
      <c r="CT114">
        <f t="shared" si="6"/>
        <v>593.44600000000003</v>
      </c>
      <c r="CU114">
        <f t="shared" si="7"/>
        <v>14.968</v>
      </c>
      <c r="CV114">
        <f>VLOOKUP(PG_Reverse_Settled__1[[#This Row],[order_release_id]],PG_FORWARD_SETTLED__1[[order_id]:[Logistics]],110,0)</f>
        <v>71.98</v>
      </c>
      <c r="CW114">
        <f t="shared" si="8"/>
        <v>311.83300000000003</v>
      </c>
      <c r="CX114">
        <v>2113.6060000000002</v>
      </c>
      <c r="CY114">
        <f t="shared" si="9"/>
        <v>197.06</v>
      </c>
    </row>
    <row r="115" spans="1:103" x14ac:dyDescent="0.3">
      <c r="A115">
        <v>8739658854</v>
      </c>
      <c r="B115">
        <v>10739644584</v>
      </c>
      <c r="C115" t="s">
        <v>1461</v>
      </c>
      <c r="D115" s="1">
        <v>45946.442361111112</v>
      </c>
      <c r="E115" s="1">
        <v>45937.468055555553</v>
      </c>
      <c r="F115" s="2"/>
      <c r="G115" t="s">
        <v>973</v>
      </c>
      <c r="H115">
        <v>1480</v>
      </c>
      <c r="I115">
        <v>0</v>
      </c>
      <c r="J115">
        <v>1480</v>
      </c>
      <c r="K115">
        <v>2500</v>
      </c>
      <c r="L115">
        <v>849</v>
      </c>
      <c r="M115" t="s">
        <v>120</v>
      </c>
      <c r="N115">
        <v>5</v>
      </c>
      <c r="O115">
        <v>0</v>
      </c>
      <c r="P115">
        <v>35.24</v>
      </c>
      <c r="Q115">
        <v>35.24</v>
      </c>
      <c r="R115">
        <v>7.048</v>
      </c>
      <c r="S115">
        <v>1.41</v>
      </c>
      <c r="T115" t="s">
        <v>111</v>
      </c>
      <c r="U115">
        <v>401.67200000000003</v>
      </c>
      <c r="V115">
        <v>401.67200000000003</v>
      </c>
      <c r="W115">
        <v>410.13</v>
      </c>
      <c r="X115">
        <v>-107.38</v>
      </c>
      <c r="Y115">
        <v>91</v>
      </c>
      <c r="Z115">
        <v>0</v>
      </c>
      <c r="AA115">
        <v>16.38</v>
      </c>
      <c r="AB115">
        <v>1</v>
      </c>
      <c r="AC115" t="s">
        <v>131</v>
      </c>
      <c r="AD115">
        <v>1651</v>
      </c>
      <c r="AE115">
        <v>-1177.25</v>
      </c>
      <c r="AF115">
        <v>-1177.25</v>
      </c>
      <c r="AG115">
        <v>0</v>
      </c>
      <c r="AH115">
        <v>410.13</v>
      </c>
      <c r="AI115">
        <v>-107.38</v>
      </c>
      <c r="AJ115">
        <v>-1480</v>
      </c>
      <c r="AM115">
        <v>0</v>
      </c>
      <c r="AN115">
        <v>0</v>
      </c>
      <c r="AO115">
        <v>1409.52</v>
      </c>
      <c r="AP115">
        <v>0</v>
      </c>
      <c r="AQ115">
        <v>2.5</v>
      </c>
      <c r="AR115">
        <v>2.5</v>
      </c>
      <c r="AS115">
        <v>0</v>
      </c>
      <c r="AT115">
        <v>0.25</v>
      </c>
      <c r="AU115">
        <v>0.25</v>
      </c>
      <c r="AV115">
        <v>0.1</v>
      </c>
      <c r="AW115" t="s">
        <v>121</v>
      </c>
      <c r="AX115" t="s">
        <v>113</v>
      </c>
      <c r="AY115" t="s">
        <v>111</v>
      </c>
      <c r="AZ115">
        <v>401.67200000000003</v>
      </c>
      <c r="BA115">
        <v>401.67200000000003</v>
      </c>
      <c r="BB115">
        <v>849</v>
      </c>
      <c r="BC115">
        <v>1.4095200000000001</v>
      </c>
      <c r="BD115">
        <v>0</v>
      </c>
      <c r="BE115">
        <v>0</v>
      </c>
      <c r="BH115" t="s">
        <v>385</v>
      </c>
      <c r="BI115">
        <v>100090000000</v>
      </c>
      <c r="BJ115">
        <v>7.048</v>
      </c>
      <c r="BK115">
        <v>0</v>
      </c>
      <c r="BL115">
        <v>1.41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-1177.25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f t="shared" si="5"/>
        <v>1480</v>
      </c>
      <c r="CT115">
        <f t="shared" si="6"/>
        <v>401.67200000000003</v>
      </c>
      <c r="CU115">
        <f t="shared" si="7"/>
        <v>8.4580000000000002</v>
      </c>
      <c r="CV115">
        <f>VLOOKUP(PG_Reverse_Settled__1[[#This Row],[order_release_id]],PG_FORWARD_SETTLED__1[[order_id]:[Logistics]],110,0)</f>
        <v>53.1</v>
      </c>
      <c r="CW115">
        <f t="shared" si="8"/>
        <v>77.528000000000006</v>
      </c>
      <c r="CX115">
        <v>1016.7699999999999</v>
      </c>
      <c r="CY115">
        <f t="shared" si="9"/>
        <v>107.38</v>
      </c>
    </row>
    <row r="116" spans="1:103" x14ac:dyDescent="0.3">
      <c r="A116">
        <v>8741151636</v>
      </c>
      <c r="B116">
        <v>10741146700</v>
      </c>
      <c r="C116" t="s">
        <v>1461</v>
      </c>
      <c r="D116" s="1">
        <v>45943.585416666669</v>
      </c>
      <c r="E116" s="1">
        <v>45938.423611111109</v>
      </c>
      <c r="F116" s="2">
        <v>44624</v>
      </c>
      <c r="G116" t="s">
        <v>531</v>
      </c>
      <c r="H116">
        <v>2256</v>
      </c>
      <c r="I116">
        <v>0</v>
      </c>
      <c r="J116">
        <v>2256</v>
      </c>
      <c r="K116">
        <v>4750</v>
      </c>
      <c r="L116">
        <v>2288</v>
      </c>
      <c r="M116" t="s">
        <v>120</v>
      </c>
      <c r="N116">
        <v>5</v>
      </c>
      <c r="O116">
        <v>0</v>
      </c>
      <c r="P116">
        <v>53.71</v>
      </c>
      <c r="Q116">
        <v>53.71</v>
      </c>
      <c r="R116">
        <v>10.743</v>
      </c>
      <c r="S116">
        <v>2.149</v>
      </c>
      <c r="T116" t="s">
        <v>111</v>
      </c>
      <c r="U116">
        <v>559.03700000000003</v>
      </c>
      <c r="V116">
        <v>559.03700000000003</v>
      </c>
      <c r="W116">
        <v>571.92899999999997</v>
      </c>
      <c r="X116">
        <v>-132.16</v>
      </c>
      <c r="Y116">
        <v>112</v>
      </c>
      <c r="Z116">
        <v>0</v>
      </c>
      <c r="AA116">
        <v>20.16</v>
      </c>
      <c r="AB116">
        <v>1</v>
      </c>
      <c r="AC116" t="s">
        <v>110</v>
      </c>
      <c r="AD116">
        <v>2462</v>
      </c>
      <c r="AE116">
        <v>-1816.231</v>
      </c>
      <c r="AF116">
        <v>-1816.231</v>
      </c>
      <c r="AG116">
        <v>0</v>
      </c>
      <c r="AH116">
        <v>571.92899999999997</v>
      </c>
      <c r="AI116">
        <v>-132.16</v>
      </c>
      <c r="AJ116">
        <v>-2256</v>
      </c>
      <c r="AM116">
        <v>0</v>
      </c>
      <c r="AN116">
        <v>0</v>
      </c>
      <c r="AO116">
        <v>2148.58</v>
      </c>
      <c r="AP116">
        <v>0</v>
      </c>
      <c r="AQ116">
        <v>2.5</v>
      </c>
      <c r="AR116">
        <v>2.5</v>
      </c>
      <c r="AS116">
        <v>0</v>
      </c>
      <c r="AT116">
        <v>0.25</v>
      </c>
      <c r="AU116">
        <v>0.25</v>
      </c>
      <c r="AV116">
        <v>0.1</v>
      </c>
      <c r="AW116" t="s">
        <v>112</v>
      </c>
      <c r="AX116" t="s">
        <v>113</v>
      </c>
      <c r="AY116" t="s">
        <v>111</v>
      </c>
      <c r="AZ116">
        <v>559.03700000000003</v>
      </c>
      <c r="BA116">
        <v>559.03700000000003</v>
      </c>
      <c r="BB116">
        <v>2288</v>
      </c>
      <c r="BC116">
        <v>2.1485799999999999</v>
      </c>
      <c r="BD116">
        <v>0</v>
      </c>
      <c r="BE116">
        <v>0</v>
      </c>
      <c r="BH116" t="s">
        <v>433</v>
      </c>
      <c r="BI116">
        <v>100090000000</v>
      </c>
      <c r="BJ116">
        <v>10.743</v>
      </c>
      <c r="BK116">
        <v>0</v>
      </c>
      <c r="BL116">
        <v>2.149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-1816.231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f t="shared" si="5"/>
        <v>2256</v>
      </c>
      <c r="CT116">
        <f t="shared" si="6"/>
        <v>559.03700000000003</v>
      </c>
      <c r="CU116">
        <f t="shared" si="7"/>
        <v>12.891999999999999</v>
      </c>
      <c r="CV116">
        <f>VLOOKUP(PG_Reverse_Settled__1[[#This Row],[order_release_id]],PG_FORWARD_SETTLED__1[[order_id]:[Logistics]],110,0)</f>
        <v>71.98</v>
      </c>
      <c r="CW116">
        <f t="shared" si="8"/>
        <v>118.163</v>
      </c>
      <c r="CX116">
        <v>1612.0909999999999</v>
      </c>
      <c r="CY116">
        <f t="shared" si="9"/>
        <v>132.16</v>
      </c>
    </row>
    <row r="117" spans="1:103" x14ac:dyDescent="0.3">
      <c r="A117">
        <v>8731779980</v>
      </c>
      <c r="B117">
        <v>10731741943</v>
      </c>
      <c r="C117" t="s">
        <v>1461</v>
      </c>
      <c r="D117" s="1">
        <v>45946.442361111112</v>
      </c>
      <c r="E117" s="1">
        <v>45934.436805555553</v>
      </c>
      <c r="F117" s="2"/>
      <c r="G117" t="s">
        <v>358</v>
      </c>
      <c r="H117">
        <v>1246</v>
      </c>
      <c r="I117">
        <v>0</v>
      </c>
      <c r="J117">
        <v>1246</v>
      </c>
      <c r="K117">
        <v>2000</v>
      </c>
      <c r="L117">
        <v>583</v>
      </c>
      <c r="M117" t="s">
        <v>120</v>
      </c>
      <c r="N117">
        <v>5</v>
      </c>
      <c r="O117">
        <v>0</v>
      </c>
      <c r="P117">
        <v>29.67</v>
      </c>
      <c r="Q117">
        <v>29.67</v>
      </c>
      <c r="R117">
        <v>5.9329999999999998</v>
      </c>
      <c r="S117">
        <v>1.1870000000000001</v>
      </c>
      <c r="T117" t="s">
        <v>111</v>
      </c>
      <c r="U117">
        <v>338.16399999999999</v>
      </c>
      <c r="V117">
        <v>338.16399999999999</v>
      </c>
      <c r="W117">
        <v>345.28399999999999</v>
      </c>
      <c r="X117">
        <v>-107.38</v>
      </c>
      <c r="Y117">
        <v>91</v>
      </c>
      <c r="Z117">
        <v>0</v>
      </c>
      <c r="AA117">
        <v>16.38</v>
      </c>
      <c r="AB117">
        <v>1</v>
      </c>
      <c r="AC117" t="s">
        <v>131</v>
      </c>
      <c r="AD117">
        <v>1417</v>
      </c>
      <c r="AE117">
        <v>-1008.096</v>
      </c>
      <c r="AF117">
        <v>-1008.096</v>
      </c>
      <c r="AG117">
        <v>0</v>
      </c>
      <c r="AH117">
        <v>345.28399999999999</v>
      </c>
      <c r="AI117">
        <v>-107.38</v>
      </c>
      <c r="AJ117">
        <v>-1246</v>
      </c>
      <c r="AM117">
        <v>0</v>
      </c>
      <c r="AN117">
        <v>0</v>
      </c>
      <c r="AO117">
        <v>1186.6600000000001</v>
      </c>
      <c r="AP117">
        <v>0</v>
      </c>
      <c r="AQ117">
        <v>2.5</v>
      </c>
      <c r="AR117">
        <v>2.5</v>
      </c>
      <c r="AS117">
        <v>0</v>
      </c>
      <c r="AT117">
        <v>0.25</v>
      </c>
      <c r="AU117">
        <v>0.25</v>
      </c>
      <c r="AV117">
        <v>0.1</v>
      </c>
      <c r="AW117" t="s">
        <v>121</v>
      </c>
      <c r="AX117" t="s">
        <v>113</v>
      </c>
      <c r="AY117" t="s">
        <v>111</v>
      </c>
      <c r="AZ117">
        <v>338.16399999999999</v>
      </c>
      <c r="BA117">
        <v>338.16399999999999</v>
      </c>
      <c r="BB117">
        <v>583</v>
      </c>
      <c r="BC117">
        <v>1.18666</v>
      </c>
      <c r="BD117">
        <v>0</v>
      </c>
      <c r="BE117">
        <v>0</v>
      </c>
      <c r="BH117" t="s">
        <v>359</v>
      </c>
      <c r="BI117">
        <v>100090000000</v>
      </c>
      <c r="BJ117">
        <v>5.9329999999999998</v>
      </c>
      <c r="BK117">
        <v>0</v>
      </c>
      <c r="BL117">
        <v>1.1870000000000001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-1008.096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f t="shared" si="5"/>
        <v>1246</v>
      </c>
      <c r="CT117">
        <f t="shared" si="6"/>
        <v>338.16399999999999</v>
      </c>
      <c r="CU117">
        <f t="shared" si="7"/>
        <v>7.12</v>
      </c>
      <c r="CV117">
        <f>VLOOKUP(PG_Reverse_Settled__1[[#This Row],[order_release_id]],PG_FORWARD_SETTLED__1[[order_id]:[Logistics]],110,0)</f>
        <v>53.1</v>
      </c>
      <c r="CW117">
        <f t="shared" si="8"/>
        <v>65.272999999999996</v>
      </c>
      <c r="CX117">
        <v>847.61599999999999</v>
      </c>
      <c r="CY117">
        <f t="shared" si="9"/>
        <v>107.38</v>
      </c>
    </row>
    <row r="118" spans="1:103" x14ac:dyDescent="0.3">
      <c r="A118">
        <v>8737098227</v>
      </c>
      <c r="B118">
        <v>10737075333</v>
      </c>
      <c r="C118" t="s">
        <v>1461</v>
      </c>
      <c r="D118" s="1">
        <v>45951.377083333333</v>
      </c>
      <c r="E118" s="1">
        <v>45936.454861111109</v>
      </c>
      <c r="F118" s="2">
        <v>44618</v>
      </c>
      <c r="G118" t="s">
        <v>591</v>
      </c>
      <c r="H118">
        <v>3789</v>
      </c>
      <c r="I118">
        <v>3789</v>
      </c>
      <c r="J118">
        <v>0</v>
      </c>
      <c r="K118">
        <v>4250</v>
      </c>
      <c r="L118">
        <v>255</v>
      </c>
      <c r="M118" t="s">
        <v>109</v>
      </c>
      <c r="N118">
        <v>18</v>
      </c>
      <c r="O118">
        <v>577.98</v>
      </c>
      <c r="P118">
        <v>0</v>
      </c>
      <c r="Q118">
        <v>0</v>
      </c>
      <c r="R118">
        <v>16.055</v>
      </c>
      <c r="S118">
        <v>3.2109999999999999</v>
      </c>
      <c r="T118" t="s">
        <v>111</v>
      </c>
      <c r="U118">
        <v>938.91399999999999</v>
      </c>
      <c r="V118">
        <v>938.91399999999999</v>
      </c>
      <c r="W118">
        <v>958.18</v>
      </c>
      <c r="X118">
        <v>-197.06</v>
      </c>
      <c r="Y118">
        <v>167</v>
      </c>
      <c r="Z118">
        <v>0</v>
      </c>
      <c r="AA118">
        <v>30.06</v>
      </c>
      <c r="AB118">
        <v>1</v>
      </c>
      <c r="AC118" t="s">
        <v>116</v>
      </c>
      <c r="AD118">
        <v>3995</v>
      </c>
      <c r="AE118">
        <v>-3027.88</v>
      </c>
      <c r="AF118">
        <v>-3027.88</v>
      </c>
      <c r="AG118">
        <v>0</v>
      </c>
      <c r="AJ118">
        <v>0</v>
      </c>
      <c r="AK118">
        <v>958.18</v>
      </c>
      <c r="AL118">
        <v>-197.06</v>
      </c>
      <c r="AM118">
        <v>-3789</v>
      </c>
      <c r="AN118">
        <v>0</v>
      </c>
      <c r="AO118">
        <v>3211.02</v>
      </c>
      <c r="AP118">
        <v>18</v>
      </c>
      <c r="AQ118">
        <v>0</v>
      </c>
      <c r="AR118">
        <v>0</v>
      </c>
      <c r="AS118">
        <v>0.5</v>
      </c>
      <c r="AT118">
        <v>0</v>
      </c>
      <c r="AU118">
        <v>0</v>
      </c>
      <c r="AV118">
        <v>0.1</v>
      </c>
      <c r="AW118" t="s">
        <v>112</v>
      </c>
      <c r="AX118" t="s">
        <v>113</v>
      </c>
      <c r="AY118" t="s">
        <v>111</v>
      </c>
      <c r="AZ118">
        <v>0</v>
      </c>
      <c r="BA118">
        <v>0</v>
      </c>
      <c r="BD118">
        <v>938.91399999999999</v>
      </c>
      <c r="BE118">
        <v>938.91399999999999</v>
      </c>
      <c r="BF118">
        <v>255</v>
      </c>
      <c r="BG118">
        <v>3.21102</v>
      </c>
      <c r="BH118" t="s">
        <v>592</v>
      </c>
      <c r="BI118">
        <v>100093000000</v>
      </c>
      <c r="BJ118">
        <v>0</v>
      </c>
      <c r="BK118">
        <v>16.055</v>
      </c>
      <c r="BL118">
        <v>0</v>
      </c>
      <c r="BM118">
        <v>3.2109999999999999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-3027.88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f t="shared" si="5"/>
        <v>3789</v>
      </c>
      <c r="CT118">
        <f t="shared" si="6"/>
        <v>938.91399999999999</v>
      </c>
      <c r="CU118">
        <f t="shared" si="7"/>
        <v>19.265999999999998</v>
      </c>
      <c r="CV118">
        <f>VLOOKUP(PG_Reverse_Settled__1[[#This Row],[order_release_id]],PG_FORWARD_SETTLED__1[[order_id]:[Logistics]],110,0)</f>
        <v>71.98</v>
      </c>
      <c r="CW118">
        <f t="shared" si="8"/>
        <v>594.03499999999997</v>
      </c>
      <c r="CX118">
        <v>2758.84</v>
      </c>
      <c r="CY118">
        <f t="shared" si="9"/>
        <v>197.06</v>
      </c>
    </row>
    <row r="119" spans="1:103" x14ac:dyDescent="0.3">
      <c r="A119">
        <v>8736281735</v>
      </c>
      <c r="B119">
        <v>10736258864</v>
      </c>
      <c r="C119" t="s">
        <v>1461</v>
      </c>
      <c r="D119" s="1">
        <v>45943.337500000001</v>
      </c>
      <c r="E119" s="1">
        <v>45935.731944444444</v>
      </c>
      <c r="F119" s="2"/>
      <c r="G119" t="s">
        <v>630</v>
      </c>
      <c r="H119">
        <v>2432</v>
      </c>
      <c r="I119">
        <v>0</v>
      </c>
      <c r="J119">
        <v>2432</v>
      </c>
      <c r="K119">
        <v>3500</v>
      </c>
      <c r="L119">
        <v>862</v>
      </c>
      <c r="M119" t="s">
        <v>109</v>
      </c>
      <c r="N119">
        <v>5</v>
      </c>
      <c r="O119">
        <v>115.81</v>
      </c>
      <c r="P119">
        <v>0</v>
      </c>
      <c r="Q119">
        <v>0</v>
      </c>
      <c r="R119">
        <v>11.581</v>
      </c>
      <c r="S119">
        <v>2.3159999999999998</v>
      </c>
      <c r="T119" t="s">
        <v>111</v>
      </c>
      <c r="U119">
        <v>516.55700000000002</v>
      </c>
      <c r="V119">
        <v>516.55700000000002</v>
      </c>
      <c r="W119">
        <v>530.45399999999995</v>
      </c>
      <c r="X119">
        <v>-197.06</v>
      </c>
      <c r="Y119">
        <v>167</v>
      </c>
      <c r="Z119">
        <v>0</v>
      </c>
      <c r="AA119">
        <v>30.06</v>
      </c>
      <c r="AB119">
        <v>1</v>
      </c>
      <c r="AC119" t="s">
        <v>116</v>
      </c>
      <c r="AD119">
        <v>2638</v>
      </c>
      <c r="AE119">
        <v>-2098.6060000000002</v>
      </c>
      <c r="AF119">
        <v>-2098.6060000000002</v>
      </c>
      <c r="AG119">
        <v>0</v>
      </c>
      <c r="AH119">
        <v>530.45399999999995</v>
      </c>
      <c r="AI119">
        <v>-197.06</v>
      </c>
      <c r="AJ119">
        <v>-2432</v>
      </c>
      <c r="AM119">
        <v>0</v>
      </c>
      <c r="AN119">
        <v>0</v>
      </c>
      <c r="AO119">
        <v>2316.19</v>
      </c>
      <c r="AP119">
        <v>5</v>
      </c>
      <c r="AQ119">
        <v>0</v>
      </c>
      <c r="AR119">
        <v>0</v>
      </c>
      <c r="AS119">
        <v>0.5</v>
      </c>
      <c r="AT119">
        <v>0</v>
      </c>
      <c r="AU119">
        <v>0</v>
      </c>
      <c r="AV119">
        <v>0.1</v>
      </c>
      <c r="AW119" t="s">
        <v>112</v>
      </c>
      <c r="AX119" t="s">
        <v>128</v>
      </c>
      <c r="AY119" t="s">
        <v>111</v>
      </c>
      <c r="AZ119">
        <v>516.55700000000002</v>
      </c>
      <c r="BA119">
        <v>516.55700000000002</v>
      </c>
      <c r="BB119">
        <v>862</v>
      </c>
      <c r="BC119">
        <v>2.3161900000000002</v>
      </c>
      <c r="BD119">
        <v>0</v>
      </c>
      <c r="BE119">
        <v>0</v>
      </c>
      <c r="BH119" t="s">
        <v>785</v>
      </c>
      <c r="BI119">
        <v>100090000000</v>
      </c>
      <c r="BJ119">
        <v>11.581</v>
      </c>
      <c r="BK119">
        <v>0</v>
      </c>
      <c r="BL119">
        <v>2.3159999999999998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-2098.6060000000002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f t="shared" si="5"/>
        <v>2432</v>
      </c>
      <c r="CT119">
        <f t="shared" si="6"/>
        <v>516.55700000000002</v>
      </c>
      <c r="CU119">
        <f t="shared" si="7"/>
        <v>13.896999999999998</v>
      </c>
      <c r="CV119">
        <f>VLOOKUP(PG_Reverse_Settled__1[[#This Row],[order_release_id]],PG_FORWARD_SETTLED__1[[order_id]:[Logistics]],110,0)</f>
        <v>71.98</v>
      </c>
      <c r="CW119">
        <f t="shared" si="8"/>
        <v>127.39100000000001</v>
      </c>
      <c r="CX119">
        <v>1829.566</v>
      </c>
      <c r="CY119">
        <f t="shared" si="9"/>
        <v>197.06</v>
      </c>
    </row>
    <row r="120" spans="1:103" x14ac:dyDescent="0.3">
      <c r="A120">
        <v>8712807850</v>
      </c>
      <c r="B120">
        <v>10712745127</v>
      </c>
      <c r="C120" t="s">
        <v>1461</v>
      </c>
      <c r="D120" s="1">
        <v>45936.395138888889</v>
      </c>
      <c r="E120" s="1">
        <v>45927.456250000003</v>
      </c>
      <c r="F120" s="2">
        <v>44590</v>
      </c>
      <c r="G120" t="s">
        <v>1032</v>
      </c>
      <c r="H120">
        <v>3502</v>
      </c>
      <c r="I120">
        <v>3502</v>
      </c>
      <c r="J120">
        <v>0</v>
      </c>
      <c r="K120">
        <v>3750</v>
      </c>
      <c r="L120">
        <v>42</v>
      </c>
      <c r="M120" t="s">
        <v>109</v>
      </c>
      <c r="N120">
        <v>18</v>
      </c>
      <c r="O120">
        <v>534.20000000000005</v>
      </c>
      <c r="P120">
        <v>0</v>
      </c>
      <c r="Q120">
        <v>0</v>
      </c>
      <c r="R120">
        <v>14.839</v>
      </c>
      <c r="S120">
        <v>2.968</v>
      </c>
      <c r="T120" t="s">
        <v>111</v>
      </c>
      <c r="U120">
        <v>743.82500000000005</v>
      </c>
      <c r="V120">
        <v>743.82500000000005</v>
      </c>
      <c r="W120">
        <v>761.63199999999995</v>
      </c>
      <c r="X120">
        <v>-197.06</v>
      </c>
      <c r="Y120">
        <v>167</v>
      </c>
      <c r="Z120">
        <v>0</v>
      </c>
      <c r="AA120">
        <v>30.06</v>
      </c>
      <c r="AB120">
        <v>1</v>
      </c>
      <c r="AC120" t="s">
        <v>116</v>
      </c>
      <c r="AD120">
        <v>3708</v>
      </c>
      <c r="AE120">
        <v>-2937.4279999999999</v>
      </c>
      <c r="AF120">
        <v>-2937.4279999999999</v>
      </c>
      <c r="AG120">
        <v>0</v>
      </c>
      <c r="AJ120">
        <v>0</v>
      </c>
      <c r="AK120">
        <v>761.63199999999995</v>
      </c>
      <c r="AL120">
        <v>-197.06</v>
      </c>
      <c r="AM120">
        <v>-3502</v>
      </c>
      <c r="AN120">
        <v>0</v>
      </c>
      <c r="AO120">
        <v>2967.8</v>
      </c>
      <c r="AP120">
        <v>18</v>
      </c>
      <c r="AQ120">
        <v>0</v>
      </c>
      <c r="AR120">
        <v>0</v>
      </c>
      <c r="AS120">
        <v>0.5</v>
      </c>
      <c r="AT120">
        <v>0</v>
      </c>
      <c r="AU120">
        <v>0</v>
      </c>
      <c r="AV120">
        <v>0.1</v>
      </c>
      <c r="AW120" t="s">
        <v>112</v>
      </c>
      <c r="AX120" t="s">
        <v>128</v>
      </c>
      <c r="AY120" t="s">
        <v>111</v>
      </c>
      <c r="AZ120">
        <v>0</v>
      </c>
      <c r="BA120">
        <v>0</v>
      </c>
      <c r="BD120">
        <v>743.82500000000005</v>
      </c>
      <c r="BE120">
        <v>743.82500000000005</v>
      </c>
      <c r="BF120">
        <v>42</v>
      </c>
      <c r="BG120">
        <v>2.9678</v>
      </c>
      <c r="BH120" t="s">
        <v>1033</v>
      </c>
      <c r="BI120">
        <v>100087000000</v>
      </c>
      <c r="BJ120">
        <v>0</v>
      </c>
      <c r="BK120">
        <v>14.839</v>
      </c>
      <c r="BL120">
        <v>0</v>
      </c>
      <c r="BM120">
        <v>2.968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-2937.4279999999999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f t="shared" si="5"/>
        <v>3502</v>
      </c>
      <c r="CT120">
        <f t="shared" si="6"/>
        <v>743.82500000000005</v>
      </c>
      <c r="CU120">
        <f t="shared" si="7"/>
        <v>17.807000000000002</v>
      </c>
      <c r="CV120">
        <f>VLOOKUP(PG_Reverse_Settled__1[[#This Row],[order_release_id]],PG_FORWARD_SETTLED__1[[order_id]:[Logistics]],110,0)</f>
        <v>71.98</v>
      </c>
      <c r="CW120">
        <f t="shared" si="8"/>
        <v>549.0390000000001</v>
      </c>
      <c r="CX120">
        <v>2668.3880000000004</v>
      </c>
      <c r="CY120">
        <f t="shared" si="9"/>
        <v>197.06</v>
      </c>
    </row>
    <row r="121" spans="1:103" x14ac:dyDescent="0.3">
      <c r="A121">
        <v>8744260042</v>
      </c>
      <c r="B121">
        <v>10744268480</v>
      </c>
      <c r="C121" t="s">
        <v>1462</v>
      </c>
      <c r="D121" s="1">
        <v>45945.788194444445</v>
      </c>
      <c r="E121" s="1">
        <v>45939.576388888891</v>
      </c>
      <c r="F121" s="2">
        <v>44628</v>
      </c>
      <c r="G121" t="s">
        <v>180</v>
      </c>
      <c r="H121">
        <v>3102</v>
      </c>
      <c r="I121">
        <v>0</v>
      </c>
      <c r="J121">
        <v>3102</v>
      </c>
      <c r="K121">
        <v>3500</v>
      </c>
      <c r="L121">
        <v>192</v>
      </c>
      <c r="M121" t="s">
        <v>109</v>
      </c>
      <c r="N121">
        <v>18</v>
      </c>
      <c r="O121">
        <v>473.19</v>
      </c>
      <c r="P121">
        <v>0</v>
      </c>
      <c r="Q121">
        <v>0</v>
      </c>
      <c r="R121">
        <v>13.144</v>
      </c>
      <c r="S121">
        <v>2.629</v>
      </c>
      <c r="T121" t="s">
        <v>111</v>
      </c>
      <c r="U121">
        <v>805.279</v>
      </c>
      <c r="V121">
        <v>805.279</v>
      </c>
      <c r="W121">
        <v>821.05200000000002</v>
      </c>
      <c r="X121">
        <v>-197.06</v>
      </c>
      <c r="Y121">
        <v>167</v>
      </c>
      <c r="Z121">
        <v>0</v>
      </c>
      <c r="AA121">
        <v>30.06</v>
      </c>
      <c r="AB121">
        <v>1</v>
      </c>
      <c r="AC121" t="s">
        <v>116</v>
      </c>
      <c r="AD121">
        <v>3308</v>
      </c>
      <c r="AE121">
        <v>-2478.0079999999998</v>
      </c>
      <c r="AF121">
        <v>-2478.0079999999998</v>
      </c>
      <c r="AG121">
        <v>0</v>
      </c>
      <c r="AH121">
        <v>821.05200000000002</v>
      </c>
      <c r="AI121">
        <v>-197.06</v>
      </c>
      <c r="AJ121">
        <v>-3102</v>
      </c>
      <c r="AM121">
        <v>0</v>
      </c>
      <c r="AN121">
        <v>0</v>
      </c>
      <c r="AO121">
        <v>2628.81</v>
      </c>
      <c r="AP121">
        <v>18</v>
      </c>
      <c r="AQ121">
        <v>0</v>
      </c>
      <c r="AR121">
        <v>0</v>
      </c>
      <c r="AS121">
        <v>0.5</v>
      </c>
      <c r="AT121">
        <v>0</v>
      </c>
      <c r="AU121">
        <v>0</v>
      </c>
      <c r="AV121">
        <v>0.1</v>
      </c>
      <c r="AW121" t="s">
        <v>121</v>
      </c>
      <c r="AX121" t="s">
        <v>113</v>
      </c>
      <c r="AY121" t="s">
        <v>111</v>
      </c>
      <c r="AZ121">
        <v>805.279</v>
      </c>
      <c r="BA121">
        <v>805.279</v>
      </c>
      <c r="BB121">
        <v>192</v>
      </c>
      <c r="BC121">
        <v>2.6288100000000001</v>
      </c>
      <c r="BD121">
        <v>0</v>
      </c>
      <c r="BE121">
        <v>0</v>
      </c>
      <c r="BH121" t="s">
        <v>181</v>
      </c>
      <c r="BI121">
        <v>100092000000</v>
      </c>
      <c r="BJ121">
        <v>13.144</v>
      </c>
      <c r="BK121">
        <v>0</v>
      </c>
      <c r="BL121">
        <v>2.629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-2478.0079999999998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f t="shared" si="5"/>
        <v>3102</v>
      </c>
      <c r="CT121">
        <f t="shared" si="6"/>
        <v>805.279</v>
      </c>
      <c r="CU121">
        <f t="shared" si="7"/>
        <v>15.773</v>
      </c>
      <c r="CV121">
        <f>VLOOKUP(PG_Reverse_Settled__1[[#This Row],[order_release_id]],PG_FORWARD_SETTLED__1[[order_id]:[Logistics]],110,0)</f>
        <v>71.98</v>
      </c>
      <c r="CW121">
        <f t="shared" si="8"/>
        <v>486.334</v>
      </c>
      <c r="CX121">
        <v>2208.9679999999998</v>
      </c>
      <c r="CY121">
        <f t="shared" si="9"/>
        <v>197.06</v>
      </c>
    </row>
    <row r="122" spans="1:103" x14ac:dyDescent="0.3">
      <c r="A122">
        <v>8740177952</v>
      </c>
      <c r="B122">
        <v>10740168412</v>
      </c>
      <c r="C122" t="s">
        <v>1461</v>
      </c>
      <c r="D122" s="1">
        <v>45942.556944444441</v>
      </c>
      <c r="E122" s="1">
        <v>45937.538194444445</v>
      </c>
      <c r="F122" s="2">
        <v>44619</v>
      </c>
      <c r="G122" t="s">
        <v>419</v>
      </c>
      <c r="H122">
        <v>2619</v>
      </c>
      <c r="I122">
        <v>2619</v>
      </c>
      <c r="J122">
        <v>0</v>
      </c>
      <c r="K122">
        <v>3750</v>
      </c>
      <c r="L122">
        <v>925</v>
      </c>
      <c r="M122" t="s">
        <v>109</v>
      </c>
      <c r="N122">
        <v>5</v>
      </c>
      <c r="O122">
        <v>124.71</v>
      </c>
      <c r="P122">
        <v>0</v>
      </c>
      <c r="Q122">
        <v>0</v>
      </c>
      <c r="R122">
        <v>12.471</v>
      </c>
      <c r="S122">
        <v>2.4940000000000002</v>
      </c>
      <c r="T122" t="s">
        <v>111</v>
      </c>
      <c r="U122">
        <v>679.89200000000005</v>
      </c>
      <c r="V122">
        <v>679.89200000000005</v>
      </c>
      <c r="W122">
        <v>694.85699999999997</v>
      </c>
      <c r="X122">
        <v>-197.06</v>
      </c>
      <c r="Y122">
        <v>167</v>
      </c>
      <c r="Z122">
        <v>0</v>
      </c>
      <c r="AA122">
        <v>30.06</v>
      </c>
      <c r="AB122">
        <v>1</v>
      </c>
      <c r="AC122" t="s">
        <v>116</v>
      </c>
      <c r="AD122">
        <v>2825</v>
      </c>
      <c r="AE122">
        <v>-2121.203</v>
      </c>
      <c r="AF122">
        <v>-2121.203</v>
      </c>
      <c r="AG122">
        <v>0</v>
      </c>
      <c r="AJ122">
        <v>0</v>
      </c>
      <c r="AK122">
        <v>694.85699999999997</v>
      </c>
      <c r="AL122">
        <v>-197.06</v>
      </c>
      <c r="AM122">
        <v>-2619</v>
      </c>
      <c r="AN122">
        <v>0</v>
      </c>
      <c r="AO122">
        <v>2494.29</v>
      </c>
      <c r="AP122">
        <v>5</v>
      </c>
      <c r="AQ122">
        <v>0</v>
      </c>
      <c r="AR122">
        <v>0</v>
      </c>
      <c r="AS122">
        <v>0.5</v>
      </c>
      <c r="AT122">
        <v>0</v>
      </c>
      <c r="AU122">
        <v>0</v>
      </c>
      <c r="AV122">
        <v>0.1</v>
      </c>
      <c r="AW122" t="s">
        <v>121</v>
      </c>
      <c r="AX122" t="s">
        <v>113</v>
      </c>
      <c r="AY122" t="s">
        <v>111</v>
      </c>
      <c r="AZ122">
        <v>0</v>
      </c>
      <c r="BA122">
        <v>0</v>
      </c>
      <c r="BD122">
        <v>679.89200000000005</v>
      </c>
      <c r="BE122">
        <v>679.89200000000005</v>
      </c>
      <c r="BF122">
        <v>925</v>
      </c>
      <c r="BG122">
        <v>2.4942899999999999</v>
      </c>
      <c r="BH122" t="s">
        <v>420</v>
      </c>
      <c r="BI122">
        <v>100090000000</v>
      </c>
      <c r="BJ122">
        <v>0</v>
      </c>
      <c r="BK122">
        <v>12.471</v>
      </c>
      <c r="BL122">
        <v>0</v>
      </c>
      <c r="BM122">
        <v>2.4940000000000002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-2121.203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f t="shared" si="5"/>
        <v>2619</v>
      </c>
      <c r="CT122">
        <f t="shared" si="6"/>
        <v>679.89200000000005</v>
      </c>
      <c r="CU122">
        <f t="shared" si="7"/>
        <v>14.965</v>
      </c>
      <c r="CV122">
        <f>VLOOKUP(PG_Reverse_Settled__1[[#This Row],[order_release_id]],PG_FORWARD_SETTLED__1[[order_id]:[Logistics]],110,0)</f>
        <v>71.98</v>
      </c>
      <c r="CW122">
        <f t="shared" si="8"/>
        <v>137.18099999999998</v>
      </c>
      <c r="CX122">
        <v>1852.163</v>
      </c>
      <c r="CY122">
        <f t="shared" si="9"/>
        <v>197.06</v>
      </c>
    </row>
    <row r="123" spans="1:103" x14ac:dyDescent="0.3">
      <c r="A123">
        <v>8681023356</v>
      </c>
      <c r="B123">
        <v>10680949093</v>
      </c>
      <c r="C123" t="s">
        <v>1461</v>
      </c>
      <c r="D123" s="1">
        <v>45941.026388888888</v>
      </c>
      <c r="E123" s="1">
        <v>45918.820833333331</v>
      </c>
      <c r="F123" s="2">
        <v>44555</v>
      </c>
      <c r="G123" t="s">
        <v>978</v>
      </c>
      <c r="H123">
        <v>3544</v>
      </c>
      <c r="I123">
        <v>3544</v>
      </c>
      <c r="J123">
        <v>0</v>
      </c>
      <c r="K123">
        <v>5000</v>
      </c>
      <c r="L123">
        <v>1250</v>
      </c>
      <c r="M123" t="s">
        <v>109</v>
      </c>
      <c r="N123">
        <v>12</v>
      </c>
      <c r="O123">
        <v>379.71</v>
      </c>
      <c r="P123">
        <v>0</v>
      </c>
      <c r="Q123">
        <v>0</v>
      </c>
      <c r="R123">
        <v>15.821</v>
      </c>
      <c r="S123">
        <v>3.1640000000000001</v>
      </c>
      <c r="T123" t="s">
        <v>111</v>
      </c>
      <c r="U123">
        <v>920.02200000000005</v>
      </c>
      <c r="V123">
        <v>920.02200000000005</v>
      </c>
      <c r="W123">
        <v>939.00699999999995</v>
      </c>
      <c r="X123">
        <v>-197.06</v>
      </c>
      <c r="Y123">
        <v>167</v>
      </c>
      <c r="Z123">
        <v>0</v>
      </c>
      <c r="AA123">
        <v>30.06</v>
      </c>
      <c r="AB123">
        <v>1</v>
      </c>
      <c r="AC123" t="s">
        <v>116</v>
      </c>
      <c r="AD123">
        <v>3750</v>
      </c>
      <c r="AE123">
        <v>-2802.0529999999999</v>
      </c>
      <c r="AF123">
        <v>-2802.0529999999999</v>
      </c>
      <c r="AG123">
        <v>0</v>
      </c>
      <c r="AJ123">
        <v>0</v>
      </c>
      <c r="AK123">
        <v>939.00699999999995</v>
      </c>
      <c r="AL123">
        <v>-197.06</v>
      </c>
      <c r="AM123">
        <v>-3544</v>
      </c>
      <c r="AN123">
        <v>0</v>
      </c>
      <c r="AO123">
        <v>3164.29</v>
      </c>
      <c r="AP123">
        <v>12</v>
      </c>
      <c r="AQ123">
        <v>0</v>
      </c>
      <c r="AR123">
        <v>0</v>
      </c>
      <c r="AS123">
        <v>0.5</v>
      </c>
      <c r="AT123">
        <v>0</v>
      </c>
      <c r="AU123">
        <v>0</v>
      </c>
      <c r="AV123">
        <v>0.1</v>
      </c>
      <c r="AW123" t="s">
        <v>112</v>
      </c>
      <c r="AX123" t="s">
        <v>160</v>
      </c>
      <c r="AY123" t="s">
        <v>111</v>
      </c>
      <c r="AZ123">
        <v>0</v>
      </c>
      <c r="BA123">
        <v>0</v>
      </c>
      <c r="BD123">
        <v>920.02200000000005</v>
      </c>
      <c r="BE123">
        <v>920.02200000000005</v>
      </c>
      <c r="BF123">
        <v>1250</v>
      </c>
      <c r="BG123">
        <v>3.1642899999999998</v>
      </c>
      <c r="BH123" t="s">
        <v>979</v>
      </c>
      <c r="BI123">
        <v>100087000000</v>
      </c>
      <c r="BJ123">
        <v>0</v>
      </c>
      <c r="BK123">
        <v>15.821</v>
      </c>
      <c r="BL123">
        <v>0</v>
      </c>
      <c r="BM123">
        <v>3.1640000000000001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-2802.0529999999999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f t="shared" si="5"/>
        <v>3544</v>
      </c>
      <c r="CT123">
        <f t="shared" si="6"/>
        <v>920.02200000000005</v>
      </c>
      <c r="CU123">
        <f t="shared" si="7"/>
        <v>18.984999999999999</v>
      </c>
      <c r="CV123">
        <f>VLOOKUP(PG_Reverse_Settled__1[[#This Row],[order_release_id]],PG_FORWARD_SETTLED__1[[order_id]:[Logistics]],110,0)</f>
        <v>71.98</v>
      </c>
      <c r="CW123">
        <f t="shared" si="8"/>
        <v>395.53100000000001</v>
      </c>
      <c r="CX123">
        <v>2533.0129999999999</v>
      </c>
      <c r="CY123">
        <f t="shared" si="9"/>
        <v>197.06</v>
      </c>
    </row>
    <row r="124" spans="1:103" x14ac:dyDescent="0.3">
      <c r="A124">
        <v>8700263061</v>
      </c>
      <c r="B124">
        <v>10700193054</v>
      </c>
      <c r="C124" t="s">
        <v>1461</v>
      </c>
      <c r="D124" s="1">
        <v>45928.493055555555</v>
      </c>
      <c r="E124" s="1">
        <v>45923.446527777778</v>
      </c>
      <c r="F124" s="2">
        <v>44571</v>
      </c>
      <c r="G124" t="s">
        <v>628</v>
      </c>
      <c r="H124">
        <v>3564</v>
      </c>
      <c r="I124">
        <v>0</v>
      </c>
      <c r="J124">
        <v>3564</v>
      </c>
      <c r="K124">
        <v>4000</v>
      </c>
      <c r="L124">
        <v>230</v>
      </c>
      <c r="M124" t="s">
        <v>109</v>
      </c>
      <c r="N124">
        <v>18</v>
      </c>
      <c r="O124">
        <v>543.66</v>
      </c>
      <c r="P124">
        <v>0</v>
      </c>
      <c r="Q124">
        <v>0</v>
      </c>
      <c r="R124">
        <v>15.102</v>
      </c>
      <c r="S124">
        <v>3.02</v>
      </c>
      <c r="T124" t="s">
        <v>111</v>
      </c>
      <c r="U124">
        <v>883.15899999999999</v>
      </c>
      <c r="V124">
        <v>883.15899999999999</v>
      </c>
      <c r="W124">
        <v>901.28099999999995</v>
      </c>
      <c r="X124">
        <v>-197.06</v>
      </c>
      <c r="Y124">
        <v>167</v>
      </c>
      <c r="Z124">
        <v>0</v>
      </c>
      <c r="AA124">
        <v>30.06</v>
      </c>
      <c r="AB124">
        <v>1</v>
      </c>
      <c r="AC124" t="s">
        <v>116</v>
      </c>
      <c r="AD124">
        <v>3770</v>
      </c>
      <c r="AE124">
        <v>-2859.779</v>
      </c>
      <c r="AF124">
        <v>-2859.779</v>
      </c>
      <c r="AG124">
        <v>0</v>
      </c>
      <c r="AH124">
        <v>901.28099999999995</v>
      </c>
      <c r="AI124">
        <v>-197.06</v>
      </c>
      <c r="AJ124">
        <v>-3564</v>
      </c>
      <c r="AM124">
        <v>0</v>
      </c>
      <c r="AN124">
        <v>0</v>
      </c>
      <c r="AO124">
        <v>3020.34</v>
      </c>
      <c r="AP124">
        <v>18</v>
      </c>
      <c r="AQ124">
        <v>0</v>
      </c>
      <c r="AR124">
        <v>0</v>
      </c>
      <c r="AS124">
        <v>0.5</v>
      </c>
      <c r="AT124">
        <v>0</v>
      </c>
      <c r="AU124">
        <v>0</v>
      </c>
      <c r="AV124">
        <v>0.1</v>
      </c>
      <c r="AW124" t="s">
        <v>112</v>
      </c>
      <c r="AX124" t="s">
        <v>113</v>
      </c>
      <c r="AY124" t="s">
        <v>111</v>
      </c>
      <c r="AZ124">
        <v>883.15899999999999</v>
      </c>
      <c r="BA124">
        <v>883.15899999999999</v>
      </c>
      <c r="BB124">
        <v>230</v>
      </c>
      <c r="BC124">
        <v>3.02034</v>
      </c>
      <c r="BD124">
        <v>0</v>
      </c>
      <c r="BE124">
        <v>0</v>
      </c>
      <c r="BH124" t="s">
        <v>911</v>
      </c>
      <c r="BI124">
        <v>100084000000</v>
      </c>
      <c r="BJ124">
        <v>15.102</v>
      </c>
      <c r="BK124">
        <v>0</v>
      </c>
      <c r="BL124">
        <v>3.02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-2859.779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f t="shared" si="5"/>
        <v>3564</v>
      </c>
      <c r="CT124">
        <f t="shared" si="6"/>
        <v>883.15899999999999</v>
      </c>
      <c r="CU124">
        <f t="shared" si="7"/>
        <v>18.122</v>
      </c>
      <c r="CV124">
        <f>VLOOKUP(PG_Reverse_Settled__1[[#This Row],[order_release_id]],PG_FORWARD_SETTLED__1[[order_id]:[Logistics]],110,0)</f>
        <v>71.98</v>
      </c>
      <c r="CW124">
        <f t="shared" si="8"/>
        <v>558.76199999999994</v>
      </c>
      <c r="CX124">
        <v>2590.739</v>
      </c>
      <c r="CY124">
        <f t="shared" si="9"/>
        <v>197.06</v>
      </c>
    </row>
    <row r="125" spans="1:103" x14ac:dyDescent="0.3">
      <c r="A125">
        <v>8737438811</v>
      </c>
      <c r="B125">
        <v>10737415915</v>
      </c>
      <c r="C125" t="s">
        <v>1461</v>
      </c>
      <c r="D125" s="1">
        <v>45942.593055555553</v>
      </c>
      <c r="E125" s="1">
        <v>45936.454861111109</v>
      </c>
      <c r="F125" s="2">
        <v>44618</v>
      </c>
      <c r="G125" t="s">
        <v>832</v>
      </c>
      <c r="H125">
        <v>3594</v>
      </c>
      <c r="I125">
        <v>3594</v>
      </c>
      <c r="J125">
        <v>0</v>
      </c>
      <c r="K125">
        <v>4000</v>
      </c>
      <c r="L125">
        <v>200</v>
      </c>
      <c r="M125" t="s">
        <v>109</v>
      </c>
      <c r="N125">
        <v>18</v>
      </c>
      <c r="O125">
        <v>548.24</v>
      </c>
      <c r="P125">
        <v>0</v>
      </c>
      <c r="Q125">
        <v>0</v>
      </c>
      <c r="R125">
        <v>15.228999999999999</v>
      </c>
      <c r="S125">
        <v>3.0459999999999998</v>
      </c>
      <c r="T125" t="s">
        <v>111</v>
      </c>
      <c r="U125">
        <v>933.00199999999995</v>
      </c>
      <c r="V125">
        <v>933.00199999999995</v>
      </c>
      <c r="W125">
        <v>951.27700000000004</v>
      </c>
      <c r="X125">
        <v>-197.06</v>
      </c>
      <c r="Y125">
        <v>167</v>
      </c>
      <c r="Z125">
        <v>0</v>
      </c>
      <c r="AA125">
        <v>30.06</v>
      </c>
      <c r="AB125">
        <v>1</v>
      </c>
      <c r="AC125" t="s">
        <v>116</v>
      </c>
      <c r="AD125">
        <v>3800</v>
      </c>
      <c r="AE125">
        <v>-2839.7829999999999</v>
      </c>
      <c r="AF125">
        <v>-2839.7829999999999</v>
      </c>
      <c r="AG125">
        <v>0</v>
      </c>
      <c r="AJ125">
        <v>0</v>
      </c>
      <c r="AK125">
        <v>951.27700000000004</v>
      </c>
      <c r="AL125">
        <v>-197.06</v>
      </c>
      <c r="AM125">
        <v>-3594</v>
      </c>
      <c r="AN125">
        <v>0</v>
      </c>
      <c r="AO125">
        <v>3045.76</v>
      </c>
      <c r="AP125">
        <v>18</v>
      </c>
      <c r="AQ125">
        <v>0</v>
      </c>
      <c r="AR125">
        <v>0</v>
      </c>
      <c r="AS125">
        <v>0.5</v>
      </c>
      <c r="AT125">
        <v>0</v>
      </c>
      <c r="AU125">
        <v>0</v>
      </c>
      <c r="AV125">
        <v>0.1</v>
      </c>
      <c r="AW125" t="s">
        <v>112</v>
      </c>
      <c r="AX125" t="s">
        <v>160</v>
      </c>
      <c r="AY125" t="s">
        <v>111</v>
      </c>
      <c r="AZ125">
        <v>0</v>
      </c>
      <c r="BA125">
        <v>0</v>
      </c>
      <c r="BD125">
        <v>933.00199999999995</v>
      </c>
      <c r="BE125">
        <v>933.00199999999995</v>
      </c>
      <c r="BF125">
        <v>200</v>
      </c>
      <c r="BG125">
        <v>3.04576</v>
      </c>
      <c r="BH125" t="s">
        <v>910</v>
      </c>
      <c r="BI125">
        <v>100090000000</v>
      </c>
      <c r="BJ125">
        <v>0</v>
      </c>
      <c r="BK125">
        <v>15.228999999999999</v>
      </c>
      <c r="BL125">
        <v>0</v>
      </c>
      <c r="BM125">
        <v>3.0459999999999998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-2839.7829999999999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f t="shared" si="5"/>
        <v>3594</v>
      </c>
      <c r="CT125">
        <f t="shared" si="6"/>
        <v>933.00199999999995</v>
      </c>
      <c r="CU125">
        <f t="shared" si="7"/>
        <v>18.274999999999999</v>
      </c>
      <c r="CV125">
        <f>VLOOKUP(PG_Reverse_Settled__1[[#This Row],[order_release_id]],PG_FORWARD_SETTLED__1[[order_id]:[Logistics]],110,0)</f>
        <v>71.98</v>
      </c>
      <c r="CW125">
        <f t="shared" si="8"/>
        <v>563.46900000000005</v>
      </c>
      <c r="CX125">
        <v>2570.7429999999999</v>
      </c>
      <c r="CY125">
        <f t="shared" si="9"/>
        <v>197.06</v>
      </c>
    </row>
    <row r="126" spans="1:103" x14ac:dyDescent="0.3">
      <c r="A126">
        <v>8695689853</v>
      </c>
      <c r="B126">
        <v>10695618468</v>
      </c>
      <c r="C126" t="s">
        <v>1461</v>
      </c>
      <c r="D126" s="1">
        <v>45934.362500000003</v>
      </c>
      <c r="E126" s="1">
        <v>45922.443055555559</v>
      </c>
      <c r="F126" s="2">
        <v>44566</v>
      </c>
      <c r="G126" t="s">
        <v>990</v>
      </c>
      <c r="H126">
        <v>3470</v>
      </c>
      <c r="I126">
        <v>0</v>
      </c>
      <c r="J126">
        <v>3470</v>
      </c>
      <c r="K126">
        <v>5000</v>
      </c>
      <c r="L126">
        <v>1324</v>
      </c>
      <c r="M126" t="s">
        <v>109</v>
      </c>
      <c r="N126">
        <v>18</v>
      </c>
      <c r="O126">
        <v>529.32000000000005</v>
      </c>
      <c r="P126">
        <v>0</v>
      </c>
      <c r="Q126">
        <v>0</v>
      </c>
      <c r="R126">
        <v>14.702999999999999</v>
      </c>
      <c r="S126">
        <v>2.9409999999999998</v>
      </c>
      <c r="T126" t="s">
        <v>111</v>
      </c>
      <c r="U126">
        <v>859.86599999999999</v>
      </c>
      <c r="V126">
        <v>859.86599999999999</v>
      </c>
      <c r="W126">
        <v>877.51</v>
      </c>
      <c r="X126">
        <v>-197.06</v>
      </c>
      <c r="Y126">
        <v>167</v>
      </c>
      <c r="Z126">
        <v>0</v>
      </c>
      <c r="AA126">
        <v>30.06</v>
      </c>
      <c r="AB126">
        <v>1</v>
      </c>
      <c r="AC126" t="s">
        <v>116</v>
      </c>
      <c r="AD126">
        <v>3676</v>
      </c>
      <c r="AE126">
        <v>-2789.55</v>
      </c>
      <c r="AF126">
        <v>-2789.55</v>
      </c>
      <c r="AG126">
        <v>0</v>
      </c>
      <c r="AH126">
        <v>877.51</v>
      </c>
      <c r="AI126">
        <v>-197.06</v>
      </c>
      <c r="AJ126">
        <v>-3470</v>
      </c>
      <c r="AM126">
        <v>0</v>
      </c>
      <c r="AN126">
        <v>0</v>
      </c>
      <c r="AO126">
        <v>2940.68</v>
      </c>
      <c r="AP126">
        <v>18</v>
      </c>
      <c r="AQ126">
        <v>0</v>
      </c>
      <c r="AR126">
        <v>0</v>
      </c>
      <c r="AS126">
        <v>0.5</v>
      </c>
      <c r="AT126">
        <v>0</v>
      </c>
      <c r="AU126">
        <v>0</v>
      </c>
      <c r="AV126">
        <v>0.1</v>
      </c>
      <c r="AW126" t="s">
        <v>112</v>
      </c>
      <c r="AX126" t="s">
        <v>124</v>
      </c>
      <c r="AY126" t="s">
        <v>111</v>
      </c>
      <c r="AZ126">
        <v>859.86599999999999</v>
      </c>
      <c r="BA126">
        <v>859.86599999999999</v>
      </c>
      <c r="BB126">
        <v>1324</v>
      </c>
      <c r="BC126">
        <v>2.94068</v>
      </c>
      <c r="BD126">
        <v>0</v>
      </c>
      <c r="BE126">
        <v>0</v>
      </c>
      <c r="BH126" t="s">
        <v>991</v>
      </c>
      <c r="BI126">
        <v>100086000000</v>
      </c>
      <c r="BJ126">
        <v>14.702999999999999</v>
      </c>
      <c r="BK126">
        <v>0</v>
      </c>
      <c r="BL126">
        <v>2.9409999999999998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-2789.55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f t="shared" si="5"/>
        <v>3470</v>
      </c>
      <c r="CT126">
        <f t="shared" si="6"/>
        <v>859.86599999999999</v>
      </c>
      <c r="CU126">
        <f t="shared" si="7"/>
        <v>17.643999999999998</v>
      </c>
      <c r="CV126">
        <f>VLOOKUP(PG_Reverse_Settled__1[[#This Row],[order_release_id]],PG_FORWARD_SETTLED__1[[order_id]:[Logistics]],110,0)</f>
        <v>71.98</v>
      </c>
      <c r="CW126">
        <f t="shared" si="8"/>
        <v>544.02300000000002</v>
      </c>
      <c r="CX126">
        <v>2520.5100000000002</v>
      </c>
      <c r="CY126">
        <f t="shared" si="9"/>
        <v>197.06</v>
      </c>
    </row>
    <row r="127" spans="1:103" x14ac:dyDescent="0.3">
      <c r="A127">
        <v>8718713159</v>
      </c>
      <c r="B127">
        <v>10718655375</v>
      </c>
      <c r="C127" t="s">
        <v>1461</v>
      </c>
      <c r="D127" s="1">
        <v>45938.450694444444</v>
      </c>
      <c r="E127" s="1">
        <v>45930.615277777775</v>
      </c>
      <c r="F127" s="2">
        <v>44599</v>
      </c>
      <c r="G127" t="s">
        <v>624</v>
      </c>
      <c r="H127">
        <v>2294</v>
      </c>
      <c r="I127">
        <v>0</v>
      </c>
      <c r="J127">
        <v>2294</v>
      </c>
      <c r="K127">
        <v>5000</v>
      </c>
      <c r="L127">
        <v>2500</v>
      </c>
      <c r="M127" t="s">
        <v>109</v>
      </c>
      <c r="N127">
        <v>5</v>
      </c>
      <c r="O127">
        <v>109.24</v>
      </c>
      <c r="P127">
        <v>0</v>
      </c>
      <c r="Q127">
        <v>0</v>
      </c>
      <c r="R127">
        <v>10.923999999999999</v>
      </c>
      <c r="S127">
        <v>2.1850000000000001</v>
      </c>
      <c r="T127" t="s">
        <v>111</v>
      </c>
      <c r="U127">
        <v>568.45299999999997</v>
      </c>
      <c r="V127">
        <v>568.45299999999997</v>
      </c>
      <c r="W127">
        <v>581.56200000000001</v>
      </c>
      <c r="X127">
        <v>-132.16</v>
      </c>
      <c r="Y127">
        <v>112</v>
      </c>
      <c r="Z127">
        <v>0</v>
      </c>
      <c r="AA127">
        <v>20.16</v>
      </c>
      <c r="AB127">
        <v>1</v>
      </c>
      <c r="AC127" t="s">
        <v>110</v>
      </c>
      <c r="AD127">
        <v>2500</v>
      </c>
      <c r="AE127">
        <v>-1844.598</v>
      </c>
      <c r="AF127">
        <v>-1844.598</v>
      </c>
      <c r="AG127">
        <v>0</v>
      </c>
      <c r="AH127">
        <v>581.56200000000001</v>
      </c>
      <c r="AI127">
        <v>-132.16</v>
      </c>
      <c r="AJ127">
        <v>-2294</v>
      </c>
      <c r="AM127">
        <v>0</v>
      </c>
      <c r="AN127">
        <v>0</v>
      </c>
      <c r="AO127">
        <v>2184.7600000000002</v>
      </c>
      <c r="AP127">
        <v>5</v>
      </c>
      <c r="AQ127">
        <v>0</v>
      </c>
      <c r="AR127">
        <v>0</v>
      </c>
      <c r="AS127">
        <v>0.5</v>
      </c>
      <c r="AT127">
        <v>0</v>
      </c>
      <c r="AU127">
        <v>0</v>
      </c>
      <c r="AV127">
        <v>0.1</v>
      </c>
      <c r="AW127" t="s">
        <v>112</v>
      </c>
      <c r="AX127" t="s">
        <v>124</v>
      </c>
      <c r="AY127" t="s">
        <v>111</v>
      </c>
      <c r="AZ127">
        <v>568.45299999999997</v>
      </c>
      <c r="BA127">
        <v>568.45299999999997</v>
      </c>
      <c r="BB127">
        <v>2500</v>
      </c>
      <c r="BC127">
        <v>2.1847599999999998</v>
      </c>
      <c r="BD127">
        <v>0</v>
      </c>
      <c r="BE127">
        <v>0</v>
      </c>
      <c r="BH127" t="s">
        <v>625</v>
      </c>
      <c r="BI127">
        <v>100088000000</v>
      </c>
      <c r="BJ127">
        <v>10.923999999999999</v>
      </c>
      <c r="BK127">
        <v>0</v>
      </c>
      <c r="BL127">
        <v>2.1850000000000001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-1844.598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f t="shared" si="5"/>
        <v>2294</v>
      </c>
      <c r="CT127">
        <f t="shared" si="6"/>
        <v>568.45299999999997</v>
      </c>
      <c r="CU127">
        <f t="shared" si="7"/>
        <v>13.109</v>
      </c>
      <c r="CV127">
        <f>VLOOKUP(PG_Reverse_Settled__1[[#This Row],[order_release_id]],PG_FORWARD_SETTLED__1[[order_id]:[Logistics]],110,0)</f>
        <v>71.98</v>
      </c>
      <c r="CW127">
        <f t="shared" si="8"/>
        <v>120.16399999999999</v>
      </c>
      <c r="CX127">
        <v>1640.4580000000001</v>
      </c>
      <c r="CY127">
        <f t="shared" si="9"/>
        <v>132.16</v>
      </c>
    </row>
    <row r="128" spans="1:103" x14ac:dyDescent="0.3">
      <c r="A128">
        <v>8738740909</v>
      </c>
      <c r="B128">
        <v>10738722313</v>
      </c>
      <c r="C128" t="s">
        <v>1461</v>
      </c>
      <c r="D128" s="1">
        <v>45949.74722222222</v>
      </c>
      <c r="E128" s="1">
        <v>45936.808333333334</v>
      </c>
      <c r="F128" s="2">
        <v>44618</v>
      </c>
      <c r="G128" t="s">
        <v>755</v>
      </c>
      <c r="H128">
        <v>3012.98</v>
      </c>
      <c r="I128">
        <v>3013</v>
      </c>
      <c r="J128">
        <v>0</v>
      </c>
      <c r="K128">
        <v>3750</v>
      </c>
      <c r="L128">
        <v>531</v>
      </c>
      <c r="M128" t="s">
        <v>120</v>
      </c>
      <c r="N128">
        <v>18</v>
      </c>
      <c r="O128">
        <v>0</v>
      </c>
      <c r="P128">
        <v>229.8</v>
      </c>
      <c r="Q128">
        <v>229.8</v>
      </c>
      <c r="R128">
        <v>12.766999999999999</v>
      </c>
      <c r="S128">
        <v>2.5529999999999999</v>
      </c>
      <c r="T128" t="s">
        <v>111</v>
      </c>
      <c r="U128">
        <v>639.96100000000001</v>
      </c>
      <c r="V128">
        <v>639.96100000000001</v>
      </c>
      <c r="W128">
        <v>655.28099999999995</v>
      </c>
      <c r="X128">
        <v>-107.38</v>
      </c>
      <c r="Y128">
        <v>91</v>
      </c>
      <c r="Z128">
        <v>0</v>
      </c>
      <c r="AA128">
        <v>16.38</v>
      </c>
      <c r="AB128">
        <v>1</v>
      </c>
      <c r="AC128" t="s">
        <v>131</v>
      </c>
      <c r="AD128">
        <v>3219</v>
      </c>
      <c r="AE128">
        <v>-2465.0990000000002</v>
      </c>
      <c r="AF128">
        <v>-2465.0990000000002</v>
      </c>
      <c r="AG128">
        <v>0</v>
      </c>
      <c r="AJ128">
        <v>0</v>
      </c>
      <c r="AK128">
        <v>655.28099999999995</v>
      </c>
      <c r="AL128">
        <v>-107.38</v>
      </c>
      <c r="AM128">
        <v>-3013</v>
      </c>
      <c r="AN128">
        <v>0</v>
      </c>
      <c r="AO128">
        <v>2553.38</v>
      </c>
      <c r="AP128">
        <v>0</v>
      </c>
      <c r="AQ128">
        <v>9</v>
      </c>
      <c r="AR128">
        <v>9</v>
      </c>
      <c r="AS128">
        <v>0</v>
      </c>
      <c r="AT128">
        <v>0.25</v>
      </c>
      <c r="AU128">
        <v>0.25</v>
      </c>
      <c r="AV128">
        <v>0.1</v>
      </c>
      <c r="AW128" t="s">
        <v>112</v>
      </c>
      <c r="AX128" t="s">
        <v>128</v>
      </c>
      <c r="AY128" t="s">
        <v>111</v>
      </c>
      <c r="AZ128">
        <v>0</v>
      </c>
      <c r="BA128">
        <v>0</v>
      </c>
      <c r="BD128">
        <v>639.96100000000001</v>
      </c>
      <c r="BE128">
        <v>639.96100000000001</v>
      </c>
      <c r="BF128">
        <v>531</v>
      </c>
      <c r="BG128">
        <v>2.5533800000000002</v>
      </c>
      <c r="BH128" t="s">
        <v>1086</v>
      </c>
      <c r="BI128">
        <v>100090000000</v>
      </c>
      <c r="BJ128">
        <v>0</v>
      </c>
      <c r="BK128">
        <v>12.766999999999999</v>
      </c>
      <c r="BL128">
        <v>0</v>
      </c>
      <c r="BM128">
        <v>2.5529999999999999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-2465.0990000000002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f t="shared" si="5"/>
        <v>3013</v>
      </c>
      <c r="CT128">
        <f t="shared" si="6"/>
        <v>639.96100000000001</v>
      </c>
      <c r="CU128">
        <f t="shared" si="7"/>
        <v>15.32</v>
      </c>
      <c r="CV128">
        <f>VLOOKUP(PG_Reverse_Settled__1[[#This Row],[order_release_id]],PG_FORWARD_SETTLED__1[[order_id]:[Logistics]],110,0)</f>
        <v>71.98</v>
      </c>
      <c r="CW128">
        <f t="shared" si="8"/>
        <v>472.36700000000002</v>
      </c>
      <c r="CX128">
        <v>2285.7389999999996</v>
      </c>
      <c r="CY128">
        <f t="shared" si="9"/>
        <v>107.38</v>
      </c>
    </row>
    <row r="129" spans="1:103" x14ac:dyDescent="0.3">
      <c r="A129">
        <v>8704473352</v>
      </c>
      <c r="B129">
        <v>10704405378</v>
      </c>
      <c r="C129" t="s">
        <v>1461</v>
      </c>
      <c r="D129" s="1">
        <v>45930.25</v>
      </c>
      <c r="E129" s="1">
        <v>45924.55</v>
      </c>
      <c r="F129" s="2"/>
      <c r="G129" t="s">
        <v>174</v>
      </c>
      <c r="H129">
        <v>3169</v>
      </c>
      <c r="I129">
        <v>0</v>
      </c>
      <c r="J129">
        <v>3169</v>
      </c>
      <c r="K129">
        <v>3750</v>
      </c>
      <c r="L129">
        <v>375</v>
      </c>
      <c r="M129" t="s">
        <v>109</v>
      </c>
      <c r="N129">
        <v>18</v>
      </c>
      <c r="O129">
        <v>483.41</v>
      </c>
      <c r="P129">
        <v>0</v>
      </c>
      <c r="Q129">
        <v>0</v>
      </c>
      <c r="R129">
        <v>13.428000000000001</v>
      </c>
      <c r="S129">
        <v>2.6859999999999999</v>
      </c>
      <c r="T129" t="s">
        <v>111</v>
      </c>
      <c r="U129">
        <v>785.27800000000002</v>
      </c>
      <c r="V129">
        <v>785.27800000000002</v>
      </c>
      <c r="W129">
        <v>801.39200000000005</v>
      </c>
      <c r="X129">
        <v>-197.06</v>
      </c>
      <c r="Y129">
        <v>167</v>
      </c>
      <c r="Z129">
        <v>0</v>
      </c>
      <c r="AA129">
        <v>30.06</v>
      </c>
      <c r="AB129">
        <v>1</v>
      </c>
      <c r="AC129" t="s">
        <v>116</v>
      </c>
      <c r="AD129">
        <v>3375</v>
      </c>
      <c r="AE129">
        <v>-2564.6680000000001</v>
      </c>
      <c r="AF129">
        <v>-2564.6680000000001</v>
      </c>
      <c r="AG129">
        <v>0</v>
      </c>
      <c r="AH129">
        <v>801.39200000000005</v>
      </c>
      <c r="AI129">
        <v>-197.06</v>
      </c>
      <c r="AJ129">
        <v>-3169</v>
      </c>
      <c r="AM129">
        <v>0</v>
      </c>
      <c r="AN129">
        <v>0</v>
      </c>
      <c r="AO129">
        <v>2685.59</v>
      </c>
      <c r="AP129">
        <v>18</v>
      </c>
      <c r="AQ129">
        <v>0</v>
      </c>
      <c r="AR129">
        <v>0</v>
      </c>
      <c r="AS129">
        <v>0.5</v>
      </c>
      <c r="AT129">
        <v>0</v>
      </c>
      <c r="AU129">
        <v>0</v>
      </c>
      <c r="AV129">
        <v>0.1</v>
      </c>
      <c r="AW129" t="s">
        <v>112</v>
      </c>
      <c r="AX129" t="s">
        <v>124</v>
      </c>
      <c r="AY129" t="s">
        <v>111</v>
      </c>
      <c r="AZ129">
        <v>785.27800000000002</v>
      </c>
      <c r="BA129">
        <v>785.27800000000002</v>
      </c>
      <c r="BB129">
        <v>375</v>
      </c>
      <c r="BC129">
        <v>2.6855899999999999</v>
      </c>
      <c r="BD129">
        <v>0</v>
      </c>
      <c r="BE129">
        <v>0</v>
      </c>
      <c r="BH129" t="s">
        <v>741</v>
      </c>
      <c r="BI129">
        <v>100084000000</v>
      </c>
      <c r="BJ129">
        <v>13.428000000000001</v>
      </c>
      <c r="BK129">
        <v>0</v>
      </c>
      <c r="BL129">
        <v>2.6859999999999999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-2564.6680000000001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f t="shared" si="5"/>
        <v>3169</v>
      </c>
      <c r="CT129">
        <f t="shared" si="6"/>
        <v>785.27800000000002</v>
      </c>
      <c r="CU129">
        <f t="shared" si="7"/>
        <v>16.114000000000001</v>
      </c>
      <c r="CV129">
        <f>VLOOKUP(PG_Reverse_Settled__1[[#This Row],[order_release_id]],PG_FORWARD_SETTLED__1[[order_id]:[Logistics]],110,0)</f>
        <v>71.98</v>
      </c>
      <c r="CW129">
        <f t="shared" si="8"/>
        <v>496.83800000000002</v>
      </c>
      <c r="CX129">
        <v>2295.6279999999997</v>
      </c>
      <c r="CY129">
        <f t="shared" si="9"/>
        <v>197.06</v>
      </c>
    </row>
    <row r="130" spans="1:103" x14ac:dyDescent="0.3">
      <c r="A130">
        <v>8729464761</v>
      </c>
      <c r="B130">
        <v>10729420972</v>
      </c>
      <c r="C130" t="s">
        <v>1461</v>
      </c>
      <c r="D130" s="1">
        <v>45951.445833333331</v>
      </c>
      <c r="E130" s="1">
        <v>45933.480555555558</v>
      </c>
      <c r="F130" s="2">
        <v>44608</v>
      </c>
      <c r="G130" t="s">
        <v>317</v>
      </c>
      <c r="H130">
        <v>3594</v>
      </c>
      <c r="I130">
        <v>3594</v>
      </c>
      <c r="J130">
        <v>0</v>
      </c>
      <c r="K130">
        <v>4000</v>
      </c>
      <c r="L130">
        <v>200</v>
      </c>
      <c r="M130" t="s">
        <v>109</v>
      </c>
      <c r="N130">
        <v>18</v>
      </c>
      <c r="O130">
        <v>548.24</v>
      </c>
      <c r="P130">
        <v>0</v>
      </c>
      <c r="Q130">
        <v>0</v>
      </c>
      <c r="R130">
        <v>15.228999999999999</v>
      </c>
      <c r="S130">
        <v>3.0459999999999998</v>
      </c>
      <c r="T130" t="s">
        <v>111</v>
      </c>
      <c r="U130">
        <v>933.00199999999995</v>
      </c>
      <c r="V130">
        <v>933.00199999999995</v>
      </c>
      <c r="W130">
        <v>951.27700000000004</v>
      </c>
      <c r="X130">
        <v>-197.06</v>
      </c>
      <c r="Y130">
        <v>167</v>
      </c>
      <c r="Z130">
        <v>0</v>
      </c>
      <c r="AA130">
        <v>30.06</v>
      </c>
      <c r="AB130">
        <v>1</v>
      </c>
      <c r="AC130" t="s">
        <v>116</v>
      </c>
      <c r="AD130">
        <v>3800</v>
      </c>
      <c r="AE130">
        <v>-2839.7829999999999</v>
      </c>
      <c r="AF130">
        <v>-2839.7829999999999</v>
      </c>
      <c r="AG130">
        <v>0</v>
      </c>
      <c r="AJ130">
        <v>0</v>
      </c>
      <c r="AK130">
        <v>951.27700000000004</v>
      </c>
      <c r="AL130">
        <v>-197.06</v>
      </c>
      <c r="AM130">
        <v>-3594</v>
      </c>
      <c r="AN130">
        <v>0</v>
      </c>
      <c r="AO130">
        <v>3045.76</v>
      </c>
      <c r="AP130">
        <v>18</v>
      </c>
      <c r="AQ130">
        <v>0</v>
      </c>
      <c r="AR130">
        <v>0</v>
      </c>
      <c r="AS130">
        <v>0.5</v>
      </c>
      <c r="AT130">
        <v>0</v>
      </c>
      <c r="AU130">
        <v>0</v>
      </c>
      <c r="AV130">
        <v>0.1</v>
      </c>
      <c r="AW130" t="s">
        <v>112</v>
      </c>
      <c r="AX130" t="s">
        <v>160</v>
      </c>
      <c r="AY130" t="s">
        <v>111</v>
      </c>
      <c r="AZ130">
        <v>0</v>
      </c>
      <c r="BA130">
        <v>0</v>
      </c>
      <c r="BD130">
        <v>933.00199999999995</v>
      </c>
      <c r="BE130">
        <v>933.00199999999995</v>
      </c>
      <c r="BF130">
        <v>200</v>
      </c>
      <c r="BG130">
        <v>3.04576</v>
      </c>
      <c r="BH130" t="s">
        <v>581</v>
      </c>
      <c r="BI130">
        <v>100091000000</v>
      </c>
      <c r="BJ130">
        <v>0</v>
      </c>
      <c r="BK130">
        <v>15.228999999999999</v>
      </c>
      <c r="BL130">
        <v>0</v>
      </c>
      <c r="BM130">
        <v>3.0459999999999998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-2839.7829999999999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f t="shared" ref="CS130:CS193" si="10">IFERROR(I130,0)+IFERROR(J130,0)</f>
        <v>3594</v>
      </c>
      <c r="CT130">
        <f t="shared" ref="CT130:CT193" si="11">ABS(IFERROR(V130,0))</f>
        <v>933.00199999999995</v>
      </c>
      <c r="CU130">
        <f t="shared" ref="CU130:CU193" si="12">ABS(IFERROR(R130,0)+IFERROR(S130,0))</f>
        <v>18.274999999999999</v>
      </c>
      <c r="CV130">
        <f>VLOOKUP(PG_Reverse_Settled__1[[#This Row],[order_release_id]],PG_FORWARD_SETTLED__1[[order_id]:[Logistics]],110,0)</f>
        <v>71.98</v>
      </c>
      <c r="CW130">
        <f t="shared" ref="CW130:CW193" si="13">IFERROR(O130,0)+IFERROR(P130,0)+IFERROR(Q130,0)+IFERROR(R130,0)</f>
        <v>563.46900000000005</v>
      </c>
      <c r="CX130">
        <v>2570.7429999999999</v>
      </c>
      <c r="CY130">
        <f t="shared" ref="CY130:CY193" si="14">ABS(IFERROR(X130,0))</f>
        <v>197.06</v>
      </c>
    </row>
    <row r="131" spans="1:103" x14ac:dyDescent="0.3">
      <c r="A131">
        <v>8735266474</v>
      </c>
      <c r="B131">
        <v>10735239038</v>
      </c>
      <c r="C131" t="s">
        <v>1461</v>
      </c>
      <c r="D131" s="1">
        <v>45940.4</v>
      </c>
      <c r="E131" s="1">
        <v>45935.559027777781</v>
      </c>
      <c r="F131" s="2">
        <v>44614</v>
      </c>
      <c r="G131" t="s">
        <v>681</v>
      </c>
      <c r="H131">
        <v>2526</v>
      </c>
      <c r="I131">
        <v>0</v>
      </c>
      <c r="J131">
        <v>2525.9899999999998</v>
      </c>
      <c r="K131">
        <v>3500</v>
      </c>
      <c r="L131">
        <v>768</v>
      </c>
      <c r="M131" t="s">
        <v>109</v>
      </c>
      <c r="N131">
        <v>5</v>
      </c>
      <c r="O131">
        <v>120.29</v>
      </c>
      <c r="P131">
        <v>0</v>
      </c>
      <c r="Q131">
        <v>0</v>
      </c>
      <c r="R131">
        <v>12.029</v>
      </c>
      <c r="S131">
        <v>2.4060000000000001</v>
      </c>
      <c r="T131" t="s">
        <v>111</v>
      </c>
      <c r="U131">
        <v>536.52</v>
      </c>
      <c r="V131">
        <v>536.52</v>
      </c>
      <c r="W131">
        <v>550.95500000000004</v>
      </c>
      <c r="X131">
        <v>-132.16</v>
      </c>
      <c r="Y131">
        <v>112</v>
      </c>
      <c r="Z131">
        <v>0</v>
      </c>
      <c r="AA131">
        <v>20.16</v>
      </c>
      <c r="AB131">
        <v>1</v>
      </c>
      <c r="AC131" t="s">
        <v>110</v>
      </c>
      <c r="AD131">
        <v>2732</v>
      </c>
      <c r="AE131">
        <v>-2107.1950000000002</v>
      </c>
      <c r="AF131">
        <v>-2107.1950000000002</v>
      </c>
      <c r="AG131">
        <v>0</v>
      </c>
      <c r="AH131">
        <v>550.95500000000004</v>
      </c>
      <c r="AI131">
        <v>-132.16</v>
      </c>
      <c r="AJ131">
        <v>-2525.9899999999998</v>
      </c>
      <c r="AM131">
        <v>0</v>
      </c>
      <c r="AN131">
        <v>0</v>
      </c>
      <c r="AO131">
        <v>2405.71</v>
      </c>
      <c r="AP131">
        <v>5</v>
      </c>
      <c r="AQ131">
        <v>0</v>
      </c>
      <c r="AR131">
        <v>0</v>
      </c>
      <c r="AS131">
        <v>0.5</v>
      </c>
      <c r="AT131">
        <v>0</v>
      </c>
      <c r="AU131">
        <v>0</v>
      </c>
      <c r="AV131">
        <v>0.1</v>
      </c>
      <c r="AW131" t="s">
        <v>112</v>
      </c>
      <c r="AX131" t="s">
        <v>128</v>
      </c>
      <c r="AY131" t="s">
        <v>111</v>
      </c>
      <c r="AZ131">
        <v>536.52</v>
      </c>
      <c r="BA131">
        <v>536.52</v>
      </c>
      <c r="BB131">
        <v>768</v>
      </c>
      <c r="BC131">
        <v>2.40571</v>
      </c>
      <c r="BD131">
        <v>0</v>
      </c>
      <c r="BE131">
        <v>0</v>
      </c>
      <c r="BH131" t="s">
        <v>682</v>
      </c>
      <c r="BI131">
        <v>100089000000</v>
      </c>
      <c r="BJ131">
        <v>12.029</v>
      </c>
      <c r="BK131">
        <v>0</v>
      </c>
      <c r="BL131">
        <v>2.4060000000000001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-2107.1950000000002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f t="shared" si="10"/>
        <v>2525.9899999999998</v>
      </c>
      <c r="CT131">
        <f t="shared" si="11"/>
        <v>536.52</v>
      </c>
      <c r="CU131">
        <f t="shared" si="12"/>
        <v>14.435</v>
      </c>
      <c r="CV131">
        <f>VLOOKUP(PG_Reverse_Settled__1[[#This Row],[order_release_id]],PG_FORWARD_SETTLED__1[[order_id]:[Logistics]],110,0)</f>
        <v>71.98</v>
      </c>
      <c r="CW131">
        <f t="shared" si="13"/>
        <v>132.31900000000002</v>
      </c>
      <c r="CX131">
        <v>1903.0549999999998</v>
      </c>
      <c r="CY131">
        <f t="shared" si="14"/>
        <v>132.16</v>
      </c>
    </row>
    <row r="132" spans="1:103" x14ac:dyDescent="0.3">
      <c r="A132">
        <v>8695924416</v>
      </c>
      <c r="B132">
        <v>10695853086</v>
      </c>
      <c r="C132" t="s">
        <v>1461</v>
      </c>
      <c r="D132" s="1">
        <v>45930.665277777778</v>
      </c>
      <c r="E132" s="1">
        <v>45922.443055555559</v>
      </c>
      <c r="F132" s="2">
        <v>44567</v>
      </c>
      <c r="G132" t="s">
        <v>211</v>
      </c>
      <c r="H132">
        <v>2244</v>
      </c>
      <c r="I132">
        <v>2244</v>
      </c>
      <c r="J132">
        <v>0</v>
      </c>
      <c r="K132">
        <v>3250</v>
      </c>
      <c r="L132">
        <v>800</v>
      </c>
      <c r="M132" t="s">
        <v>109</v>
      </c>
      <c r="N132">
        <v>5</v>
      </c>
      <c r="O132">
        <v>106.86</v>
      </c>
      <c r="P132">
        <v>0</v>
      </c>
      <c r="Q132">
        <v>0</v>
      </c>
      <c r="R132">
        <v>10.686</v>
      </c>
      <c r="S132">
        <v>2.137</v>
      </c>
      <c r="T132" t="s">
        <v>111</v>
      </c>
      <c r="U132">
        <v>582.54200000000003</v>
      </c>
      <c r="V132">
        <v>582.54200000000003</v>
      </c>
      <c r="W132">
        <v>595.36500000000001</v>
      </c>
      <c r="X132">
        <v>-197.06</v>
      </c>
      <c r="Y132">
        <v>167</v>
      </c>
      <c r="Z132">
        <v>0</v>
      </c>
      <c r="AA132">
        <v>30.06</v>
      </c>
      <c r="AB132">
        <v>1</v>
      </c>
      <c r="AC132" t="s">
        <v>116</v>
      </c>
      <c r="AD132">
        <v>2450</v>
      </c>
      <c r="AE132">
        <v>-1845.6949999999999</v>
      </c>
      <c r="AF132">
        <v>-1845.6949999999999</v>
      </c>
      <c r="AG132">
        <v>0</v>
      </c>
      <c r="AJ132">
        <v>0</v>
      </c>
      <c r="AK132">
        <v>595.36500000000001</v>
      </c>
      <c r="AL132">
        <v>-197.06</v>
      </c>
      <c r="AM132">
        <v>-2244</v>
      </c>
      <c r="AN132">
        <v>0</v>
      </c>
      <c r="AO132">
        <v>2137.14</v>
      </c>
      <c r="AP132">
        <v>5</v>
      </c>
      <c r="AQ132">
        <v>0</v>
      </c>
      <c r="AR132">
        <v>0</v>
      </c>
      <c r="AS132">
        <v>0.5</v>
      </c>
      <c r="AT132">
        <v>0</v>
      </c>
      <c r="AU132">
        <v>0</v>
      </c>
      <c r="AV132">
        <v>0.1</v>
      </c>
      <c r="AW132" t="s">
        <v>121</v>
      </c>
      <c r="AX132" t="s">
        <v>113</v>
      </c>
      <c r="AY132" t="s">
        <v>111</v>
      </c>
      <c r="AZ132">
        <v>0</v>
      </c>
      <c r="BA132">
        <v>0</v>
      </c>
      <c r="BD132">
        <v>582.54200000000003</v>
      </c>
      <c r="BE132">
        <v>582.54200000000003</v>
      </c>
      <c r="BF132">
        <v>800</v>
      </c>
      <c r="BG132">
        <v>2.13714</v>
      </c>
      <c r="BH132" t="s">
        <v>212</v>
      </c>
      <c r="BI132">
        <v>100083000000</v>
      </c>
      <c r="BJ132">
        <v>0</v>
      </c>
      <c r="BK132">
        <v>10.686</v>
      </c>
      <c r="BL132">
        <v>0</v>
      </c>
      <c r="BM132">
        <v>2.137</v>
      </c>
      <c r="BN132">
        <v>0</v>
      </c>
      <c r="BO132">
        <v>0</v>
      </c>
      <c r="BP132">
        <v>0</v>
      </c>
      <c r="BQ132">
        <v>0</v>
      </c>
      <c r="BR132">
        <v>-1845.6949999999999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f t="shared" si="10"/>
        <v>2244</v>
      </c>
      <c r="CT132">
        <f t="shared" si="11"/>
        <v>582.54200000000003</v>
      </c>
      <c r="CU132">
        <f t="shared" si="12"/>
        <v>12.823</v>
      </c>
      <c r="CV132">
        <f>VLOOKUP(PG_Reverse_Settled__1[[#This Row],[order_release_id]],PG_FORWARD_SETTLED__1[[order_id]:[Logistics]],110,0)</f>
        <v>71.98</v>
      </c>
      <c r="CW132">
        <f t="shared" si="13"/>
        <v>117.54599999999999</v>
      </c>
      <c r="CX132">
        <v>1576.655</v>
      </c>
      <c r="CY132">
        <f t="shared" si="14"/>
        <v>197.06</v>
      </c>
    </row>
    <row r="133" spans="1:103" x14ac:dyDescent="0.3">
      <c r="A133">
        <v>8672771876</v>
      </c>
      <c r="B133">
        <v>10672696295</v>
      </c>
      <c r="C133" t="s">
        <v>1461</v>
      </c>
      <c r="D133" s="1">
        <v>45920.495138888888</v>
      </c>
      <c r="E133" s="1">
        <v>45915.789583333331</v>
      </c>
      <c r="F133" s="2">
        <v>44555</v>
      </c>
      <c r="G133" t="s">
        <v>210</v>
      </c>
      <c r="H133">
        <v>2606</v>
      </c>
      <c r="I133">
        <v>161.857</v>
      </c>
      <c r="J133">
        <v>2444.1529999999998</v>
      </c>
      <c r="K133">
        <v>3750</v>
      </c>
      <c r="L133">
        <v>938</v>
      </c>
      <c r="M133" t="s">
        <v>120</v>
      </c>
      <c r="N133">
        <v>12</v>
      </c>
      <c r="O133">
        <v>0</v>
      </c>
      <c r="P133">
        <v>139.61000000000001</v>
      </c>
      <c r="Q133">
        <v>139.61000000000001</v>
      </c>
      <c r="R133">
        <v>11.634</v>
      </c>
      <c r="S133">
        <v>2.327</v>
      </c>
      <c r="T133" t="s">
        <v>111</v>
      </c>
      <c r="U133">
        <v>553.51599999999996</v>
      </c>
      <c r="V133">
        <v>553.51599999999996</v>
      </c>
      <c r="W133">
        <v>567.47699999999998</v>
      </c>
      <c r="X133">
        <v>-107.38</v>
      </c>
      <c r="Y133">
        <v>91</v>
      </c>
      <c r="Z133">
        <v>0</v>
      </c>
      <c r="AA133">
        <v>16.38</v>
      </c>
      <c r="AB133">
        <v>1</v>
      </c>
      <c r="AC133" t="s">
        <v>131</v>
      </c>
      <c r="AD133">
        <v>2812</v>
      </c>
      <c r="AE133">
        <v>-2145.913</v>
      </c>
      <c r="AF133">
        <v>-2145.913</v>
      </c>
      <c r="AG133">
        <v>0</v>
      </c>
      <c r="AH133">
        <v>532.23099999999999</v>
      </c>
      <c r="AI133">
        <v>-100.71064</v>
      </c>
      <c r="AJ133">
        <v>-2444.1529999999998</v>
      </c>
      <c r="AK133">
        <v>35.246000000000002</v>
      </c>
      <c r="AL133">
        <v>-6.6693600000000002</v>
      </c>
      <c r="AM133">
        <v>-161.857</v>
      </c>
      <c r="AN133">
        <v>150</v>
      </c>
      <c r="AO133">
        <v>2326.7800000000002</v>
      </c>
      <c r="AP133">
        <v>0</v>
      </c>
      <c r="AQ133">
        <v>6</v>
      </c>
      <c r="AR133">
        <v>6</v>
      </c>
      <c r="AS133">
        <v>0</v>
      </c>
      <c r="AT133">
        <v>0.25</v>
      </c>
      <c r="AU133">
        <v>0.25</v>
      </c>
      <c r="AV133">
        <v>0.1</v>
      </c>
      <c r="AW133" t="s">
        <v>112</v>
      </c>
      <c r="AX133" t="s">
        <v>128</v>
      </c>
      <c r="AY133" t="s">
        <v>111</v>
      </c>
      <c r="AZ133">
        <v>519.13800000000003</v>
      </c>
      <c r="BA133">
        <v>519.13800000000003</v>
      </c>
      <c r="BB133">
        <v>938</v>
      </c>
      <c r="BC133">
        <v>2.3267799999999998</v>
      </c>
      <c r="BD133">
        <v>34.378</v>
      </c>
      <c r="BE133">
        <v>34.378</v>
      </c>
      <c r="BF133">
        <v>938</v>
      </c>
      <c r="BG133">
        <v>2.3267799999999998</v>
      </c>
      <c r="BH133" t="s">
        <v>1111</v>
      </c>
      <c r="BI133">
        <v>100080000000</v>
      </c>
      <c r="BJ133">
        <v>10.911</v>
      </c>
      <c r="BK133">
        <v>0.72299999999999998</v>
      </c>
      <c r="BL133">
        <v>2.1819999999999999</v>
      </c>
      <c r="BM133">
        <v>0.14499999999999999</v>
      </c>
      <c r="BN133">
        <v>0</v>
      </c>
      <c r="BO133">
        <v>-2145.913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f t="shared" si="10"/>
        <v>2606.0099999999998</v>
      </c>
      <c r="CT133">
        <f t="shared" si="11"/>
        <v>553.51599999999996</v>
      </c>
      <c r="CU133">
        <f t="shared" si="12"/>
        <v>13.961</v>
      </c>
      <c r="CV133">
        <f>VLOOKUP(PG_Reverse_Settled__1[[#This Row],[order_release_id]],PG_FORWARD_SETTLED__1[[order_id]:[Logistics]],110,0)</f>
        <v>71.97999999999999</v>
      </c>
      <c r="CW133">
        <f t="shared" si="13"/>
        <v>290.85400000000004</v>
      </c>
      <c r="CX133">
        <v>1966.5529999999997</v>
      </c>
      <c r="CY133">
        <f t="shared" si="14"/>
        <v>107.38</v>
      </c>
    </row>
    <row r="134" spans="1:103" x14ac:dyDescent="0.3">
      <c r="A134">
        <v>8731387525</v>
      </c>
      <c r="B134">
        <v>10731349472</v>
      </c>
      <c r="C134" t="s">
        <v>1461</v>
      </c>
      <c r="D134" s="1">
        <v>45951.634027777778</v>
      </c>
      <c r="E134" s="1">
        <v>45934.436805555553</v>
      </c>
      <c r="F134" s="2">
        <v>44608</v>
      </c>
      <c r="G134" t="s">
        <v>356</v>
      </c>
      <c r="H134">
        <v>2479</v>
      </c>
      <c r="I134">
        <v>0</v>
      </c>
      <c r="J134">
        <v>2479</v>
      </c>
      <c r="K134">
        <v>4750</v>
      </c>
      <c r="L134">
        <v>2065</v>
      </c>
      <c r="M134" t="s">
        <v>109</v>
      </c>
      <c r="N134">
        <v>5</v>
      </c>
      <c r="O134">
        <v>118.05</v>
      </c>
      <c r="P134">
        <v>0</v>
      </c>
      <c r="Q134">
        <v>0</v>
      </c>
      <c r="R134">
        <v>11.805</v>
      </c>
      <c r="S134">
        <v>2.3610000000000002</v>
      </c>
      <c r="T134" t="s">
        <v>111</v>
      </c>
      <c r="U134">
        <v>526.54</v>
      </c>
      <c r="V134">
        <v>526.54</v>
      </c>
      <c r="W134">
        <v>540.70600000000002</v>
      </c>
      <c r="X134">
        <v>-197.06</v>
      </c>
      <c r="Y134">
        <v>167</v>
      </c>
      <c r="Z134">
        <v>0</v>
      </c>
      <c r="AA134">
        <v>30.06</v>
      </c>
      <c r="AB134">
        <v>1</v>
      </c>
      <c r="AC134" t="s">
        <v>116</v>
      </c>
      <c r="AD134">
        <v>2685</v>
      </c>
      <c r="AE134">
        <v>-2135.3539999999998</v>
      </c>
      <c r="AF134">
        <v>-2135.3539999999998</v>
      </c>
      <c r="AG134">
        <v>0</v>
      </c>
      <c r="AH134">
        <v>540.70600000000002</v>
      </c>
      <c r="AI134">
        <v>-197.06</v>
      </c>
      <c r="AJ134">
        <v>-2479</v>
      </c>
      <c r="AM134">
        <v>0</v>
      </c>
      <c r="AN134">
        <v>0</v>
      </c>
      <c r="AO134">
        <v>2360.9499999999998</v>
      </c>
      <c r="AP134">
        <v>5</v>
      </c>
      <c r="AQ134">
        <v>0</v>
      </c>
      <c r="AR134">
        <v>0</v>
      </c>
      <c r="AS134">
        <v>0.5</v>
      </c>
      <c r="AT134">
        <v>0</v>
      </c>
      <c r="AU134">
        <v>0</v>
      </c>
      <c r="AV134">
        <v>0.1</v>
      </c>
      <c r="AW134" t="s">
        <v>112</v>
      </c>
      <c r="AX134" t="s">
        <v>128</v>
      </c>
      <c r="AY134" t="s">
        <v>111</v>
      </c>
      <c r="AZ134">
        <v>526.54</v>
      </c>
      <c r="BA134">
        <v>526.54</v>
      </c>
      <c r="BB134">
        <v>2065</v>
      </c>
      <c r="BC134">
        <v>2.3609499999999999</v>
      </c>
      <c r="BD134">
        <v>0</v>
      </c>
      <c r="BE134">
        <v>0</v>
      </c>
      <c r="BH134" t="s">
        <v>357</v>
      </c>
      <c r="BI134">
        <v>100093000000</v>
      </c>
      <c r="BJ134">
        <v>11.805</v>
      </c>
      <c r="BK134">
        <v>0</v>
      </c>
      <c r="BL134">
        <v>2.3610000000000002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-2135.3539999999998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f t="shared" si="10"/>
        <v>2479</v>
      </c>
      <c r="CT134">
        <f t="shared" si="11"/>
        <v>526.54</v>
      </c>
      <c r="CU134">
        <f t="shared" si="12"/>
        <v>14.166</v>
      </c>
      <c r="CV134">
        <f>VLOOKUP(PG_Reverse_Settled__1[[#This Row],[order_release_id]],PG_FORWARD_SETTLED__1[[order_id]:[Logistics]],110,0)</f>
        <v>71.98</v>
      </c>
      <c r="CW134">
        <f t="shared" si="13"/>
        <v>129.85499999999999</v>
      </c>
      <c r="CX134">
        <v>1866.3140000000001</v>
      </c>
      <c r="CY134">
        <f t="shared" si="14"/>
        <v>197.06</v>
      </c>
    </row>
    <row r="135" spans="1:103" x14ac:dyDescent="0.3">
      <c r="A135">
        <v>8681010160</v>
      </c>
      <c r="B135">
        <v>10680935897</v>
      </c>
      <c r="C135" t="s">
        <v>1461</v>
      </c>
      <c r="D135" s="1">
        <v>45924.553472222222</v>
      </c>
      <c r="E135" s="1">
        <v>45918.802083333336</v>
      </c>
      <c r="F135" s="2">
        <v>44553</v>
      </c>
      <c r="G135" t="s">
        <v>853</v>
      </c>
      <c r="H135">
        <v>3629</v>
      </c>
      <c r="I135">
        <v>0</v>
      </c>
      <c r="J135">
        <v>3629</v>
      </c>
      <c r="K135">
        <v>5000</v>
      </c>
      <c r="L135">
        <v>1165</v>
      </c>
      <c r="M135" t="s">
        <v>109</v>
      </c>
      <c r="N135">
        <v>12</v>
      </c>
      <c r="O135">
        <v>388.82</v>
      </c>
      <c r="P135">
        <v>0</v>
      </c>
      <c r="Q135">
        <v>0</v>
      </c>
      <c r="R135">
        <v>16.201000000000001</v>
      </c>
      <c r="S135">
        <v>3.24</v>
      </c>
      <c r="T135" t="s">
        <v>111</v>
      </c>
      <c r="U135">
        <v>1156.1990000000001</v>
      </c>
      <c r="V135">
        <v>1156.1990000000001</v>
      </c>
      <c r="W135">
        <v>1175.6400000000001</v>
      </c>
      <c r="X135">
        <v>-197.06</v>
      </c>
      <c r="Y135">
        <v>167</v>
      </c>
      <c r="Z135">
        <v>0</v>
      </c>
      <c r="AA135">
        <v>30.06</v>
      </c>
      <c r="AB135">
        <v>1</v>
      </c>
      <c r="AC135" t="s">
        <v>116</v>
      </c>
      <c r="AD135">
        <v>3835</v>
      </c>
      <c r="AE135">
        <v>-2650.42</v>
      </c>
      <c r="AF135">
        <v>-2650.42</v>
      </c>
      <c r="AG135">
        <v>0</v>
      </c>
      <c r="AH135">
        <v>1175.6400000000001</v>
      </c>
      <c r="AI135">
        <v>-197.06</v>
      </c>
      <c r="AJ135">
        <v>-3629</v>
      </c>
      <c r="AM135">
        <v>0</v>
      </c>
      <c r="AN135">
        <v>0</v>
      </c>
      <c r="AO135">
        <v>3240.18</v>
      </c>
      <c r="AP135">
        <v>12</v>
      </c>
      <c r="AQ135">
        <v>0</v>
      </c>
      <c r="AR135">
        <v>0</v>
      </c>
      <c r="AS135">
        <v>0.5</v>
      </c>
      <c r="AT135">
        <v>0</v>
      </c>
      <c r="AU135">
        <v>0</v>
      </c>
      <c r="AV135">
        <v>0.1</v>
      </c>
      <c r="AW135" t="s">
        <v>127</v>
      </c>
      <c r="AX135" t="s">
        <v>128</v>
      </c>
      <c r="AY135" t="s">
        <v>111</v>
      </c>
      <c r="AZ135">
        <v>1156.1990000000001</v>
      </c>
      <c r="BA135">
        <v>1156.1990000000001</v>
      </c>
      <c r="BB135">
        <v>1165</v>
      </c>
      <c r="BC135">
        <v>3.2401800000000001</v>
      </c>
      <c r="BD135">
        <v>0</v>
      </c>
      <c r="BE135">
        <v>0</v>
      </c>
      <c r="BH135" t="s">
        <v>854</v>
      </c>
      <c r="BI135">
        <v>100081000000</v>
      </c>
      <c r="BJ135">
        <v>16.201000000000001</v>
      </c>
      <c r="BK135">
        <v>0</v>
      </c>
      <c r="BL135">
        <v>3.24</v>
      </c>
      <c r="BM135">
        <v>0</v>
      </c>
      <c r="BN135">
        <v>0</v>
      </c>
      <c r="BO135">
        <v>0</v>
      </c>
      <c r="BP135">
        <v>-2650.42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f t="shared" si="10"/>
        <v>3629</v>
      </c>
      <c r="CT135">
        <f t="shared" si="11"/>
        <v>1156.1990000000001</v>
      </c>
      <c r="CU135">
        <f t="shared" si="12"/>
        <v>19.441000000000003</v>
      </c>
      <c r="CV135">
        <f>VLOOKUP(PG_Reverse_Settled__1[[#This Row],[order_release_id]],PG_FORWARD_SETTLED__1[[order_id]:[Logistics]],110,0)</f>
        <v>71.98</v>
      </c>
      <c r="CW135">
        <f t="shared" si="13"/>
        <v>405.02100000000002</v>
      </c>
      <c r="CX135">
        <v>2381.38</v>
      </c>
      <c r="CY135">
        <f t="shared" si="14"/>
        <v>197.06</v>
      </c>
    </row>
    <row r="136" spans="1:103" x14ac:dyDescent="0.3">
      <c r="A136">
        <v>8732429950</v>
      </c>
      <c r="B136">
        <v>10732395094</v>
      </c>
      <c r="C136" t="s">
        <v>1461</v>
      </c>
      <c r="D136" s="1">
        <v>45949.40625</v>
      </c>
      <c r="E136" s="1">
        <v>45934.560416666667</v>
      </c>
      <c r="F136" s="2">
        <v>44616</v>
      </c>
      <c r="G136" t="s">
        <v>274</v>
      </c>
      <c r="H136">
        <v>3104</v>
      </c>
      <c r="I136">
        <v>0</v>
      </c>
      <c r="J136">
        <v>3104</v>
      </c>
      <c r="K136">
        <v>3500</v>
      </c>
      <c r="L136">
        <v>190</v>
      </c>
      <c r="M136" t="s">
        <v>120</v>
      </c>
      <c r="N136">
        <v>18</v>
      </c>
      <c r="O136">
        <v>0</v>
      </c>
      <c r="P136">
        <v>236.75</v>
      </c>
      <c r="Q136">
        <v>236.75</v>
      </c>
      <c r="R136">
        <v>13.153</v>
      </c>
      <c r="S136">
        <v>2.6309999999999998</v>
      </c>
      <c r="T136" t="s">
        <v>111</v>
      </c>
      <c r="U136">
        <v>769.17100000000005</v>
      </c>
      <c r="V136">
        <v>769.17100000000005</v>
      </c>
      <c r="W136">
        <v>784.95500000000004</v>
      </c>
      <c r="X136">
        <v>-107.38</v>
      </c>
      <c r="Y136">
        <v>91</v>
      </c>
      <c r="Z136">
        <v>0</v>
      </c>
      <c r="AA136">
        <v>16.38</v>
      </c>
      <c r="AB136">
        <v>1</v>
      </c>
      <c r="AC136" t="s">
        <v>131</v>
      </c>
      <c r="AD136">
        <v>3310</v>
      </c>
      <c r="AE136">
        <v>-2426.4250000000002</v>
      </c>
      <c r="AF136">
        <v>-2426.4250000000002</v>
      </c>
      <c r="AG136">
        <v>0</v>
      </c>
      <c r="AH136">
        <v>784.95500000000004</v>
      </c>
      <c r="AI136">
        <v>-107.38</v>
      </c>
      <c r="AJ136">
        <v>-3104</v>
      </c>
      <c r="AM136">
        <v>0</v>
      </c>
      <c r="AN136">
        <v>0</v>
      </c>
      <c r="AO136">
        <v>2630.5</v>
      </c>
      <c r="AP136">
        <v>0</v>
      </c>
      <c r="AQ136">
        <v>9</v>
      </c>
      <c r="AR136">
        <v>9</v>
      </c>
      <c r="AS136">
        <v>0</v>
      </c>
      <c r="AT136">
        <v>0.25</v>
      </c>
      <c r="AU136">
        <v>0.25</v>
      </c>
      <c r="AV136">
        <v>0.1</v>
      </c>
      <c r="AW136" t="s">
        <v>112</v>
      </c>
      <c r="AX136" t="s">
        <v>113</v>
      </c>
      <c r="AY136" t="s">
        <v>111</v>
      </c>
      <c r="AZ136">
        <v>769.17100000000005</v>
      </c>
      <c r="BA136">
        <v>769.17100000000005</v>
      </c>
      <c r="BB136">
        <v>190</v>
      </c>
      <c r="BC136">
        <v>2.6305000000000001</v>
      </c>
      <c r="BD136">
        <v>0</v>
      </c>
      <c r="BE136">
        <v>0</v>
      </c>
      <c r="BH136" t="s">
        <v>275</v>
      </c>
      <c r="BI136">
        <v>100089000000</v>
      </c>
      <c r="BJ136">
        <v>13.153</v>
      </c>
      <c r="BK136">
        <v>0</v>
      </c>
      <c r="BL136">
        <v>2.6309999999999998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-2426.4250000000002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f t="shared" si="10"/>
        <v>3104</v>
      </c>
      <c r="CT136">
        <f t="shared" si="11"/>
        <v>769.17100000000005</v>
      </c>
      <c r="CU136">
        <f t="shared" si="12"/>
        <v>15.784000000000001</v>
      </c>
      <c r="CV136">
        <f>VLOOKUP(PG_Reverse_Settled__1[[#This Row],[order_release_id]],PG_FORWARD_SETTLED__1[[order_id]:[Logistics]],110,0)</f>
        <v>71.98</v>
      </c>
      <c r="CW136">
        <f t="shared" si="13"/>
        <v>486.65300000000002</v>
      </c>
      <c r="CX136">
        <v>2247.0649999999996</v>
      </c>
      <c r="CY136">
        <f t="shared" si="14"/>
        <v>107.38</v>
      </c>
    </row>
    <row r="137" spans="1:103" x14ac:dyDescent="0.3">
      <c r="A137">
        <v>8686759194</v>
      </c>
      <c r="B137">
        <v>10686686593</v>
      </c>
      <c r="C137" t="s">
        <v>1461</v>
      </c>
      <c r="D137" s="1">
        <v>45925.540972222225</v>
      </c>
      <c r="E137" s="1">
        <v>45920.538888888892</v>
      </c>
      <c r="F137" s="2"/>
      <c r="G137" t="s">
        <v>278</v>
      </c>
      <c r="H137">
        <v>3544</v>
      </c>
      <c r="I137">
        <v>0</v>
      </c>
      <c r="J137">
        <v>3544</v>
      </c>
      <c r="K137">
        <v>5000</v>
      </c>
      <c r="L137">
        <v>1250</v>
      </c>
      <c r="M137" t="s">
        <v>109</v>
      </c>
      <c r="N137">
        <v>12</v>
      </c>
      <c r="O137">
        <v>379.71</v>
      </c>
      <c r="P137">
        <v>0</v>
      </c>
      <c r="Q137">
        <v>0</v>
      </c>
      <c r="R137">
        <v>15.821</v>
      </c>
      <c r="S137">
        <v>3.1640000000000001</v>
      </c>
      <c r="T137" t="s">
        <v>111</v>
      </c>
      <c r="U137">
        <v>920.02200000000005</v>
      </c>
      <c r="V137">
        <v>920.02200000000005</v>
      </c>
      <c r="W137">
        <v>939.00699999999995</v>
      </c>
      <c r="X137">
        <v>-197.06</v>
      </c>
      <c r="Y137">
        <v>167</v>
      </c>
      <c r="Z137">
        <v>0</v>
      </c>
      <c r="AA137">
        <v>30.06</v>
      </c>
      <c r="AB137">
        <v>1</v>
      </c>
      <c r="AC137" t="s">
        <v>116</v>
      </c>
      <c r="AD137">
        <v>3750</v>
      </c>
      <c r="AE137">
        <v>-2802.0529999999999</v>
      </c>
      <c r="AF137">
        <v>-2802.0529999999999</v>
      </c>
      <c r="AG137">
        <v>0</v>
      </c>
      <c r="AH137">
        <v>939.00699999999995</v>
      </c>
      <c r="AI137">
        <v>-197.06</v>
      </c>
      <c r="AJ137">
        <v>-3544</v>
      </c>
      <c r="AM137">
        <v>0</v>
      </c>
      <c r="AN137">
        <v>0</v>
      </c>
      <c r="AO137">
        <v>3164.29</v>
      </c>
      <c r="AP137">
        <v>12</v>
      </c>
      <c r="AQ137">
        <v>0</v>
      </c>
      <c r="AR137">
        <v>0</v>
      </c>
      <c r="AS137">
        <v>0.5</v>
      </c>
      <c r="AT137">
        <v>0</v>
      </c>
      <c r="AU137">
        <v>0</v>
      </c>
      <c r="AV137">
        <v>0.1</v>
      </c>
      <c r="AW137" t="s">
        <v>112</v>
      </c>
      <c r="AX137" t="s">
        <v>160</v>
      </c>
      <c r="AY137" t="s">
        <v>111</v>
      </c>
      <c r="AZ137">
        <v>920.02200000000005</v>
      </c>
      <c r="BA137">
        <v>920.02200000000005</v>
      </c>
      <c r="BB137">
        <v>1250</v>
      </c>
      <c r="BC137">
        <v>3.1642899999999998</v>
      </c>
      <c r="BD137">
        <v>0</v>
      </c>
      <c r="BE137">
        <v>0</v>
      </c>
      <c r="BH137" t="s">
        <v>279</v>
      </c>
      <c r="BI137">
        <v>100082000000</v>
      </c>
      <c r="BJ137">
        <v>15.821</v>
      </c>
      <c r="BK137">
        <v>0</v>
      </c>
      <c r="BL137">
        <v>3.1640000000000001</v>
      </c>
      <c r="BM137">
        <v>0</v>
      </c>
      <c r="BN137">
        <v>0</v>
      </c>
      <c r="BO137">
        <v>0</v>
      </c>
      <c r="BP137">
        <v>-2802.0529999999999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f t="shared" si="10"/>
        <v>3544</v>
      </c>
      <c r="CT137">
        <f t="shared" si="11"/>
        <v>920.02200000000005</v>
      </c>
      <c r="CU137">
        <f t="shared" si="12"/>
        <v>18.984999999999999</v>
      </c>
      <c r="CV137">
        <f>VLOOKUP(PG_Reverse_Settled__1[[#This Row],[order_release_id]],PG_FORWARD_SETTLED__1[[order_id]:[Logistics]],110,0)</f>
        <v>71.98</v>
      </c>
      <c r="CW137">
        <f t="shared" si="13"/>
        <v>395.53100000000001</v>
      </c>
      <c r="CX137">
        <v>2533.0129999999999</v>
      </c>
      <c r="CY137">
        <f t="shared" si="14"/>
        <v>197.06</v>
      </c>
    </row>
    <row r="138" spans="1:103" x14ac:dyDescent="0.3">
      <c r="A138">
        <v>8696157014</v>
      </c>
      <c r="B138">
        <v>10696085789</v>
      </c>
      <c r="C138" t="s">
        <v>1461</v>
      </c>
      <c r="D138" s="1">
        <v>45930.76666666667</v>
      </c>
      <c r="E138" s="1">
        <v>45922.444444444445</v>
      </c>
      <c r="F138" s="2"/>
      <c r="G138" t="s">
        <v>449</v>
      </c>
      <c r="H138">
        <v>2150</v>
      </c>
      <c r="I138">
        <v>2150</v>
      </c>
      <c r="J138">
        <v>0</v>
      </c>
      <c r="K138">
        <v>4750</v>
      </c>
      <c r="L138">
        <v>2394</v>
      </c>
      <c r="M138" t="s">
        <v>109</v>
      </c>
      <c r="N138">
        <v>5</v>
      </c>
      <c r="O138">
        <v>102.38</v>
      </c>
      <c r="P138">
        <v>0</v>
      </c>
      <c r="Q138">
        <v>0</v>
      </c>
      <c r="R138">
        <v>10.238</v>
      </c>
      <c r="S138">
        <v>2.048</v>
      </c>
      <c r="T138" t="s">
        <v>111</v>
      </c>
      <c r="U138">
        <v>684.99</v>
      </c>
      <c r="V138">
        <v>684.99</v>
      </c>
      <c r="W138">
        <v>697.27599999999995</v>
      </c>
      <c r="X138">
        <v>-197.06</v>
      </c>
      <c r="Y138">
        <v>167</v>
      </c>
      <c r="Z138">
        <v>0</v>
      </c>
      <c r="AA138">
        <v>30.06</v>
      </c>
      <c r="AB138">
        <v>1</v>
      </c>
      <c r="AC138" t="s">
        <v>116</v>
      </c>
      <c r="AD138">
        <v>2356</v>
      </c>
      <c r="AE138">
        <v>-1649.7840000000001</v>
      </c>
      <c r="AF138">
        <v>-1649.7840000000001</v>
      </c>
      <c r="AG138">
        <v>0</v>
      </c>
      <c r="AJ138">
        <v>0</v>
      </c>
      <c r="AK138">
        <v>697.27599999999995</v>
      </c>
      <c r="AL138">
        <v>-197.06</v>
      </c>
      <c r="AM138">
        <v>-2150</v>
      </c>
      <c r="AN138">
        <v>0</v>
      </c>
      <c r="AO138">
        <v>2047.62</v>
      </c>
      <c r="AP138">
        <v>5</v>
      </c>
      <c r="AQ138">
        <v>0</v>
      </c>
      <c r="AR138">
        <v>0</v>
      </c>
      <c r="AS138">
        <v>0.5</v>
      </c>
      <c r="AT138">
        <v>0</v>
      </c>
      <c r="AU138">
        <v>0</v>
      </c>
      <c r="AV138">
        <v>0.1</v>
      </c>
      <c r="AW138" t="s">
        <v>127</v>
      </c>
      <c r="AX138" t="s">
        <v>128</v>
      </c>
      <c r="AY138" t="s">
        <v>111</v>
      </c>
      <c r="AZ138">
        <v>0</v>
      </c>
      <c r="BA138">
        <v>0</v>
      </c>
      <c r="BD138">
        <v>684.99</v>
      </c>
      <c r="BE138">
        <v>684.99</v>
      </c>
      <c r="BF138">
        <v>2394</v>
      </c>
      <c r="BG138">
        <v>2.0476200000000002</v>
      </c>
      <c r="BH138" t="s">
        <v>450</v>
      </c>
      <c r="BI138">
        <v>100083000000</v>
      </c>
      <c r="BJ138">
        <v>0</v>
      </c>
      <c r="BK138">
        <v>10.238</v>
      </c>
      <c r="BL138">
        <v>0</v>
      </c>
      <c r="BM138">
        <v>2.048</v>
      </c>
      <c r="BN138">
        <v>0</v>
      </c>
      <c r="BO138">
        <v>0</v>
      </c>
      <c r="BP138">
        <v>0</v>
      </c>
      <c r="BQ138">
        <v>0</v>
      </c>
      <c r="BR138">
        <v>-1649.7840000000001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f t="shared" si="10"/>
        <v>2150</v>
      </c>
      <c r="CT138">
        <f t="shared" si="11"/>
        <v>684.99</v>
      </c>
      <c r="CU138">
        <f t="shared" si="12"/>
        <v>12.286</v>
      </c>
      <c r="CV138">
        <f>VLOOKUP(PG_Reverse_Settled__1[[#This Row],[order_release_id]],PG_FORWARD_SETTLED__1[[order_id]:[Logistics]],110,0)</f>
        <v>71.98</v>
      </c>
      <c r="CW138">
        <f t="shared" si="13"/>
        <v>112.61799999999999</v>
      </c>
      <c r="CX138">
        <v>1380.7439999999999</v>
      </c>
      <c r="CY138">
        <f t="shared" si="14"/>
        <v>197.06</v>
      </c>
    </row>
    <row r="139" spans="1:103" x14ac:dyDescent="0.3">
      <c r="A139">
        <v>8673378655</v>
      </c>
      <c r="B139">
        <v>10673303140</v>
      </c>
      <c r="C139" t="s">
        <v>1461</v>
      </c>
      <c r="D139" s="1">
        <v>45924.568055555559</v>
      </c>
      <c r="E139" s="1">
        <v>45916.459722222222</v>
      </c>
      <c r="F139" s="2">
        <v>44551</v>
      </c>
      <c r="G139" t="s">
        <v>1009</v>
      </c>
      <c r="H139">
        <v>1894</v>
      </c>
      <c r="I139">
        <v>0</v>
      </c>
      <c r="J139">
        <v>1894</v>
      </c>
      <c r="K139">
        <v>3000</v>
      </c>
      <c r="L139">
        <v>900</v>
      </c>
      <c r="M139" t="s">
        <v>109</v>
      </c>
      <c r="N139">
        <v>12</v>
      </c>
      <c r="O139">
        <v>202.93</v>
      </c>
      <c r="P139">
        <v>0</v>
      </c>
      <c r="Q139">
        <v>0</v>
      </c>
      <c r="R139">
        <v>8.4550000000000001</v>
      </c>
      <c r="S139">
        <v>1.6910000000000001</v>
      </c>
      <c r="T139" t="s">
        <v>111</v>
      </c>
      <c r="U139">
        <v>514.03200000000004</v>
      </c>
      <c r="V139">
        <v>514.03200000000004</v>
      </c>
      <c r="W139">
        <v>524.178</v>
      </c>
      <c r="X139">
        <v>-197.06</v>
      </c>
      <c r="Y139">
        <v>167</v>
      </c>
      <c r="Z139">
        <v>0</v>
      </c>
      <c r="AA139">
        <v>30.06</v>
      </c>
      <c r="AB139">
        <v>1</v>
      </c>
      <c r="AC139" t="s">
        <v>116</v>
      </c>
      <c r="AD139">
        <v>2100</v>
      </c>
      <c r="AE139">
        <v>-1566.8820000000001</v>
      </c>
      <c r="AF139">
        <v>-1566.8820000000001</v>
      </c>
      <c r="AG139">
        <v>0</v>
      </c>
      <c r="AH139">
        <v>524.178</v>
      </c>
      <c r="AI139">
        <v>-197.06</v>
      </c>
      <c r="AJ139">
        <v>-1894</v>
      </c>
      <c r="AM139">
        <v>0</v>
      </c>
      <c r="AN139">
        <v>0</v>
      </c>
      <c r="AO139">
        <v>1691.07</v>
      </c>
      <c r="AP139">
        <v>12</v>
      </c>
      <c r="AQ139">
        <v>0</v>
      </c>
      <c r="AR139">
        <v>0</v>
      </c>
      <c r="AS139">
        <v>0.5</v>
      </c>
      <c r="AT139">
        <v>0</v>
      </c>
      <c r="AU139">
        <v>0</v>
      </c>
      <c r="AV139">
        <v>0.1</v>
      </c>
      <c r="AW139" t="s">
        <v>121</v>
      </c>
      <c r="AX139" t="s">
        <v>113</v>
      </c>
      <c r="AY139" t="s">
        <v>111</v>
      </c>
      <c r="AZ139">
        <v>514.03200000000004</v>
      </c>
      <c r="BA139">
        <v>514.03200000000004</v>
      </c>
      <c r="BB139">
        <v>900</v>
      </c>
      <c r="BC139">
        <v>1.6910700000000001</v>
      </c>
      <c r="BD139">
        <v>0</v>
      </c>
      <c r="BE139">
        <v>0</v>
      </c>
      <c r="BH139" t="s">
        <v>1010</v>
      </c>
      <c r="BI139">
        <v>100081000000</v>
      </c>
      <c r="BJ139">
        <v>8.4550000000000001</v>
      </c>
      <c r="BK139">
        <v>0</v>
      </c>
      <c r="BL139">
        <v>1.6910000000000001</v>
      </c>
      <c r="BM139">
        <v>0</v>
      </c>
      <c r="BN139">
        <v>0</v>
      </c>
      <c r="BO139">
        <v>0</v>
      </c>
      <c r="BP139">
        <v>-1566.8820000000001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f t="shared" si="10"/>
        <v>1894</v>
      </c>
      <c r="CT139">
        <f t="shared" si="11"/>
        <v>514.03200000000004</v>
      </c>
      <c r="CU139">
        <f t="shared" si="12"/>
        <v>10.146000000000001</v>
      </c>
      <c r="CV139">
        <f>VLOOKUP(PG_Reverse_Settled__1[[#This Row],[order_release_id]],PG_FORWARD_SETTLED__1[[order_id]:[Logistics]],110,0)</f>
        <v>53.1</v>
      </c>
      <c r="CW139">
        <f t="shared" si="13"/>
        <v>211.38500000000002</v>
      </c>
      <c r="CX139">
        <v>1316.722</v>
      </c>
      <c r="CY139">
        <f t="shared" si="14"/>
        <v>197.06</v>
      </c>
    </row>
    <row r="140" spans="1:103" x14ac:dyDescent="0.3">
      <c r="A140">
        <v>8739940891</v>
      </c>
      <c r="B140">
        <v>10739926892</v>
      </c>
      <c r="C140" t="s">
        <v>1461</v>
      </c>
      <c r="D140" s="1">
        <v>45944.629166666666</v>
      </c>
      <c r="E140" s="1">
        <v>45937.468055555553</v>
      </c>
      <c r="F140" s="2"/>
      <c r="G140" t="s">
        <v>783</v>
      </c>
      <c r="H140">
        <v>3012.98</v>
      </c>
      <c r="I140">
        <v>0</v>
      </c>
      <c r="J140">
        <v>3013</v>
      </c>
      <c r="K140">
        <v>3750</v>
      </c>
      <c r="L140">
        <v>531</v>
      </c>
      <c r="M140" t="s">
        <v>120</v>
      </c>
      <c r="N140">
        <v>18</v>
      </c>
      <c r="O140">
        <v>0</v>
      </c>
      <c r="P140">
        <v>229.8</v>
      </c>
      <c r="Q140">
        <v>229.8</v>
      </c>
      <c r="R140">
        <v>12.766999999999999</v>
      </c>
      <c r="S140">
        <v>2.5529999999999999</v>
      </c>
      <c r="T140" t="s">
        <v>111</v>
      </c>
      <c r="U140">
        <v>639.96100000000001</v>
      </c>
      <c r="V140">
        <v>639.96100000000001</v>
      </c>
      <c r="W140">
        <v>655.28099999999995</v>
      </c>
      <c r="X140">
        <v>-107.38</v>
      </c>
      <c r="Y140">
        <v>91</v>
      </c>
      <c r="Z140">
        <v>0</v>
      </c>
      <c r="AA140">
        <v>16.38</v>
      </c>
      <c r="AB140">
        <v>1</v>
      </c>
      <c r="AC140" t="s">
        <v>131</v>
      </c>
      <c r="AD140">
        <v>3219</v>
      </c>
      <c r="AE140">
        <v>-2465.0990000000002</v>
      </c>
      <c r="AF140">
        <v>-2465.0990000000002</v>
      </c>
      <c r="AG140">
        <v>0</v>
      </c>
      <c r="AH140">
        <v>655.28099999999995</v>
      </c>
      <c r="AI140">
        <v>-107.38</v>
      </c>
      <c r="AJ140">
        <v>-3013</v>
      </c>
      <c r="AM140">
        <v>0</v>
      </c>
      <c r="AN140">
        <v>0</v>
      </c>
      <c r="AO140">
        <v>2553.38</v>
      </c>
      <c r="AP140">
        <v>0</v>
      </c>
      <c r="AQ140">
        <v>9</v>
      </c>
      <c r="AR140">
        <v>9</v>
      </c>
      <c r="AS140">
        <v>0</v>
      </c>
      <c r="AT140">
        <v>0.25</v>
      </c>
      <c r="AU140">
        <v>0.25</v>
      </c>
      <c r="AV140">
        <v>0.1</v>
      </c>
      <c r="AW140" t="s">
        <v>112</v>
      </c>
      <c r="AX140" t="s">
        <v>128</v>
      </c>
      <c r="AY140" t="s">
        <v>111</v>
      </c>
      <c r="AZ140">
        <v>639.96100000000001</v>
      </c>
      <c r="BA140">
        <v>639.96100000000001</v>
      </c>
      <c r="BB140">
        <v>531</v>
      </c>
      <c r="BC140">
        <v>2.5533800000000002</v>
      </c>
      <c r="BD140">
        <v>0</v>
      </c>
      <c r="BE140">
        <v>0</v>
      </c>
      <c r="BH140" t="s">
        <v>784</v>
      </c>
      <c r="BI140">
        <v>100090000000</v>
      </c>
      <c r="BJ140">
        <v>12.766999999999999</v>
      </c>
      <c r="BK140">
        <v>0</v>
      </c>
      <c r="BL140">
        <v>2.5529999999999999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-2465.0990000000002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f t="shared" si="10"/>
        <v>3013</v>
      </c>
      <c r="CT140">
        <f t="shared" si="11"/>
        <v>639.96100000000001</v>
      </c>
      <c r="CU140">
        <f t="shared" si="12"/>
        <v>15.32</v>
      </c>
      <c r="CV140">
        <f>VLOOKUP(PG_Reverse_Settled__1[[#This Row],[order_release_id]],PG_FORWARD_SETTLED__1[[order_id]:[Logistics]],110,0)</f>
        <v>71.98</v>
      </c>
      <c r="CW140">
        <f t="shared" si="13"/>
        <v>472.36700000000002</v>
      </c>
      <c r="CX140">
        <v>2285.7389999999996</v>
      </c>
      <c r="CY140">
        <f t="shared" si="14"/>
        <v>107.38</v>
      </c>
    </row>
    <row r="141" spans="1:103" x14ac:dyDescent="0.3">
      <c r="A141">
        <v>8717091515</v>
      </c>
      <c r="B141">
        <v>10717032573</v>
      </c>
      <c r="C141" t="s">
        <v>1461</v>
      </c>
      <c r="D141" s="1">
        <v>45937.515972222223</v>
      </c>
      <c r="E141" s="1">
        <v>45930.615277777775</v>
      </c>
      <c r="F141" s="2">
        <v>44594</v>
      </c>
      <c r="G141" t="s">
        <v>921</v>
      </c>
      <c r="H141">
        <v>3143</v>
      </c>
      <c r="I141">
        <v>0</v>
      </c>
      <c r="J141">
        <v>3143</v>
      </c>
      <c r="K141">
        <v>3850</v>
      </c>
      <c r="L141">
        <v>501</v>
      </c>
      <c r="M141" t="s">
        <v>109</v>
      </c>
      <c r="N141">
        <v>18</v>
      </c>
      <c r="O141">
        <v>479.44</v>
      </c>
      <c r="P141">
        <v>0</v>
      </c>
      <c r="Q141">
        <v>0</v>
      </c>
      <c r="R141">
        <v>13.318</v>
      </c>
      <c r="S141">
        <v>2.6640000000000001</v>
      </c>
      <c r="T141" t="s">
        <v>111</v>
      </c>
      <c r="U141">
        <v>667.57299999999998</v>
      </c>
      <c r="V141">
        <v>667.57299999999998</v>
      </c>
      <c r="W141">
        <v>683.55499999999995</v>
      </c>
      <c r="X141">
        <v>-197.06</v>
      </c>
      <c r="Y141">
        <v>167</v>
      </c>
      <c r="Z141">
        <v>0</v>
      </c>
      <c r="AA141">
        <v>30.06</v>
      </c>
      <c r="AB141">
        <v>1</v>
      </c>
      <c r="AC141" t="s">
        <v>116</v>
      </c>
      <c r="AD141">
        <v>3349</v>
      </c>
      <c r="AE141">
        <v>-2656.5050000000001</v>
      </c>
      <c r="AF141">
        <v>-2656.5050000000001</v>
      </c>
      <c r="AG141">
        <v>0</v>
      </c>
      <c r="AH141">
        <v>683.55499999999995</v>
      </c>
      <c r="AI141">
        <v>-197.06</v>
      </c>
      <c r="AJ141">
        <v>-3143</v>
      </c>
      <c r="AM141">
        <v>0</v>
      </c>
      <c r="AN141">
        <v>0</v>
      </c>
      <c r="AO141">
        <v>2663.56</v>
      </c>
      <c r="AP141">
        <v>18</v>
      </c>
      <c r="AQ141">
        <v>0</v>
      </c>
      <c r="AR141">
        <v>0</v>
      </c>
      <c r="AS141">
        <v>0.5</v>
      </c>
      <c r="AT141">
        <v>0</v>
      </c>
      <c r="AU141">
        <v>0</v>
      </c>
      <c r="AV141">
        <v>0.1</v>
      </c>
      <c r="AW141" t="s">
        <v>112</v>
      </c>
      <c r="AX141" t="s">
        <v>128</v>
      </c>
      <c r="AY141" t="s">
        <v>111</v>
      </c>
      <c r="AZ141">
        <v>667.57299999999998</v>
      </c>
      <c r="BA141">
        <v>667.57299999999998</v>
      </c>
      <c r="BB141">
        <v>501</v>
      </c>
      <c r="BC141">
        <v>2.6635599999999999</v>
      </c>
      <c r="BD141">
        <v>0</v>
      </c>
      <c r="BE141">
        <v>0</v>
      </c>
      <c r="BH141" t="s">
        <v>922</v>
      </c>
      <c r="BI141">
        <v>100087000000</v>
      </c>
      <c r="BJ141">
        <v>13.318</v>
      </c>
      <c r="BK141">
        <v>0</v>
      </c>
      <c r="BL141">
        <v>2.6640000000000001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-2656.5050000000001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f t="shared" si="10"/>
        <v>3143</v>
      </c>
      <c r="CT141">
        <f t="shared" si="11"/>
        <v>667.57299999999998</v>
      </c>
      <c r="CU141">
        <f t="shared" si="12"/>
        <v>15.981999999999999</v>
      </c>
      <c r="CV141">
        <f>VLOOKUP(PG_Reverse_Settled__1[[#This Row],[order_release_id]],PG_FORWARD_SETTLED__1[[order_id]:[Logistics]],110,0)</f>
        <v>71.98</v>
      </c>
      <c r="CW141">
        <f t="shared" si="13"/>
        <v>492.75799999999998</v>
      </c>
      <c r="CX141">
        <v>2387.4650000000001</v>
      </c>
      <c r="CY141">
        <f t="shared" si="14"/>
        <v>197.06</v>
      </c>
    </row>
    <row r="142" spans="1:103" x14ac:dyDescent="0.3">
      <c r="A142">
        <v>8709545750</v>
      </c>
      <c r="B142">
        <v>10709480826</v>
      </c>
      <c r="C142" t="s">
        <v>1461</v>
      </c>
      <c r="D142" s="1">
        <v>45953.584027777775</v>
      </c>
      <c r="E142" s="1">
        <v>45926.445138888892</v>
      </c>
      <c r="F142" s="2">
        <v>44584</v>
      </c>
      <c r="G142" t="s">
        <v>747</v>
      </c>
      <c r="H142">
        <v>3329</v>
      </c>
      <c r="I142">
        <v>0</v>
      </c>
      <c r="J142">
        <v>3329</v>
      </c>
      <c r="K142">
        <v>3750</v>
      </c>
      <c r="L142">
        <v>215</v>
      </c>
      <c r="M142" t="s">
        <v>109</v>
      </c>
      <c r="N142">
        <v>18</v>
      </c>
      <c r="O142">
        <v>507.81</v>
      </c>
      <c r="P142">
        <v>0</v>
      </c>
      <c r="Q142">
        <v>0</v>
      </c>
      <c r="R142">
        <v>14.106</v>
      </c>
      <c r="S142">
        <v>2.8210000000000002</v>
      </c>
      <c r="T142" t="s">
        <v>111</v>
      </c>
      <c r="U142">
        <v>707.08</v>
      </c>
      <c r="V142">
        <v>707.08</v>
      </c>
      <c r="W142">
        <v>724.00699999999995</v>
      </c>
      <c r="X142">
        <v>-197.06</v>
      </c>
      <c r="Y142">
        <v>167</v>
      </c>
      <c r="Z142">
        <v>0</v>
      </c>
      <c r="AA142">
        <v>30.06</v>
      </c>
      <c r="AB142">
        <v>1</v>
      </c>
      <c r="AC142" t="s">
        <v>116</v>
      </c>
      <c r="AD142">
        <v>3535</v>
      </c>
      <c r="AE142">
        <v>-2802.0529999999999</v>
      </c>
      <c r="AF142">
        <v>-2802.0529999999999</v>
      </c>
      <c r="AG142">
        <v>0</v>
      </c>
      <c r="AH142">
        <v>724.00699999999995</v>
      </c>
      <c r="AI142">
        <v>-197.06</v>
      </c>
      <c r="AJ142">
        <v>-3329</v>
      </c>
      <c r="AM142">
        <v>0</v>
      </c>
      <c r="AN142">
        <v>0</v>
      </c>
      <c r="AO142">
        <v>2821.19</v>
      </c>
      <c r="AP142">
        <v>18</v>
      </c>
      <c r="AQ142">
        <v>0</v>
      </c>
      <c r="AR142">
        <v>0</v>
      </c>
      <c r="AS142">
        <v>0.5</v>
      </c>
      <c r="AT142">
        <v>0</v>
      </c>
      <c r="AU142">
        <v>0</v>
      </c>
      <c r="AV142">
        <v>0.1</v>
      </c>
      <c r="AW142" t="s">
        <v>112</v>
      </c>
      <c r="AX142" t="s">
        <v>128</v>
      </c>
      <c r="AY142" t="s">
        <v>111</v>
      </c>
      <c r="AZ142">
        <v>707.08</v>
      </c>
      <c r="BA142">
        <v>707.08</v>
      </c>
      <c r="BB142">
        <v>215</v>
      </c>
      <c r="BC142">
        <v>2.8211900000000001</v>
      </c>
      <c r="BD142">
        <v>0</v>
      </c>
      <c r="BE142">
        <v>0</v>
      </c>
      <c r="BH142" t="s">
        <v>748</v>
      </c>
      <c r="BI142">
        <v>100087000000</v>
      </c>
      <c r="BJ142">
        <v>14.106</v>
      </c>
      <c r="BK142">
        <v>0</v>
      </c>
      <c r="BL142">
        <v>2.8210000000000002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-2802.0529999999999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f t="shared" si="10"/>
        <v>3329</v>
      </c>
      <c r="CT142">
        <f t="shared" si="11"/>
        <v>707.08</v>
      </c>
      <c r="CU142">
        <f t="shared" si="12"/>
        <v>16.927</v>
      </c>
      <c r="CV142">
        <f>VLOOKUP(PG_Reverse_Settled__1[[#This Row],[order_release_id]],PG_FORWARD_SETTLED__1[[order_id]:[Logistics]],110,0)</f>
        <v>71.98</v>
      </c>
      <c r="CW142">
        <f t="shared" si="13"/>
        <v>521.91600000000005</v>
      </c>
      <c r="CX142">
        <v>2533.0129999999999</v>
      </c>
      <c r="CY142">
        <f t="shared" si="14"/>
        <v>197.06</v>
      </c>
    </row>
    <row r="143" spans="1:103" x14ac:dyDescent="0.3">
      <c r="A143">
        <v>8727502935</v>
      </c>
      <c r="B143">
        <v>10727456914</v>
      </c>
      <c r="C143" t="s">
        <v>1461</v>
      </c>
      <c r="D143" s="1">
        <v>45937.595138888886</v>
      </c>
      <c r="E143" s="1">
        <v>45933.480555555558</v>
      </c>
      <c r="F143" s="2">
        <v>44605</v>
      </c>
      <c r="G143" t="s">
        <v>130</v>
      </c>
      <c r="H143">
        <v>3119</v>
      </c>
      <c r="I143">
        <v>3119</v>
      </c>
      <c r="J143">
        <v>0</v>
      </c>
      <c r="K143">
        <v>3500</v>
      </c>
      <c r="L143">
        <v>175</v>
      </c>
      <c r="M143" t="s">
        <v>120</v>
      </c>
      <c r="N143">
        <v>18</v>
      </c>
      <c r="O143">
        <v>0</v>
      </c>
      <c r="P143">
        <v>237.89</v>
      </c>
      <c r="Q143">
        <v>237.89</v>
      </c>
      <c r="R143">
        <v>13.215999999999999</v>
      </c>
      <c r="S143">
        <v>2.6429999999999998</v>
      </c>
      <c r="T143" t="s">
        <v>111</v>
      </c>
      <c r="U143">
        <v>662.476</v>
      </c>
      <c r="V143">
        <v>662.476</v>
      </c>
      <c r="W143">
        <v>678.33500000000004</v>
      </c>
      <c r="X143">
        <v>-107.38</v>
      </c>
      <c r="Y143">
        <v>91</v>
      </c>
      <c r="Z143">
        <v>0</v>
      </c>
      <c r="AA143">
        <v>16.38</v>
      </c>
      <c r="AB143">
        <v>1</v>
      </c>
      <c r="AC143" t="s">
        <v>131</v>
      </c>
      <c r="AD143">
        <v>3325</v>
      </c>
      <c r="AE143">
        <v>-2548.0450000000001</v>
      </c>
      <c r="AF143">
        <v>-2548.0450000000001</v>
      </c>
      <c r="AG143">
        <v>0</v>
      </c>
      <c r="AJ143">
        <v>0</v>
      </c>
      <c r="AK143">
        <v>678.33500000000004</v>
      </c>
      <c r="AL143">
        <v>-107.38</v>
      </c>
      <c r="AM143">
        <v>-3119</v>
      </c>
      <c r="AN143">
        <v>0</v>
      </c>
      <c r="AO143">
        <v>2643.22</v>
      </c>
      <c r="AP143">
        <v>0</v>
      </c>
      <c r="AQ143">
        <v>9</v>
      </c>
      <c r="AR143">
        <v>9</v>
      </c>
      <c r="AS143">
        <v>0</v>
      </c>
      <c r="AT143">
        <v>0.25</v>
      </c>
      <c r="AU143">
        <v>0.25</v>
      </c>
      <c r="AV143">
        <v>0.1</v>
      </c>
      <c r="AW143" t="s">
        <v>112</v>
      </c>
      <c r="AX143" t="s">
        <v>128</v>
      </c>
      <c r="AY143" t="s">
        <v>111</v>
      </c>
      <c r="AZ143">
        <v>0</v>
      </c>
      <c r="BA143">
        <v>0</v>
      </c>
      <c r="BD143">
        <v>662.476</v>
      </c>
      <c r="BE143">
        <v>662.476</v>
      </c>
      <c r="BF143">
        <v>175</v>
      </c>
      <c r="BG143">
        <v>2.6432199999999999</v>
      </c>
      <c r="BH143" t="s">
        <v>132</v>
      </c>
      <c r="BI143">
        <v>100088000000</v>
      </c>
      <c r="BJ143">
        <v>0</v>
      </c>
      <c r="BK143">
        <v>13.215999999999999</v>
      </c>
      <c r="BL143">
        <v>0</v>
      </c>
      <c r="BM143">
        <v>2.6429999999999998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-2548.0450000000001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f t="shared" si="10"/>
        <v>3119</v>
      </c>
      <c r="CT143">
        <f t="shared" si="11"/>
        <v>662.476</v>
      </c>
      <c r="CU143">
        <f t="shared" si="12"/>
        <v>15.858999999999998</v>
      </c>
      <c r="CV143">
        <f>VLOOKUP(PG_Reverse_Settled__1[[#This Row],[order_release_id]],PG_FORWARD_SETTLED__1[[order_id]:[Logistics]],110,0)</f>
        <v>71.98</v>
      </c>
      <c r="CW143">
        <f t="shared" si="13"/>
        <v>488.99599999999998</v>
      </c>
      <c r="CX143">
        <v>2368.6849999999999</v>
      </c>
      <c r="CY143">
        <f t="shared" si="14"/>
        <v>107.38</v>
      </c>
    </row>
    <row r="144" spans="1:103" x14ac:dyDescent="0.3">
      <c r="A144">
        <v>8738668337</v>
      </c>
      <c r="B144">
        <v>10738649741</v>
      </c>
      <c r="C144" t="s">
        <v>1461</v>
      </c>
      <c r="D144" s="1">
        <v>45943.31527777778</v>
      </c>
      <c r="E144" s="1">
        <v>45936.808333333334</v>
      </c>
      <c r="F144" s="2">
        <v>44619</v>
      </c>
      <c r="G144" t="s">
        <v>714</v>
      </c>
      <c r="H144">
        <v>3294</v>
      </c>
      <c r="I144">
        <v>3294</v>
      </c>
      <c r="J144">
        <v>0</v>
      </c>
      <c r="K144">
        <v>4500</v>
      </c>
      <c r="L144">
        <v>1000</v>
      </c>
      <c r="M144" t="s">
        <v>120</v>
      </c>
      <c r="N144">
        <v>18</v>
      </c>
      <c r="O144">
        <v>0</v>
      </c>
      <c r="P144">
        <v>251.24</v>
      </c>
      <c r="Q144">
        <v>251.24</v>
      </c>
      <c r="R144">
        <v>13.958</v>
      </c>
      <c r="S144">
        <v>2.7919999999999998</v>
      </c>
      <c r="T144" t="s">
        <v>111</v>
      </c>
      <c r="U144">
        <v>816.25300000000004</v>
      </c>
      <c r="V144">
        <v>816.25300000000004</v>
      </c>
      <c r="W144">
        <v>833.00300000000004</v>
      </c>
      <c r="X144">
        <v>-107.38</v>
      </c>
      <c r="Y144">
        <v>91</v>
      </c>
      <c r="Z144">
        <v>0</v>
      </c>
      <c r="AA144">
        <v>16.38</v>
      </c>
      <c r="AB144">
        <v>1</v>
      </c>
      <c r="AC144" t="s">
        <v>131</v>
      </c>
      <c r="AD144">
        <v>3500</v>
      </c>
      <c r="AE144">
        <v>-2568.377</v>
      </c>
      <c r="AF144">
        <v>-2568.377</v>
      </c>
      <c r="AG144">
        <v>0</v>
      </c>
      <c r="AH144">
        <v>833.00300000000004</v>
      </c>
      <c r="AI144">
        <v>-107.38</v>
      </c>
      <c r="AJ144">
        <v>-3294</v>
      </c>
      <c r="AM144">
        <v>0</v>
      </c>
      <c r="AN144">
        <v>0</v>
      </c>
      <c r="AO144">
        <v>2791.52</v>
      </c>
      <c r="AP144">
        <v>0</v>
      </c>
      <c r="AQ144">
        <v>9</v>
      </c>
      <c r="AR144">
        <v>9</v>
      </c>
      <c r="AS144">
        <v>0</v>
      </c>
      <c r="AT144">
        <v>0.25</v>
      </c>
      <c r="AU144">
        <v>0.25</v>
      </c>
      <c r="AV144">
        <v>0.1</v>
      </c>
      <c r="AW144" t="s">
        <v>112</v>
      </c>
      <c r="AX144" t="s">
        <v>113</v>
      </c>
      <c r="AY144" t="s">
        <v>111</v>
      </c>
      <c r="AZ144">
        <v>816.25300000000004</v>
      </c>
      <c r="BA144">
        <v>816.25300000000004</v>
      </c>
      <c r="BB144">
        <v>1000</v>
      </c>
      <c r="BC144">
        <v>2.7915199999999998</v>
      </c>
      <c r="BD144">
        <v>0</v>
      </c>
      <c r="BE144">
        <v>0</v>
      </c>
      <c r="BH144" t="s">
        <v>882</v>
      </c>
      <c r="BI144">
        <v>100090000000</v>
      </c>
      <c r="BJ144">
        <v>13.958</v>
      </c>
      <c r="BK144">
        <v>0</v>
      </c>
      <c r="BL144">
        <v>2.7919999999999998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-2568.377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f t="shared" si="10"/>
        <v>3294</v>
      </c>
      <c r="CT144">
        <f t="shared" si="11"/>
        <v>816.25300000000004</v>
      </c>
      <c r="CU144">
        <f t="shared" si="12"/>
        <v>16.75</v>
      </c>
      <c r="CV144">
        <f>VLOOKUP(PG_Reverse_Settled__1[[#This Row],[order_release_id]],PG_FORWARD_SETTLED__1[[order_id]:[Logistics]],110,0)</f>
        <v>71.98</v>
      </c>
      <c r="CW144">
        <f t="shared" si="13"/>
        <v>516.43799999999999</v>
      </c>
      <c r="CX144">
        <v>2389.0169999999998</v>
      </c>
      <c r="CY144">
        <f t="shared" si="14"/>
        <v>107.38</v>
      </c>
    </row>
    <row r="145" spans="1:103" x14ac:dyDescent="0.3">
      <c r="A145">
        <v>8747524115</v>
      </c>
      <c r="B145">
        <v>10747545103</v>
      </c>
      <c r="C145" t="s">
        <v>1461</v>
      </c>
      <c r="D145" s="1">
        <v>45954.571527777778</v>
      </c>
      <c r="E145" s="1">
        <v>45941.439583333333</v>
      </c>
      <c r="F145" s="2">
        <v>44630</v>
      </c>
      <c r="G145" t="s">
        <v>835</v>
      </c>
      <c r="H145">
        <v>2104</v>
      </c>
      <c r="I145">
        <v>2102.9470000000001</v>
      </c>
      <c r="J145">
        <v>1.0429999999999999</v>
      </c>
      <c r="K145">
        <v>3500</v>
      </c>
      <c r="L145">
        <v>1190</v>
      </c>
      <c r="M145" t="s">
        <v>109</v>
      </c>
      <c r="N145">
        <v>5</v>
      </c>
      <c r="O145">
        <v>100.19</v>
      </c>
      <c r="P145">
        <v>0</v>
      </c>
      <c r="Q145">
        <v>0</v>
      </c>
      <c r="R145">
        <v>10.019</v>
      </c>
      <c r="S145">
        <v>2.004</v>
      </c>
      <c r="T145" t="s">
        <v>111</v>
      </c>
      <c r="U145">
        <v>546.19600000000003</v>
      </c>
      <c r="V145">
        <v>546.19600000000003</v>
      </c>
      <c r="W145">
        <v>558.21900000000005</v>
      </c>
      <c r="X145">
        <v>-197.06</v>
      </c>
      <c r="Y145">
        <v>167</v>
      </c>
      <c r="Z145">
        <v>0</v>
      </c>
      <c r="AA145">
        <v>30.06</v>
      </c>
      <c r="AB145">
        <v>1</v>
      </c>
      <c r="AC145" t="s">
        <v>116</v>
      </c>
      <c r="AD145">
        <v>2310</v>
      </c>
      <c r="AE145">
        <v>-1742.8309999999999</v>
      </c>
      <c r="AF145">
        <v>-0.86394000000000004</v>
      </c>
      <c r="AG145">
        <v>-1741.9670599999999</v>
      </c>
      <c r="AH145">
        <v>0.27700000000000002</v>
      </c>
      <c r="AI145">
        <v>-9.7939999999999999E-2</v>
      </c>
      <c r="AJ145">
        <v>-1.0429999999999999</v>
      </c>
      <c r="AK145">
        <v>557.94200000000001</v>
      </c>
      <c r="AL145">
        <v>-196.96206000000001</v>
      </c>
      <c r="AM145">
        <v>-2102.9470000000001</v>
      </c>
      <c r="AN145">
        <v>0</v>
      </c>
      <c r="AO145">
        <v>2003.81</v>
      </c>
      <c r="AP145">
        <v>5</v>
      </c>
      <c r="AQ145">
        <v>0</v>
      </c>
      <c r="AR145">
        <v>0</v>
      </c>
      <c r="AS145">
        <v>0.5</v>
      </c>
      <c r="AT145">
        <v>0</v>
      </c>
      <c r="AU145">
        <v>0</v>
      </c>
      <c r="AV145">
        <v>0.1</v>
      </c>
      <c r="AW145" t="s">
        <v>112</v>
      </c>
      <c r="AX145" t="s">
        <v>160</v>
      </c>
      <c r="AY145" t="s">
        <v>111</v>
      </c>
      <c r="AZ145">
        <v>0.27100000000000002</v>
      </c>
      <c r="BA145">
        <v>0.27100000000000002</v>
      </c>
      <c r="BB145">
        <v>1190</v>
      </c>
      <c r="BC145">
        <v>2.0038100000000001</v>
      </c>
      <c r="BD145">
        <v>545.92499999999995</v>
      </c>
      <c r="BE145">
        <v>545.92499999999995</v>
      </c>
      <c r="BF145">
        <v>1190</v>
      </c>
      <c r="BG145">
        <v>2.0038100000000001</v>
      </c>
      <c r="BH145" t="s">
        <v>836</v>
      </c>
      <c r="BI145">
        <v>100092000000</v>
      </c>
      <c r="BJ145">
        <v>5.0000000000000001E-3</v>
      </c>
      <c r="BK145">
        <v>10.013999999999999</v>
      </c>
      <c r="BL145">
        <v>1E-3</v>
      </c>
      <c r="BM145">
        <v>2.0030000000000001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-0.86394000000000004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f t="shared" si="10"/>
        <v>2103.9900000000002</v>
      </c>
      <c r="CT145">
        <f t="shared" si="11"/>
        <v>546.19600000000003</v>
      </c>
      <c r="CU145">
        <f t="shared" si="12"/>
        <v>12.023</v>
      </c>
      <c r="CV145">
        <f>VLOOKUP(PG_Reverse_Settled__1[[#This Row],[order_release_id]],PG_FORWARD_SETTLED__1[[order_id]:[Logistics]],110,0)</f>
        <v>71.97999999999999</v>
      </c>
      <c r="CW145">
        <f t="shared" si="13"/>
        <v>110.209</v>
      </c>
      <c r="CX145">
        <v>1473.7910000000004</v>
      </c>
      <c r="CY145">
        <f t="shared" si="14"/>
        <v>197.06</v>
      </c>
    </row>
    <row r="146" spans="1:103" x14ac:dyDescent="0.3">
      <c r="A146">
        <v>8707645949</v>
      </c>
      <c r="B146">
        <v>10707579805</v>
      </c>
      <c r="C146" t="s">
        <v>1461</v>
      </c>
      <c r="D146" s="1">
        <v>45933.449305555558</v>
      </c>
      <c r="E146" s="1">
        <v>45925.536111111112</v>
      </c>
      <c r="F146" s="2"/>
      <c r="G146" t="s">
        <v>965</v>
      </c>
      <c r="H146">
        <v>704</v>
      </c>
      <c r="I146">
        <v>0</v>
      </c>
      <c r="J146">
        <v>704</v>
      </c>
      <c r="K146">
        <v>1500</v>
      </c>
      <c r="L146">
        <v>702</v>
      </c>
      <c r="M146" t="s">
        <v>109</v>
      </c>
      <c r="N146">
        <v>5</v>
      </c>
      <c r="O146">
        <v>33.520000000000003</v>
      </c>
      <c r="P146">
        <v>0</v>
      </c>
      <c r="Q146">
        <v>0</v>
      </c>
      <c r="R146">
        <v>3.3519999999999999</v>
      </c>
      <c r="S146">
        <v>0.67</v>
      </c>
      <c r="T146" t="s">
        <v>111</v>
      </c>
      <c r="U146">
        <v>182.761</v>
      </c>
      <c r="V146">
        <v>182.761</v>
      </c>
      <c r="W146">
        <v>186.78299999999999</v>
      </c>
      <c r="X146">
        <v>-132.16</v>
      </c>
      <c r="Y146">
        <v>112</v>
      </c>
      <c r="Z146">
        <v>0</v>
      </c>
      <c r="AA146">
        <v>20.16</v>
      </c>
      <c r="AB146">
        <v>1</v>
      </c>
      <c r="AC146" t="s">
        <v>110</v>
      </c>
      <c r="AD146">
        <v>798</v>
      </c>
      <c r="AE146">
        <v>-649.38699999999994</v>
      </c>
      <c r="AF146">
        <v>-649.38699999999994</v>
      </c>
      <c r="AG146">
        <v>0</v>
      </c>
      <c r="AH146">
        <v>186.78299999999999</v>
      </c>
      <c r="AI146">
        <v>-132.16</v>
      </c>
      <c r="AJ146">
        <v>-704.01</v>
      </c>
      <c r="AM146">
        <v>0</v>
      </c>
      <c r="AN146">
        <v>0</v>
      </c>
      <c r="AO146">
        <v>670.48</v>
      </c>
      <c r="AP146">
        <v>5</v>
      </c>
      <c r="AQ146">
        <v>0</v>
      </c>
      <c r="AR146">
        <v>0</v>
      </c>
      <c r="AS146">
        <v>0.5</v>
      </c>
      <c r="AT146">
        <v>0</v>
      </c>
      <c r="AU146">
        <v>0</v>
      </c>
      <c r="AV146">
        <v>0.1</v>
      </c>
      <c r="AW146" t="s">
        <v>112</v>
      </c>
      <c r="AX146" t="s">
        <v>113</v>
      </c>
      <c r="AY146" t="s">
        <v>111</v>
      </c>
      <c r="AZ146">
        <v>182.761</v>
      </c>
      <c r="BA146">
        <v>182.761</v>
      </c>
      <c r="BB146">
        <v>702</v>
      </c>
      <c r="BC146">
        <v>0.67047999999999996</v>
      </c>
      <c r="BD146">
        <v>0</v>
      </c>
      <c r="BE146">
        <v>0</v>
      </c>
      <c r="BH146" t="s">
        <v>966</v>
      </c>
      <c r="BI146">
        <v>100086000000</v>
      </c>
      <c r="BJ146">
        <v>3.3519999999999999</v>
      </c>
      <c r="BK146">
        <v>0</v>
      </c>
      <c r="BL146">
        <v>0.67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-649.38699999999994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f t="shared" si="10"/>
        <v>704</v>
      </c>
      <c r="CT146">
        <f t="shared" si="11"/>
        <v>182.761</v>
      </c>
      <c r="CU146">
        <f t="shared" si="12"/>
        <v>4.0220000000000002</v>
      </c>
      <c r="CV146">
        <f>VLOOKUP(PG_Reverse_Settled__1[[#This Row],[order_release_id]],PG_FORWARD_SETTLED__1[[order_id]:[Logistics]],110,0)</f>
        <v>31.86</v>
      </c>
      <c r="CW146">
        <f t="shared" si="13"/>
        <v>36.872</v>
      </c>
      <c r="CX146">
        <v>485.35699999999997</v>
      </c>
      <c r="CY146">
        <f t="shared" si="14"/>
        <v>132.16</v>
      </c>
    </row>
    <row r="147" spans="1:103" x14ac:dyDescent="0.3">
      <c r="A147">
        <v>8725127674</v>
      </c>
      <c r="B147">
        <v>10725077851</v>
      </c>
      <c r="C147" t="s">
        <v>1461</v>
      </c>
      <c r="D147" s="1">
        <v>45936.592361111114</v>
      </c>
      <c r="E147" s="1">
        <v>45931.568749999999</v>
      </c>
      <c r="F147" s="2"/>
      <c r="G147" t="s">
        <v>696</v>
      </c>
      <c r="H147">
        <v>3629</v>
      </c>
      <c r="I147">
        <v>0</v>
      </c>
      <c r="J147">
        <v>3628.99</v>
      </c>
      <c r="K147">
        <v>5000</v>
      </c>
      <c r="L147">
        <v>1165</v>
      </c>
      <c r="M147" t="s">
        <v>109</v>
      </c>
      <c r="N147">
        <v>18</v>
      </c>
      <c r="O147">
        <v>553.58000000000004</v>
      </c>
      <c r="P147">
        <v>0</v>
      </c>
      <c r="Q147">
        <v>0</v>
      </c>
      <c r="R147">
        <v>15.377000000000001</v>
      </c>
      <c r="S147">
        <v>3.0750000000000002</v>
      </c>
      <c r="T147" t="s">
        <v>111</v>
      </c>
      <c r="U147">
        <v>1156.1959999999999</v>
      </c>
      <c r="V147">
        <v>1156.1959999999999</v>
      </c>
      <c r="W147">
        <v>1174.6479999999999</v>
      </c>
      <c r="X147">
        <v>-197.06</v>
      </c>
      <c r="Y147">
        <v>167</v>
      </c>
      <c r="Z147">
        <v>0</v>
      </c>
      <c r="AA147">
        <v>30.06</v>
      </c>
      <c r="AB147">
        <v>1</v>
      </c>
      <c r="AC147" t="s">
        <v>116</v>
      </c>
      <c r="AD147">
        <v>3835</v>
      </c>
      <c r="AE147">
        <v>-2651.402</v>
      </c>
      <c r="AF147">
        <v>-2651.402</v>
      </c>
      <c r="AG147">
        <v>0</v>
      </c>
      <c r="AH147">
        <v>1174.6479999999999</v>
      </c>
      <c r="AI147">
        <v>-197.06</v>
      </c>
      <c r="AJ147">
        <v>-3628.99</v>
      </c>
      <c r="AM147">
        <v>0</v>
      </c>
      <c r="AN147">
        <v>0</v>
      </c>
      <c r="AO147">
        <v>3075.42</v>
      </c>
      <c r="AP147">
        <v>18</v>
      </c>
      <c r="AQ147">
        <v>0</v>
      </c>
      <c r="AR147">
        <v>0</v>
      </c>
      <c r="AS147">
        <v>0.5</v>
      </c>
      <c r="AT147">
        <v>0</v>
      </c>
      <c r="AU147">
        <v>0</v>
      </c>
      <c r="AV147">
        <v>0.1</v>
      </c>
      <c r="AW147" t="s">
        <v>127</v>
      </c>
      <c r="AX147" t="s">
        <v>128</v>
      </c>
      <c r="AY147" t="s">
        <v>111</v>
      </c>
      <c r="AZ147">
        <v>1156.1959999999999</v>
      </c>
      <c r="BA147">
        <v>1156.1959999999999</v>
      </c>
      <c r="BB147">
        <v>1165</v>
      </c>
      <c r="BC147">
        <v>3.0754199999999998</v>
      </c>
      <c r="BD147">
        <v>0</v>
      </c>
      <c r="BE147">
        <v>0</v>
      </c>
      <c r="BH147" t="s">
        <v>697</v>
      </c>
      <c r="BI147">
        <v>100087000000</v>
      </c>
      <c r="BJ147">
        <v>15.377000000000001</v>
      </c>
      <c r="BK147">
        <v>0</v>
      </c>
      <c r="BL147">
        <v>3.0750000000000002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-2651.402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f t="shared" si="10"/>
        <v>3628.99</v>
      </c>
      <c r="CT147">
        <f t="shared" si="11"/>
        <v>1156.1959999999999</v>
      </c>
      <c r="CU147">
        <f t="shared" si="12"/>
        <v>18.452000000000002</v>
      </c>
      <c r="CV147">
        <f>VLOOKUP(PG_Reverse_Settled__1[[#This Row],[order_release_id]],PG_FORWARD_SETTLED__1[[order_id]:[Logistics]],110,0)</f>
        <v>71.98</v>
      </c>
      <c r="CW147">
        <f t="shared" si="13"/>
        <v>568.95699999999999</v>
      </c>
      <c r="CX147">
        <v>2382.3619999999996</v>
      </c>
      <c r="CY147">
        <f t="shared" si="14"/>
        <v>197.06</v>
      </c>
    </row>
    <row r="148" spans="1:103" x14ac:dyDescent="0.3">
      <c r="A148">
        <v>8738271964</v>
      </c>
      <c r="B148">
        <v>10738249081</v>
      </c>
      <c r="C148" t="s">
        <v>1461</v>
      </c>
      <c r="D148" s="1">
        <v>45943.417361111111</v>
      </c>
      <c r="E148" s="1">
        <v>45936.454861111109</v>
      </c>
      <c r="F148" s="2">
        <v>44621</v>
      </c>
      <c r="G148" t="s">
        <v>602</v>
      </c>
      <c r="H148">
        <v>4069.01</v>
      </c>
      <c r="I148">
        <v>0</v>
      </c>
      <c r="J148">
        <v>4069</v>
      </c>
      <c r="K148">
        <v>4500</v>
      </c>
      <c r="L148">
        <v>225</v>
      </c>
      <c r="M148" t="s">
        <v>109</v>
      </c>
      <c r="N148">
        <v>18</v>
      </c>
      <c r="O148">
        <v>620.70000000000005</v>
      </c>
      <c r="P148">
        <v>0</v>
      </c>
      <c r="Q148">
        <v>0</v>
      </c>
      <c r="R148">
        <v>17.242000000000001</v>
      </c>
      <c r="S148">
        <v>3.448</v>
      </c>
      <c r="T148" t="s">
        <v>111</v>
      </c>
      <c r="U148">
        <v>1008.298</v>
      </c>
      <c r="V148">
        <v>1008.298</v>
      </c>
      <c r="W148">
        <v>1028.9880000000001</v>
      </c>
      <c r="X148">
        <v>-197.06</v>
      </c>
      <c r="Y148">
        <v>167</v>
      </c>
      <c r="Z148">
        <v>0</v>
      </c>
      <c r="AA148">
        <v>30.06</v>
      </c>
      <c r="AB148">
        <v>1</v>
      </c>
      <c r="AC148" t="s">
        <v>116</v>
      </c>
      <c r="AD148">
        <v>4275</v>
      </c>
      <c r="AE148">
        <v>-3237.0720000000001</v>
      </c>
      <c r="AF148">
        <v>-3237.0720000000001</v>
      </c>
      <c r="AG148">
        <v>0</v>
      </c>
      <c r="AH148">
        <v>1028.9880000000001</v>
      </c>
      <c r="AI148">
        <v>-197.06</v>
      </c>
      <c r="AJ148">
        <v>-4069</v>
      </c>
      <c r="AM148">
        <v>0</v>
      </c>
      <c r="AN148">
        <v>0</v>
      </c>
      <c r="AO148">
        <v>3448.31</v>
      </c>
      <c r="AP148">
        <v>18</v>
      </c>
      <c r="AQ148">
        <v>0</v>
      </c>
      <c r="AR148">
        <v>0</v>
      </c>
      <c r="AS148">
        <v>0.5</v>
      </c>
      <c r="AT148">
        <v>0</v>
      </c>
      <c r="AU148">
        <v>0</v>
      </c>
      <c r="AV148">
        <v>0.1</v>
      </c>
      <c r="AW148" t="s">
        <v>112</v>
      </c>
      <c r="AX148" t="s">
        <v>124</v>
      </c>
      <c r="AY148" t="s">
        <v>111</v>
      </c>
      <c r="AZ148">
        <v>1008.298</v>
      </c>
      <c r="BA148">
        <v>1008.298</v>
      </c>
      <c r="BB148">
        <v>225</v>
      </c>
      <c r="BC148">
        <v>3.4483100000000002</v>
      </c>
      <c r="BD148">
        <v>0</v>
      </c>
      <c r="BE148">
        <v>0</v>
      </c>
      <c r="BH148" t="s">
        <v>623</v>
      </c>
      <c r="BI148">
        <v>100090000000</v>
      </c>
      <c r="BJ148">
        <v>17.242000000000001</v>
      </c>
      <c r="BK148">
        <v>0</v>
      </c>
      <c r="BL148">
        <v>3.448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-3237.0720000000001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f t="shared" si="10"/>
        <v>4069</v>
      </c>
      <c r="CT148">
        <f t="shared" si="11"/>
        <v>1008.298</v>
      </c>
      <c r="CU148">
        <f t="shared" si="12"/>
        <v>20.69</v>
      </c>
      <c r="CV148">
        <f>VLOOKUP(PG_Reverse_Settled__1[[#This Row],[order_release_id]],PG_FORWARD_SETTLED__1[[order_id]:[Logistics]],110,0)</f>
        <v>71.98</v>
      </c>
      <c r="CW148">
        <f t="shared" si="13"/>
        <v>637.94200000000001</v>
      </c>
      <c r="CX148">
        <v>2968.0320000000002</v>
      </c>
      <c r="CY148">
        <f t="shared" si="14"/>
        <v>197.06</v>
      </c>
    </row>
    <row r="149" spans="1:103" x14ac:dyDescent="0.3">
      <c r="A149">
        <v>8668327470</v>
      </c>
      <c r="B149">
        <v>10668251566</v>
      </c>
      <c r="C149" t="s">
        <v>1461</v>
      </c>
      <c r="D149" s="1">
        <v>45928.574305555558</v>
      </c>
      <c r="E149" s="1">
        <v>45915.47152777778</v>
      </c>
      <c r="F149" s="2">
        <v>44550</v>
      </c>
      <c r="G149" t="s">
        <v>478</v>
      </c>
      <c r="H149">
        <v>4045</v>
      </c>
      <c r="I149">
        <v>0</v>
      </c>
      <c r="J149">
        <v>4045</v>
      </c>
      <c r="K149">
        <v>5450</v>
      </c>
      <c r="L149">
        <v>1199</v>
      </c>
      <c r="M149" t="s">
        <v>109</v>
      </c>
      <c r="N149">
        <v>12</v>
      </c>
      <c r="O149">
        <v>433.39</v>
      </c>
      <c r="P149">
        <v>0</v>
      </c>
      <c r="Q149">
        <v>0</v>
      </c>
      <c r="R149">
        <v>18.058</v>
      </c>
      <c r="S149">
        <v>3.6120000000000001</v>
      </c>
      <c r="T149" t="s">
        <v>111</v>
      </c>
      <c r="U149">
        <v>1288.7370000000001</v>
      </c>
      <c r="V149">
        <v>1288.7370000000001</v>
      </c>
      <c r="W149">
        <v>1310.4069999999999</v>
      </c>
      <c r="X149">
        <v>-197.06</v>
      </c>
      <c r="Y149">
        <v>167</v>
      </c>
      <c r="Z149">
        <v>0</v>
      </c>
      <c r="AA149">
        <v>30.06</v>
      </c>
      <c r="AB149">
        <v>1</v>
      </c>
      <c r="AC149" t="s">
        <v>116</v>
      </c>
      <c r="AD149">
        <v>4251</v>
      </c>
      <c r="AE149">
        <v>-2931.6529999999998</v>
      </c>
      <c r="AF149">
        <v>-2931.6529999999998</v>
      </c>
      <c r="AG149">
        <v>0</v>
      </c>
      <c r="AH149">
        <v>1310.4069999999999</v>
      </c>
      <c r="AI149">
        <v>-197.06</v>
      </c>
      <c r="AJ149">
        <v>-4045</v>
      </c>
      <c r="AM149">
        <v>0</v>
      </c>
      <c r="AN149">
        <v>0</v>
      </c>
      <c r="AO149">
        <v>3611.61</v>
      </c>
      <c r="AP149">
        <v>12</v>
      </c>
      <c r="AQ149">
        <v>0</v>
      </c>
      <c r="AR149">
        <v>0</v>
      </c>
      <c r="AS149">
        <v>0.5</v>
      </c>
      <c r="AT149">
        <v>0</v>
      </c>
      <c r="AU149">
        <v>0</v>
      </c>
      <c r="AV149">
        <v>0.1</v>
      </c>
      <c r="AW149" t="s">
        <v>127</v>
      </c>
      <c r="AX149" t="s">
        <v>128</v>
      </c>
      <c r="AY149" t="s">
        <v>111</v>
      </c>
      <c r="AZ149">
        <v>1288.7370000000001</v>
      </c>
      <c r="BA149">
        <v>1288.7370000000001</v>
      </c>
      <c r="BB149">
        <v>1199</v>
      </c>
      <c r="BC149">
        <v>3.6116100000000002</v>
      </c>
      <c r="BD149">
        <v>0</v>
      </c>
      <c r="BE149">
        <v>0</v>
      </c>
      <c r="BH149" t="s">
        <v>479</v>
      </c>
      <c r="BI149">
        <v>100082000000</v>
      </c>
      <c r="BJ149">
        <v>18.058</v>
      </c>
      <c r="BK149">
        <v>0</v>
      </c>
      <c r="BL149">
        <v>3.6120000000000001</v>
      </c>
      <c r="BM149">
        <v>0</v>
      </c>
      <c r="BN149">
        <v>-2931.6529999999998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f t="shared" si="10"/>
        <v>4045</v>
      </c>
      <c r="CT149">
        <f t="shared" si="11"/>
        <v>1288.7370000000001</v>
      </c>
      <c r="CU149">
        <f t="shared" si="12"/>
        <v>21.67</v>
      </c>
      <c r="CV149">
        <f>VLOOKUP(PG_Reverse_Settled__1[[#This Row],[order_release_id]],PG_FORWARD_SETTLED__1[[order_id]:[Logistics]],110,0)</f>
        <v>71.98</v>
      </c>
      <c r="CW149">
        <f t="shared" si="13"/>
        <v>451.44799999999998</v>
      </c>
      <c r="CX149">
        <v>2662.6129999999998</v>
      </c>
      <c r="CY149">
        <f t="shared" si="14"/>
        <v>197.06</v>
      </c>
    </row>
    <row r="150" spans="1:103" x14ac:dyDescent="0.3">
      <c r="A150">
        <v>8666527701</v>
      </c>
      <c r="B150">
        <v>10666451766</v>
      </c>
      <c r="C150" t="s">
        <v>1461</v>
      </c>
      <c r="D150" s="1">
        <v>45923.668055555558</v>
      </c>
      <c r="E150" s="1">
        <v>45913.572222222225</v>
      </c>
      <c r="F150" s="2"/>
      <c r="G150" t="s">
        <v>726</v>
      </c>
      <c r="H150">
        <v>2994</v>
      </c>
      <c r="I150">
        <v>2994</v>
      </c>
      <c r="J150">
        <v>0</v>
      </c>
      <c r="K150">
        <v>4000</v>
      </c>
      <c r="L150">
        <v>800</v>
      </c>
      <c r="M150" t="s">
        <v>109</v>
      </c>
      <c r="N150">
        <v>12</v>
      </c>
      <c r="O150">
        <v>320.79000000000002</v>
      </c>
      <c r="P150">
        <v>0</v>
      </c>
      <c r="Q150">
        <v>0</v>
      </c>
      <c r="R150">
        <v>13.366</v>
      </c>
      <c r="S150">
        <v>2.673</v>
      </c>
      <c r="T150" t="s">
        <v>111</v>
      </c>
      <c r="U150">
        <v>635.92600000000004</v>
      </c>
      <c r="V150">
        <v>635.92600000000004</v>
      </c>
      <c r="W150">
        <v>651.96500000000003</v>
      </c>
      <c r="X150">
        <v>-197.06</v>
      </c>
      <c r="Y150">
        <v>167</v>
      </c>
      <c r="Z150">
        <v>0</v>
      </c>
      <c r="AA150">
        <v>30.06</v>
      </c>
      <c r="AB150">
        <v>1</v>
      </c>
      <c r="AC150" t="s">
        <v>116</v>
      </c>
      <c r="AD150">
        <v>3200</v>
      </c>
      <c r="AE150">
        <v>-2539.0949999999998</v>
      </c>
      <c r="AF150">
        <v>-2539.0949999999998</v>
      </c>
      <c r="AG150">
        <v>0</v>
      </c>
      <c r="AJ150">
        <v>0</v>
      </c>
      <c r="AK150">
        <v>651.96500000000003</v>
      </c>
      <c r="AL150">
        <v>-197.06</v>
      </c>
      <c r="AM150">
        <v>-2994</v>
      </c>
      <c r="AN150">
        <v>0</v>
      </c>
      <c r="AO150">
        <v>2673.21</v>
      </c>
      <c r="AP150">
        <v>12</v>
      </c>
      <c r="AQ150">
        <v>0</v>
      </c>
      <c r="AR150">
        <v>0</v>
      </c>
      <c r="AS150">
        <v>0.5</v>
      </c>
      <c r="AT150">
        <v>0</v>
      </c>
      <c r="AU150">
        <v>0</v>
      </c>
      <c r="AV150">
        <v>0.1</v>
      </c>
      <c r="AW150" t="s">
        <v>112</v>
      </c>
      <c r="AX150" t="s">
        <v>128</v>
      </c>
      <c r="AY150" t="s">
        <v>111</v>
      </c>
      <c r="AZ150">
        <v>0</v>
      </c>
      <c r="BA150">
        <v>0</v>
      </c>
      <c r="BD150">
        <v>635.92600000000004</v>
      </c>
      <c r="BE150">
        <v>635.92600000000004</v>
      </c>
      <c r="BF150">
        <v>800</v>
      </c>
      <c r="BG150">
        <v>2.6732100000000001</v>
      </c>
      <c r="BH150" t="s">
        <v>727</v>
      </c>
      <c r="BI150">
        <v>100081000000</v>
      </c>
      <c r="BJ150">
        <v>0</v>
      </c>
      <c r="BK150">
        <v>13.366</v>
      </c>
      <c r="BL150">
        <v>0</v>
      </c>
      <c r="BM150">
        <v>2.673</v>
      </c>
      <c r="BN150">
        <v>-2539.0949999999998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f t="shared" si="10"/>
        <v>2994</v>
      </c>
      <c r="CT150">
        <f t="shared" si="11"/>
        <v>635.92600000000004</v>
      </c>
      <c r="CU150">
        <f t="shared" si="12"/>
        <v>16.039000000000001</v>
      </c>
      <c r="CV150">
        <f>VLOOKUP(PG_Reverse_Settled__1[[#This Row],[order_release_id]],PG_FORWARD_SETTLED__1[[order_id]:[Logistics]],110,0)</f>
        <v>71.98</v>
      </c>
      <c r="CW150">
        <f t="shared" si="13"/>
        <v>334.15600000000001</v>
      </c>
      <c r="CX150">
        <v>2270.0549999999998</v>
      </c>
      <c r="CY150">
        <f t="shared" si="14"/>
        <v>197.06</v>
      </c>
    </row>
    <row r="151" spans="1:103" x14ac:dyDescent="0.3">
      <c r="A151">
        <v>8690634420</v>
      </c>
      <c r="B151">
        <v>10690562465</v>
      </c>
      <c r="C151" t="s">
        <v>1461</v>
      </c>
      <c r="D151" s="1">
        <v>45929.482638888891</v>
      </c>
      <c r="E151" s="1">
        <v>45922.443055555559</v>
      </c>
      <c r="F151" s="2">
        <v>44563</v>
      </c>
      <c r="G151" t="s">
        <v>957</v>
      </c>
      <c r="H151">
        <v>3294.01</v>
      </c>
      <c r="I151">
        <v>0</v>
      </c>
      <c r="J151">
        <v>3294</v>
      </c>
      <c r="K151">
        <v>3500</v>
      </c>
      <c r="L151">
        <v>0</v>
      </c>
      <c r="M151" t="s">
        <v>109</v>
      </c>
      <c r="N151">
        <v>18</v>
      </c>
      <c r="O151">
        <v>502.48</v>
      </c>
      <c r="P151">
        <v>0</v>
      </c>
      <c r="Q151">
        <v>0</v>
      </c>
      <c r="R151">
        <v>13.958</v>
      </c>
      <c r="S151">
        <v>2.7919999999999998</v>
      </c>
      <c r="T151" t="s">
        <v>111</v>
      </c>
      <c r="U151">
        <v>816.25300000000004</v>
      </c>
      <c r="V151">
        <v>816.25300000000004</v>
      </c>
      <c r="W151">
        <v>833.00300000000004</v>
      </c>
      <c r="X151">
        <v>-197.06</v>
      </c>
      <c r="Y151">
        <v>167</v>
      </c>
      <c r="Z151">
        <v>0</v>
      </c>
      <c r="AA151">
        <v>30.06</v>
      </c>
      <c r="AB151">
        <v>1</v>
      </c>
      <c r="AC151" t="s">
        <v>116</v>
      </c>
      <c r="AD151">
        <v>3500</v>
      </c>
      <c r="AE151">
        <v>-2658.0569999999998</v>
      </c>
      <c r="AF151">
        <v>-2658.0569999999998</v>
      </c>
      <c r="AG151">
        <v>0</v>
      </c>
      <c r="AH151">
        <v>833.00300000000004</v>
      </c>
      <c r="AI151">
        <v>-197.06</v>
      </c>
      <c r="AJ151">
        <v>-3294</v>
      </c>
      <c r="AM151">
        <v>0</v>
      </c>
      <c r="AN151">
        <v>0</v>
      </c>
      <c r="AO151">
        <v>2791.53</v>
      </c>
      <c r="AP151">
        <v>18</v>
      </c>
      <c r="AQ151">
        <v>0</v>
      </c>
      <c r="AR151">
        <v>0</v>
      </c>
      <c r="AS151">
        <v>0.5</v>
      </c>
      <c r="AT151">
        <v>0</v>
      </c>
      <c r="AU151">
        <v>0</v>
      </c>
      <c r="AV151">
        <v>0.1</v>
      </c>
      <c r="AW151" t="s">
        <v>112</v>
      </c>
      <c r="AX151" t="s">
        <v>124</v>
      </c>
      <c r="AY151" t="s">
        <v>111</v>
      </c>
      <c r="AZ151">
        <v>816.25300000000004</v>
      </c>
      <c r="BA151">
        <v>816.25300000000004</v>
      </c>
      <c r="BB151">
        <v>0</v>
      </c>
      <c r="BC151">
        <v>2.7915299999999998</v>
      </c>
      <c r="BD151">
        <v>0</v>
      </c>
      <c r="BE151">
        <v>0</v>
      </c>
      <c r="BH151" t="s">
        <v>958</v>
      </c>
      <c r="BI151">
        <v>100083000000</v>
      </c>
      <c r="BJ151">
        <v>13.958</v>
      </c>
      <c r="BK151">
        <v>0</v>
      </c>
      <c r="BL151">
        <v>2.7919999999999998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-2658.0569999999998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f t="shared" si="10"/>
        <v>3294</v>
      </c>
      <c r="CT151">
        <f t="shared" si="11"/>
        <v>816.25300000000004</v>
      </c>
      <c r="CU151">
        <f t="shared" si="12"/>
        <v>16.75</v>
      </c>
      <c r="CV151">
        <f>VLOOKUP(PG_Reverse_Settled__1[[#This Row],[order_release_id]],PG_FORWARD_SETTLED__1[[order_id]:[Logistics]],110,0)</f>
        <v>71.98</v>
      </c>
      <c r="CW151">
        <f t="shared" si="13"/>
        <v>516.43799999999999</v>
      </c>
      <c r="CX151">
        <v>2389.0169999999998</v>
      </c>
      <c r="CY151">
        <f t="shared" si="14"/>
        <v>197.06</v>
      </c>
    </row>
    <row r="152" spans="1:103" x14ac:dyDescent="0.3">
      <c r="A152">
        <v>8690310002</v>
      </c>
      <c r="B152">
        <v>10690238030</v>
      </c>
      <c r="C152" t="s">
        <v>1461</v>
      </c>
      <c r="D152" s="1">
        <v>45936.602083333331</v>
      </c>
      <c r="E152" s="1">
        <v>45922.443055555559</v>
      </c>
      <c r="F152" s="2">
        <v>44561</v>
      </c>
      <c r="G152" t="s">
        <v>371</v>
      </c>
      <c r="H152">
        <v>3324</v>
      </c>
      <c r="I152">
        <v>0</v>
      </c>
      <c r="J152">
        <v>3323.99</v>
      </c>
      <c r="K152">
        <v>3750</v>
      </c>
      <c r="L152">
        <v>220</v>
      </c>
      <c r="M152" t="s">
        <v>109</v>
      </c>
      <c r="N152">
        <v>18</v>
      </c>
      <c r="O152">
        <v>507.05</v>
      </c>
      <c r="P152">
        <v>0</v>
      </c>
      <c r="Q152">
        <v>0</v>
      </c>
      <c r="R152">
        <v>14.085000000000001</v>
      </c>
      <c r="S152">
        <v>2.8170000000000002</v>
      </c>
      <c r="T152" t="s">
        <v>111</v>
      </c>
      <c r="U152">
        <v>706.02</v>
      </c>
      <c r="V152">
        <v>706.02</v>
      </c>
      <c r="W152">
        <v>722.92200000000003</v>
      </c>
      <c r="X152">
        <v>-197.06</v>
      </c>
      <c r="Y152">
        <v>167</v>
      </c>
      <c r="Z152">
        <v>0</v>
      </c>
      <c r="AA152">
        <v>30.06</v>
      </c>
      <c r="AB152">
        <v>1</v>
      </c>
      <c r="AC152" t="s">
        <v>116</v>
      </c>
      <c r="AD152">
        <v>3530</v>
      </c>
      <c r="AE152">
        <v>-2798.1480000000001</v>
      </c>
      <c r="AF152">
        <v>-2798.1480000000001</v>
      </c>
      <c r="AG152">
        <v>0</v>
      </c>
      <c r="AH152">
        <v>722.92200000000003</v>
      </c>
      <c r="AI152">
        <v>-197.06</v>
      </c>
      <c r="AJ152">
        <v>-3324.01</v>
      </c>
      <c r="AM152">
        <v>0</v>
      </c>
      <c r="AN152">
        <v>0</v>
      </c>
      <c r="AO152">
        <v>2816.95</v>
      </c>
      <c r="AP152">
        <v>18</v>
      </c>
      <c r="AQ152">
        <v>0</v>
      </c>
      <c r="AR152">
        <v>0</v>
      </c>
      <c r="AS152">
        <v>0.5</v>
      </c>
      <c r="AT152">
        <v>0</v>
      </c>
      <c r="AU152">
        <v>0</v>
      </c>
      <c r="AV152">
        <v>0.1</v>
      </c>
      <c r="AW152" t="s">
        <v>112</v>
      </c>
      <c r="AX152" t="s">
        <v>128</v>
      </c>
      <c r="AY152" t="s">
        <v>111</v>
      </c>
      <c r="AZ152">
        <v>706.02</v>
      </c>
      <c r="BA152">
        <v>706.02</v>
      </c>
      <c r="BB152">
        <v>220</v>
      </c>
      <c r="BC152">
        <v>2.8169499999999998</v>
      </c>
      <c r="BD152">
        <v>0</v>
      </c>
      <c r="BE152">
        <v>0</v>
      </c>
      <c r="BH152" t="s">
        <v>372</v>
      </c>
      <c r="BI152">
        <v>100087000000</v>
      </c>
      <c r="BJ152">
        <v>14.085000000000001</v>
      </c>
      <c r="BK152">
        <v>0</v>
      </c>
      <c r="BL152">
        <v>2.8170000000000002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-2798.1480000000001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f t="shared" si="10"/>
        <v>3323.99</v>
      </c>
      <c r="CT152">
        <f t="shared" si="11"/>
        <v>706.02</v>
      </c>
      <c r="CU152">
        <f t="shared" si="12"/>
        <v>16.902000000000001</v>
      </c>
      <c r="CV152">
        <f>VLOOKUP(PG_Reverse_Settled__1[[#This Row],[order_release_id]],PG_FORWARD_SETTLED__1[[order_id]:[Logistics]],110,0)</f>
        <v>71.98</v>
      </c>
      <c r="CW152">
        <f t="shared" si="13"/>
        <v>521.13499999999999</v>
      </c>
      <c r="CX152">
        <v>2529.0879999999997</v>
      </c>
      <c r="CY152">
        <f t="shared" si="14"/>
        <v>197.06</v>
      </c>
    </row>
    <row r="153" spans="1:103" x14ac:dyDescent="0.3">
      <c r="A153">
        <v>8708250502</v>
      </c>
      <c r="B153">
        <v>10708185076</v>
      </c>
      <c r="C153" t="s">
        <v>1461</v>
      </c>
      <c r="D153" s="1">
        <v>45934.426388888889</v>
      </c>
      <c r="E153" s="1">
        <v>45925.775694444441</v>
      </c>
      <c r="F153" s="2"/>
      <c r="G153" t="s">
        <v>442</v>
      </c>
      <c r="H153">
        <v>391</v>
      </c>
      <c r="I153">
        <v>0</v>
      </c>
      <c r="J153">
        <v>391</v>
      </c>
      <c r="K153">
        <v>2850</v>
      </c>
      <c r="L153">
        <v>2400</v>
      </c>
      <c r="M153" t="s">
        <v>109</v>
      </c>
      <c r="N153">
        <v>5</v>
      </c>
      <c r="O153">
        <v>18.62</v>
      </c>
      <c r="P153">
        <v>0</v>
      </c>
      <c r="Q153">
        <v>0</v>
      </c>
      <c r="R153">
        <v>1.8620000000000001</v>
      </c>
      <c r="S153">
        <v>0.372</v>
      </c>
      <c r="T153" t="s">
        <v>111</v>
      </c>
      <c r="U153">
        <v>9.2279999999999998</v>
      </c>
      <c r="V153">
        <v>9.2279999999999998</v>
      </c>
      <c r="W153">
        <v>11.462</v>
      </c>
      <c r="X153">
        <v>-197.06</v>
      </c>
      <c r="Y153">
        <v>167</v>
      </c>
      <c r="Z153">
        <v>0</v>
      </c>
      <c r="AA153">
        <v>30.06</v>
      </c>
      <c r="AB153">
        <v>1</v>
      </c>
      <c r="AC153" t="s">
        <v>116</v>
      </c>
      <c r="AD153">
        <v>450</v>
      </c>
      <c r="AE153">
        <v>-576.59799999999996</v>
      </c>
      <c r="AF153">
        <v>-576.59799999999996</v>
      </c>
      <c r="AG153">
        <v>0</v>
      </c>
      <c r="AH153">
        <v>11.462</v>
      </c>
      <c r="AI153">
        <v>-197.06</v>
      </c>
      <c r="AJ153">
        <v>-391</v>
      </c>
      <c r="AM153">
        <v>0</v>
      </c>
      <c r="AN153">
        <v>0</v>
      </c>
      <c r="AO153">
        <v>372.38</v>
      </c>
      <c r="AP153">
        <v>5</v>
      </c>
      <c r="AQ153">
        <v>0</v>
      </c>
      <c r="AR153">
        <v>0</v>
      </c>
      <c r="AS153">
        <v>0.5</v>
      </c>
      <c r="AT153">
        <v>0</v>
      </c>
      <c r="AU153">
        <v>0</v>
      </c>
      <c r="AV153">
        <v>0.1</v>
      </c>
      <c r="AW153" t="s">
        <v>127</v>
      </c>
      <c r="AX153" t="s">
        <v>128</v>
      </c>
      <c r="AY153" t="s">
        <v>111</v>
      </c>
      <c r="AZ153">
        <v>9.2279999999999998</v>
      </c>
      <c r="BA153">
        <v>9.2279999999999998</v>
      </c>
      <c r="BB153">
        <v>2400</v>
      </c>
      <c r="BC153">
        <v>0.37237999999999999</v>
      </c>
      <c r="BD153">
        <v>0</v>
      </c>
      <c r="BE153">
        <v>0</v>
      </c>
      <c r="BH153" t="s">
        <v>443</v>
      </c>
      <c r="BI153">
        <v>100086000000</v>
      </c>
      <c r="BJ153">
        <v>1.8620000000000001</v>
      </c>
      <c r="BK153">
        <v>0</v>
      </c>
      <c r="BL153">
        <v>0.372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-576.59799999999996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f t="shared" si="10"/>
        <v>391</v>
      </c>
      <c r="CT153">
        <f t="shared" si="11"/>
        <v>9.2279999999999998</v>
      </c>
      <c r="CU153">
        <f t="shared" si="12"/>
        <v>2.234</v>
      </c>
      <c r="CV153">
        <f>VLOOKUP(PG_Reverse_Settled__1[[#This Row],[order_release_id]],PG_FORWARD_SETTLED__1[[order_id]:[Logistics]],110,0)</f>
        <v>31.86</v>
      </c>
      <c r="CW153">
        <f t="shared" si="13"/>
        <v>20.481999999999999</v>
      </c>
      <c r="CX153">
        <v>347.678</v>
      </c>
      <c r="CY153">
        <f t="shared" si="14"/>
        <v>197.06</v>
      </c>
    </row>
    <row r="154" spans="1:103" x14ac:dyDescent="0.3">
      <c r="A154">
        <v>8681830415</v>
      </c>
      <c r="B154">
        <v>10681756867</v>
      </c>
      <c r="C154" t="s">
        <v>1461</v>
      </c>
      <c r="D154" s="1">
        <v>45929.48333333333</v>
      </c>
      <c r="E154" s="1">
        <v>45919.434027777781</v>
      </c>
      <c r="F154" s="2"/>
      <c r="G154" t="s">
        <v>217</v>
      </c>
      <c r="H154">
        <v>3544</v>
      </c>
      <c r="I154">
        <v>0</v>
      </c>
      <c r="J154">
        <v>3544</v>
      </c>
      <c r="K154">
        <v>5000</v>
      </c>
      <c r="L154">
        <v>1250</v>
      </c>
      <c r="M154" t="s">
        <v>109</v>
      </c>
      <c r="N154">
        <v>12</v>
      </c>
      <c r="O154">
        <v>379.71</v>
      </c>
      <c r="P154">
        <v>0</v>
      </c>
      <c r="Q154">
        <v>0</v>
      </c>
      <c r="R154">
        <v>15.821</v>
      </c>
      <c r="S154">
        <v>3.1640000000000001</v>
      </c>
      <c r="T154" t="s">
        <v>111</v>
      </c>
      <c r="U154">
        <v>920.02200000000005</v>
      </c>
      <c r="V154">
        <v>920.02200000000005</v>
      </c>
      <c r="W154">
        <v>939.00699999999995</v>
      </c>
      <c r="X154">
        <v>-197.06</v>
      </c>
      <c r="Y154">
        <v>167</v>
      </c>
      <c r="Z154">
        <v>0</v>
      </c>
      <c r="AA154">
        <v>30.06</v>
      </c>
      <c r="AB154">
        <v>1</v>
      </c>
      <c r="AC154" t="s">
        <v>116</v>
      </c>
      <c r="AD154">
        <v>3750</v>
      </c>
      <c r="AE154">
        <v>-2802.0529999999999</v>
      </c>
      <c r="AF154">
        <v>-2802.0529999999999</v>
      </c>
      <c r="AG154">
        <v>0</v>
      </c>
      <c r="AH154">
        <v>939.00699999999995</v>
      </c>
      <c r="AI154">
        <v>-197.06</v>
      </c>
      <c r="AJ154">
        <v>-3544</v>
      </c>
      <c r="AM154">
        <v>0</v>
      </c>
      <c r="AN154">
        <v>0</v>
      </c>
      <c r="AO154">
        <v>3164.29</v>
      </c>
      <c r="AP154">
        <v>12</v>
      </c>
      <c r="AQ154">
        <v>0</v>
      </c>
      <c r="AR154">
        <v>0</v>
      </c>
      <c r="AS154">
        <v>0.5</v>
      </c>
      <c r="AT154">
        <v>0</v>
      </c>
      <c r="AU154">
        <v>0</v>
      </c>
      <c r="AV154">
        <v>0.1</v>
      </c>
      <c r="AW154" t="s">
        <v>112</v>
      </c>
      <c r="AX154" t="s">
        <v>160</v>
      </c>
      <c r="AY154" t="s">
        <v>111</v>
      </c>
      <c r="AZ154">
        <v>920.02200000000005</v>
      </c>
      <c r="BA154">
        <v>920.02200000000005</v>
      </c>
      <c r="BB154">
        <v>1250</v>
      </c>
      <c r="BC154">
        <v>3.1642899999999998</v>
      </c>
      <c r="BD154">
        <v>0</v>
      </c>
      <c r="BE154">
        <v>0</v>
      </c>
      <c r="BH154" t="s">
        <v>218</v>
      </c>
      <c r="BI154">
        <v>100083000000</v>
      </c>
      <c r="BJ154">
        <v>15.821</v>
      </c>
      <c r="BK154">
        <v>0</v>
      </c>
      <c r="BL154">
        <v>3.1640000000000001</v>
      </c>
      <c r="BM154">
        <v>0</v>
      </c>
      <c r="BN154">
        <v>0</v>
      </c>
      <c r="BO154">
        <v>0</v>
      </c>
      <c r="BP154">
        <v>-2802.0529999999999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f t="shared" si="10"/>
        <v>3544</v>
      </c>
      <c r="CT154">
        <f t="shared" si="11"/>
        <v>920.02200000000005</v>
      </c>
      <c r="CU154">
        <f t="shared" si="12"/>
        <v>18.984999999999999</v>
      </c>
      <c r="CV154">
        <f>VLOOKUP(PG_Reverse_Settled__1[[#This Row],[order_release_id]],PG_FORWARD_SETTLED__1[[order_id]:[Logistics]],110,0)</f>
        <v>71.98</v>
      </c>
      <c r="CW154">
        <f t="shared" si="13"/>
        <v>395.53100000000001</v>
      </c>
      <c r="CX154">
        <v>2533.0129999999999</v>
      </c>
      <c r="CY154">
        <f t="shared" si="14"/>
        <v>197.06</v>
      </c>
    </row>
    <row r="155" spans="1:103" x14ac:dyDescent="0.3">
      <c r="A155">
        <v>8724012044</v>
      </c>
      <c r="B155">
        <v>10723960510</v>
      </c>
      <c r="C155" t="s">
        <v>1461</v>
      </c>
      <c r="D155" s="1">
        <v>45936.619444444441</v>
      </c>
      <c r="E155" s="1">
        <v>45931.463194444441</v>
      </c>
      <c r="F155" s="2">
        <v>44605</v>
      </c>
      <c r="G155" t="s">
        <v>462</v>
      </c>
      <c r="H155">
        <v>1704</v>
      </c>
      <c r="I155">
        <v>0</v>
      </c>
      <c r="J155">
        <v>1704</v>
      </c>
      <c r="K155">
        <v>3750</v>
      </c>
      <c r="L155">
        <v>1875</v>
      </c>
      <c r="M155" t="s">
        <v>109</v>
      </c>
      <c r="N155">
        <v>5</v>
      </c>
      <c r="O155">
        <v>81.14</v>
      </c>
      <c r="P155">
        <v>0</v>
      </c>
      <c r="Q155">
        <v>0</v>
      </c>
      <c r="R155">
        <v>8.1140000000000008</v>
      </c>
      <c r="S155">
        <v>1.623</v>
      </c>
      <c r="T155" t="s">
        <v>111</v>
      </c>
      <c r="U155">
        <v>442.358</v>
      </c>
      <c r="V155">
        <v>442.358</v>
      </c>
      <c r="W155">
        <v>452.09500000000003</v>
      </c>
      <c r="X155">
        <v>-132.16</v>
      </c>
      <c r="Y155">
        <v>112</v>
      </c>
      <c r="Z155">
        <v>0</v>
      </c>
      <c r="AA155">
        <v>20.16</v>
      </c>
      <c r="AB155">
        <v>1</v>
      </c>
      <c r="AC155" t="s">
        <v>110</v>
      </c>
      <c r="AD155">
        <v>1875</v>
      </c>
      <c r="AE155">
        <v>-1384.0650000000001</v>
      </c>
      <c r="AF155">
        <v>-1384.0650000000001</v>
      </c>
      <c r="AG155">
        <v>0</v>
      </c>
      <c r="AH155">
        <v>452.09500000000003</v>
      </c>
      <c r="AI155">
        <v>-132.16</v>
      </c>
      <c r="AJ155">
        <v>-1704</v>
      </c>
      <c r="AM155">
        <v>0</v>
      </c>
      <c r="AN155">
        <v>0</v>
      </c>
      <c r="AO155">
        <v>1622.86</v>
      </c>
      <c r="AP155">
        <v>5</v>
      </c>
      <c r="AQ155">
        <v>0</v>
      </c>
      <c r="AR155">
        <v>0</v>
      </c>
      <c r="AS155">
        <v>0.5</v>
      </c>
      <c r="AT155">
        <v>0</v>
      </c>
      <c r="AU155">
        <v>0</v>
      </c>
      <c r="AV155">
        <v>0.1</v>
      </c>
      <c r="AW155" t="s">
        <v>112</v>
      </c>
      <c r="AX155" t="s">
        <v>113</v>
      </c>
      <c r="AY155" t="s">
        <v>111</v>
      </c>
      <c r="AZ155">
        <v>442.358</v>
      </c>
      <c r="BA155">
        <v>442.358</v>
      </c>
      <c r="BB155">
        <v>1875</v>
      </c>
      <c r="BC155">
        <v>1.62286</v>
      </c>
      <c r="BD155">
        <v>0</v>
      </c>
      <c r="BE155">
        <v>0</v>
      </c>
      <c r="BH155" t="s">
        <v>463</v>
      </c>
      <c r="BI155">
        <v>100087000000</v>
      </c>
      <c r="BJ155">
        <v>8.1140000000000008</v>
      </c>
      <c r="BK155">
        <v>0</v>
      </c>
      <c r="BL155">
        <v>1.623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-1384.0650000000001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f t="shared" si="10"/>
        <v>1704</v>
      </c>
      <c r="CT155">
        <f t="shared" si="11"/>
        <v>442.358</v>
      </c>
      <c r="CU155">
        <f t="shared" si="12"/>
        <v>9.7370000000000001</v>
      </c>
      <c r="CV155">
        <f>VLOOKUP(PG_Reverse_Settled__1[[#This Row],[order_release_id]],PG_FORWARD_SETTLED__1[[order_id]:[Logistics]],110,0)</f>
        <v>53.1</v>
      </c>
      <c r="CW155">
        <f t="shared" si="13"/>
        <v>89.254000000000005</v>
      </c>
      <c r="CX155">
        <v>1198.8050000000001</v>
      </c>
      <c r="CY155">
        <f t="shared" si="14"/>
        <v>132.16</v>
      </c>
    </row>
    <row r="156" spans="1:103" x14ac:dyDescent="0.3">
      <c r="A156">
        <v>8711372822</v>
      </c>
      <c r="B156">
        <v>10711310112</v>
      </c>
      <c r="C156" t="s">
        <v>1461</v>
      </c>
      <c r="D156" s="1">
        <v>45935.307638888888</v>
      </c>
      <c r="E156" s="1">
        <v>45926.779861111114</v>
      </c>
      <c r="F156" s="2"/>
      <c r="G156" t="s">
        <v>952</v>
      </c>
      <c r="H156">
        <v>3143</v>
      </c>
      <c r="I156">
        <v>3143</v>
      </c>
      <c r="J156">
        <v>0</v>
      </c>
      <c r="K156">
        <v>3850</v>
      </c>
      <c r="L156">
        <v>501</v>
      </c>
      <c r="M156" t="s">
        <v>109</v>
      </c>
      <c r="N156">
        <v>18</v>
      </c>
      <c r="O156">
        <v>479.44</v>
      </c>
      <c r="P156">
        <v>0</v>
      </c>
      <c r="Q156">
        <v>0</v>
      </c>
      <c r="R156">
        <v>13.318</v>
      </c>
      <c r="S156">
        <v>2.6640000000000001</v>
      </c>
      <c r="T156" t="s">
        <v>111</v>
      </c>
      <c r="U156">
        <v>667.57299999999998</v>
      </c>
      <c r="V156">
        <v>667.57299999999998</v>
      </c>
      <c r="W156">
        <v>683.55499999999995</v>
      </c>
      <c r="X156">
        <v>-197.06</v>
      </c>
      <c r="Y156">
        <v>167</v>
      </c>
      <c r="Z156">
        <v>0</v>
      </c>
      <c r="AA156">
        <v>30.06</v>
      </c>
      <c r="AB156">
        <v>1</v>
      </c>
      <c r="AC156" t="s">
        <v>116</v>
      </c>
      <c r="AD156">
        <v>3349</v>
      </c>
      <c r="AE156">
        <v>-2656.5050000000001</v>
      </c>
      <c r="AF156">
        <v>-2656.5050000000001</v>
      </c>
      <c r="AG156">
        <v>0</v>
      </c>
      <c r="AJ156">
        <v>0</v>
      </c>
      <c r="AK156">
        <v>683.55499999999995</v>
      </c>
      <c r="AL156">
        <v>-197.06</v>
      </c>
      <c r="AM156">
        <v>-3143</v>
      </c>
      <c r="AN156">
        <v>0</v>
      </c>
      <c r="AO156">
        <v>2663.56</v>
      </c>
      <c r="AP156">
        <v>18</v>
      </c>
      <c r="AQ156">
        <v>0</v>
      </c>
      <c r="AR156">
        <v>0</v>
      </c>
      <c r="AS156">
        <v>0.5</v>
      </c>
      <c r="AT156">
        <v>0</v>
      </c>
      <c r="AU156">
        <v>0</v>
      </c>
      <c r="AV156">
        <v>0.1</v>
      </c>
      <c r="AW156" t="s">
        <v>112</v>
      </c>
      <c r="AX156" t="s">
        <v>128</v>
      </c>
      <c r="AY156" t="s">
        <v>111</v>
      </c>
      <c r="AZ156">
        <v>0</v>
      </c>
      <c r="BA156">
        <v>0</v>
      </c>
      <c r="BD156">
        <v>667.57299999999998</v>
      </c>
      <c r="BE156">
        <v>667.57299999999998</v>
      </c>
      <c r="BF156">
        <v>501</v>
      </c>
      <c r="BG156">
        <v>2.6635599999999999</v>
      </c>
      <c r="BH156" t="s">
        <v>953</v>
      </c>
      <c r="BI156">
        <v>100086000000</v>
      </c>
      <c r="BJ156">
        <v>0</v>
      </c>
      <c r="BK156">
        <v>13.318</v>
      </c>
      <c r="BL156">
        <v>0</v>
      </c>
      <c r="BM156">
        <v>2.6640000000000001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-2656.5050000000001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f t="shared" si="10"/>
        <v>3143</v>
      </c>
      <c r="CT156">
        <f t="shared" si="11"/>
        <v>667.57299999999998</v>
      </c>
      <c r="CU156">
        <f t="shared" si="12"/>
        <v>15.981999999999999</v>
      </c>
      <c r="CV156">
        <f>VLOOKUP(PG_Reverse_Settled__1[[#This Row],[order_release_id]],PG_FORWARD_SETTLED__1[[order_id]:[Logistics]],110,0)</f>
        <v>71.98</v>
      </c>
      <c r="CW156">
        <f t="shared" si="13"/>
        <v>492.75799999999998</v>
      </c>
      <c r="CX156">
        <v>2387.4650000000001</v>
      </c>
      <c r="CY156">
        <f t="shared" si="14"/>
        <v>197.06</v>
      </c>
    </row>
    <row r="157" spans="1:103" x14ac:dyDescent="0.3">
      <c r="A157">
        <v>8687890011</v>
      </c>
      <c r="B157">
        <v>10687817704</v>
      </c>
      <c r="C157" t="s">
        <v>1461</v>
      </c>
      <c r="D157" s="1">
        <v>45926.600694444445</v>
      </c>
      <c r="E157" s="1">
        <v>45922.443055555559</v>
      </c>
      <c r="F157" s="2">
        <v>44563</v>
      </c>
      <c r="G157" t="s">
        <v>655</v>
      </c>
      <c r="H157">
        <v>4219</v>
      </c>
      <c r="I157">
        <v>0</v>
      </c>
      <c r="J157">
        <v>4219</v>
      </c>
      <c r="K157">
        <v>5000</v>
      </c>
      <c r="L157">
        <v>575</v>
      </c>
      <c r="M157" t="s">
        <v>120</v>
      </c>
      <c r="N157">
        <v>18</v>
      </c>
      <c r="O157">
        <v>0</v>
      </c>
      <c r="P157">
        <v>321.79000000000002</v>
      </c>
      <c r="Q157">
        <v>321.79000000000002</v>
      </c>
      <c r="R157">
        <v>17.876999999999999</v>
      </c>
      <c r="S157">
        <v>3.5750000000000002</v>
      </c>
      <c r="T157" t="s">
        <v>111</v>
      </c>
      <c r="U157">
        <v>1045.4680000000001</v>
      </c>
      <c r="V157">
        <v>1045.4680000000001</v>
      </c>
      <c r="W157">
        <v>1066.92</v>
      </c>
      <c r="X157">
        <v>-107.38</v>
      </c>
      <c r="Y157">
        <v>91</v>
      </c>
      <c r="Z157">
        <v>0</v>
      </c>
      <c r="AA157">
        <v>16.38</v>
      </c>
      <c r="AB157">
        <v>1</v>
      </c>
      <c r="AC157" t="s">
        <v>131</v>
      </c>
      <c r="AD157">
        <v>4425</v>
      </c>
      <c r="AE157">
        <v>-3259.46</v>
      </c>
      <c r="AF157">
        <v>-3259.46</v>
      </c>
      <c r="AG157">
        <v>0</v>
      </c>
      <c r="AH157">
        <v>1066.92</v>
      </c>
      <c r="AI157">
        <v>-107.38</v>
      </c>
      <c r="AJ157">
        <v>-4219</v>
      </c>
      <c r="AM157">
        <v>0</v>
      </c>
      <c r="AN157">
        <v>0</v>
      </c>
      <c r="AO157">
        <v>3575.42</v>
      </c>
      <c r="AP157">
        <v>0</v>
      </c>
      <c r="AQ157">
        <v>9</v>
      </c>
      <c r="AR157">
        <v>9</v>
      </c>
      <c r="AS157">
        <v>0</v>
      </c>
      <c r="AT157">
        <v>0.25</v>
      </c>
      <c r="AU157">
        <v>0.25</v>
      </c>
      <c r="AV157">
        <v>0.1</v>
      </c>
      <c r="AW157" t="s">
        <v>112</v>
      </c>
      <c r="AX157" t="s">
        <v>124</v>
      </c>
      <c r="AY157" t="s">
        <v>111</v>
      </c>
      <c r="AZ157">
        <v>1045.4680000000001</v>
      </c>
      <c r="BA157">
        <v>1045.4680000000001</v>
      </c>
      <c r="BB157">
        <v>575</v>
      </c>
      <c r="BC157">
        <v>3.5754199999999998</v>
      </c>
      <c r="BD157">
        <v>0</v>
      </c>
      <c r="BE157">
        <v>0</v>
      </c>
      <c r="BH157" t="s">
        <v>841</v>
      </c>
      <c r="BI157">
        <v>100082000000</v>
      </c>
      <c r="BJ157">
        <v>17.876999999999999</v>
      </c>
      <c r="BK157">
        <v>0</v>
      </c>
      <c r="BL157">
        <v>3.5750000000000002</v>
      </c>
      <c r="BM157">
        <v>0</v>
      </c>
      <c r="BN157">
        <v>0</v>
      </c>
      <c r="BO157">
        <v>0</v>
      </c>
      <c r="BP157">
        <v>-3259.46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f t="shared" si="10"/>
        <v>4219</v>
      </c>
      <c r="CT157">
        <f t="shared" si="11"/>
        <v>1045.4680000000001</v>
      </c>
      <c r="CU157">
        <f t="shared" si="12"/>
        <v>21.451999999999998</v>
      </c>
      <c r="CV157">
        <f>VLOOKUP(PG_Reverse_Settled__1[[#This Row],[order_release_id]],PG_FORWARD_SETTLED__1[[order_id]:[Logistics]],110,0)</f>
        <v>71.98</v>
      </c>
      <c r="CW157">
        <f t="shared" si="13"/>
        <v>661.45699999999999</v>
      </c>
      <c r="CX157">
        <v>3080.1</v>
      </c>
      <c r="CY157">
        <f t="shared" si="14"/>
        <v>107.38</v>
      </c>
    </row>
    <row r="158" spans="1:103" x14ac:dyDescent="0.3">
      <c r="A158">
        <v>8670260084</v>
      </c>
      <c r="B158">
        <v>10670184241</v>
      </c>
      <c r="C158" t="s">
        <v>1461</v>
      </c>
      <c r="D158" s="1">
        <v>45922.566666666666</v>
      </c>
      <c r="E158" s="1">
        <v>45915.47152777778</v>
      </c>
      <c r="F158" s="2"/>
      <c r="G158" t="s">
        <v>229</v>
      </c>
      <c r="H158">
        <v>3544</v>
      </c>
      <c r="I158">
        <v>0</v>
      </c>
      <c r="J158">
        <v>3544</v>
      </c>
      <c r="K158">
        <v>5000</v>
      </c>
      <c r="L158">
        <v>1250</v>
      </c>
      <c r="M158" t="s">
        <v>109</v>
      </c>
      <c r="N158">
        <v>12</v>
      </c>
      <c r="O158">
        <v>379.71</v>
      </c>
      <c r="P158">
        <v>0</v>
      </c>
      <c r="Q158">
        <v>0</v>
      </c>
      <c r="R158">
        <v>15.821</v>
      </c>
      <c r="S158">
        <v>3.1640000000000001</v>
      </c>
      <c r="T158" t="s">
        <v>111</v>
      </c>
      <c r="U158">
        <v>920.02200000000005</v>
      </c>
      <c r="V158">
        <v>920.02200000000005</v>
      </c>
      <c r="W158">
        <v>939.00699999999995</v>
      </c>
      <c r="X158">
        <v>-197.06</v>
      </c>
      <c r="Y158">
        <v>167</v>
      </c>
      <c r="Z158">
        <v>0</v>
      </c>
      <c r="AA158">
        <v>30.06</v>
      </c>
      <c r="AB158">
        <v>1</v>
      </c>
      <c r="AC158" t="s">
        <v>116</v>
      </c>
      <c r="AD158">
        <v>3750</v>
      </c>
      <c r="AE158">
        <v>-2802.0529999999999</v>
      </c>
      <c r="AF158">
        <v>-2802.0529999999999</v>
      </c>
      <c r="AG158">
        <v>0</v>
      </c>
      <c r="AH158">
        <v>939.00699999999995</v>
      </c>
      <c r="AI158">
        <v>-197.06</v>
      </c>
      <c r="AJ158">
        <v>-3544</v>
      </c>
      <c r="AM158">
        <v>0</v>
      </c>
      <c r="AN158">
        <v>0</v>
      </c>
      <c r="AO158">
        <v>3164.29</v>
      </c>
      <c r="AP158">
        <v>12</v>
      </c>
      <c r="AQ158">
        <v>0</v>
      </c>
      <c r="AR158">
        <v>0</v>
      </c>
      <c r="AS158">
        <v>0.5</v>
      </c>
      <c r="AT158">
        <v>0</v>
      </c>
      <c r="AU158">
        <v>0</v>
      </c>
      <c r="AV158">
        <v>0.1</v>
      </c>
      <c r="AW158" t="s">
        <v>112</v>
      </c>
      <c r="AX158" t="s">
        <v>160</v>
      </c>
      <c r="AY158" t="s">
        <v>111</v>
      </c>
      <c r="AZ158">
        <v>920.02200000000005</v>
      </c>
      <c r="BA158">
        <v>920.02200000000005</v>
      </c>
      <c r="BB158">
        <v>1250</v>
      </c>
      <c r="BC158">
        <v>3.1642899999999998</v>
      </c>
      <c r="BD158">
        <v>0</v>
      </c>
      <c r="BE158">
        <v>0</v>
      </c>
      <c r="BH158" t="s">
        <v>230</v>
      </c>
      <c r="BI158">
        <v>100081000000</v>
      </c>
      <c r="BJ158">
        <v>15.821</v>
      </c>
      <c r="BK158">
        <v>0</v>
      </c>
      <c r="BL158">
        <v>3.1640000000000001</v>
      </c>
      <c r="BM158">
        <v>0</v>
      </c>
      <c r="BN158">
        <v>-2802.0529999999999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f t="shared" si="10"/>
        <v>3544</v>
      </c>
      <c r="CT158">
        <f t="shared" si="11"/>
        <v>920.02200000000005</v>
      </c>
      <c r="CU158">
        <f t="shared" si="12"/>
        <v>18.984999999999999</v>
      </c>
      <c r="CV158">
        <f>VLOOKUP(PG_Reverse_Settled__1[[#This Row],[order_release_id]],PG_FORWARD_SETTLED__1[[order_id]:[Logistics]],110,0)</f>
        <v>71.98</v>
      </c>
      <c r="CW158">
        <f t="shared" si="13"/>
        <v>395.53100000000001</v>
      </c>
      <c r="CX158">
        <v>2533.0129999999999</v>
      </c>
      <c r="CY158">
        <f t="shared" si="14"/>
        <v>197.06</v>
      </c>
    </row>
    <row r="159" spans="1:103" x14ac:dyDescent="0.3">
      <c r="A159">
        <v>8677429790</v>
      </c>
      <c r="B159">
        <v>10677354866</v>
      </c>
      <c r="C159" t="s">
        <v>1461</v>
      </c>
      <c r="D159" s="1">
        <v>45922.396527777775</v>
      </c>
      <c r="E159" s="1">
        <v>45917.434027777781</v>
      </c>
      <c r="F159" s="2">
        <v>44554</v>
      </c>
      <c r="G159" t="s">
        <v>612</v>
      </c>
      <c r="H159">
        <v>2594</v>
      </c>
      <c r="I159">
        <v>2572.4050000000002</v>
      </c>
      <c r="J159">
        <v>21.594999999999999</v>
      </c>
      <c r="K159">
        <v>3500</v>
      </c>
      <c r="L159">
        <v>700</v>
      </c>
      <c r="M159" t="s">
        <v>109</v>
      </c>
      <c r="N159">
        <v>12</v>
      </c>
      <c r="O159">
        <v>277.93</v>
      </c>
      <c r="P159">
        <v>0</v>
      </c>
      <c r="Q159">
        <v>0</v>
      </c>
      <c r="R159">
        <v>11.58</v>
      </c>
      <c r="S159">
        <v>2.3159999999999998</v>
      </c>
      <c r="T159" t="s">
        <v>111</v>
      </c>
      <c r="U159">
        <v>550.96600000000001</v>
      </c>
      <c r="V159">
        <v>550.96600000000001</v>
      </c>
      <c r="W159">
        <v>564.86199999999997</v>
      </c>
      <c r="X159">
        <v>-197.06</v>
      </c>
      <c r="Y159">
        <v>167</v>
      </c>
      <c r="Z159">
        <v>0</v>
      </c>
      <c r="AA159">
        <v>30.06</v>
      </c>
      <c r="AB159">
        <v>1</v>
      </c>
      <c r="AC159" t="s">
        <v>116</v>
      </c>
      <c r="AD159">
        <v>2800</v>
      </c>
      <c r="AE159">
        <v>-2226.1979999999999</v>
      </c>
      <c r="AF159">
        <v>-2226.1979999999999</v>
      </c>
      <c r="AG159">
        <v>0</v>
      </c>
      <c r="AH159">
        <v>4.702</v>
      </c>
      <c r="AI159">
        <v>-1.6402000000000001</v>
      </c>
      <c r="AJ159">
        <v>-21.594999999999999</v>
      </c>
      <c r="AK159">
        <v>560.16</v>
      </c>
      <c r="AL159">
        <v>-195.41980000000001</v>
      </c>
      <c r="AM159">
        <v>-2572.4050000000002</v>
      </c>
      <c r="AN159">
        <v>0</v>
      </c>
      <c r="AO159">
        <v>2316.0700000000002</v>
      </c>
      <c r="AP159">
        <v>12</v>
      </c>
      <c r="AQ159">
        <v>0</v>
      </c>
      <c r="AR159">
        <v>0</v>
      </c>
      <c r="AS159">
        <v>0.5</v>
      </c>
      <c r="AT159">
        <v>0</v>
      </c>
      <c r="AU159">
        <v>0</v>
      </c>
      <c r="AV159">
        <v>0.1</v>
      </c>
      <c r="AW159" t="s">
        <v>112</v>
      </c>
      <c r="AX159" t="s">
        <v>128</v>
      </c>
      <c r="AY159" t="s">
        <v>111</v>
      </c>
      <c r="AZ159">
        <v>4.5869999999999997</v>
      </c>
      <c r="BA159">
        <v>4.5869999999999997</v>
      </c>
      <c r="BB159">
        <v>700</v>
      </c>
      <c r="BC159">
        <v>2.3160699999999999</v>
      </c>
      <c r="BD159">
        <v>546.37900000000002</v>
      </c>
      <c r="BE159">
        <v>546.37900000000002</v>
      </c>
      <c r="BF159">
        <v>700</v>
      </c>
      <c r="BG159">
        <v>2.3160699999999999</v>
      </c>
      <c r="BH159" t="s">
        <v>613</v>
      </c>
      <c r="BI159">
        <v>100081000000</v>
      </c>
      <c r="BJ159">
        <v>9.6000000000000002E-2</v>
      </c>
      <c r="BK159">
        <v>11.484</v>
      </c>
      <c r="BL159">
        <v>1.9E-2</v>
      </c>
      <c r="BM159">
        <v>2.2970000000000002</v>
      </c>
      <c r="BN159">
        <v>0</v>
      </c>
      <c r="BO159">
        <v>-2226.1979999999999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f t="shared" si="10"/>
        <v>2594</v>
      </c>
      <c r="CT159">
        <f t="shared" si="11"/>
        <v>550.96600000000001</v>
      </c>
      <c r="CU159">
        <f t="shared" si="12"/>
        <v>13.896000000000001</v>
      </c>
      <c r="CV159">
        <f>VLOOKUP(PG_Reverse_Settled__1[[#This Row],[order_release_id]],PG_FORWARD_SETTLED__1[[order_id]:[Logistics]],110,0)</f>
        <v>71.98</v>
      </c>
      <c r="CW159">
        <f t="shared" si="13"/>
        <v>289.51</v>
      </c>
      <c r="CX159">
        <v>1957.1580000000001</v>
      </c>
      <c r="CY159">
        <f t="shared" si="14"/>
        <v>197.06</v>
      </c>
    </row>
    <row r="160" spans="1:103" x14ac:dyDescent="0.3">
      <c r="A160">
        <v>8679706893</v>
      </c>
      <c r="B160">
        <v>10679632227</v>
      </c>
      <c r="C160" t="s">
        <v>1461</v>
      </c>
      <c r="D160" s="1">
        <v>45923.477083333331</v>
      </c>
      <c r="E160" s="1">
        <v>45918.445138888892</v>
      </c>
      <c r="F160" s="2"/>
      <c r="G160" t="s">
        <v>491</v>
      </c>
      <c r="H160">
        <v>3394</v>
      </c>
      <c r="I160">
        <v>0</v>
      </c>
      <c r="J160">
        <v>3394</v>
      </c>
      <c r="K160">
        <v>4500</v>
      </c>
      <c r="L160">
        <v>900</v>
      </c>
      <c r="M160" t="s">
        <v>109</v>
      </c>
      <c r="N160">
        <v>12</v>
      </c>
      <c r="O160">
        <v>363.64</v>
      </c>
      <c r="P160">
        <v>0</v>
      </c>
      <c r="Q160">
        <v>0</v>
      </c>
      <c r="R160">
        <v>15.151999999999999</v>
      </c>
      <c r="S160">
        <v>3.03</v>
      </c>
      <c r="T160" t="s">
        <v>111</v>
      </c>
      <c r="U160">
        <v>841.03300000000002</v>
      </c>
      <c r="V160">
        <v>841.03300000000002</v>
      </c>
      <c r="W160">
        <v>859.21500000000003</v>
      </c>
      <c r="X160">
        <v>-132.16</v>
      </c>
      <c r="Y160">
        <v>112</v>
      </c>
      <c r="Z160">
        <v>0</v>
      </c>
      <c r="AA160">
        <v>20.16</v>
      </c>
      <c r="AB160">
        <v>1</v>
      </c>
      <c r="AC160" t="s">
        <v>110</v>
      </c>
      <c r="AD160">
        <v>3600</v>
      </c>
      <c r="AE160">
        <v>-2666.9450000000002</v>
      </c>
      <c r="AF160">
        <v>-2666.9450000000002</v>
      </c>
      <c r="AG160">
        <v>0</v>
      </c>
      <c r="AH160">
        <v>859.21500000000003</v>
      </c>
      <c r="AI160">
        <v>-132.16</v>
      </c>
      <c r="AJ160">
        <v>-3394</v>
      </c>
      <c r="AM160">
        <v>0</v>
      </c>
      <c r="AN160">
        <v>0</v>
      </c>
      <c r="AO160">
        <v>3030.36</v>
      </c>
      <c r="AP160">
        <v>12</v>
      </c>
      <c r="AQ160">
        <v>0</v>
      </c>
      <c r="AR160">
        <v>0</v>
      </c>
      <c r="AS160">
        <v>0.5</v>
      </c>
      <c r="AT160">
        <v>0</v>
      </c>
      <c r="AU160">
        <v>0</v>
      </c>
      <c r="AV160">
        <v>0.1</v>
      </c>
      <c r="AW160" t="s">
        <v>112</v>
      </c>
      <c r="AX160" t="s">
        <v>113</v>
      </c>
      <c r="AY160" t="s">
        <v>111</v>
      </c>
      <c r="AZ160">
        <v>841.03300000000002</v>
      </c>
      <c r="BA160">
        <v>841.03300000000002</v>
      </c>
      <c r="BB160">
        <v>900</v>
      </c>
      <c r="BC160">
        <v>3.0303599999999999</v>
      </c>
      <c r="BD160">
        <v>0</v>
      </c>
      <c r="BE160">
        <v>0</v>
      </c>
      <c r="BH160" t="s">
        <v>954</v>
      </c>
      <c r="BI160">
        <v>100081000000</v>
      </c>
      <c r="BJ160">
        <v>15.151999999999999</v>
      </c>
      <c r="BK160">
        <v>0</v>
      </c>
      <c r="BL160">
        <v>3.03</v>
      </c>
      <c r="BM160">
        <v>0</v>
      </c>
      <c r="BN160">
        <v>0</v>
      </c>
      <c r="BO160">
        <v>-2666.9450000000002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f t="shared" si="10"/>
        <v>3394</v>
      </c>
      <c r="CT160">
        <f t="shared" si="11"/>
        <v>841.03300000000002</v>
      </c>
      <c r="CU160">
        <f t="shared" si="12"/>
        <v>18.181999999999999</v>
      </c>
      <c r="CV160">
        <f>VLOOKUP(PG_Reverse_Settled__1[[#This Row],[order_release_id]],PG_FORWARD_SETTLED__1[[order_id]:[Logistics]],110,0)</f>
        <v>71.98</v>
      </c>
      <c r="CW160">
        <f t="shared" si="13"/>
        <v>378.79199999999997</v>
      </c>
      <c r="CX160">
        <v>2462.8050000000003</v>
      </c>
      <c r="CY160">
        <f t="shared" si="14"/>
        <v>132.16</v>
      </c>
    </row>
    <row r="161" spans="1:103" x14ac:dyDescent="0.3">
      <c r="A161">
        <v>8679406849</v>
      </c>
      <c r="B161">
        <v>10679332098</v>
      </c>
      <c r="C161" t="s">
        <v>1461</v>
      </c>
      <c r="D161" s="1">
        <v>45932.563888888886</v>
      </c>
      <c r="E161" s="1">
        <v>45918.445138888892</v>
      </c>
      <c r="F161" s="2">
        <v>44558</v>
      </c>
      <c r="G161" t="s">
        <v>908</v>
      </c>
      <c r="H161">
        <v>2594</v>
      </c>
      <c r="I161">
        <v>2594</v>
      </c>
      <c r="J161">
        <v>0</v>
      </c>
      <c r="K161">
        <v>3500</v>
      </c>
      <c r="L161">
        <v>700</v>
      </c>
      <c r="M161" t="s">
        <v>109</v>
      </c>
      <c r="N161">
        <v>12</v>
      </c>
      <c r="O161">
        <v>277.93</v>
      </c>
      <c r="P161">
        <v>0</v>
      </c>
      <c r="Q161">
        <v>0</v>
      </c>
      <c r="R161">
        <v>11.58</v>
      </c>
      <c r="S161">
        <v>2.3159999999999998</v>
      </c>
      <c r="T161" t="s">
        <v>111</v>
      </c>
      <c r="U161">
        <v>550.96600000000001</v>
      </c>
      <c r="V161">
        <v>550.96600000000001</v>
      </c>
      <c r="W161">
        <v>564.86199999999997</v>
      </c>
      <c r="X161">
        <v>-197.06</v>
      </c>
      <c r="Y161">
        <v>167</v>
      </c>
      <c r="Z161">
        <v>0</v>
      </c>
      <c r="AA161">
        <v>30.06</v>
      </c>
      <c r="AB161">
        <v>1</v>
      </c>
      <c r="AC161" t="s">
        <v>116</v>
      </c>
      <c r="AD161">
        <v>2800</v>
      </c>
      <c r="AE161">
        <v>-2226.1979999999999</v>
      </c>
      <c r="AF161">
        <v>-2226.1979999999999</v>
      </c>
      <c r="AG161">
        <v>0</v>
      </c>
      <c r="AJ161">
        <v>0</v>
      </c>
      <c r="AK161">
        <v>564.86199999999997</v>
      </c>
      <c r="AL161">
        <v>-197.06</v>
      </c>
      <c r="AM161">
        <v>-2594</v>
      </c>
      <c r="AN161">
        <v>0</v>
      </c>
      <c r="AO161">
        <v>2316.0700000000002</v>
      </c>
      <c r="AP161">
        <v>12</v>
      </c>
      <c r="AQ161">
        <v>0</v>
      </c>
      <c r="AR161">
        <v>0</v>
      </c>
      <c r="AS161">
        <v>0.5</v>
      </c>
      <c r="AT161">
        <v>0</v>
      </c>
      <c r="AU161">
        <v>0</v>
      </c>
      <c r="AV161">
        <v>0.1</v>
      </c>
      <c r="AW161" t="s">
        <v>112</v>
      </c>
      <c r="AX161" t="s">
        <v>128</v>
      </c>
      <c r="AY161" t="s">
        <v>111</v>
      </c>
      <c r="AZ161">
        <v>0</v>
      </c>
      <c r="BA161">
        <v>0</v>
      </c>
      <c r="BD161">
        <v>550.96600000000001</v>
      </c>
      <c r="BE161">
        <v>550.96600000000001</v>
      </c>
      <c r="BF161">
        <v>700</v>
      </c>
      <c r="BG161">
        <v>2.3160699999999999</v>
      </c>
      <c r="BH161" t="s">
        <v>909</v>
      </c>
      <c r="BI161">
        <v>100084000000</v>
      </c>
      <c r="BJ161">
        <v>0</v>
      </c>
      <c r="BK161">
        <v>11.58</v>
      </c>
      <c r="BL161">
        <v>0</v>
      </c>
      <c r="BM161">
        <v>2.3159999999999998</v>
      </c>
      <c r="BN161">
        <v>0</v>
      </c>
      <c r="BO161">
        <v>0</v>
      </c>
      <c r="BP161">
        <v>0</v>
      </c>
      <c r="BQ161">
        <v>0</v>
      </c>
      <c r="BR161">
        <v>-2226.1979999999999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f t="shared" si="10"/>
        <v>2594</v>
      </c>
      <c r="CT161">
        <f t="shared" si="11"/>
        <v>550.96600000000001</v>
      </c>
      <c r="CU161">
        <f t="shared" si="12"/>
        <v>13.896000000000001</v>
      </c>
      <c r="CV161">
        <f>VLOOKUP(PG_Reverse_Settled__1[[#This Row],[order_release_id]],PG_FORWARD_SETTLED__1[[order_id]:[Logistics]],110,0)</f>
        <v>71.98</v>
      </c>
      <c r="CW161">
        <f t="shared" si="13"/>
        <v>289.51</v>
      </c>
      <c r="CX161">
        <v>1957.1580000000001</v>
      </c>
      <c r="CY161">
        <f t="shared" si="14"/>
        <v>197.06</v>
      </c>
    </row>
    <row r="162" spans="1:103" x14ac:dyDescent="0.3">
      <c r="A162">
        <v>8658143949</v>
      </c>
      <c r="B162">
        <v>10658068066</v>
      </c>
      <c r="C162" t="s">
        <v>1461</v>
      </c>
      <c r="D162" s="1">
        <v>45924.318749999999</v>
      </c>
      <c r="E162" s="1">
        <v>45910.459722222222</v>
      </c>
      <c r="F162" s="2">
        <v>44547</v>
      </c>
      <c r="G162" t="s">
        <v>1003</v>
      </c>
      <c r="H162">
        <v>2994</v>
      </c>
      <c r="I162">
        <v>0</v>
      </c>
      <c r="J162">
        <v>2994</v>
      </c>
      <c r="K162">
        <v>4000</v>
      </c>
      <c r="L162">
        <v>800</v>
      </c>
      <c r="M162" t="s">
        <v>109</v>
      </c>
      <c r="N162">
        <v>12</v>
      </c>
      <c r="O162">
        <v>320.79000000000002</v>
      </c>
      <c r="P162">
        <v>0</v>
      </c>
      <c r="Q162">
        <v>0</v>
      </c>
      <c r="R162">
        <v>13.366</v>
      </c>
      <c r="S162">
        <v>2.673</v>
      </c>
      <c r="T162" t="s">
        <v>111</v>
      </c>
      <c r="U162">
        <v>635.92600000000004</v>
      </c>
      <c r="V162">
        <v>635.92600000000004</v>
      </c>
      <c r="W162">
        <v>651.96500000000003</v>
      </c>
      <c r="X162">
        <v>-197.06</v>
      </c>
      <c r="Y162">
        <v>167</v>
      </c>
      <c r="Z162">
        <v>0</v>
      </c>
      <c r="AA162">
        <v>30.06</v>
      </c>
      <c r="AB162">
        <v>1</v>
      </c>
      <c r="AC162" t="s">
        <v>116</v>
      </c>
      <c r="AD162">
        <v>3200</v>
      </c>
      <c r="AE162">
        <v>-2539.0949999999998</v>
      </c>
      <c r="AF162">
        <v>-2539.0949999999998</v>
      </c>
      <c r="AG162">
        <v>0</v>
      </c>
      <c r="AH162">
        <v>651.96500000000003</v>
      </c>
      <c r="AI162">
        <v>-197.06</v>
      </c>
      <c r="AJ162">
        <v>-2994</v>
      </c>
      <c r="AM162">
        <v>0</v>
      </c>
      <c r="AN162">
        <v>0</v>
      </c>
      <c r="AO162">
        <v>2673.21</v>
      </c>
      <c r="AP162">
        <v>12</v>
      </c>
      <c r="AQ162">
        <v>0</v>
      </c>
      <c r="AR162">
        <v>0</v>
      </c>
      <c r="AS162">
        <v>0.5</v>
      </c>
      <c r="AT162">
        <v>0</v>
      </c>
      <c r="AU162">
        <v>0</v>
      </c>
      <c r="AV162">
        <v>0.1</v>
      </c>
      <c r="AW162" t="s">
        <v>112</v>
      </c>
      <c r="AX162" t="s">
        <v>128</v>
      </c>
      <c r="AY162" t="s">
        <v>111</v>
      </c>
      <c r="AZ162">
        <v>635.92600000000004</v>
      </c>
      <c r="BA162">
        <v>635.92600000000004</v>
      </c>
      <c r="BB162">
        <v>800</v>
      </c>
      <c r="BC162">
        <v>2.6732100000000001</v>
      </c>
      <c r="BD162">
        <v>0</v>
      </c>
      <c r="BE162">
        <v>0</v>
      </c>
      <c r="BH162" t="s">
        <v>1004</v>
      </c>
      <c r="BI162">
        <v>100081000000</v>
      </c>
      <c r="BJ162">
        <v>13.366</v>
      </c>
      <c r="BK162">
        <v>0</v>
      </c>
      <c r="BL162">
        <v>2.673</v>
      </c>
      <c r="BM162">
        <v>0</v>
      </c>
      <c r="BN162">
        <v>-2539.0949999999998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f t="shared" si="10"/>
        <v>2994</v>
      </c>
      <c r="CT162">
        <f t="shared" si="11"/>
        <v>635.92600000000004</v>
      </c>
      <c r="CU162">
        <f t="shared" si="12"/>
        <v>16.039000000000001</v>
      </c>
      <c r="CV162">
        <f>VLOOKUP(PG_Reverse_Settled__1[[#This Row],[order_release_id]],PG_FORWARD_SETTLED__1[[order_id]:[Logistics]],110,0)</f>
        <v>71.98</v>
      </c>
      <c r="CW162">
        <f t="shared" si="13"/>
        <v>334.15600000000001</v>
      </c>
      <c r="CX162">
        <v>2270.0549999999998</v>
      </c>
      <c r="CY162">
        <f t="shared" si="14"/>
        <v>197.06</v>
      </c>
    </row>
    <row r="163" spans="1:103" x14ac:dyDescent="0.3">
      <c r="A163">
        <v>8695941283</v>
      </c>
      <c r="B163">
        <v>10695869954</v>
      </c>
      <c r="C163" t="s">
        <v>1461</v>
      </c>
      <c r="D163" s="1">
        <v>45926.386805555558</v>
      </c>
      <c r="E163" s="1">
        <v>45922.443055555559</v>
      </c>
      <c r="F163" s="2"/>
      <c r="G163" t="s">
        <v>587</v>
      </c>
      <c r="H163">
        <v>3564</v>
      </c>
      <c r="I163">
        <v>0</v>
      </c>
      <c r="J163">
        <v>3564</v>
      </c>
      <c r="K163">
        <v>4000</v>
      </c>
      <c r="L163">
        <v>230</v>
      </c>
      <c r="M163" t="s">
        <v>109</v>
      </c>
      <c r="N163">
        <v>18</v>
      </c>
      <c r="O163">
        <v>543.66</v>
      </c>
      <c r="P163">
        <v>0</v>
      </c>
      <c r="Q163">
        <v>0</v>
      </c>
      <c r="R163">
        <v>15.102</v>
      </c>
      <c r="S163">
        <v>3.02</v>
      </c>
      <c r="T163" t="s">
        <v>111</v>
      </c>
      <c r="U163">
        <v>883.15899999999999</v>
      </c>
      <c r="V163">
        <v>883.15899999999999</v>
      </c>
      <c r="W163">
        <v>901.28099999999995</v>
      </c>
      <c r="X163">
        <v>-132.16</v>
      </c>
      <c r="Y163">
        <v>112</v>
      </c>
      <c r="Z163">
        <v>0</v>
      </c>
      <c r="AA163">
        <v>20.16</v>
      </c>
      <c r="AB163">
        <v>1</v>
      </c>
      <c r="AC163" t="s">
        <v>110</v>
      </c>
      <c r="AD163">
        <v>3770</v>
      </c>
      <c r="AE163">
        <v>-2794.8789999999999</v>
      </c>
      <c r="AF163">
        <v>-2794.8789999999999</v>
      </c>
      <c r="AG163">
        <v>0</v>
      </c>
      <c r="AH163">
        <v>901.28099999999995</v>
      </c>
      <c r="AI163">
        <v>-132.16</v>
      </c>
      <c r="AJ163">
        <v>-3564</v>
      </c>
      <c r="AM163">
        <v>0</v>
      </c>
      <c r="AN163">
        <v>0</v>
      </c>
      <c r="AO163">
        <v>3020.34</v>
      </c>
      <c r="AP163">
        <v>18</v>
      </c>
      <c r="AQ163">
        <v>0</v>
      </c>
      <c r="AR163">
        <v>0</v>
      </c>
      <c r="AS163">
        <v>0.5</v>
      </c>
      <c r="AT163">
        <v>0</v>
      </c>
      <c r="AU163">
        <v>0</v>
      </c>
      <c r="AV163">
        <v>0.1</v>
      </c>
      <c r="AW163" t="s">
        <v>112</v>
      </c>
      <c r="AX163" t="s">
        <v>124</v>
      </c>
      <c r="AY163" t="s">
        <v>111</v>
      </c>
      <c r="AZ163">
        <v>883.15899999999999</v>
      </c>
      <c r="BA163">
        <v>883.15899999999999</v>
      </c>
      <c r="BB163">
        <v>230</v>
      </c>
      <c r="BC163">
        <v>3.02034</v>
      </c>
      <c r="BD163">
        <v>0</v>
      </c>
      <c r="BE163">
        <v>0</v>
      </c>
      <c r="BH163" t="s">
        <v>232</v>
      </c>
      <c r="BI163">
        <v>100082000000</v>
      </c>
      <c r="BJ163">
        <v>15.102</v>
      </c>
      <c r="BK163">
        <v>0</v>
      </c>
      <c r="BL163">
        <v>3.02</v>
      </c>
      <c r="BM163">
        <v>0</v>
      </c>
      <c r="BN163">
        <v>0</v>
      </c>
      <c r="BO163">
        <v>0</v>
      </c>
      <c r="BP163">
        <v>0</v>
      </c>
      <c r="BQ163">
        <v>-2794.8789999999999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f t="shared" si="10"/>
        <v>3564</v>
      </c>
      <c r="CT163">
        <f t="shared" si="11"/>
        <v>883.15899999999999</v>
      </c>
      <c r="CU163">
        <f t="shared" si="12"/>
        <v>18.122</v>
      </c>
      <c r="CV163">
        <f>VLOOKUP(PG_Reverse_Settled__1[[#This Row],[order_release_id]],PG_FORWARD_SETTLED__1[[order_id]:[Logistics]],110,0)</f>
        <v>71.98</v>
      </c>
      <c r="CW163">
        <f t="shared" si="13"/>
        <v>558.76199999999994</v>
      </c>
      <c r="CX163">
        <v>2590.739</v>
      </c>
      <c r="CY163">
        <f t="shared" si="14"/>
        <v>132.16</v>
      </c>
    </row>
    <row r="164" spans="1:103" x14ac:dyDescent="0.3">
      <c r="A164">
        <v>8691422928</v>
      </c>
      <c r="B164">
        <v>10691351165</v>
      </c>
      <c r="C164" t="s">
        <v>1461</v>
      </c>
      <c r="D164" s="1">
        <v>45931.490972222222</v>
      </c>
      <c r="E164" s="1">
        <v>45922.443055555559</v>
      </c>
      <c r="F164" s="2"/>
      <c r="G164" t="s">
        <v>182</v>
      </c>
      <c r="H164">
        <v>3564</v>
      </c>
      <c r="I164">
        <v>0</v>
      </c>
      <c r="J164">
        <v>3564</v>
      </c>
      <c r="K164">
        <v>4000</v>
      </c>
      <c r="L164">
        <v>230</v>
      </c>
      <c r="M164" t="s">
        <v>109</v>
      </c>
      <c r="N164">
        <v>18</v>
      </c>
      <c r="O164">
        <v>543.66</v>
      </c>
      <c r="P164">
        <v>0</v>
      </c>
      <c r="Q164">
        <v>0</v>
      </c>
      <c r="R164">
        <v>15.102</v>
      </c>
      <c r="S164">
        <v>3.02</v>
      </c>
      <c r="T164" t="s">
        <v>111</v>
      </c>
      <c r="U164">
        <v>883.16200000000003</v>
      </c>
      <c r="V164">
        <v>883.16200000000003</v>
      </c>
      <c r="W164">
        <v>901.28399999999999</v>
      </c>
      <c r="X164">
        <v>-132.16</v>
      </c>
      <c r="Y164">
        <v>112</v>
      </c>
      <c r="Z164">
        <v>0</v>
      </c>
      <c r="AA164">
        <v>20.16</v>
      </c>
      <c r="AB164">
        <v>1</v>
      </c>
      <c r="AC164" t="s">
        <v>110</v>
      </c>
      <c r="AD164">
        <v>3770</v>
      </c>
      <c r="AE164">
        <v>-2794.886</v>
      </c>
      <c r="AF164">
        <v>-2794.886</v>
      </c>
      <c r="AG164">
        <v>0</v>
      </c>
      <c r="AH164">
        <v>901.28399999999999</v>
      </c>
      <c r="AI164">
        <v>-132.16</v>
      </c>
      <c r="AJ164">
        <v>-3564.01</v>
      </c>
      <c r="AM164">
        <v>0</v>
      </c>
      <c r="AN164">
        <v>0</v>
      </c>
      <c r="AO164">
        <v>3020.34</v>
      </c>
      <c r="AP164">
        <v>18</v>
      </c>
      <c r="AQ164">
        <v>0</v>
      </c>
      <c r="AR164">
        <v>0</v>
      </c>
      <c r="AS164">
        <v>0.5</v>
      </c>
      <c r="AT164">
        <v>0</v>
      </c>
      <c r="AU164">
        <v>0</v>
      </c>
      <c r="AV164">
        <v>0.1</v>
      </c>
      <c r="AW164" t="s">
        <v>112</v>
      </c>
      <c r="AX164" t="s">
        <v>124</v>
      </c>
      <c r="AY164" t="s">
        <v>111</v>
      </c>
      <c r="AZ164">
        <v>883.16200000000003</v>
      </c>
      <c r="BA164">
        <v>883.16200000000003</v>
      </c>
      <c r="BB164">
        <v>230</v>
      </c>
      <c r="BC164">
        <v>3.02034</v>
      </c>
      <c r="BD164">
        <v>0</v>
      </c>
      <c r="BE164">
        <v>0</v>
      </c>
      <c r="BH164" t="s">
        <v>183</v>
      </c>
      <c r="BI164">
        <v>100084000000</v>
      </c>
      <c r="BJ164">
        <v>15.102</v>
      </c>
      <c r="BK164">
        <v>0</v>
      </c>
      <c r="BL164">
        <v>3.02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-2794.886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f t="shared" si="10"/>
        <v>3564</v>
      </c>
      <c r="CT164">
        <f t="shared" si="11"/>
        <v>883.16200000000003</v>
      </c>
      <c r="CU164">
        <f t="shared" si="12"/>
        <v>18.122</v>
      </c>
      <c r="CV164">
        <f>VLOOKUP(PG_Reverse_Settled__1[[#This Row],[order_release_id]],PG_FORWARD_SETTLED__1[[order_id]:[Logistics]],110,0)</f>
        <v>71.98</v>
      </c>
      <c r="CW164">
        <f t="shared" si="13"/>
        <v>558.76199999999994</v>
      </c>
      <c r="CX164">
        <v>2590.7359999999999</v>
      </c>
      <c r="CY164">
        <f t="shared" si="14"/>
        <v>132.16</v>
      </c>
    </row>
    <row r="165" spans="1:103" x14ac:dyDescent="0.3">
      <c r="A165">
        <v>8718876500</v>
      </c>
      <c r="B165">
        <v>10718818717</v>
      </c>
      <c r="C165" t="s">
        <v>1461</v>
      </c>
      <c r="D165" s="1">
        <v>45937.665277777778</v>
      </c>
      <c r="E165" s="1">
        <v>45930.787499999999</v>
      </c>
      <c r="F165" s="2">
        <v>44593</v>
      </c>
      <c r="G165" t="s">
        <v>772</v>
      </c>
      <c r="H165">
        <v>3294.01</v>
      </c>
      <c r="I165">
        <v>3242.127</v>
      </c>
      <c r="J165">
        <v>51.863</v>
      </c>
      <c r="K165">
        <v>5000</v>
      </c>
      <c r="L165">
        <v>1500</v>
      </c>
      <c r="M165" t="s">
        <v>109</v>
      </c>
      <c r="N165">
        <v>18</v>
      </c>
      <c r="O165">
        <v>502.48</v>
      </c>
      <c r="P165">
        <v>0</v>
      </c>
      <c r="Q165">
        <v>0</v>
      </c>
      <c r="R165">
        <v>13.958</v>
      </c>
      <c r="S165">
        <v>2.7919999999999998</v>
      </c>
      <c r="T165" t="s">
        <v>111</v>
      </c>
      <c r="U165">
        <v>816.25099999999998</v>
      </c>
      <c r="V165">
        <v>816.25099999999998</v>
      </c>
      <c r="W165">
        <v>833.00099999999998</v>
      </c>
      <c r="X165">
        <v>-197.06</v>
      </c>
      <c r="Y165">
        <v>167</v>
      </c>
      <c r="Z165">
        <v>0</v>
      </c>
      <c r="AA165">
        <v>30.06</v>
      </c>
      <c r="AB165">
        <v>1</v>
      </c>
      <c r="AC165" t="s">
        <v>116</v>
      </c>
      <c r="AD165">
        <v>3500</v>
      </c>
      <c r="AE165">
        <v>-2658.049</v>
      </c>
      <c r="AF165">
        <v>-2658.049</v>
      </c>
      <c r="AG165">
        <v>0</v>
      </c>
      <c r="AH165">
        <v>13.116</v>
      </c>
      <c r="AI165">
        <v>-3.10222</v>
      </c>
      <c r="AJ165">
        <v>-51.863</v>
      </c>
      <c r="AK165">
        <v>819.88499999999999</v>
      </c>
      <c r="AL165">
        <v>-193.95778000000001</v>
      </c>
      <c r="AM165">
        <v>-3242.127</v>
      </c>
      <c r="AN165">
        <v>0</v>
      </c>
      <c r="AO165">
        <v>2791.53</v>
      </c>
      <c r="AP165">
        <v>18</v>
      </c>
      <c r="AQ165">
        <v>0</v>
      </c>
      <c r="AR165">
        <v>0</v>
      </c>
      <c r="AS165">
        <v>0.5</v>
      </c>
      <c r="AT165">
        <v>0</v>
      </c>
      <c r="AU165">
        <v>0</v>
      </c>
      <c r="AV165">
        <v>0.1</v>
      </c>
      <c r="AW165" t="s">
        <v>112</v>
      </c>
      <c r="AX165" t="s">
        <v>124</v>
      </c>
      <c r="AY165" t="s">
        <v>111</v>
      </c>
      <c r="AZ165">
        <v>12.852</v>
      </c>
      <c r="BA165">
        <v>12.852</v>
      </c>
      <c r="BB165">
        <v>1500</v>
      </c>
      <c r="BC165">
        <v>2.7915299999999998</v>
      </c>
      <c r="BD165">
        <v>803.399</v>
      </c>
      <c r="BE165">
        <v>803.399</v>
      </c>
      <c r="BF165">
        <v>1500</v>
      </c>
      <c r="BG165">
        <v>2.7915299999999998</v>
      </c>
      <c r="BH165" t="s">
        <v>773</v>
      </c>
      <c r="BI165">
        <v>100087000000</v>
      </c>
      <c r="BJ165">
        <v>0.22</v>
      </c>
      <c r="BK165">
        <v>13.738</v>
      </c>
      <c r="BL165">
        <v>4.3999999999999997E-2</v>
      </c>
      <c r="BM165">
        <v>2.7480000000000002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-2658.049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f t="shared" si="10"/>
        <v>3293.99</v>
      </c>
      <c r="CT165">
        <f t="shared" si="11"/>
        <v>816.25099999999998</v>
      </c>
      <c r="CU165">
        <f t="shared" si="12"/>
        <v>16.75</v>
      </c>
      <c r="CV165">
        <f>VLOOKUP(PG_Reverse_Settled__1[[#This Row],[order_release_id]],PG_FORWARD_SETTLED__1[[order_id]:[Logistics]],110,0)</f>
        <v>71.98</v>
      </c>
      <c r="CW165">
        <f t="shared" si="13"/>
        <v>516.43799999999999</v>
      </c>
      <c r="CX165">
        <v>2389.0089999999996</v>
      </c>
      <c r="CY165">
        <f t="shared" si="14"/>
        <v>197.06</v>
      </c>
    </row>
    <row r="166" spans="1:103" x14ac:dyDescent="0.3">
      <c r="A166">
        <v>8722877791</v>
      </c>
      <c r="B166">
        <v>10722824633</v>
      </c>
      <c r="C166" t="s">
        <v>1461</v>
      </c>
      <c r="D166" s="1">
        <v>45949.581250000003</v>
      </c>
      <c r="E166" s="1">
        <v>45930.787499999999</v>
      </c>
      <c r="F166" s="2"/>
      <c r="G166" t="s">
        <v>130</v>
      </c>
      <c r="H166">
        <v>3119</v>
      </c>
      <c r="I166">
        <v>0</v>
      </c>
      <c r="J166">
        <v>3118.99</v>
      </c>
      <c r="K166">
        <v>3500</v>
      </c>
      <c r="L166">
        <v>175</v>
      </c>
      <c r="M166" t="s">
        <v>109</v>
      </c>
      <c r="N166">
        <v>18</v>
      </c>
      <c r="O166">
        <v>475.78</v>
      </c>
      <c r="P166">
        <v>0</v>
      </c>
      <c r="Q166">
        <v>0</v>
      </c>
      <c r="R166">
        <v>13.215999999999999</v>
      </c>
      <c r="S166">
        <v>2.6429999999999998</v>
      </c>
      <c r="T166" t="s">
        <v>111</v>
      </c>
      <c r="U166">
        <v>662.48199999999997</v>
      </c>
      <c r="V166">
        <v>662.48199999999997</v>
      </c>
      <c r="W166">
        <v>678.34100000000001</v>
      </c>
      <c r="X166">
        <v>-197.06</v>
      </c>
      <c r="Y166">
        <v>167</v>
      </c>
      <c r="Z166">
        <v>0</v>
      </c>
      <c r="AA166">
        <v>30.06</v>
      </c>
      <c r="AB166">
        <v>1</v>
      </c>
      <c r="AC166" t="s">
        <v>116</v>
      </c>
      <c r="AD166">
        <v>3325</v>
      </c>
      <c r="AE166">
        <v>-2637.7489999999998</v>
      </c>
      <c r="AF166">
        <v>-2637.7489999999998</v>
      </c>
      <c r="AG166">
        <v>0</v>
      </c>
      <c r="AH166">
        <v>678.34100000000001</v>
      </c>
      <c r="AI166">
        <v>-197.06</v>
      </c>
      <c r="AJ166">
        <v>-3119.03</v>
      </c>
      <c r="AM166">
        <v>0</v>
      </c>
      <c r="AN166">
        <v>0</v>
      </c>
      <c r="AO166">
        <v>2643.22</v>
      </c>
      <c r="AP166">
        <v>18</v>
      </c>
      <c r="AQ166">
        <v>0</v>
      </c>
      <c r="AR166">
        <v>0</v>
      </c>
      <c r="AS166">
        <v>0.5</v>
      </c>
      <c r="AT166">
        <v>0</v>
      </c>
      <c r="AU166">
        <v>0</v>
      </c>
      <c r="AV166">
        <v>0.1</v>
      </c>
      <c r="AW166" t="s">
        <v>112</v>
      </c>
      <c r="AX166" t="s">
        <v>128</v>
      </c>
      <c r="AY166" t="s">
        <v>111</v>
      </c>
      <c r="AZ166">
        <v>662.48199999999997</v>
      </c>
      <c r="BA166">
        <v>662.48199999999997</v>
      </c>
      <c r="BB166">
        <v>175</v>
      </c>
      <c r="BC166">
        <v>2.6432199999999999</v>
      </c>
      <c r="BD166">
        <v>0</v>
      </c>
      <c r="BE166">
        <v>0</v>
      </c>
      <c r="BH166" t="s">
        <v>301</v>
      </c>
      <c r="BI166">
        <v>100090000000</v>
      </c>
      <c r="BJ166">
        <v>13.215999999999999</v>
      </c>
      <c r="BK166">
        <v>0</v>
      </c>
      <c r="BL166">
        <v>2.6429999999999998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-2637.7489999999998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f t="shared" si="10"/>
        <v>3118.99</v>
      </c>
      <c r="CT166">
        <f t="shared" si="11"/>
        <v>662.48199999999997</v>
      </c>
      <c r="CU166">
        <f t="shared" si="12"/>
        <v>15.858999999999998</v>
      </c>
      <c r="CV166">
        <f>VLOOKUP(PG_Reverse_Settled__1[[#This Row],[order_release_id]],PG_FORWARD_SETTLED__1[[order_id]:[Logistics]],110,0)</f>
        <v>71.98</v>
      </c>
      <c r="CW166">
        <f t="shared" si="13"/>
        <v>488.99599999999998</v>
      </c>
      <c r="CX166">
        <v>2368.6689999999999</v>
      </c>
      <c r="CY166">
        <f t="shared" si="14"/>
        <v>197.06</v>
      </c>
    </row>
    <row r="167" spans="1:103" x14ac:dyDescent="0.3">
      <c r="A167">
        <v>8752289308</v>
      </c>
      <c r="B167">
        <v>10752328466</v>
      </c>
      <c r="C167" t="s">
        <v>1461</v>
      </c>
      <c r="D167" s="1">
        <v>45947.439583333333</v>
      </c>
      <c r="E167" s="1">
        <v>45943.449305555558</v>
      </c>
      <c r="F167" s="2"/>
      <c r="G167" t="s">
        <v>324</v>
      </c>
      <c r="H167">
        <v>3743</v>
      </c>
      <c r="I167">
        <v>0</v>
      </c>
      <c r="J167">
        <v>3743</v>
      </c>
      <c r="K167">
        <v>4000</v>
      </c>
      <c r="L167">
        <v>51</v>
      </c>
      <c r="M167" t="s">
        <v>109</v>
      </c>
      <c r="N167">
        <v>18</v>
      </c>
      <c r="O167">
        <v>570.97</v>
      </c>
      <c r="P167">
        <v>0</v>
      </c>
      <c r="Q167">
        <v>0</v>
      </c>
      <c r="R167">
        <v>15.86</v>
      </c>
      <c r="S167">
        <v>3.1720000000000002</v>
      </c>
      <c r="T167" t="s">
        <v>111</v>
      </c>
      <c r="U167">
        <v>927.51499999999999</v>
      </c>
      <c r="V167">
        <v>927.51499999999999</v>
      </c>
      <c r="W167">
        <v>946.54700000000003</v>
      </c>
      <c r="X167">
        <v>-132.16</v>
      </c>
      <c r="Y167">
        <v>112</v>
      </c>
      <c r="Z167">
        <v>0</v>
      </c>
      <c r="AA167">
        <v>20.16</v>
      </c>
      <c r="AB167">
        <v>1</v>
      </c>
      <c r="AC167" t="s">
        <v>110</v>
      </c>
      <c r="AD167">
        <v>3949</v>
      </c>
      <c r="AE167">
        <v>-2928.6129999999998</v>
      </c>
      <c r="AF167">
        <v>-2928.6129999999998</v>
      </c>
      <c r="AG167">
        <v>0</v>
      </c>
      <c r="AH167">
        <v>946.54700000000003</v>
      </c>
      <c r="AI167">
        <v>-132.16</v>
      </c>
      <c r="AJ167">
        <v>-3743</v>
      </c>
      <c r="AM167">
        <v>0</v>
      </c>
      <c r="AN167">
        <v>0</v>
      </c>
      <c r="AO167">
        <v>3172.03</v>
      </c>
      <c r="AP167">
        <v>18</v>
      </c>
      <c r="AQ167">
        <v>0</v>
      </c>
      <c r="AR167">
        <v>0</v>
      </c>
      <c r="AS167">
        <v>0.5</v>
      </c>
      <c r="AT167">
        <v>0</v>
      </c>
      <c r="AU167">
        <v>0</v>
      </c>
      <c r="AV167">
        <v>0.1</v>
      </c>
      <c r="AW167" t="s">
        <v>112</v>
      </c>
      <c r="AX167" t="s">
        <v>113</v>
      </c>
      <c r="AY167" t="s">
        <v>111</v>
      </c>
      <c r="AZ167">
        <v>927.51499999999999</v>
      </c>
      <c r="BA167">
        <v>927.51499999999999</v>
      </c>
      <c r="BB167">
        <v>51</v>
      </c>
      <c r="BC167">
        <v>3.1720299999999999</v>
      </c>
      <c r="BD167">
        <v>0</v>
      </c>
      <c r="BE167">
        <v>0</v>
      </c>
      <c r="BH167" t="s">
        <v>325</v>
      </c>
      <c r="BI167">
        <v>100092000000</v>
      </c>
      <c r="BJ167">
        <v>15.86</v>
      </c>
      <c r="BK167">
        <v>0</v>
      </c>
      <c r="BL167">
        <v>3.1720000000000002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-2928.6129999999998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f t="shared" si="10"/>
        <v>3743</v>
      </c>
      <c r="CT167">
        <f t="shared" si="11"/>
        <v>927.51499999999999</v>
      </c>
      <c r="CU167">
        <f t="shared" si="12"/>
        <v>19.032</v>
      </c>
      <c r="CV167">
        <f>VLOOKUP(PG_Reverse_Settled__1[[#This Row],[order_release_id]],PG_FORWARD_SETTLED__1[[order_id]:[Logistics]],110,0)</f>
        <v>71.98</v>
      </c>
      <c r="CW167">
        <f t="shared" si="13"/>
        <v>586.83000000000004</v>
      </c>
      <c r="CX167">
        <v>2724.473</v>
      </c>
      <c r="CY167">
        <f t="shared" si="14"/>
        <v>132.16</v>
      </c>
    </row>
    <row r="168" spans="1:103" x14ac:dyDescent="0.3">
      <c r="A168">
        <v>8673166572</v>
      </c>
      <c r="B168">
        <v>10673091014</v>
      </c>
      <c r="C168" t="s">
        <v>1461</v>
      </c>
      <c r="D168" s="1">
        <v>45922.581944444442</v>
      </c>
      <c r="E168" s="1">
        <v>45916.459722222222</v>
      </c>
      <c r="F168" s="2"/>
      <c r="G168" t="s">
        <v>249</v>
      </c>
      <c r="H168">
        <v>1204</v>
      </c>
      <c r="I168">
        <v>1204</v>
      </c>
      <c r="J168">
        <v>0</v>
      </c>
      <c r="K168">
        <v>2750</v>
      </c>
      <c r="L168">
        <v>1375</v>
      </c>
      <c r="M168" t="s">
        <v>109</v>
      </c>
      <c r="N168">
        <v>12</v>
      </c>
      <c r="O168">
        <v>129</v>
      </c>
      <c r="P168">
        <v>0</v>
      </c>
      <c r="Q168">
        <v>0</v>
      </c>
      <c r="R168">
        <v>5.375</v>
      </c>
      <c r="S168">
        <v>1.075</v>
      </c>
      <c r="T168" t="s">
        <v>111</v>
      </c>
      <c r="U168">
        <v>326.76600000000002</v>
      </c>
      <c r="V168">
        <v>326.76600000000002</v>
      </c>
      <c r="W168">
        <v>333.21600000000001</v>
      </c>
      <c r="X168">
        <v>-197.06</v>
      </c>
      <c r="Y168">
        <v>167</v>
      </c>
      <c r="Z168">
        <v>0</v>
      </c>
      <c r="AA168">
        <v>30.06</v>
      </c>
      <c r="AB168">
        <v>1</v>
      </c>
      <c r="AC168" t="s">
        <v>116</v>
      </c>
      <c r="AD168">
        <v>1375</v>
      </c>
      <c r="AE168">
        <v>-1067.8440000000001</v>
      </c>
      <c r="AF168">
        <v>-1067.8440000000001</v>
      </c>
      <c r="AG168">
        <v>0</v>
      </c>
      <c r="AJ168">
        <v>0</v>
      </c>
      <c r="AK168">
        <v>333.21600000000001</v>
      </c>
      <c r="AL168">
        <v>-197.06</v>
      </c>
      <c r="AM168">
        <v>-1204</v>
      </c>
      <c r="AN168">
        <v>0</v>
      </c>
      <c r="AO168">
        <v>1075</v>
      </c>
      <c r="AP168">
        <v>12</v>
      </c>
      <c r="AQ168">
        <v>0</v>
      </c>
      <c r="AR168">
        <v>0</v>
      </c>
      <c r="AS168">
        <v>0.5</v>
      </c>
      <c r="AT168">
        <v>0</v>
      </c>
      <c r="AU168">
        <v>0</v>
      </c>
      <c r="AV168">
        <v>0.1</v>
      </c>
      <c r="AW168" t="s">
        <v>121</v>
      </c>
      <c r="AX168" t="s">
        <v>128</v>
      </c>
      <c r="AY168" t="s">
        <v>111</v>
      </c>
      <c r="AZ168">
        <v>0</v>
      </c>
      <c r="BA168">
        <v>0</v>
      </c>
      <c r="BD168">
        <v>326.76600000000002</v>
      </c>
      <c r="BE168">
        <v>326.76600000000002</v>
      </c>
      <c r="BF168">
        <v>1375</v>
      </c>
      <c r="BG168">
        <v>1.075</v>
      </c>
      <c r="BH168" t="s">
        <v>250</v>
      </c>
      <c r="BI168">
        <v>100081000000</v>
      </c>
      <c r="BJ168">
        <v>0</v>
      </c>
      <c r="BK168">
        <v>5.375</v>
      </c>
      <c r="BL168">
        <v>0</v>
      </c>
      <c r="BM168">
        <v>1.075</v>
      </c>
      <c r="BN168">
        <v>0</v>
      </c>
      <c r="BO168">
        <v>-1067.8440000000001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f t="shared" si="10"/>
        <v>1204</v>
      </c>
      <c r="CT168">
        <f t="shared" si="11"/>
        <v>326.76600000000002</v>
      </c>
      <c r="CU168">
        <f t="shared" si="12"/>
        <v>6.45</v>
      </c>
      <c r="CV168">
        <f>VLOOKUP(PG_Reverse_Settled__1[[#This Row],[order_release_id]],PG_FORWARD_SETTLED__1[[order_id]:[Logistics]],110,0)</f>
        <v>53.1</v>
      </c>
      <c r="CW168">
        <f t="shared" si="13"/>
        <v>134.375</v>
      </c>
      <c r="CX168">
        <v>817.68399999999986</v>
      </c>
      <c r="CY168">
        <f t="shared" si="14"/>
        <v>197.06</v>
      </c>
    </row>
    <row r="169" spans="1:103" x14ac:dyDescent="0.3">
      <c r="A169">
        <v>8706673220</v>
      </c>
      <c r="B169">
        <v>10706605821</v>
      </c>
      <c r="C169" t="s">
        <v>1461</v>
      </c>
      <c r="D169" s="1">
        <v>45931.681250000001</v>
      </c>
      <c r="E169" s="1">
        <v>45925.451388888891</v>
      </c>
      <c r="F169" s="2">
        <v>44581</v>
      </c>
      <c r="G169" t="s">
        <v>1103</v>
      </c>
      <c r="H169">
        <v>1811</v>
      </c>
      <c r="I169">
        <v>217.79</v>
      </c>
      <c r="J169">
        <v>1593.21</v>
      </c>
      <c r="K169">
        <v>3000</v>
      </c>
      <c r="L169">
        <v>1018</v>
      </c>
      <c r="M169" t="s">
        <v>109</v>
      </c>
      <c r="N169">
        <v>5</v>
      </c>
      <c r="O169">
        <v>86.24</v>
      </c>
      <c r="P169">
        <v>0</v>
      </c>
      <c r="Q169">
        <v>0</v>
      </c>
      <c r="R169">
        <v>8.6240000000000006</v>
      </c>
      <c r="S169">
        <v>1.724</v>
      </c>
      <c r="T169" t="s">
        <v>111</v>
      </c>
      <c r="U169">
        <v>406.02699999999999</v>
      </c>
      <c r="V169">
        <v>406.02699999999999</v>
      </c>
      <c r="W169">
        <v>416.375</v>
      </c>
      <c r="X169">
        <v>-197.06</v>
      </c>
      <c r="Y169">
        <v>167</v>
      </c>
      <c r="Z169">
        <v>0</v>
      </c>
      <c r="AA169">
        <v>30.06</v>
      </c>
      <c r="AB169">
        <v>1</v>
      </c>
      <c r="AC169" t="s">
        <v>116</v>
      </c>
      <c r="AD169">
        <v>1982</v>
      </c>
      <c r="AE169">
        <v>-1591.6849999999999</v>
      </c>
      <c r="AF169">
        <v>-1591.6849999999999</v>
      </c>
      <c r="AG169">
        <v>0</v>
      </c>
      <c r="AH169">
        <v>366.30200000000002</v>
      </c>
      <c r="AI169">
        <v>-173.36206000000001</v>
      </c>
      <c r="AJ169">
        <v>-1593.21</v>
      </c>
      <c r="AK169">
        <v>50.073</v>
      </c>
      <c r="AL169">
        <v>-23.697939999999999</v>
      </c>
      <c r="AM169">
        <v>-217.79</v>
      </c>
      <c r="AN169">
        <v>199</v>
      </c>
      <c r="AO169">
        <v>1724.76</v>
      </c>
      <c r="AP169">
        <v>5</v>
      </c>
      <c r="AQ169">
        <v>0</v>
      </c>
      <c r="AR169">
        <v>0</v>
      </c>
      <c r="AS169">
        <v>0.5</v>
      </c>
      <c r="AT169">
        <v>0</v>
      </c>
      <c r="AU169">
        <v>0</v>
      </c>
      <c r="AV169">
        <v>0.1</v>
      </c>
      <c r="AW169" t="s">
        <v>112</v>
      </c>
      <c r="AX169" t="s">
        <v>128</v>
      </c>
      <c r="AY169" t="s">
        <v>111</v>
      </c>
      <c r="AZ169">
        <v>357.19799999999998</v>
      </c>
      <c r="BA169">
        <v>357.19799999999998</v>
      </c>
      <c r="BB169">
        <v>1018</v>
      </c>
      <c r="BC169">
        <v>1.7247600000000001</v>
      </c>
      <c r="BD169">
        <v>48.829000000000001</v>
      </c>
      <c r="BE169">
        <v>48.829000000000001</v>
      </c>
      <c r="BF169">
        <v>1018</v>
      </c>
      <c r="BG169">
        <v>1.7247600000000001</v>
      </c>
      <c r="BH169" t="s">
        <v>1104</v>
      </c>
      <c r="BI169">
        <v>100085000000</v>
      </c>
      <c r="BJ169">
        <v>7.5869999999999997</v>
      </c>
      <c r="BK169">
        <v>1.0369999999999999</v>
      </c>
      <c r="BL169">
        <v>1.5169999999999999</v>
      </c>
      <c r="BM169">
        <v>0.20699999999999999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-1591.6849999999999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f t="shared" si="10"/>
        <v>1811</v>
      </c>
      <c r="CT169">
        <f t="shared" si="11"/>
        <v>406.02699999999999</v>
      </c>
      <c r="CU169">
        <f t="shared" si="12"/>
        <v>10.348000000000001</v>
      </c>
      <c r="CV169">
        <f>VLOOKUP(PG_Reverse_Settled__1[[#This Row],[order_release_id]],PG_FORWARD_SETTLED__1[[order_id]:[Logistics]],110,0)</f>
        <v>53.099999999999994</v>
      </c>
      <c r="CW169">
        <f t="shared" si="13"/>
        <v>94.86399999999999</v>
      </c>
      <c r="CX169">
        <v>1341.5250000000001</v>
      </c>
      <c r="CY169">
        <f t="shared" si="14"/>
        <v>197.06</v>
      </c>
    </row>
    <row r="170" spans="1:103" x14ac:dyDescent="0.3">
      <c r="A170">
        <v>8748110663</v>
      </c>
      <c r="B170">
        <v>10748135994</v>
      </c>
      <c r="C170" t="s">
        <v>1461</v>
      </c>
      <c r="D170" s="1">
        <v>45945.686805555553</v>
      </c>
      <c r="E170" s="1">
        <v>45941.550694444442</v>
      </c>
      <c r="F170" s="2">
        <v>44628</v>
      </c>
      <c r="G170" t="s">
        <v>602</v>
      </c>
      <c r="H170">
        <v>4069</v>
      </c>
      <c r="I170">
        <v>0</v>
      </c>
      <c r="J170">
        <v>4069</v>
      </c>
      <c r="K170">
        <v>4500</v>
      </c>
      <c r="L170">
        <v>225</v>
      </c>
      <c r="M170" t="s">
        <v>120</v>
      </c>
      <c r="N170">
        <v>18</v>
      </c>
      <c r="O170">
        <v>0</v>
      </c>
      <c r="P170">
        <v>310.35000000000002</v>
      </c>
      <c r="Q170">
        <v>310.35000000000002</v>
      </c>
      <c r="R170">
        <v>17.242000000000001</v>
      </c>
      <c r="S170">
        <v>3.448</v>
      </c>
      <c r="T170" t="s">
        <v>111</v>
      </c>
      <c r="U170">
        <v>1008.298</v>
      </c>
      <c r="V170">
        <v>1008.298</v>
      </c>
      <c r="W170">
        <v>1028.9880000000001</v>
      </c>
      <c r="X170">
        <v>-107.38</v>
      </c>
      <c r="Y170">
        <v>91</v>
      </c>
      <c r="Z170">
        <v>0</v>
      </c>
      <c r="AA170">
        <v>16.38</v>
      </c>
      <c r="AB170">
        <v>1</v>
      </c>
      <c r="AC170" t="s">
        <v>131</v>
      </c>
      <c r="AD170">
        <v>4275</v>
      </c>
      <c r="AE170">
        <v>-3147.3919999999998</v>
      </c>
      <c r="AF170">
        <v>-3147.3919999999998</v>
      </c>
      <c r="AG170">
        <v>0</v>
      </c>
      <c r="AH170">
        <v>1028.9880000000001</v>
      </c>
      <c r="AI170">
        <v>-107.38</v>
      </c>
      <c r="AJ170">
        <v>-4069</v>
      </c>
      <c r="AM170">
        <v>0</v>
      </c>
      <c r="AN170">
        <v>0</v>
      </c>
      <c r="AO170">
        <v>3448.3</v>
      </c>
      <c r="AP170">
        <v>0</v>
      </c>
      <c r="AQ170">
        <v>9</v>
      </c>
      <c r="AR170">
        <v>9</v>
      </c>
      <c r="AS170">
        <v>0</v>
      </c>
      <c r="AT170">
        <v>0.25</v>
      </c>
      <c r="AU170">
        <v>0.25</v>
      </c>
      <c r="AV170">
        <v>0.1</v>
      </c>
      <c r="AW170" t="s">
        <v>112</v>
      </c>
      <c r="AX170" t="s">
        <v>124</v>
      </c>
      <c r="AY170" t="s">
        <v>111</v>
      </c>
      <c r="AZ170">
        <v>1008.298</v>
      </c>
      <c r="BA170">
        <v>1008.298</v>
      </c>
      <c r="BB170">
        <v>225</v>
      </c>
      <c r="BC170">
        <v>3.4483000000000001</v>
      </c>
      <c r="BD170">
        <v>0</v>
      </c>
      <c r="BE170">
        <v>0</v>
      </c>
      <c r="BH170" t="s">
        <v>603</v>
      </c>
      <c r="BI170">
        <v>100091000000</v>
      </c>
      <c r="BJ170">
        <v>17.242000000000001</v>
      </c>
      <c r="BK170">
        <v>0</v>
      </c>
      <c r="BL170">
        <v>3.448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-3147.3919999999998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f t="shared" si="10"/>
        <v>4069</v>
      </c>
      <c r="CT170">
        <f t="shared" si="11"/>
        <v>1008.298</v>
      </c>
      <c r="CU170">
        <f t="shared" si="12"/>
        <v>20.69</v>
      </c>
      <c r="CV170">
        <f>VLOOKUP(PG_Reverse_Settled__1[[#This Row],[order_release_id]],PG_FORWARD_SETTLED__1[[order_id]:[Logistics]],110,0)</f>
        <v>71.98</v>
      </c>
      <c r="CW170">
        <f t="shared" si="13"/>
        <v>637.94200000000001</v>
      </c>
      <c r="CX170">
        <v>2968.0320000000002</v>
      </c>
      <c r="CY170">
        <f t="shared" si="14"/>
        <v>107.38</v>
      </c>
    </row>
    <row r="171" spans="1:103" x14ac:dyDescent="0.3">
      <c r="A171">
        <v>8728105852</v>
      </c>
      <c r="B171">
        <v>10728062054</v>
      </c>
      <c r="C171" t="s">
        <v>1462</v>
      </c>
      <c r="D171" s="1">
        <v>45935.850694444445</v>
      </c>
      <c r="E171" s="1">
        <v>45933.480555555558</v>
      </c>
      <c r="F171" s="2">
        <v>44609</v>
      </c>
      <c r="G171" t="s">
        <v>253</v>
      </c>
      <c r="H171">
        <v>2549</v>
      </c>
      <c r="I171">
        <v>0</v>
      </c>
      <c r="J171">
        <v>2549</v>
      </c>
      <c r="K171">
        <v>3250</v>
      </c>
      <c r="L171">
        <v>495</v>
      </c>
      <c r="M171" t="s">
        <v>120</v>
      </c>
      <c r="N171">
        <v>5</v>
      </c>
      <c r="O171">
        <v>0</v>
      </c>
      <c r="P171">
        <v>60.69</v>
      </c>
      <c r="Q171">
        <v>60.69</v>
      </c>
      <c r="R171">
        <v>12.138</v>
      </c>
      <c r="S171">
        <v>2.4279999999999999</v>
      </c>
      <c r="T171" t="s">
        <v>111</v>
      </c>
      <c r="U171">
        <v>661.72</v>
      </c>
      <c r="V171">
        <v>661.72</v>
      </c>
      <c r="W171">
        <v>676.28599999999994</v>
      </c>
      <c r="X171">
        <v>-107.38</v>
      </c>
      <c r="Y171">
        <v>91</v>
      </c>
      <c r="Z171">
        <v>0</v>
      </c>
      <c r="AA171">
        <v>16.38</v>
      </c>
      <c r="AB171">
        <v>1</v>
      </c>
      <c r="AC171" t="s">
        <v>131</v>
      </c>
      <c r="AD171">
        <v>2755</v>
      </c>
      <c r="AE171">
        <v>-1980.0940000000001</v>
      </c>
      <c r="AF171">
        <v>-1980.0940000000001</v>
      </c>
      <c r="AG171">
        <v>0</v>
      </c>
      <c r="AH171">
        <v>676.28599999999994</v>
      </c>
      <c r="AI171">
        <v>-107.38</v>
      </c>
      <c r="AJ171">
        <v>-2549</v>
      </c>
      <c r="AM171">
        <v>0</v>
      </c>
      <c r="AN171">
        <v>0</v>
      </c>
      <c r="AO171">
        <v>2427.62</v>
      </c>
      <c r="AP171">
        <v>0</v>
      </c>
      <c r="AQ171">
        <v>2.5</v>
      </c>
      <c r="AR171">
        <v>2.5</v>
      </c>
      <c r="AS171">
        <v>0</v>
      </c>
      <c r="AT171">
        <v>0.25</v>
      </c>
      <c r="AU171">
        <v>0.25</v>
      </c>
      <c r="AV171">
        <v>0.1</v>
      </c>
      <c r="AW171" t="s">
        <v>121</v>
      </c>
      <c r="AX171" t="s">
        <v>128</v>
      </c>
      <c r="AY171" t="s">
        <v>111</v>
      </c>
      <c r="AZ171">
        <v>661.72</v>
      </c>
      <c r="BA171">
        <v>661.72</v>
      </c>
      <c r="BB171">
        <v>495</v>
      </c>
      <c r="BC171">
        <v>2.4276200000000001</v>
      </c>
      <c r="BD171">
        <v>0</v>
      </c>
      <c r="BE171">
        <v>0</v>
      </c>
      <c r="BH171" t="s">
        <v>254</v>
      </c>
      <c r="BI171">
        <v>100087000000</v>
      </c>
      <c r="BJ171">
        <v>12.138</v>
      </c>
      <c r="BK171">
        <v>0</v>
      </c>
      <c r="BL171">
        <v>2.4279999999999999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-1980.0940000000001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f t="shared" si="10"/>
        <v>2549</v>
      </c>
      <c r="CT171">
        <f t="shared" si="11"/>
        <v>661.72</v>
      </c>
      <c r="CU171">
        <f t="shared" si="12"/>
        <v>14.565999999999999</v>
      </c>
      <c r="CV171">
        <f>VLOOKUP(PG_Reverse_Settled__1[[#This Row],[order_release_id]],PG_FORWARD_SETTLED__1[[order_id]:[Logistics]],110,0)</f>
        <v>71.98</v>
      </c>
      <c r="CW171">
        <f t="shared" si="13"/>
        <v>133.518</v>
      </c>
      <c r="CX171">
        <v>1800.7339999999999</v>
      </c>
      <c r="CY171">
        <f t="shared" si="14"/>
        <v>107.38</v>
      </c>
    </row>
    <row r="172" spans="1:103" x14ac:dyDescent="0.3">
      <c r="A172">
        <v>8711080795</v>
      </c>
      <c r="B172">
        <v>10711017250</v>
      </c>
      <c r="C172" t="s">
        <v>1461</v>
      </c>
      <c r="D172" s="1">
        <v>45935.522916666669</v>
      </c>
      <c r="E172" s="1">
        <v>45926.780555555553</v>
      </c>
      <c r="F172" s="2"/>
      <c r="G172" t="s">
        <v>328</v>
      </c>
      <c r="H172">
        <v>2770</v>
      </c>
      <c r="I172">
        <v>0</v>
      </c>
      <c r="J172">
        <v>2770</v>
      </c>
      <c r="K172">
        <v>3000</v>
      </c>
      <c r="L172">
        <v>0</v>
      </c>
      <c r="M172" t="s">
        <v>109</v>
      </c>
      <c r="N172">
        <v>18</v>
      </c>
      <c r="O172">
        <v>422.54</v>
      </c>
      <c r="P172">
        <v>0</v>
      </c>
      <c r="Q172">
        <v>0</v>
      </c>
      <c r="R172">
        <v>11.737</v>
      </c>
      <c r="S172">
        <v>2.347</v>
      </c>
      <c r="T172" t="s">
        <v>111</v>
      </c>
      <c r="U172">
        <v>490.29</v>
      </c>
      <c r="V172">
        <v>490.29</v>
      </c>
      <c r="W172">
        <v>504.37400000000002</v>
      </c>
      <c r="X172">
        <v>-257.24</v>
      </c>
      <c r="Y172">
        <v>218</v>
      </c>
      <c r="Z172">
        <v>0</v>
      </c>
      <c r="AA172">
        <v>39.24</v>
      </c>
      <c r="AB172">
        <v>2</v>
      </c>
      <c r="AC172" t="s">
        <v>116</v>
      </c>
      <c r="AD172">
        <v>3000</v>
      </c>
      <c r="AE172">
        <v>-2522.866</v>
      </c>
      <c r="AF172">
        <v>-2522.866</v>
      </c>
      <c r="AG172">
        <v>0</v>
      </c>
      <c r="AH172">
        <v>504.37400000000002</v>
      </c>
      <c r="AI172">
        <v>-257.24</v>
      </c>
      <c r="AJ172">
        <v>-2770</v>
      </c>
      <c r="AM172">
        <v>0</v>
      </c>
      <c r="AN172">
        <v>0</v>
      </c>
      <c r="AO172">
        <v>2347.46</v>
      </c>
      <c r="AP172">
        <v>18</v>
      </c>
      <c r="AQ172">
        <v>0</v>
      </c>
      <c r="AR172">
        <v>0</v>
      </c>
      <c r="AS172">
        <v>0.5</v>
      </c>
      <c r="AT172">
        <v>0</v>
      </c>
      <c r="AU172">
        <v>0</v>
      </c>
      <c r="AV172">
        <v>0.1</v>
      </c>
      <c r="AW172" t="s">
        <v>112</v>
      </c>
      <c r="AX172" t="s">
        <v>117</v>
      </c>
      <c r="AY172" t="s">
        <v>111</v>
      </c>
      <c r="AZ172">
        <v>490.29</v>
      </c>
      <c r="BA172">
        <v>490.29</v>
      </c>
      <c r="BB172">
        <v>0</v>
      </c>
      <c r="BC172">
        <v>2.3474599999999999</v>
      </c>
      <c r="BD172">
        <v>0</v>
      </c>
      <c r="BE172">
        <v>0</v>
      </c>
      <c r="BH172" t="s">
        <v>329</v>
      </c>
      <c r="BI172">
        <v>100087000000</v>
      </c>
      <c r="BJ172">
        <v>11.737</v>
      </c>
      <c r="BK172">
        <v>0</v>
      </c>
      <c r="BL172">
        <v>2.347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-2522.866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f t="shared" si="10"/>
        <v>2770</v>
      </c>
      <c r="CT172">
        <f t="shared" si="11"/>
        <v>490.29</v>
      </c>
      <c r="CU172">
        <f t="shared" si="12"/>
        <v>14.084</v>
      </c>
      <c r="CV172">
        <f>VLOOKUP(PG_Reverse_Settled__1[[#This Row],[order_release_id]],PG_FORWARD_SETTLED__1[[order_id]:[Logistics]],110,0)</f>
        <v>71.98</v>
      </c>
      <c r="CW172">
        <f t="shared" si="13"/>
        <v>434.27700000000004</v>
      </c>
      <c r="CX172">
        <v>2193.6460000000002</v>
      </c>
      <c r="CY172">
        <f t="shared" si="14"/>
        <v>257.24</v>
      </c>
    </row>
    <row r="173" spans="1:103" x14ac:dyDescent="0.3">
      <c r="A173">
        <v>8750360070</v>
      </c>
      <c r="B173">
        <v>10750394534</v>
      </c>
      <c r="C173" t="s">
        <v>1461</v>
      </c>
      <c r="D173" s="1">
        <v>45948.462500000001</v>
      </c>
      <c r="E173" s="1">
        <v>45942.659722222219</v>
      </c>
      <c r="F173" s="2"/>
      <c r="G173" t="s">
        <v>1108</v>
      </c>
      <c r="H173">
        <v>391</v>
      </c>
      <c r="I173">
        <v>160.417</v>
      </c>
      <c r="J173">
        <v>230.583</v>
      </c>
      <c r="K173">
        <v>995</v>
      </c>
      <c r="L173">
        <v>545</v>
      </c>
      <c r="M173" t="s">
        <v>109</v>
      </c>
      <c r="N173">
        <v>5</v>
      </c>
      <c r="O173">
        <v>18.62</v>
      </c>
      <c r="P173">
        <v>0</v>
      </c>
      <c r="Q173">
        <v>0</v>
      </c>
      <c r="R173">
        <v>1.8620000000000001</v>
      </c>
      <c r="S173">
        <v>0.373</v>
      </c>
      <c r="T173" t="s">
        <v>111</v>
      </c>
      <c r="U173">
        <v>36.909999999999997</v>
      </c>
      <c r="V173">
        <v>36.909999999999997</v>
      </c>
      <c r="W173">
        <v>39.145000000000003</v>
      </c>
      <c r="X173">
        <v>-197.06</v>
      </c>
      <c r="Y173">
        <v>167</v>
      </c>
      <c r="Z173">
        <v>0</v>
      </c>
      <c r="AA173">
        <v>30.06</v>
      </c>
      <c r="AB173">
        <v>1</v>
      </c>
      <c r="AC173" t="s">
        <v>116</v>
      </c>
      <c r="AD173">
        <v>450</v>
      </c>
      <c r="AE173">
        <v>-548.91499999999996</v>
      </c>
      <c r="AF173">
        <v>-323.70911999999998</v>
      </c>
      <c r="AG173">
        <v>-225.20588000000001</v>
      </c>
      <c r="AH173">
        <v>23.085000000000001</v>
      </c>
      <c r="AI173">
        <v>-116.21111999999999</v>
      </c>
      <c r="AJ173">
        <v>-230.583</v>
      </c>
      <c r="AK173">
        <v>16.059999999999999</v>
      </c>
      <c r="AL173">
        <v>-80.848879999999994</v>
      </c>
      <c r="AM173">
        <v>-160.417</v>
      </c>
      <c r="AN173">
        <v>0</v>
      </c>
      <c r="AO173">
        <v>372.38</v>
      </c>
      <c r="AP173">
        <v>5</v>
      </c>
      <c r="AQ173">
        <v>0</v>
      </c>
      <c r="AR173">
        <v>0</v>
      </c>
      <c r="AS173">
        <v>0.5</v>
      </c>
      <c r="AT173">
        <v>0</v>
      </c>
      <c r="AU173">
        <v>0</v>
      </c>
      <c r="AV173">
        <v>0.1</v>
      </c>
      <c r="AW173" t="s">
        <v>112</v>
      </c>
      <c r="AX173" t="s">
        <v>247</v>
      </c>
      <c r="AY173" t="s">
        <v>111</v>
      </c>
      <c r="AZ173">
        <v>21.766999999999999</v>
      </c>
      <c r="BA173">
        <v>21.766999999999999</v>
      </c>
      <c r="BB173">
        <v>545</v>
      </c>
      <c r="BC173">
        <v>0.37237999999999999</v>
      </c>
      <c r="BD173">
        <v>15.143000000000001</v>
      </c>
      <c r="BE173">
        <v>15.143000000000001</v>
      </c>
      <c r="BF173">
        <v>545</v>
      </c>
      <c r="BG173">
        <v>0.37237999999999999</v>
      </c>
      <c r="BH173" t="s">
        <v>1109</v>
      </c>
      <c r="BI173">
        <v>100092000000</v>
      </c>
      <c r="BJ173">
        <v>1.0980000000000001</v>
      </c>
      <c r="BK173">
        <v>0.76400000000000001</v>
      </c>
      <c r="BL173">
        <v>0.22</v>
      </c>
      <c r="BM173">
        <v>0.153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-323.70911999999998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f t="shared" si="10"/>
        <v>391</v>
      </c>
      <c r="CT173">
        <f t="shared" si="11"/>
        <v>36.909999999999997</v>
      </c>
      <c r="CU173">
        <f t="shared" si="12"/>
        <v>2.2350000000000003</v>
      </c>
      <c r="CV173">
        <f>VLOOKUP(PG_Reverse_Settled__1[[#This Row],[order_release_id]],PG_FORWARD_SETTLED__1[[order_id]:[Logistics]],110,0)</f>
        <v>31.86</v>
      </c>
      <c r="CW173">
        <f t="shared" si="13"/>
        <v>20.481999999999999</v>
      </c>
      <c r="CX173">
        <v>319.995</v>
      </c>
      <c r="CY173">
        <f t="shared" si="14"/>
        <v>197.06</v>
      </c>
    </row>
    <row r="174" spans="1:103" x14ac:dyDescent="0.3">
      <c r="A174">
        <v>8736622559</v>
      </c>
      <c r="B174">
        <v>10736599683</v>
      </c>
      <c r="C174" t="s">
        <v>1461</v>
      </c>
      <c r="D174" s="1">
        <v>45941.384722222225</v>
      </c>
      <c r="E174" s="1">
        <v>45936.454861111109</v>
      </c>
      <c r="F174" s="2">
        <v>44615</v>
      </c>
      <c r="G174" t="s">
        <v>380</v>
      </c>
      <c r="H174">
        <v>3734</v>
      </c>
      <c r="I174">
        <v>0</v>
      </c>
      <c r="J174">
        <v>3734</v>
      </c>
      <c r="K174">
        <v>5000</v>
      </c>
      <c r="L174">
        <v>1060</v>
      </c>
      <c r="M174" t="s">
        <v>109</v>
      </c>
      <c r="N174">
        <v>18</v>
      </c>
      <c r="O174">
        <v>569.59</v>
      </c>
      <c r="P174">
        <v>0</v>
      </c>
      <c r="Q174">
        <v>0</v>
      </c>
      <c r="R174">
        <v>15.821999999999999</v>
      </c>
      <c r="S174">
        <v>3.1640000000000001</v>
      </c>
      <c r="T174" t="s">
        <v>111</v>
      </c>
      <c r="U174">
        <v>969.346</v>
      </c>
      <c r="V174">
        <v>969.346</v>
      </c>
      <c r="W174">
        <v>988.33199999999999</v>
      </c>
      <c r="X174">
        <v>-132.16</v>
      </c>
      <c r="Y174">
        <v>112</v>
      </c>
      <c r="Z174">
        <v>0</v>
      </c>
      <c r="AA174">
        <v>20.16</v>
      </c>
      <c r="AB174">
        <v>1</v>
      </c>
      <c r="AC174" t="s">
        <v>110</v>
      </c>
      <c r="AD174">
        <v>3940</v>
      </c>
      <c r="AE174">
        <v>-2877.828</v>
      </c>
      <c r="AF174">
        <v>-2877.828</v>
      </c>
      <c r="AG174">
        <v>0</v>
      </c>
      <c r="AH174">
        <v>988.33199999999999</v>
      </c>
      <c r="AI174">
        <v>-132.16</v>
      </c>
      <c r="AJ174">
        <v>-3734</v>
      </c>
      <c r="AM174">
        <v>0</v>
      </c>
      <c r="AN174">
        <v>0</v>
      </c>
      <c r="AO174">
        <v>3164.41</v>
      </c>
      <c r="AP174">
        <v>18</v>
      </c>
      <c r="AQ174">
        <v>0</v>
      </c>
      <c r="AR174">
        <v>0</v>
      </c>
      <c r="AS174">
        <v>0.5</v>
      </c>
      <c r="AT174">
        <v>0</v>
      </c>
      <c r="AU174">
        <v>0</v>
      </c>
      <c r="AV174">
        <v>0.1</v>
      </c>
      <c r="AW174" t="s">
        <v>112</v>
      </c>
      <c r="AX174" t="s">
        <v>160</v>
      </c>
      <c r="AY174" t="s">
        <v>111</v>
      </c>
      <c r="AZ174">
        <v>969.346</v>
      </c>
      <c r="BA174">
        <v>969.346</v>
      </c>
      <c r="BB174">
        <v>1060</v>
      </c>
      <c r="BC174">
        <v>3.1644100000000002</v>
      </c>
      <c r="BD174">
        <v>0</v>
      </c>
      <c r="BE174">
        <v>0</v>
      </c>
      <c r="BH174" t="s">
        <v>1073</v>
      </c>
      <c r="BI174">
        <v>100089000000</v>
      </c>
      <c r="BJ174">
        <v>15.821999999999999</v>
      </c>
      <c r="BK174">
        <v>0</v>
      </c>
      <c r="BL174">
        <v>3.1640000000000001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-2877.828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f t="shared" si="10"/>
        <v>3734</v>
      </c>
      <c r="CT174">
        <f t="shared" si="11"/>
        <v>969.346</v>
      </c>
      <c r="CU174">
        <f t="shared" si="12"/>
        <v>18.986000000000001</v>
      </c>
      <c r="CV174">
        <f>VLOOKUP(PG_Reverse_Settled__1[[#This Row],[order_release_id]],PG_FORWARD_SETTLED__1[[order_id]:[Logistics]],110,0)</f>
        <v>71.98</v>
      </c>
      <c r="CW174">
        <f t="shared" si="13"/>
        <v>585.41200000000003</v>
      </c>
      <c r="CX174">
        <v>2673.6880000000001</v>
      </c>
      <c r="CY174">
        <f t="shared" si="14"/>
        <v>132.16</v>
      </c>
    </row>
    <row r="175" spans="1:103" x14ac:dyDescent="0.3">
      <c r="A175">
        <v>8682749335</v>
      </c>
      <c r="B175">
        <v>10682676336</v>
      </c>
      <c r="C175" t="s">
        <v>1461</v>
      </c>
      <c r="D175" s="1">
        <v>45926.628472222219</v>
      </c>
      <c r="E175" s="1">
        <v>45920.473611111112</v>
      </c>
      <c r="F175" s="2"/>
      <c r="G175" t="s">
        <v>544</v>
      </c>
      <c r="H175">
        <v>3294</v>
      </c>
      <c r="I175">
        <v>0</v>
      </c>
      <c r="J175">
        <v>3294</v>
      </c>
      <c r="K175">
        <v>3500</v>
      </c>
      <c r="L175">
        <v>0</v>
      </c>
      <c r="M175" t="s">
        <v>109</v>
      </c>
      <c r="N175">
        <v>12</v>
      </c>
      <c r="O175">
        <v>352.93</v>
      </c>
      <c r="P175">
        <v>0</v>
      </c>
      <c r="Q175">
        <v>0</v>
      </c>
      <c r="R175">
        <v>14.705</v>
      </c>
      <c r="S175">
        <v>2.9409999999999998</v>
      </c>
      <c r="T175" t="s">
        <v>111</v>
      </c>
      <c r="U175">
        <v>699.64599999999996</v>
      </c>
      <c r="V175">
        <v>699.64599999999996</v>
      </c>
      <c r="W175">
        <v>717.29200000000003</v>
      </c>
      <c r="X175">
        <v>-197.06</v>
      </c>
      <c r="Y175">
        <v>167</v>
      </c>
      <c r="Z175">
        <v>0</v>
      </c>
      <c r="AA175">
        <v>30.06</v>
      </c>
      <c r="AB175">
        <v>1</v>
      </c>
      <c r="AC175" t="s">
        <v>116</v>
      </c>
      <c r="AD175">
        <v>3500</v>
      </c>
      <c r="AE175">
        <v>-2773.768</v>
      </c>
      <c r="AF175">
        <v>-2773.768</v>
      </c>
      <c r="AG175">
        <v>0</v>
      </c>
      <c r="AH175">
        <v>717.29200000000003</v>
      </c>
      <c r="AI175">
        <v>-197.06</v>
      </c>
      <c r="AJ175">
        <v>-3294</v>
      </c>
      <c r="AM175">
        <v>0</v>
      </c>
      <c r="AN175">
        <v>0</v>
      </c>
      <c r="AO175">
        <v>2941.07</v>
      </c>
      <c r="AP175">
        <v>12</v>
      </c>
      <c r="AQ175">
        <v>0</v>
      </c>
      <c r="AR175">
        <v>0</v>
      </c>
      <c r="AS175">
        <v>0.5</v>
      </c>
      <c r="AT175">
        <v>0</v>
      </c>
      <c r="AU175">
        <v>0</v>
      </c>
      <c r="AV175">
        <v>0.1</v>
      </c>
      <c r="AW175" t="s">
        <v>112</v>
      </c>
      <c r="AX175" t="s">
        <v>128</v>
      </c>
      <c r="AY175" t="s">
        <v>111</v>
      </c>
      <c r="AZ175">
        <v>699.64599999999996</v>
      </c>
      <c r="BA175">
        <v>699.64599999999996</v>
      </c>
      <c r="BB175">
        <v>0</v>
      </c>
      <c r="BC175">
        <v>2.9410699999999999</v>
      </c>
      <c r="BD175">
        <v>0</v>
      </c>
      <c r="BE175">
        <v>0</v>
      </c>
      <c r="BH175" t="s">
        <v>545</v>
      </c>
      <c r="BI175">
        <v>100082000000</v>
      </c>
      <c r="BJ175">
        <v>14.705</v>
      </c>
      <c r="BK175">
        <v>0</v>
      </c>
      <c r="BL175">
        <v>2.9409999999999998</v>
      </c>
      <c r="BM175">
        <v>0</v>
      </c>
      <c r="BN175">
        <v>0</v>
      </c>
      <c r="BO175">
        <v>0</v>
      </c>
      <c r="BP175">
        <v>-2773.768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f t="shared" si="10"/>
        <v>3294</v>
      </c>
      <c r="CT175">
        <f t="shared" si="11"/>
        <v>699.64599999999996</v>
      </c>
      <c r="CU175">
        <f t="shared" si="12"/>
        <v>17.646000000000001</v>
      </c>
      <c r="CV175">
        <f>VLOOKUP(PG_Reverse_Settled__1[[#This Row],[order_release_id]],PG_FORWARD_SETTLED__1[[order_id]:[Logistics]],110,0)</f>
        <v>71.98</v>
      </c>
      <c r="CW175">
        <f t="shared" si="13"/>
        <v>367.63499999999999</v>
      </c>
      <c r="CX175">
        <v>2504.7280000000001</v>
      </c>
      <c r="CY175">
        <f t="shared" si="14"/>
        <v>197.06</v>
      </c>
    </row>
    <row r="176" spans="1:103" x14ac:dyDescent="0.3">
      <c r="A176">
        <v>8701220872</v>
      </c>
      <c r="B176">
        <v>10701151479</v>
      </c>
      <c r="C176" t="s">
        <v>1461</v>
      </c>
      <c r="D176" s="1">
        <v>45931.352777777778</v>
      </c>
      <c r="E176" s="1">
        <v>45923.806944444441</v>
      </c>
      <c r="F176" s="2"/>
      <c r="G176" t="s">
        <v>1016</v>
      </c>
      <c r="H176">
        <v>3794</v>
      </c>
      <c r="I176">
        <v>3794</v>
      </c>
      <c r="J176">
        <v>0</v>
      </c>
      <c r="K176">
        <v>4000</v>
      </c>
      <c r="L176">
        <v>0</v>
      </c>
      <c r="M176" t="s">
        <v>120</v>
      </c>
      <c r="N176">
        <v>18</v>
      </c>
      <c r="O176">
        <v>0</v>
      </c>
      <c r="P176">
        <v>289.37</v>
      </c>
      <c r="Q176">
        <v>289.37</v>
      </c>
      <c r="R176">
        <v>16.076000000000001</v>
      </c>
      <c r="S176">
        <v>3.2149999999999999</v>
      </c>
      <c r="T176" t="s">
        <v>111</v>
      </c>
      <c r="U176">
        <v>984.92200000000003</v>
      </c>
      <c r="V176">
        <v>984.92200000000003</v>
      </c>
      <c r="W176">
        <v>1004.213</v>
      </c>
      <c r="X176">
        <v>-107.38</v>
      </c>
      <c r="Y176">
        <v>91</v>
      </c>
      <c r="Z176">
        <v>0</v>
      </c>
      <c r="AA176">
        <v>16.38</v>
      </c>
      <c r="AB176">
        <v>1</v>
      </c>
      <c r="AC176" t="s">
        <v>131</v>
      </c>
      <c r="AD176">
        <v>4000</v>
      </c>
      <c r="AE176">
        <v>-2897.1669999999999</v>
      </c>
      <c r="AF176">
        <v>-2897.1669999999999</v>
      </c>
      <c r="AG176">
        <v>0</v>
      </c>
      <c r="AJ176">
        <v>0</v>
      </c>
      <c r="AK176">
        <v>1004.213</v>
      </c>
      <c r="AL176">
        <v>-107.38</v>
      </c>
      <c r="AM176">
        <v>-3794</v>
      </c>
      <c r="AN176">
        <v>0</v>
      </c>
      <c r="AO176">
        <v>3215.26</v>
      </c>
      <c r="AP176">
        <v>0</v>
      </c>
      <c r="AQ176">
        <v>9</v>
      </c>
      <c r="AR176">
        <v>9</v>
      </c>
      <c r="AS176">
        <v>0</v>
      </c>
      <c r="AT176">
        <v>0.25</v>
      </c>
      <c r="AU176">
        <v>0.25</v>
      </c>
      <c r="AV176">
        <v>0.1</v>
      </c>
      <c r="AW176" t="s">
        <v>112</v>
      </c>
      <c r="AX176" t="s">
        <v>160</v>
      </c>
      <c r="AY176" t="s">
        <v>111</v>
      </c>
      <c r="AZ176">
        <v>0</v>
      </c>
      <c r="BA176">
        <v>0</v>
      </c>
      <c r="BD176">
        <v>984.92200000000003</v>
      </c>
      <c r="BE176">
        <v>984.92200000000003</v>
      </c>
      <c r="BF176">
        <v>0</v>
      </c>
      <c r="BG176">
        <v>3.2152599999999998</v>
      </c>
      <c r="BH176" t="s">
        <v>1017</v>
      </c>
      <c r="BI176">
        <v>100085000000</v>
      </c>
      <c r="BJ176">
        <v>0</v>
      </c>
      <c r="BK176">
        <v>16.076000000000001</v>
      </c>
      <c r="BL176">
        <v>0</v>
      </c>
      <c r="BM176">
        <v>3.2149999999999999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-2897.1669999999999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f t="shared" si="10"/>
        <v>3794</v>
      </c>
      <c r="CT176">
        <f t="shared" si="11"/>
        <v>984.92200000000003</v>
      </c>
      <c r="CU176">
        <f t="shared" si="12"/>
        <v>19.291</v>
      </c>
      <c r="CV176">
        <f>VLOOKUP(PG_Reverse_Settled__1[[#This Row],[order_release_id]],PG_FORWARD_SETTLED__1[[order_id]:[Logistics]],110,0)</f>
        <v>71.98</v>
      </c>
      <c r="CW176">
        <f t="shared" si="13"/>
        <v>594.81600000000003</v>
      </c>
      <c r="CX176">
        <v>2717.8069999999998</v>
      </c>
      <c r="CY176">
        <f t="shared" si="14"/>
        <v>107.38</v>
      </c>
    </row>
    <row r="177" spans="1:103" x14ac:dyDescent="0.3">
      <c r="A177">
        <v>8752499712</v>
      </c>
      <c r="B177">
        <v>10752538871</v>
      </c>
      <c r="C177" t="s">
        <v>1461</v>
      </c>
      <c r="D177" s="1">
        <v>45946.595833333333</v>
      </c>
      <c r="E177" s="1">
        <v>45943.449305555558</v>
      </c>
      <c r="F177" s="2">
        <v>44633</v>
      </c>
      <c r="G177" t="s">
        <v>126</v>
      </c>
      <c r="H177">
        <v>2150</v>
      </c>
      <c r="I177">
        <v>0</v>
      </c>
      <c r="J177">
        <v>2150</v>
      </c>
      <c r="K177">
        <v>5500</v>
      </c>
      <c r="L177">
        <v>3144</v>
      </c>
      <c r="M177" t="s">
        <v>109</v>
      </c>
      <c r="N177">
        <v>5</v>
      </c>
      <c r="O177">
        <v>102.38</v>
      </c>
      <c r="P177">
        <v>0</v>
      </c>
      <c r="Q177">
        <v>0</v>
      </c>
      <c r="R177">
        <v>10.238</v>
      </c>
      <c r="S177">
        <v>2.048</v>
      </c>
      <c r="T177" t="s">
        <v>111</v>
      </c>
      <c r="U177">
        <v>684.99</v>
      </c>
      <c r="V177">
        <v>684.99</v>
      </c>
      <c r="W177">
        <v>697.27599999999995</v>
      </c>
      <c r="X177">
        <v>-132.16</v>
      </c>
      <c r="Y177">
        <v>112</v>
      </c>
      <c r="Z177">
        <v>0</v>
      </c>
      <c r="AA177">
        <v>20.16</v>
      </c>
      <c r="AB177">
        <v>1</v>
      </c>
      <c r="AC177" t="s">
        <v>110</v>
      </c>
      <c r="AD177">
        <v>2356</v>
      </c>
      <c r="AE177">
        <v>-1584.884</v>
      </c>
      <c r="AF177">
        <v>-1584.884</v>
      </c>
      <c r="AG177">
        <v>0</v>
      </c>
      <c r="AH177">
        <v>697.27599999999995</v>
      </c>
      <c r="AI177">
        <v>-132.16</v>
      </c>
      <c r="AJ177">
        <v>-2150</v>
      </c>
      <c r="AM177">
        <v>0</v>
      </c>
      <c r="AN177">
        <v>0</v>
      </c>
      <c r="AO177">
        <v>2047.62</v>
      </c>
      <c r="AP177">
        <v>5</v>
      </c>
      <c r="AQ177">
        <v>0</v>
      </c>
      <c r="AR177">
        <v>0</v>
      </c>
      <c r="AS177">
        <v>0.5</v>
      </c>
      <c r="AT177">
        <v>0</v>
      </c>
      <c r="AU177">
        <v>0</v>
      </c>
      <c r="AV177">
        <v>0.1</v>
      </c>
      <c r="AW177" t="s">
        <v>127</v>
      </c>
      <c r="AX177" t="s">
        <v>128</v>
      </c>
      <c r="AY177" t="s">
        <v>111</v>
      </c>
      <c r="AZ177">
        <v>684.99</v>
      </c>
      <c r="BA177">
        <v>684.99</v>
      </c>
      <c r="BB177">
        <v>3144</v>
      </c>
      <c r="BC177">
        <v>2.0476200000000002</v>
      </c>
      <c r="BD177">
        <v>0</v>
      </c>
      <c r="BE177">
        <v>0</v>
      </c>
      <c r="BH177" t="s">
        <v>129</v>
      </c>
      <c r="BI177">
        <v>100092000000</v>
      </c>
      <c r="BJ177">
        <v>10.238</v>
      </c>
      <c r="BK177">
        <v>0</v>
      </c>
      <c r="BL177">
        <v>2.048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-1584.884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f t="shared" si="10"/>
        <v>2150</v>
      </c>
      <c r="CT177">
        <f t="shared" si="11"/>
        <v>684.99</v>
      </c>
      <c r="CU177">
        <f t="shared" si="12"/>
        <v>12.286</v>
      </c>
      <c r="CV177">
        <f>VLOOKUP(PG_Reverse_Settled__1[[#This Row],[order_release_id]],PG_FORWARD_SETTLED__1[[order_id]:[Logistics]],110,0)</f>
        <v>71.98</v>
      </c>
      <c r="CW177">
        <f t="shared" si="13"/>
        <v>112.61799999999999</v>
      </c>
      <c r="CX177">
        <v>1380.7439999999999</v>
      </c>
      <c r="CY177">
        <f t="shared" si="14"/>
        <v>132.16</v>
      </c>
    </row>
    <row r="178" spans="1:103" x14ac:dyDescent="0.3">
      <c r="A178">
        <v>8739442057</v>
      </c>
      <c r="B178">
        <v>10739427785</v>
      </c>
      <c r="C178" t="s">
        <v>1461</v>
      </c>
      <c r="D178" s="1">
        <v>45951.5625</v>
      </c>
      <c r="E178" s="1">
        <v>45937.468055555553</v>
      </c>
      <c r="F178" s="2">
        <v>44623</v>
      </c>
      <c r="G178" t="s">
        <v>963</v>
      </c>
      <c r="H178">
        <v>2623.01</v>
      </c>
      <c r="I178">
        <v>0</v>
      </c>
      <c r="J178">
        <v>2623</v>
      </c>
      <c r="K178">
        <v>3250</v>
      </c>
      <c r="L178">
        <v>421</v>
      </c>
      <c r="M178" t="s">
        <v>109</v>
      </c>
      <c r="N178">
        <v>5</v>
      </c>
      <c r="O178">
        <v>124.91</v>
      </c>
      <c r="P178">
        <v>0</v>
      </c>
      <c r="Q178">
        <v>0</v>
      </c>
      <c r="R178">
        <v>12.49</v>
      </c>
      <c r="S178">
        <v>2.4980000000000002</v>
      </c>
      <c r="T178" t="s">
        <v>111</v>
      </c>
      <c r="U178">
        <v>649.97900000000004</v>
      </c>
      <c r="V178">
        <v>649.97900000000004</v>
      </c>
      <c r="W178">
        <v>664.96699999999998</v>
      </c>
      <c r="X178">
        <v>-197.06</v>
      </c>
      <c r="Y178">
        <v>167</v>
      </c>
      <c r="Z178">
        <v>0</v>
      </c>
      <c r="AA178">
        <v>30.06</v>
      </c>
      <c r="AB178">
        <v>1</v>
      </c>
      <c r="AC178" t="s">
        <v>116</v>
      </c>
      <c r="AD178">
        <v>2829</v>
      </c>
      <c r="AE178">
        <v>-2155.0929999999998</v>
      </c>
      <c r="AF178">
        <v>-2155.0929999999998</v>
      </c>
      <c r="AG178">
        <v>0</v>
      </c>
      <c r="AH178">
        <v>664.96699999999998</v>
      </c>
      <c r="AI178">
        <v>-197.06</v>
      </c>
      <c r="AJ178">
        <v>-2623</v>
      </c>
      <c r="AM178">
        <v>0</v>
      </c>
      <c r="AN178">
        <v>0</v>
      </c>
      <c r="AO178">
        <v>2498.1</v>
      </c>
      <c r="AP178">
        <v>5</v>
      </c>
      <c r="AQ178">
        <v>0</v>
      </c>
      <c r="AR178">
        <v>0</v>
      </c>
      <c r="AS178">
        <v>0.5</v>
      </c>
      <c r="AT178">
        <v>0</v>
      </c>
      <c r="AU178">
        <v>0</v>
      </c>
      <c r="AV178">
        <v>0.1</v>
      </c>
      <c r="AW178" t="s">
        <v>112</v>
      </c>
      <c r="AX178" t="s">
        <v>113</v>
      </c>
      <c r="AY178" t="s">
        <v>111</v>
      </c>
      <c r="AZ178">
        <v>649.97900000000004</v>
      </c>
      <c r="BA178">
        <v>649.97900000000004</v>
      </c>
      <c r="BB178">
        <v>421</v>
      </c>
      <c r="BC178">
        <v>2.4981</v>
      </c>
      <c r="BD178">
        <v>0</v>
      </c>
      <c r="BE178">
        <v>0</v>
      </c>
      <c r="BH178" t="s">
        <v>964</v>
      </c>
      <c r="BI178">
        <v>100093000000</v>
      </c>
      <c r="BJ178">
        <v>12.49</v>
      </c>
      <c r="BK178">
        <v>0</v>
      </c>
      <c r="BL178">
        <v>2.4980000000000002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-2155.0929999999998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f t="shared" si="10"/>
        <v>2623</v>
      </c>
      <c r="CT178">
        <f t="shared" si="11"/>
        <v>649.97900000000004</v>
      </c>
      <c r="CU178">
        <f t="shared" si="12"/>
        <v>14.988</v>
      </c>
      <c r="CV178">
        <f>VLOOKUP(PG_Reverse_Settled__1[[#This Row],[order_release_id]],PG_FORWARD_SETTLED__1[[order_id]:[Logistics]],110,0)</f>
        <v>71.98</v>
      </c>
      <c r="CW178">
        <f t="shared" si="13"/>
        <v>137.4</v>
      </c>
      <c r="CX178">
        <v>1886.0529999999999</v>
      </c>
      <c r="CY178">
        <f t="shared" si="14"/>
        <v>197.06</v>
      </c>
    </row>
    <row r="179" spans="1:103" x14ac:dyDescent="0.3">
      <c r="A179">
        <v>8748147112</v>
      </c>
      <c r="B179">
        <v>10748172443</v>
      </c>
      <c r="C179" t="s">
        <v>1461</v>
      </c>
      <c r="D179" s="1">
        <v>45945.473611111112</v>
      </c>
      <c r="E179" s="1">
        <v>45941.550694444442</v>
      </c>
      <c r="F179" s="2">
        <v>44631</v>
      </c>
      <c r="G179" t="s">
        <v>421</v>
      </c>
      <c r="H179">
        <v>3564</v>
      </c>
      <c r="I179">
        <v>0</v>
      </c>
      <c r="J179">
        <v>3564</v>
      </c>
      <c r="K179">
        <v>4000</v>
      </c>
      <c r="L179">
        <v>230</v>
      </c>
      <c r="M179" t="s">
        <v>109</v>
      </c>
      <c r="N179">
        <v>18</v>
      </c>
      <c r="O179">
        <v>543.66</v>
      </c>
      <c r="P179">
        <v>0</v>
      </c>
      <c r="Q179">
        <v>0</v>
      </c>
      <c r="R179">
        <v>15.102</v>
      </c>
      <c r="S179">
        <v>3.02</v>
      </c>
      <c r="T179" t="s">
        <v>111</v>
      </c>
      <c r="U179">
        <v>883.15899999999999</v>
      </c>
      <c r="V179">
        <v>883.15899999999999</v>
      </c>
      <c r="W179">
        <v>901.28099999999995</v>
      </c>
      <c r="X179">
        <v>-132.16</v>
      </c>
      <c r="Y179">
        <v>112</v>
      </c>
      <c r="Z179">
        <v>0</v>
      </c>
      <c r="AA179">
        <v>20.16</v>
      </c>
      <c r="AB179">
        <v>1</v>
      </c>
      <c r="AC179" t="s">
        <v>110</v>
      </c>
      <c r="AD179">
        <v>3770</v>
      </c>
      <c r="AE179">
        <v>-2794.8789999999999</v>
      </c>
      <c r="AF179">
        <v>-2794.8789999999999</v>
      </c>
      <c r="AG179">
        <v>0</v>
      </c>
      <c r="AH179">
        <v>901.28099999999995</v>
      </c>
      <c r="AI179">
        <v>-132.16</v>
      </c>
      <c r="AJ179">
        <v>-3564</v>
      </c>
      <c r="AM179">
        <v>0</v>
      </c>
      <c r="AN179">
        <v>0</v>
      </c>
      <c r="AO179">
        <v>3020.34</v>
      </c>
      <c r="AP179">
        <v>18</v>
      </c>
      <c r="AQ179">
        <v>0</v>
      </c>
      <c r="AR179">
        <v>0</v>
      </c>
      <c r="AS179">
        <v>0.5</v>
      </c>
      <c r="AT179">
        <v>0</v>
      </c>
      <c r="AU179">
        <v>0</v>
      </c>
      <c r="AV179">
        <v>0.1</v>
      </c>
      <c r="AW179" t="s">
        <v>112</v>
      </c>
      <c r="AX179" t="s">
        <v>113</v>
      </c>
      <c r="AY179" t="s">
        <v>111</v>
      </c>
      <c r="AZ179">
        <v>883.15899999999999</v>
      </c>
      <c r="BA179">
        <v>883.15899999999999</v>
      </c>
      <c r="BB179">
        <v>230</v>
      </c>
      <c r="BC179">
        <v>3.02034</v>
      </c>
      <c r="BD179">
        <v>0</v>
      </c>
      <c r="BE179">
        <v>0</v>
      </c>
      <c r="BH179" t="s">
        <v>422</v>
      </c>
      <c r="BI179">
        <v>100091000000</v>
      </c>
      <c r="BJ179">
        <v>15.102</v>
      </c>
      <c r="BK179">
        <v>0</v>
      </c>
      <c r="BL179">
        <v>3.02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-2794.8789999999999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f t="shared" si="10"/>
        <v>3564</v>
      </c>
      <c r="CT179">
        <f t="shared" si="11"/>
        <v>883.15899999999999</v>
      </c>
      <c r="CU179">
        <f t="shared" si="12"/>
        <v>18.122</v>
      </c>
      <c r="CV179">
        <f>VLOOKUP(PG_Reverse_Settled__1[[#This Row],[order_release_id]],PG_FORWARD_SETTLED__1[[order_id]:[Logistics]],110,0)</f>
        <v>71.98</v>
      </c>
      <c r="CW179">
        <f t="shared" si="13"/>
        <v>558.76199999999994</v>
      </c>
      <c r="CX179">
        <v>2590.739</v>
      </c>
      <c r="CY179">
        <f t="shared" si="14"/>
        <v>132.16</v>
      </c>
    </row>
    <row r="180" spans="1:103" x14ac:dyDescent="0.3">
      <c r="A180">
        <v>8749774627</v>
      </c>
      <c r="B180">
        <v>10749804509</v>
      </c>
      <c r="C180" t="s">
        <v>1461</v>
      </c>
      <c r="D180" s="1">
        <v>45946.65</v>
      </c>
      <c r="E180" s="1">
        <v>45942.466666666667</v>
      </c>
      <c r="F180" s="2">
        <v>44632</v>
      </c>
      <c r="G180" t="s">
        <v>608</v>
      </c>
      <c r="H180">
        <v>3838.98</v>
      </c>
      <c r="I180">
        <v>0</v>
      </c>
      <c r="J180">
        <v>3838.99</v>
      </c>
      <c r="K180">
        <v>5500</v>
      </c>
      <c r="L180">
        <v>1455</v>
      </c>
      <c r="M180" t="s">
        <v>120</v>
      </c>
      <c r="N180">
        <v>18</v>
      </c>
      <c r="O180">
        <v>0</v>
      </c>
      <c r="P180">
        <v>292.8</v>
      </c>
      <c r="Q180">
        <v>292.8</v>
      </c>
      <c r="R180">
        <v>16.266999999999999</v>
      </c>
      <c r="S180">
        <v>3.2530000000000001</v>
      </c>
      <c r="T180" t="s">
        <v>111</v>
      </c>
      <c r="U180">
        <v>1177.8019999999999</v>
      </c>
      <c r="V180">
        <v>1177.8019999999999</v>
      </c>
      <c r="W180">
        <v>1197.3219999999999</v>
      </c>
      <c r="X180">
        <v>-107.38</v>
      </c>
      <c r="Y180">
        <v>91</v>
      </c>
      <c r="Z180">
        <v>0</v>
      </c>
      <c r="AA180">
        <v>16.38</v>
      </c>
      <c r="AB180">
        <v>1</v>
      </c>
      <c r="AC180" t="s">
        <v>131</v>
      </c>
      <c r="AD180">
        <v>4045</v>
      </c>
      <c r="AE180">
        <v>-2749.0479999999998</v>
      </c>
      <c r="AF180">
        <v>-2749.0479999999998</v>
      </c>
      <c r="AG180">
        <v>0</v>
      </c>
      <c r="AH180">
        <v>1197.3219999999999</v>
      </c>
      <c r="AI180">
        <v>-107.38</v>
      </c>
      <c r="AJ180">
        <v>-3838.99</v>
      </c>
      <c r="AM180">
        <v>0</v>
      </c>
      <c r="AN180">
        <v>0</v>
      </c>
      <c r="AO180">
        <v>3253.38</v>
      </c>
      <c r="AP180">
        <v>0</v>
      </c>
      <c r="AQ180">
        <v>9</v>
      </c>
      <c r="AR180">
        <v>9</v>
      </c>
      <c r="AS180">
        <v>0</v>
      </c>
      <c r="AT180">
        <v>0.25</v>
      </c>
      <c r="AU180">
        <v>0.25</v>
      </c>
      <c r="AV180">
        <v>0.1</v>
      </c>
      <c r="AW180" t="s">
        <v>127</v>
      </c>
      <c r="AX180" t="s">
        <v>160</v>
      </c>
      <c r="AY180" t="s">
        <v>111</v>
      </c>
      <c r="AZ180">
        <v>1177.8019999999999</v>
      </c>
      <c r="BA180">
        <v>1177.8019999999999</v>
      </c>
      <c r="BB180">
        <v>1455</v>
      </c>
      <c r="BC180">
        <v>3.2533799999999999</v>
      </c>
      <c r="BD180">
        <v>0</v>
      </c>
      <c r="BE180">
        <v>0</v>
      </c>
      <c r="BH180" t="s">
        <v>609</v>
      </c>
      <c r="BI180">
        <v>100091000000</v>
      </c>
      <c r="BJ180">
        <v>16.266999999999999</v>
      </c>
      <c r="BK180">
        <v>0</v>
      </c>
      <c r="BL180">
        <v>3.2530000000000001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-2749.0479999999998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f t="shared" si="10"/>
        <v>3838.99</v>
      </c>
      <c r="CT180">
        <f t="shared" si="11"/>
        <v>1177.8019999999999</v>
      </c>
      <c r="CU180">
        <f t="shared" si="12"/>
        <v>19.52</v>
      </c>
      <c r="CV180">
        <f>VLOOKUP(PG_Reverse_Settled__1[[#This Row],[order_release_id]],PG_FORWARD_SETTLED__1[[order_id]:[Logistics]],110,0)</f>
        <v>71.98</v>
      </c>
      <c r="CW180">
        <f t="shared" si="13"/>
        <v>601.86700000000008</v>
      </c>
      <c r="CX180">
        <v>2569.6880000000001</v>
      </c>
      <c r="CY180">
        <f t="shared" si="14"/>
        <v>107.38</v>
      </c>
    </row>
    <row r="181" spans="1:103" x14ac:dyDescent="0.3">
      <c r="A181">
        <v>8682570667</v>
      </c>
      <c r="B181">
        <v>10682497661</v>
      </c>
      <c r="C181" t="s">
        <v>1461</v>
      </c>
      <c r="D181" s="1">
        <v>45941.692361111112</v>
      </c>
      <c r="E181" s="1">
        <v>45919.79791666667</v>
      </c>
      <c r="F181" s="2">
        <v>44558</v>
      </c>
      <c r="G181" t="s">
        <v>287</v>
      </c>
      <c r="H181">
        <v>3629</v>
      </c>
      <c r="I181">
        <v>3629</v>
      </c>
      <c r="J181">
        <v>0</v>
      </c>
      <c r="K181">
        <v>5000</v>
      </c>
      <c r="L181">
        <v>1165</v>
      </c>
      <c r="M181" t="s">
        <v>109</v>
      </c>
      <c r="N181">
        <v>12</v>
      </c>
      <c r="O181">
        <v>388.82</v>
      </c>
      <c r="P181">
        <v>0</v>
      </c>
      <c r="Q181">
        <v>0</v>
      </c>
      <c r="R181">
        <v>16.201000000000001</v>
      </c>
      <c r="S181">
        <v>3.24</v>
      </c>
      <c r="T181" t="s">
        <v>111</v>
      </c>
      <c r="U181">
        <v>1156.1990000000001</v>
      </c>
      <c r="V181">
        <v>1156.1990000000001</v>
      </c>
      <c r="W181">
        <v>1175.6400000000001</v>
      </c>
      <c r="X181">
        <v>-197.06</v>
      </c>
      <c r="Y181">
        <v>167</v>
      </c>
      <c r="Z181">
        <v>0</v>
      </c>
      <c r="AA181">
        <v>30.06</v>
      </c>
      <c r="AB181">
        <v>1</v>
      </c>
      <c r="AC181" t="s">
        <v>116</v>
      </c>
      <c r="AD181">
        <v>3835</v>
      </c>
      <c r="AE181">
        <v>-2650.42</v>
      </c>
      <c r="AF181">
        <v>-2650.42</v>
      </c>
      <c r="AG181">
        <v>0</v>
      </c>
      <c r="AJ181">
        <v>0</v>
      </c>
      <c r="AK181">
        <v>1175.6400000000001</v>
      </c>
      <c r="AL181">
        <v>-197.06</v>
      </c>
      <c r="AM181">
        <v>-3629</v>
      </c>
      <c r="AN181">
        <v>0</v>
      </c>
      <c r="AO181">
        <v>3240.18</v>
      </c>
      <c r="AP181">
        <v>12</v>
      </c>
      <c r="AQ181">
        <v>0</v>
      </c>
      <c r="AR181">
        <v>0</v>
      </c>
      <c r="AS181">
        <v>0.5</v>
      </c>
      <c r="AT181">
        <v>0</v>
      </c>
      <c r="AU181">
        <v>0</v>
      </c>
      <c r="AV181">
        <v>0.1</v>
      </c>
      <c r="AW181" t="s">
        <v>127</v>
      </c>
      <c r="AX181" t="s">
        <v>128</v>
      </c>
      <c r="AY181" t="s">
        <v>111</v>
      </c>
      <c r="AZ181">
        <v>0</v>
      </c>
      <c r="BA181">
        <v>0</v>
      </c>
      <c r="BD181">
        <v>1156.1990000000001</v>
      </c>
      <c r="BE181">
        <v>1156.1990000000001</v>
      </c>
      <c r="BF181">
        <v>1165</v>
      </c>
      <c r="BG181">
        <v>3.2401800000000001</v>
      </c>
      <c r="BH181" t="s">
        <v>288</v>
      </c>
      <c r="BI181">
        <v>100085000000</v>
      </c>
      <c r="BJ181">
        <v>0</v>
      </c>
      <c r="BK181">
        <v>16.201000000000001</v>
      </c>
      <c r="BL181">
        <v>0</v>
      </c>
      <c r="BM181">
        <v>3.24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-2650.42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f t="shared" si="10"/>
        <v>3629</v>
      </c>
      <c r="CT181">
        <f t="shared" si="11"/>
        <v>1156.1990000000001</v>
      </c>
      <c r="CU181">
        <f t="shared" si="12"/>
        <v>19.441000000000003</v>
      </c>
      <c r="CV181">
        <f>VLOOKUP(PG_Reverse_Settled__1[[#This Row],[order_release_id]],PG_FORWARD_SETTLED__1[[order_id]:[Logistics]],110,0)</f>
        <v>71.98</v>
      </c>
      <c r="CW181">
        <f t="shared" si="13"/>
        <v>405.02100000000002</v>
      </c>
      <c r="CX181">
        <v>2381.38</v>
      </c>
      <c r="CY181">
        <f t="shared" si="14"/>
        <v>197.06</v>
      </c>
    </row>
    <row r="182" spans="1:103" x14ac:dyDescent="0.3">
      <c r="A182">
        <v>8665242405</v>
      </c>
      <c r="B182">
        <v>10665166437</v>
      </c>
      <c r="C182" t="s">
        <v>1461</v>
      </c>
      <c r="D182" s="1">
        <v>45917.631249999999</v>
      </c>
      <c r="E182" s="1">
        <v>45913.450694444444</v>
      </c>
      <c r="F182" s="2"/>
      <c r="G182" t="s">
        <v>582</v>
      </c>
      <c r="H182">
        <v>2834</v>
      </c>
      <c r="I182">
        <v>0</v>
      </c>
      <c r="J182">
        <v>2834</v>
      </c>
      <c r="K182">
        <v>4000</v>
      </c>
      <c r="L182">
        <v>800</v>
      </c>
      <c r="M182" t="s">
        <v>109</v>
      </c>
      <c r="N182">
        <v>12</v>
      </c>
      <c r="O182">
        <v>303.64</v>
      </c>
      <c r="P182">
        <v>0</v>
      </c>
      <c r="Q182">
        <v>0</v>
      </c>
      <c r="R182">
        <v>12.651999999999999</v>
      </c>
      <c r="S182">
        <v>2.5299999999999998</v>
      </c>
      <c r="T182" t="s">
        <v>111</v>
      </c>
      <c r="U182">
        <v>702.26499999999999</v>
      </c>
      <c r="V182">
        <v>702.26499999999999</v>
      </c>
      <c r="W182">
        <v>717.447</v>
      </c>
      <c r="X182">
        <v>-132.16</v>
      </c>
      <c r="Y182">
        <v>112</v>
      </c>
      <c r="Z182">
        <v>0</v>
      </c>
      <c r="AA182">
        <v>20.16</v>
      </c>
      <c r="AB182">
        <v>1</v>
      </c>
      <c r="AC182" t="s">
        <v>110</v>
      </c>
      <c r="AD182">
        <v>3040</v>
      </c>
      <c r="AE182">
        <v>-2248.7130000000002</v>
      </c>
      <c r="AF182">
        <v>-2248.7130000000002</v>
      </c>
      <c r="AG182">
        <v>0</v>
      </c>
      <c r="AH182">
        <v>717.447</v>
      </c>
      <c r="AI182">
        <v>-132.16</v>
      </c>
      <c r="AJ182">
        <v>-2834</v>
      </c>
      <c r="AM182">
        <v>0</v>
      </c>
      <c r="AN182">
        <v>0</v>
      </c>
      <c r="AO182">
        <v>2530.36</v>
      </c>
      <c r="AP182">
        <v>12</v>
      </c>
      <c r="AQ182">
        <v>0</v>
      </c>
      <c r="AR182">
        <v>0</v>
      </c>
      <c r="AS182">
        <v>0.5</v>
      </c>
      <c r="AT182">
        <v>0</v>
      </c>
      <c r="AU182">
        <v>0</v>
      </c>
      <c r="AV182">
        <v>0.1</v>
      </c>
      <c r="AW182" t="s">
        <v>112</v>
      </c>
      <c r="AX182" t="s">
        <v>113</v>
      </c>
      <c r="AY182" t="s">
        <v>111</v>
      </c>
      <c r="AZ182">
        <v>702.26499999999999</v>
      </c>
      <c r="BA182">
        <v>702.26499999999999</v>
      </c>
      <c r="BB182">
        <v>800</v>
      </c>
      <c r="BC182">
        <v>2.5303599999999999</v>
      </c>
      <c r="BD182">
        <v>0</v>
      </c>
      <c r="BE182">
        <v>0</v>
      </c>
      <c r="BH182" t="s">
        <v>583</v>
      </c>
      <c r="BI182">
        <v>100079000000</v>
      </c>
      <c r="BJ182">
        <v>12.651999999999999</v>
      </c>
      <c r="BK182">
        <v>0</v>
      </c>
      <c r="BL182">
        <v>2.5299999999999998</v>
      </c>
      <c r="BM182">
        <v>0</v>
      </c>
      <c r="BN182">
        <v>-2248.7130000000002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f t="shared" si="10"/>
        <v>2834</v>
      </c>
      <c r="CT182">
        <f t="shared" si="11"/>
        <v>702.26499999999999</v>
      </c>
      <c r="CU182">
        <f t="shared" si="12"/>
        <v>15.181999999999999</v>
      </c>
      <c r="CV182">
        <f>VLOOKUP(PG_Reverse_Settled__1[[#This Row],[order_release_id]],PG_FORWARD_SETTLED__1[[order_id]:[Logistics]],110,0)</f>
        <v>71.98</v>
      </c>
      <c r="CW182">
        <f t="shared" si="13"/>
        <v>316.29199999999997</v>
      </c>
      <c r="CX182">
        <v>2044.5730000000003</v>
      </c>
      <c r="CY182">
        <f t="shared" si="14"/>
        <v>132.16</v>
      </c>
    </row>
    <row r="183" spans="1:103" x14ac:dyDescent="0.3">
      <c r="A183">
        <v>8687468614</v>
      </c>
      <c r="B183">
        <v>10687396035</v>
      </c>
      <c r="C183" t="s">
        <v>1461</v>
      </c>
      <c r="D183" s="1">
        <v>45929.586111111108</v>
      </c>
      <c r="E183" s="1">
        <v>45922.443055555559</v>
      </c>
      <c r="F183" s="2">
        <v>44557</v>
      </c>
      <c r="G183" t="s">
        <v>139</v>
      </c>
      <c r="H183">
        <v>3104</v>
      </c>
      <c r="I183">
        <v>3104</v>
      </c>
      <c r="J183">
        <v>0</v>
      </c>
      <c r="K183">
        <v>3500</v>
      </c>
      <c r="L183">
        <v>190</v>
      </c>
      <c r="M183" t="s">
        <v>109</v>
      </c>
      <c r="N183">
        <v>18</v>
      </c>
      <c r="O183">
        <v>473.49</v>
      </c>
      <c r="P183">
        <v>0</v>
      </c>
      <c r="Q183">
        <v>0</v>
      </c>
      <c r="R183">
        <v>13.153</v>
      </c>
      <c r="S183">
        <v>2.6309999999999998</v>
      </c>
      <c r="T183" t="s">
        <v>111</v>
      </c>
      <c r="U183">
        <v>769.17100000000005</v>
      </c>
      <c r="V183">
        <v>769.17100000000005</v>
      </c>
      <c r="W183">
        <v>784.95500000000004</v>
      </c>
      <c r="X183">
        <v>-197.06</v>
      </c>
      <c r="Y183">
        <v>167</v>
      </c>
      <c r="Z183">
        <v>0</v>
      </c>
      <c r="AA183">
        <v>30.06</v>
      </c>
      <c r="AB183">
        <v>1</v>
      </c>
      <c r="AC183" t="s">
        <v>116</v>
      </c>
      <c r="AD183">
        <v>3310</v>
      </c>
      <c r="AE183">
        <v>-2516.105</v>
      </c>
      <c r="AF183">
        <v>-2516.105</v>
      </c>
      <c r="AG183">
        <v>0</v>
      </c>
      <c r="AJ183">
        <v>0</v>
      </c>
      <c r="AK183">
        <v>784.95500000000004</v>
      </c>
      <c r="AL183">
        <v>-197.06</v>
      </c>
      <c r="AM183">
        <v>-3104</v>
      </c>
      <c r="AN183">
        <v>0</v>
      </c>
      <c r="AO183">
        <v>2630.51</v>
      </c>
      <c r="AP183">
        <v>18</v>
      </c>
      <c r="AQ183">
        <v>0</v>
      </c>
      <c r="AR183">
        <v>0</v>
      </c>
      <c r="AS183">
        <v>0.5</v>
      </c>
      <c r="AT183">
        <v>0</v>
      </c>
      <c r="AU183">
        <v>0</v>
      </c>
      <c r="AV183">
        <v>0.1</v>
      </c>
      <c r="AW183" t="s">
        <v>112</v>
      </c>
      <c r="AX183" t="s">
        <v>113</v>
      </c>
      <c r="AY183" t="s">
        <v>111</v>
      </c>
      <c r="AZ183">
        <v>0</v>
      </c>
      <c r="BA183">
        <v>0</v>
      </c>
      <c r="BD183">
        <v>769.17100000000005</v>
      </c>
      <c r="BE183">
        <v>769.17100000000005</v>
      </c>
      <c r="BF183">
        <v>190</v>
      </c>
      <c r="BG183">
        <v>2.6305100000000001</v>
      </c>
      <c r="BH183" t="s">
        <v>1094</v>
      </c>
      <c r="BI183">
        <v>100083000000</v>
      </c>
      <c r="BJ183">
        <v>0</v>
      </c>
      <c r="BK183">
        <v>13.153</v>
      </c>
      <c r="BL183">
        <v>0</v>
      </c>
      <c r="BM183">
        <v>2.6309999999999998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-2516.105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f t="shared" si="10"/>
        <v>3104</v>
      </c>
      <c r="CT183">
        <f t="shared" si="11"/>
        <v>769.17100000000005</v>
      </c>
      <c r="CU183">
        <f t="shared" si="12"/>
        <v>15.784000000000001</v>
      </c>
      <c r="CV183">
        <f>VLOOKUP(PG_Reverse_Settled__1[[#This Row],[order_release_id]],PG_FORWARD_SETTLED__1[[order_id]:[Logistics]],110,0)</f>
        <v>71.98</v>
      </c>
      <c r="CW183">
        <f t="shared" si="13"/>
        <v>486.64300000000003</v>
      </c>
      <c r="CX183">
        <v>2247.0649999999996</v>
      </c>
      <c r="CY183">
        <f t="shared" si="14"/>
        <v>197.06</v>
      </c>
    </row>
    <row r="184" spans="1:103" x14ac:dyDescent="0.3">
      <c r="A184">
        <v>8673164938</v>
      </c>
      <c r="B184">
        <v>10673089378</v>
      </c>
      <c r="C184" t="s">
        <v>1461</v>
      </c>
      <c r="D184" s="1">
        <v>45921.311805555553</v>
      </c>
      <c r="E184" s="1">
        <v>45916.459722222222</v>
      </c>
      <c r="F184" s="2">
        <v>44554</v>
      </c>
      <c r="G184" t="s">
        <v>213</v>
      </c>
      <c r="H184">
        <v>3544</v>
      </c>
      <c r="I184">
        <v>0</v>
      </c>
      <c r="J184">
        <v>3543.99</v>
      </c>
      <c r="K184">
        <v>5000</v>
      </c>
      <c r="L184">
        <v>1250</v>
      </c>
      <c r="M184" t="s">
        <v>109</v>
      </c>
      <c r="N184">
        <v>12</v>
      </c>
      <c r="O184">
        <v>379.71</v>
      </c>
      <c r="P184">
        <v>0</v>
      </c>
      <c r="Q184">
        <v>0</v>
      </c>
      <c r="R184">
        <v>15.821</v>
      </c>
      <c r="S184">
        <v>3.1640000000000001</v>
      </c>
      <c r="T184" t="s">
        <v>111</v>
      </c>
      <c r="U184">
        <v>920.02</v>
      </c>
      <c r="V184">
        <v>920.02</v>
      </c>
      <c r="W184">
        <v>939.005</v>
      </c>
      <c r="X184">
        <v>-197.06</v>
      </c>
      <c r="Y184">
        <v>167</v>
      </c>
      <c r="Z184">
        <v>0</v>
      </c>
      <c r="AA184">
        <v>30.06</v>
      </c>
      <c r="AB184">
        <v>1</v>
      </c>
      <c r="AC184" t="s">
        <v>116</v>
      </c>
      <c r="AD184">
        <v>3750</v>
      </c>
      <c r="AE184">
        <v>-2802.0450000000001</v>
      </c>
      <c r="AF184">
        <v>-2802.0450000000001</v>
      </c>
      <c r="AG184">
        <v>0</v>
      </c>
      <c r="AH184">
        <v>939.005</v>
      </c>
      <c r="AI184">
        <v>-197.06</v>
      </c>
      <c r="AJ184">
        <v>-3543.99</v>
      </c>
      <c r="AM184">
        <v>0</v>
      </c>
      <c r="AN184">
        <v>0</v>
      </c>
      <c r="AO184">
        <v>3164.29</v>
      </c>
      <c r="AP184">
        <v>12</v>
      </c>
      <c r="AQ184">
        <v>0</v>
      </c>
      <c r="AR184">
        <v>0</v>
      </c>
      <c r="AS184">
        <v>0.5</v>
      </c>
      <c r="AT184">
        <v>0</v>
      </c>
      <c r="AU184">
        <v>0</v>
      </c>
      <c r="AV184">
        <v>0.1</v>
      </c>
      <c r="AW184" t="s">
        <v>112</v>
      </c>
      <c r="AX184" t="s">
        <v>160</v>
      </c>
      <c r="AY184" t="s">
        <v>111</v>
      </c>
      <c r="AZ184">
        <v>920.02</v>
      </c>
      <c r="BA184">
        <v>920.02</v>
      </c>
      <c r="BB184">
        <v>1250</v>
      </c>
      <c r="BC184">
        <v>3.1642899999999998</v>
      </c>
      <c r="BD184">
        <v>0</v>
      </c>
      <c r="BE184">
        <v>0</v>
      </c>
      <c r="BH184" t="s">
        <v>981</v>
      </c>
      <c r="BI184">
        <v>100080000000</v>
      </c>
      <c r="BJ184">
        <v>15.821</v>
      </c>
      <c r="BK184">
        <v>0</v>
      </c>
      <c r="BL184">
        <v>3.1640000000000001</v>
      </c>
      <c r="BM184">
        <v>0</v>
      </c>
      <c r="BN184">
        <v>0</v>
      </c>
      <c r="BO184">
        <v>-2802.0450000000001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f t="shared" si="10"/>
        <v>3543.99</v>
      </c>
      <c r="CT184">
        <f t="shared" si="11"/>
        <v>920.02</v>
      </c>
      <c r="CU184">
        <f t="shared" si="12"/>
        <v>18.984999999999999</v>
      </c>
      <c r="CV184">
        <f>VLOOKUP(PG_Reverse_Settled__1[[#This Row],[order_release_id]],PG_FORWARD_SETTLED__1[[order_id]:[Logistics]],110,0)</f>
        <v>71.98</v>
      </c>
      <c r="CW184">
        <f t="shared" si="13"/>
        <v>395.53100000000001</v>
      </c>
      <c r="CX184">
        <v>2533.0049999999997</v>
      </c>
      <c r="CY184">
        <f t="shared" si="14"/>
        <v>197.06</v>
      </c>
    </row>
    <row r="185" spans="1:103" x14ac:dyDescent="0.3">
      <c r="A185">
        <v>8690920832</v>
      </c>
      <c r="B185">
        <v>10690848980</v>
      </c>
      <c r="C185" t="s">
        <v>1461</v>
      </c>
      <c r="D185" s="1">
        <v>45927.57916666667</v>
      </c>
      <c r="E185" s="1">
        <v>45922.443055555559</v>
      </c>
      <c r="F185" s="2">
        <v>44567</v>
      </c>
      <c r="G185" t="s">
        <v>491</v>
      </c>
      <c r="H185">
        <v>3789</v>
      </c>
      <c r="I185">
        <v>3789</v>
      </c>
      <c r="J185">
        <v>0</v>
      </c>
      <c r="K185">
        <v>4500</v>
      </c>
      <c r="L185">
        <v>505</v>
      </c>
      <c r="M185" t="s">
        <v>109</v>
      </c>
      <c r="N185">
        <v>18</v>
      </c>
      <c r="O185">
        <v>577.98</v>
      </c>
      <c r="P185">
        <v>0</v>
      </c>
      <c r="Q185">
        <v>0</v>
      </c>
      <c r="R185">
        <v>16.055</v>
      </c>
      <c r="S185">
        <v>3.2109999999999999</v>
      </c>
      <c r="T185" t="s">
        <v>111</v>
      </c>
      <c r="U185">
        <v>938.91399999999999</v>
      </c>
      <c r="V185">
        <v>938.91399999999999</v>
      </c>
      <c r="W185">
        <v>958.18</v>
      </c>
      <c r="X185">
        <v>-197.06</v>
      </c>
      <c r="Y185">
        <v>167</v>
      </c>
      <c r="Z185">
        <v>0</v>
      </c>
      <c r="AA185">
        <v>30.06</v>
      </c>
      <c r="AB185">
        <v>1</v>
      </c>
      <c r="AC185" t="s">
        <v>116</v>
      </c>
      <c r="AD185">
        <v>3995</v>
      </c>
      <c r="AE185">
        <v>-3027.88</v>
      </c>
      <c r="AF185">
        <v>-3027.88</v>
      </c>
      <c r="AG185">
        <v>0</v>
      </c>
      <c r="AJ185">
        <v>0</v>
      </c>
      <c r="AK185">
        <v>958.18</v>
      </c>
      <c r="AL185">
        <v>-197.06</v>
      </c>
      <c r="AM185">
        <v>-3789</v>
      </c>
      <c r="AN185">
        <v>0</v>
      </c>
      <c r="AO185">
        <v>3211.02</v>
      </c>
      <c r="AP185">
        <v>18</v>
      </c>
      <c r="AQ185">
        <v>0</v>
      </c>
      <c r="AR185">
        <v>0</v>
      </c>
      <c r="AS185">
        <v>0.5</v>
      </c>
      <c r="AT185">
        <v>0</v>
      </c>
      <c r="AU185">
        <v>0</v>
      </c>
      <c r="AV185">
        <v>0.1</v>
      </c>
      <c r="AW185" t="s">
        <v>112</v>
      </c>
      <c r="AX185" t="s">
        <v>113</v>
      </c>
      <c r="AY185" t="s">
        <v>111</v>
      </c>
      <c r="AZ185">
        <v>0</v>
      </c>
      <c r="BA185">
        <v>0</v>
      </c>
      <c r="BD185">
        <v>938.91399999999999</v>
      </c>
      <c r="BE185">
        <v>938.91399999999999</v>
      </c>
      <c r="BF185">
        <v>505</v>
      </c>
      <c r="BG185">
        <v>3.21102</v>
      </c>
      <c r="BH185" t="s">
        <v>733</v>
      </c>
      <c r="BI185">
        <v>100083000000</v>
      </c>
      <c r="BJ185">
        <v>0</v>
      </c>
      <c r="BK185">
        <v>16.055</v>
      </c>
      <c r="BL185">
        <v>0</v>
      </c>
      <c r="BM185">
        <v>3.2109999999999999</v>
      </c>
      <c r="BN185">
        <v>0</v>
      </c>
      <c r="BO185">
        <v>0</v>
      </c>
      <c r="BP185">
        <v>0</v>
      </c>
      <c r="BQ185">
        <v>0</v>
      </c>
      <c r="BR185">
        <v>-3027.88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f t="shared" si="10"/>
        <v>3789</v>
      </c>
      <c r="CT185">
        <f t="shared" si="11"/>
        <v>938.91399999999999</v>
      </c>
      <c r="CU185">
        <f t="shared" si="12"/>
        <v>19.265999999999998</v>
      </c>
      <c r="CV185">
        <f>VLOOKUP(PG_Reverse_Settled__1[[#This Row],[order_release_id]],PG_FORWARD_SETTLED__1[[order_id]:[Logistics]],110,0)</f>
        <v>71.98</v>
      </c>
      <c r="CW185">
        <f t="shared" si="13"/>
        <v>594.03499999999997</v>
      </c>
      <c r="CX185">
        <v>2758.84</v>
      </c>
      <c r="CY185">
        <f t="shared" si="14"/>
        <v>197.06</v>
      </c>
    </row>
    <row r="186" spans="1:103" x14ac:dyDescent="0.3">
      <c r="A186">
        <v>8735827161</v>
      </c>
      <c r="B186">
        <v>10735800183</v>
      </c>
      <c r="C186" t="s">
        <v>1461</v>
      </c>
      <c r="D186" s="1">
        <v>45954.426388888889</v>
      </c>
      <c r="E186" s="1">
        <v>45935.731249999997</v>
      </c>
      <c r="F186" s="2"/>
      <c r="G186" t="s">
        <v>680</v>
      </c>
      <c r="H186">
        <v>2396</v>
      </c>
      <c r="I186">
        <v>0</v>
      </c>
      <c r="J186">
        <v>2396</v>
      </c>
      <c r="K186">
        <v>3250</v>
      </c>
      <c r="L186">
        <v>648</v>
      </c>
      <c r="M186" t="s">
        <v>109</v>
      </c>
      <c r="N186">
        <v>5</v>
      </c>
      <c r="O186">
        <v>114.1</v>
      </c>
      <c r="P186">
        <v>0</v>
      </c>
      <c r="Q186">
        <v>0</v>
      </c>
      <c r="R186">
        <v>11.41</v>
      </c>
      <c r="S186">
        <v>2.282</v>
      </c>
      <c r="T186" t="s">
        <v>111</v>
      </c>
      <c r="U186">
        <v>593.72900000000004</v>
      </c>
      <c r="V186">
        <v>593.72900000000004</v>
      </c>
      <c r="W186">
        <v>607.42100000000005</v>
      </c>
      <c r="X186">
        <v>-197.06</v>
      </c>
      <c r="Y186">
        <v>167</v>
      </c>
      <c r="Z186">
        <v>0</v>
      </c>
      <c r="AA186">
        <v>30.06</v>
      </c>
      <c r="AB186">
        <v>1</v>
      </c>
      <c r="AC186" t="s">
        <v>116</v>
      </c>
      <c r="AD186">
        <v>2602</v>
      </c>
      <c r="AE186">
        <v>-1985.6389999999999</v>
      </c>
      <c r="AF186">
        <v>-1985.6389999999999</v>
      </c>
      <c r="AG186">
        <v>0</v>
      </c>
      <c r="AH186">
        <v>607.42100000000005</v>
      </c>
      <c r="AI186">
        <v>-197.06</v>
      </c>
      <c r="AJ186">
        <v>-2396</v>
      </c>
      <c r="AM186">
        <v>0</v>
      </c>
      <c r="AN186">
        <v>0</v>
      </c>
      <c r="AO186">
        <v>2281.9</v>
      </c>
      <c r="AP186">
        <v>5</v>
      </c>
      <c r="AQ186">
        <v>0</v>
      </c>
      <c r="AR186">
        <v>0</v>
      </c>
      <c r="AS186">
        <v>0.5</v>
      </c>
      <c r="AT186">
        <v>0</v>
      </c>
      <c r="AU186">
        <v>0</v>
      </c>
      <c r="AV186">
        <v>0.1</v>
      </c>
      <c r="AW186" t="s">
        <v>112</v>
      </c>
      <c r="AX186" t="s">
        <v>113</v>
      </c>
      <c r="AY186" t="s">
        <v>111</v>
      </c>
      <c r="AZ186">
        <v>593.72900000000004</v>
      </c>
      <c r="BA186">
        <v>593.72900000000004</v>
      </c>
      <c r="BB186">
        <v>648</v>
      </c>
      <c r="BC186">
        <v>2.2818999999999998</v>
      </c>
      <c r="BD186">
        <v>0</v>
      </c>
      <c r="BE186">
        <v>0</v>
      </c>
      <c r="BH186" t="s">
        <v>641</v>
      </c>
      <c r="BI186">
        <v>100091000000</v>
      </c>
      <c r="BJ186">
        <v>11.41</v>
      </c>
      <c r="BK186">
        <v>0</v>
      </c>
      <c r="BL186">
        <v>2.282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-1985.6389999999999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f t="shared" si="10"/>
        <v>2396</v>
      </c>
      <c r="CT186">
        <f t="shared" si="11"/>
        <v>593.72900000000004</v>
      </c>
      <c r="CU186">
        <f t="shared" si="12"/>
        <v>13.692</v>
      </c>
      <c r="CV186">
        <f>VLOOKUP(PG_Reverse_Settled__1[[#This Row],[order_release_id]],PG_FORWARD_SETTLED__1[[order_id]:[Logistics]],110,0)</f>
        <v>71.98</v>
      </c>
      <c r="CW186">
        <f t="shared" si="13"/>
        <v>125.50999999999999</v>
      </c>
      <c r="CX186">
        <v>1716.5989999999999</v>
      </c>
      <c r="CY186">
        <f t="shared" si="14"/>
        <v>197.06</v>
      </c>
    </row>
    <row r="187" spans="1:103" x14ac:dyDescent="0.3">
      <c r="A187">
        <v>8741371679</v>
      </c>
      <c r="B187">
        <v>10741366744</v>
      </c>
      <c r="C187" t="s">
        <v>1461</v>
      </c>
      <c r="D187" s="1">
        <v>45943.321527777778</v>
      </c>
      <c r="E187" s="1">
        <v>45938.423611111109</v>
      </c>
      <c r="F187" s="2">
        <v>44620</v>
      </c>
      <c r="G187" t="s">
        <v>985</v>
      </c>
      <c r="H187">
        <v>3294.01</v>
      </c>
      <c r="I187">
        <v>3294</v>
      </c>
      <c r="J187">
        <v>0</v>
      </c>
      <c r="K187">
        <v>4500</v>
      </c>
      <c r="L187">
        <v>1000</v>
      </c>
      <c r="M187" t="s">
        <v>109</v>
      </c>
      <c r="N187">
        <v>18</v>
      </c>
      <c r="O187">
        <v>502.48</v>
      </c>
      <c r="P187">
        <v>0</v>
      </c>
      <c r="Q187">
        <v>0</v>
      </c>
      <c r="R187">
        <v>13.958</v>
      </c>
      <c r="S187">
        <v>2.7919999999999998</v>
      </c>
      <c r="T187" t="s">
        <v>111</v>
      </c>
      <c r="U187">
        <v>816.25300000000004</v>
      </c>
      <c r="V187">
        <v>816.25300000000004</v>
      </c>
      <c r="W187">
        <v>833.00300000000004</v>
      </c>
      <c r="X187">
        <v>-197.06</v>
      </c>
      <c r="Y187">
        <v>167</v>
      </c>
      <c r="Z187">
        <v>0</v>
      </c>
      <c r="AA187">
        <v>30.06</v>
      </c>
      <c r="AB187">
        <v>1</v>
      </c>
      <c r="AC187" t="s">
        <v>116</v>
      </c>
      <c r="AD187">
        <v>3500</v>
      </c>
      <c r="AE187">
        <v>-2658.0569999999998</v>
      </c>
      <c r="AF187">
        <v>-2658.0569999999998</v>
      </c>
      <c r="AG187">
        <v>0</v>
      </c>
      <c r="AJ187">
        <v>0</v>
      </c>
      <c r="AK187">
        <v>833.00300000000004</v>
      </c>
      <c r="AL187">
        <v>-197.06</v>
      </c>
      <c r="AM187">
        <v>-3294</v>
      </c>
      <c r="AN187">
        <v>0</v>
      </c>
      <c r="AO187">
        <v>2791.53</v>
      </c>
      <c r="AP187">
        <v>18</v>
      </c>
      <c r="AQ187">
        <v>0</v>
      </c>
      <c r="AR187">
        <v>0</v>
      </c>
      <c r="AS187">
        <v>0.5</v>
      </c>
      <c r="AT187">
        <v>0</v>
      </c>
      <c r="AU187">
        <v>0</v>
      </c>
      <c r="AV187">
        <v>0.1</v>
      </c>
      <c r="AW187" t="s">
        <v>112</v>
      </c>
      <c r="AX187" t="s">
        <v>113</v>
      </c>
      <c r="AY187" t="s">
        <v>111</v>
      </c>
      <c r="AZ187">
        <v>0</v>
      </c>
      <c r="BA187">
        <v>0</v>
      </c>
      <c r="BD187">
        <v>816.25300000000004</v>
      </c>
      <c r="BE187">
        <v>816.25300000000004</v>
      </c>
      <c r="BF187">
        <v>1000</v>
      </c>
      <c r="BG187">
        <v>2.7915299999999998</v>
      </c>
      <c r="BH187" t="s">
        <v>1041</v>
      </c>
      <c r="BI187">
        <v>100090000000</v>
      </c>
      <c r="BJ187">
        <v>0</v>
      </c>
      <c r="BK187">
        <v>13.958</v>
      </c>
      <c r="BL187">
        <v>0</v>
      </c>
      <c r="BM187">
        <v>2.7919999999999998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-2658.0569999999998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f t="shared" si="10"/>
        <v>3294</v>
      </c>
      <c r="CT187">
        <f t="shared" si="11"/>
        <v>816.25300000000004</v>
      </c>
      <c r="CU187">
        <f t="shared" si="12"/>
        <v>16.75</v>
      </c>
      <c r="CV187">
        <f>VLOOKUP(PG_Reverse_Settled__1[[#This Row],[order_release_id]],PG_FORWARD_SETTLED__1[[order_id]:[Logistics]],110,0)</f>
        <v>71.98</v>
      </c>
      <c r="CW187">
        <f t="shared" si="13"/>
        <v>516.43799999999999</v>
      </c>
      <c r="CX187">
        <v>2389.0169999999998</v>
      </c>
      <c r="CY187">
        <f t="shared" si="14"/>
        <v>197.06</v>
      </c>
    </row>
    <row r="188" spans="1:103" x14ac:dyDescent="0.3">
      <c r="A188">
        <v>8720801859</v>
      </c>
      <c r="B188">
        <v>10720746777</v>
      </c>
      <c r="C188" t="s">
        <v>1461</v>
      </c>
      <c r="D188" s="1">
        <v>45936.47152777778</v>
      </c>
      <c r="E188" s="1">
        <v>45930.615277777775</v>
      </c>
      <c r="F188" s="2">
        <v>44602</v>
      </c>
      <c r="G188" t="s">
        <v>341</v>
      </c>
      <c r="H188">
        <v>1797</v>
      </c>
      <c r="I188">
        <v>1797</v>
      </c>
      <c r="J188">
        <v>0</v>
      </c>
      <c r="K188">
        <v>3500</v>
      </c>
      <c r="L188">
        <v>1532</v>
      </c>
      <c r="M188" t="s">
        <v>109</v>
      </c>
      <c r="N188">
        <v>5</v>
      </c>
      <c r="O188">
        <v>85.57</v>
      </c>
      <c r="P188">
        <v>0</v>
      </c>
      <c r="Q188">
        <v>0</v>
      </c>
      <c r="R188">
        <v>8.5570000000000004</v>
      </c>
      <c r="S188">
        <v>1.7110000000000001</v>
      </c>
      <c r="T188" t="s">
        <v>111</v>
      </c>
      <c r="U188">
        <v>593.72900000000004</v>
      </c>
      <c r="V188">
        <v>593.72900000000004</v>
      </c>
      <c r="W188">
        <v>603.99699999999996</v>
      </c>
      <c r="X188">
        <v>-197.06</v>
      </c>
      <c r="Y188">
        <v>167</v>
      </c>
      <c r="Z188">
        <v>0</v>
      </c>
      <c r="AA188">
        <v>30.06</v>
      </c>
      <c r="AB188">
        <v>1</v>
      </c>
      <c r="AC188" t="s">
        <v>116</v>
      </c>
      <c r="AD188">
        <v>1968</v>
      </c>
      <c r="AE188">
        <v>-1390.0630000000001</v>
      </c>
      <c r="AF188">
        <v>-1390.0630000000001</v>
      </c>
      <c r="AG188">
        <v>0</v>
      </c>
      <c r="AJ188">
        <v>0</v>
      </c>
      <c r="AK188">
        <v>603.99699999999996</v>
      </c>
      <c r="AL188">
        <v>-197.06</v>
      </c>
      <c r="AM188">
        <v>-1797</v>
      </c>
      <c r="AN188">
        <v>0</v>
      </c>
      <c r="AO188">
        <v>1711.43</v>
      </c>
      <c r="AP188">
        <v>5</v>
      </c>
      <c r="AQ188">
        <v>0</v>
      </c>
      <c r="AR188">
        <v>0</v>
      </c>
      <c r="AS188">
        <v>0.5</v>
      </c>
      <c r="AT188">
        <v>0</v>
      </c>
      <c r="AU188">
        <v>0</v>
      </c>
      <c r="AV188">
        <v>0.1</v>
      </c>
      <c r="AW188" t="s">
        <v>127</v>
      </c>
      <c r="AX188" t="s">
        <v>128</v>
      </c>
      <c r="AY188" t="s">
        <v>111</v>
      </c>
      <c r="AZ188">
        <v>0</v>
      </c>
      <c r="BA188">
        <v>0</v>
      </c>
      <c r="BD188">
        <v>593.72900000000004</v>
      </c>
      <c r="BE188">
        <v>593.72900000000004</v>
      </c>
      <c r="BF188">
        <v>1532</v>
      </c>
      <c r="BG188">
        <v>1.71143</v>
      </c>
      <c r="BH188" t="s">
        <v>342</v>
      </c>
      <c r="BI188">
        <v>100087000000</v>
      </c>
      <c r="BJ188">
        <v>0</v>
      </c>
      <c r="BK188">
        <v>8.5570000000000004</v>
      </c>
      <c r="BL188">
        <v>0</v>
      </c>
      <c r="BM188">
        <v>1.7110000000000001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-1390.0630000000001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f t="shared" si="10"/>
        <v>1797</v>
      </c>
      <c r="CT188">
        <f t="shared" si="11"/>
        <v>593.72900000000004</v>
      </c>
      <c r="CU188">
        <f t="shared" si="12"/>
        <v>10.268000000000001</v>
      </c>
      <c r="CV188">
        <f>VLOOKUP(PG_Reverse_Settled__1[[#This Row],[order_release_id]],PG_FORWARD_SETTLED__1[[order_id]:[Logistics]],110,0)</f>
        <v>53.1</v>
      </c>
      <c r="CW188">
        <f t="shared" si="13"/>
        <v>94.126999999999995</v>
      </c>
      <c r="CX188">
        <v>1139.903</v>
      </c>
      <c r="CY188">
        <f t="shared" si="14"/>
        <v>197.06</v>
      </c>
    </row>
    <row r="189" spans="1:103" x14ac:dyDescent="0.3">
      <c r="A189">
        <v>8742861117</v>
      </c>
      <c r="B189">
        <v>10742865673</v>
      </c>
      <c r="C189" t="s">
        <v>1461</v>
      </c>
      <c r="D189" s="1">
        <v>45943.572222222225</v>
      </c>
      <c r="E189" s="1">
        <v>45938.796527777777</v>
      </c>
      <c r="F189" s="2">
        <v>44621</v>
      </c>
      <c r="G189" t="s">
        <v>776</v>
      </c>
      <c r="H189">
        <v>3294</v>
      </c>
      <c r="I189">
        <v>0</v>
      </c>
      <c r="J189">
        <v>3294</v>
      </c>
      <c r="K189">
        <v>3500</v>
      </c>
      <c r="L189">
        <v>0</v>
      </c>
      <c r="M189" t="s">
        <v>120</v>
      </c>
      <c r="N189">
        <v>18</v>
      </c>
      <c r="O189">
        <v>0</v>
      </c>
      <c r="P189">
        <v>251.24</v>
      </c>
      <c r="Q189">
        <v>251.24</v>
      </c>
      <c r="R189">
        <v>13.958</v>
      </c>
      <c r="S189">
        <v>2.7919999999999998</v>
      </c>
      <c r="T189" t="s">
        <v>111</v>
      </c>
      <c r="U189">
        <v>816.25300000000004</v>
      </c>
      <c r="V189">
        <v>816.25300000000004</v>
      </c>
      <c r="W189">
        <v>833.00300000000004</v>
      </c>
      <c r="X189">
        <v>-107.38</v>
      </c>
      <c r="Y189">
        <v>91</v>
      </c>
      <c r="Z189">
        <v>0</v>
      </c>
      <c r="AA189">
        <v>16.38</v>
      </c>
      <c r="AB189">
        <v>1</v>
      </c>
      <c r="AC189" t="s">
        <v>131</v>
      </c>
      <c r="AD189">
        <v>3500</v>
      </c>
      <c r="AE189">
        <v>-2568.377</v>
      </c>
      <c r="AF189">
        <v>-2568.377</v>
      </c>
      <c r="AG189">
        <v>0</v>
      </c>
      <c r="AH189">
        <v>833.00300000000004</v>
      </c>
      <c r="AI189">
        <v>-107.38</v>
      </c>
      <c r="AJ189">
        <v>-3294</v>
      </c>
      <c r="AM189">
        <v>0</v>
      </c>
      <c r="AN189">
        <v>0</v>
      </c>
      <c r="AO189">
        <v>2791.52</v>
      </c>
      <c r="AP189">
        <v>0</v>
      </c>
      <c r="AQ189">
        <v>9</v>
      </c>
      <c r="AR189">
        <v>9</v>
      </c>
      <c r="AS189">
        <v>0</v>
      </c>
      <c r="AT189">
        <v>0.25</v>
      </c>
      <c r="AU189">
        <v>0.25</v>
      </c>
      <c r="AV189">
        <v>0.1</v>
      </c>
      <c r="AW189" t="s">
        <v>112</v>
      </c>
      <c r="AX189" t="s">
        <v>124</v>
      </c>
      <c r="AY189" t="s">
        <v>111</v>
      </c>
      <c r="AZ189">
        <v>816.25300000000004</v>
      </c>
      <c r="BA189">
        <v>816.25300000000004</v>
      </c>
      <c r="BB189">
        <v>0</v>
      </c>
      <c r="BC189">
        <v>2.7915199999999998</v>
      </c>
      <c r="BD189">
        <v>0</v>
      </c>
      <c r="BE189">
        <v>0</v>
      </c>
      <c r="BH189" t="s">
        <v>777</v>
      </c>
      <c r="BI189">
        <v>100090000000</v>
      </c>
      <c r="BJ189">
        <v>13.958</v>
      </c>
      <c r="BK189">
        <v>0</v>
      </c>
      <c r="BL189">
        <v>2.7919999999999998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-2568.377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f t="shared" si="10"/>
        <v>3294</v>
      </c>
      <c r="CT189">
        <f t="shared" si="11"/>
        <v>816.25300000000004</v>
      </c>
      <c r="CU189">
        <f t="shared" si="12"/>
        <v>16.75</v>
      </c>
      <c r="CV189">
        <f>VLOOKUP(PG_Reverse_Settled__1[[#This Row],[order_release_id]],PG_FORWARD_SETTLED__1[[order_id]:[Logistics]],110,0)</f>
        <v>71.98</v>
      </c>
      <c r="CW189">
        <f t="shared" si="13"/>
        <v>516.43799999999999</v>
      </c>
      <c r="CX189">
        <v>2389.0169999999998</v>
      </c>
      <c r="CY189">
        <f t="shared" si="14"/>
        <v>107.38</v>
      </c>
    </row>
    <row r="190" spans="1:103" x14ac:dyDescent="0.3">
      <c r="A190">
        <v>8717347910</v>
      </c>
      <c r="B190">
        <v>10717288964</v>
      </c>
      <c r="C190" t="s">
        <v>1461</v>
      </c>
      <c r="D190" s="1">
        <v>45940.442361111112</v>
      </c>
      <c r="E190" s="1">
        <v>45930.615277777775</v>
      </c>
      <c r="F190" s="2"/>
      <c r="G190" t="s">
        <v>210</v>
      </c>
      <c r="H190">
        <v>3119</v>
      </c>
      <c r="I190">
        <v>0</v>
      </c>
      <c r="J190">
        <v>3119</v>
      </c>
      <c r="K190">
        <v>3750</v>
      </c>
      <c r="L190">
        <v>425</v>
      </c>
      <c r="M190" t="s">
        <v>109</v>
      </c>
      <c r="N190">
        <v>18</v>
      </c>
      <c r="O190">
        <v>475.78</v>
      </c>
      <c r="P190">
        <v>0</v>
      </c>
      <c r="Q190">
        <v>0</v>
      </c>
      <c r="R190">
        <v>13.215999999999999</v>
      </c>
      <c r="S190">
        <v>2.6429999999999998</v>
      </c>
      <c r="T190" t="s">
        <v>111</v>
      </c>
      <c r="U190">
        <v>662.476</v>
      </c>
      <c r="V190">
        <v>662.476</v>
      </c>
      <c r="W190">
        <v>678.33500000000004</v>
      </c>
      <c r="X190">
        <v>-197.06</v>
      </c>
      <c r="Y190">
        <v>167</v>
      </c>
      <c r="Z190">
        <v>0</v>
      </c>
      <c r="AA190">
        <v>30.06</v>
      </c>
      <c r="AB190">
        <v>1</v>
      </c>
      <c r="AC190" t="s">
        <v>116</v>
      </c>
      <c r="AD190">
        <v>3325</v>
      </c>
      <c r="AE190">
        <v>-2637.7249999999999</v>
      </c>
      <c r="AF190">
        <v>-2637.7249999999999</v>
      </c>
      <c r="AG190">
        <v>0</v>
      </c>
      <c r="AH190">
        <v>678.33500000000004</v>
      </c>
      <c r="AI190">
        <v>-197.06</v>
      </c>
      <c r="AJ190">
        <v>-3119</v>
      </c>
      <c r="AM190">
        <v>0</v>
      </c>
      <c r="AN190">
        <v>0</v>
      </c>
      <c r="AO190">
        <v>2643.22</v>
      </c>
      <c r="AP190">
        <v>18</v>
      </c>
      <c r="AQ190">
        <v>0</v>
      </c>
      <c r="AR190">
        <v>0</v>
      </c>
      <c r="AS190">
        <v>0.5</v>
      </c>
      <c r="AT190">
        <v>0</v>
      </c>
      <c r="AU190">
        <v>0</v>
      </c>
      <c r="AV190">
        <v>0.1</v>
      </c>
      <c r="AW190" t="s">
        <v>112</v>
      </c>
      <c r="AX190" t="s">
        <v>128</v>
      </c>
      <c r="AY190" t="s">
        <v>111</v>
      </c>
      <c r="AZ190">
        <v>662.476</v>
      </c>
      <c r="BA190">
        <v>662.476</v>
      </c>
      <c r="BB190">
        <v>425</v>
      </c>
      <c r="BC190">
        <v>2.6432199999999999</v>
      </c>
      <c r="BD190">
        <v>0</v>
      </c>
      <c r="BE190">
        <v>0</v>
      </c>
      <c r="BH190" t="s">
        <v>194</v>
      </c>
      <c r="BI190">
        <v>100088000000</v>
      </c>
      <c r="BJ190">
        <v>13.215999999999999</v>
      </c>
      <c r="BK190">
        <v>0</v>
      </c>
      <c r="BL190">
        <v>2.6429999999999998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-2637.7249999999999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f t="shared" si="10"/>
        <v>3119</v>
      </c>
      <c r="CT190">
        <f t="shared" si="11"/>
        <v>662.476</v>
      </c>
      <c r="CU190">
        <f t="shared" si="12"/>
        <v>15.858999999999998</v>
      </c>
      <c r="CV190">
        <f>VLOOKUP(PG_Reverse_Settled__1[[#This Row],[order_release_id]],PG_FORWARD_SETTLED__1[[order_id]:[Logistics]],110,0)</f>
        <v>71.98</v>
      </c>
      <c r="CW190">
        <f t="shared" si="13"/>
        <v>488.99599999999998</v>
      </c>
      <c r="CX190">
        <v>2368.6849999999999</v>
      </c>
      <c r="CY190">
        <f t="shared" si="14"/>
        <v>197.06</v>
      </c>
    </row>
    <row r="191" spans="1:103" x14ac:dyDescent="0.3">
      <c r="A191">
        <v>8744253242</v>
      </c>
      <c r="B191">
        <v>10744261680</v>
      </c>
      <c r="C191" t="s">
        <v>1461</v>
      </c>
      <c r="D191" s="1">
        <v>45949.238194444442</v>
      </c>
      <c r="E191" s="1">
        <v>45939.576388888891</v>
      </c>
      <c r="F191" s="2"/>
      <c r="G191" t="s">
        <v>700</v>
      </c>
      <c r="H191">
        <v>2146</v>
      </c>
      <c r="I191">
        <v>0</v>
      </c>
      <c r="J191">
        <v>2146</v>
      </c>
      <c r="K191">
        <v>3000</v>
      </c>
      <c r="L191">
        <v>648</v>
      </c>
      <c r="M191" t="s">
        <v>109</v>
      </c>
      <c r="N191">
        <v>5</v>
      </c>
      <c r="O191">
        <v>102.19</v>
      </c>
      <c r="P191">
        <v>0</v>
      </c>
      <c r="Q191">
        <v>0</v>
      </c>
      <c r="R191">
        <v>10.218999999999999</v>
      </c>
      <c r="S191">
        <v>2.044</v>
      </c>
      <c r="T191" t="s">
        <v>111</v>
      </c>
      <c r="U191">
        <v>455.81</v>
      </c>
      <c r="V191">
        <v>455.81</v>
      </c>
      <c r="W191">
        <v>468.07299999999998</v>
      </c>
      <c r="X191">
        <v>-197.06</v>
      </c>
      <c r="Y191">
        <v>167</v>
      </c>
      <c r="Z191">
        <v>0</v>
      </c>
      <c r="AA191">
        <v>30.06</v>
      </c>
      <c r="AB191">
        <v>1</v>
      </c>
      <c r="AC191" t="s">
        <v>116</v>
      </c>
      <c r="AD191">
        <v>2352</v>
      </c>
      <c r="AE191">
        <v>-1874.9870000000001</v>
      </c>
      <c r="AF191">
        <v>-1874.9870000000001</v>
      </c>
      <c r="AG191">
        <v>0</v>
      </c>
      <c r="AH191">
        <v>468.07299999999998</v>
      </c>
      <c r="AI191">
        <v>-197.06</v>
      </c>
      <c r="AJ191">
        <v>-2146</v>
      </c>
      <c r="AM191">
        <v>0</v>
      </c>
      <c r="AN191">
        <v>0</v>
      </c>
      <c r="AO191">
        <v>2043.81</v>
      </c>
      <c r="AP191">
        <v>5</v>
      </c>
      <c r="AQ191">
        <v>0</v>
      </c>
      <c r="AR191">
        <v>0</v>
      </c>
      <c r="AS191">
        <v>0.5</v>
      </c>
      <c r="AT191">
        <v>0</v>
      </c>
      <c r="AU191">
        <v>0</v>
      </c>
      <c r="AV191">
        <v>0.1</v>
      </c>
      <c r="AW191" t="s">
        <v>112</v>
      </c>
      <c r="AX191" t="s">
        <v>128</v>
      </c>
      <c r="AY191" t="s">
        <v>111</v>
      </c>
      <c r="AZ191">
        <v>455.81</v>
      </c>
      <c r="BA191">
        <v>455.81</v>
      </c>
      <c r="BB191">
        <v>648</v>
      </c>
      <c r="BC191">
        <v>2.0438100000000001</v>
      </c>
      <c r="BD191">
        <v>0</v>
      </c>
      <c r="BE191">
        <v>0</v>
      </c>
      <c r="BH191" t="s">
        <v>701</v>
      </c>
      <c r="BI191">
        <v>100092000000</v>
      </c>
      <c r="BJ191">
        <v>10.218999999999999</v>
      </c>
      <c r="BK191">
        <v>0</v>
      </c>
      <c r="BL191">
        <v>2.044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-1874.9870000000001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f t="shared" si="10"/>
        <v>2146</v>
      </c>
      <c r="CT191">
        <f t="shared" si="11"/>
        <v>455.81</v>
      </c>
      <c r="CU191">
        <f t="shared" si="12"/>
        <v>12.263</v>
      </c>
      <c r="CV191">
        <f>VLOOKUP(PG_Reverse_Settled__1[[#This Row],[order_release_id]],PG_FORWARD_SETTLED__1[[order_id]:[Logistics]],110,0)</f>
        <v>71.98</v>
      </c>
      <c r="CW191">
        <f t="shared" si="13"/>
        <v>112.40899999999999</v>
      </c>
      <c r="CX191">
        <v>1605.9470000000001</v>
      </c>
      <c r="CY191">
        <f t="shared" si="14"/>
        <v>197.06</v>
      </c>
    </row>
    <row r="192" spans="1:103" x14ac:dyDescent="0.3">
      <c r="A192">
        <v>8705380577</v>
      </c>
      <c r="B192">
        <v>10705313075</v>
      </c>
      <c r="C192" t="s">
        <v>1462</v>
      </c>
      <c r="D192" s="1">
        <v>45932.474999999999</v>
      </c>
      <c r="E192" s="1">
        <v>45924.787499999999</v>
      </c>
      <c r="F192" s="2">
        <v>44581</v>
      </c>
      <c r="G192" t="s">
        <v>417</v>
      </c>
      <c r="H192">
        <v>1012</v>
      </c>
      <c r="I192">
        <v>0</v>
      </c>
      <c r="J192">
        <v>1012</v>
      </c>
      <c r="K192">
        <v>2500</v>
      </c>
      <c r="L192">
        <v>1317</v>
      </c>
      <c r="M192" t="s">
        <v>109</v>
      </c>
      <c r="N192">
        <v>5</v>
      </c>
      <c r="O192">
        <v>48.19</v>
      </c>
      <c r="P192">
        <v>0</v>
      </c>
      <c r="Q192">
        <v>0</v>
      </c>
      <c r="R192">
        <v>4.819</v>
      </c>
      <c r="S192">
        <v>0.96399999999999997</v>
      </c>
      <c r="T192" t="s">
        <v>111</v>
      </c>
      <c r="U192">
        <v>250.774</v>
      </c>
      <c r="V192">
        <v>250.774</v>
      </c>
      <c r="W192">
        <v>256.55700000000002</v>
      </c>
      <c r="X192">
        <v>-132.16</v>
      </c>
      <c r="Y192">
        <v>112</v>
      </c>
      <c r="Z192">
        <v>0</v>
      </c>
      <c r="AA192">
        <v>20.16</v>
      </c>
      <c r="AB192">
        <v>1</v>
      </c>
      <c r="AC192" t="s">
        <v>110</v>
      </c>
      <c r="AD192">
        <v>1183</v>
      </c>
      <c r="AE192">
        <v>-887.60299999999995</v>
      </c>
      <c r="AF192">
        <v>-887.60299999999995</v>
      </c>
      <c r="AG192">
        <v>0</v>
      </c>
      <c r="AH192">
        <v>256.55700000000002</v>
      </c>
      <c r="AI192">
        <v>-132.16</v>
      </c>
      <c r="AJ192">
        <v>-1012</v>
      </c>
      <c r="AM192">
        <v>0</v>
      </c>
      <c r="AN192">
        <v>0</v>
      </c>
      <c r="AO192">
        <v>963.81</v>
      </c>
      <c r="AP192">
        <v>5</v>
      </c>
      <c r="AQ192">
        <v>0</v>
      </c>
      <c r="AR192">
        <v>0</v>
      </c>
      <c r="AS192">
        <v>0.5</v>
      </c>
      <c r="AT192">
        <v>0</v>
      </c>
      <c r="AU192">
        <v>0</v>
      </c>
      <c r="AV192">
        <v>0.1</v>
      </c>
      <c r="AW192" t="s">
        <v>112</v>
      </c>
      <c r="AX192" t="s">
        <v>124</v>
      </c>
      <c r="AY192" t="s">
        <v>111</v>
      </c>
      <c r="AZ192">
        <v>250.774</v>
      </c>
      <c r="BA192">
        <v>250.774</v>
      </c>
      <c r="BB192">
        <v>1317</v>
      </c>
      <c r="BC192">
        <v>0.96380999999999994</v>
      </c>
      <c r="BD192">
        <v>0</v>
      </c>
      <c r="BE192">
        <v>0</v>
      </c>
      <c r="BH192" t="s">
        <v>418</v>
      </c>
      <c r="BI192">
        <v>100086000000</v>
      </c>
      <c r="BJ192">
        <v>4.819</v>
      </c>
      <c r="BK192">
        <v>0</v>
      </c>
      <c r="BL192">
        <v>0.96399999999999997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-887.60299999999995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f t="shared" si="10"/>
        <v>1012</v>
      </c>
      <c r="CT192">
        <f t="shared" si="11"/>
        <v>250.774</v>
      </c>
      <c r="CU192">
        <f t="shared" si="12"/>
        <v>5.7829999999999995</v>
      </c>
      <c r="CV192">
        <f>VLOOKUP(PG_Reverse_Settled__1[[#This Row],[order_release_id]],PG_FORWARD_SETTLED__1[[order_id]:[Logistics]],110,0)</f>
        <v>53.1</v>
      </c>
      <c r="CW192">
        <f t="shared" si="13"/>
        <v>53.009</v>
      </c>
      <c r="CX192">
        <v>702.34299999999996</v>
      </c>
      <c r="CY192">
        <f t="shared" si="14"/>
        <v>132.16</v>
      </c>
    </row>
    <row r="193" spans="1:103" x14ac:dyDescent="0.3">
      <c r="A193">
        <v>8726247264</v>
      </c>
      <c r="B193">
        <v>10726199301</v>
      </c>
      <c r="C193" t="s">
        <v>1461</v>
      </c>
      <c r="D193" s="1">
        <v>45938.526388888888</v>
      </c>
      <c r="E193" s="1">
        <v>45933.480555555558</v>
      </c>
      <c r="F193" s="2"/>
      <c r="G193" t="s">
        <v>992</v>
      </c>
      <c r="H193">
        <v>1374</v>
      </c>
      <c r="I193">
        <v>1374</v>
      </c>
      <c r="J193">
        <v>0</v>
      </c>
      <c r="K193">
        <v>5150</v>
      </c>
      <c r="L193">
        <v>3605</v>
      </c>
      <c r="M193" t="s">
        <v>109</v>
      </c>
      <c r="N193">
        <v>5</v>
      </c>
      <c r="O193">
        <v>65.430000000000007</v>
      </c>
      <c r="P193">
        <v>0</v>
      </c>
      <c r="Q193">
        <v>0</v>
      </c>
      <c r="R193">
        <v>6.5430000000000001</v>
      </c>
      <c r="S193">
        <v>1.3089999999999999</v>
      </c>
      <c r="T193" t="s">
        <v>111</v>
      </c>
      <c r="U193">
        <v>453.97</v>
      </c>
      <c r="V193">
        <v>453.97</v>
      </c>
      <c r="W193">
        <v>461.822</v>
      </c>
      <c r="X193">
        <v>-197.06</v>
      </c>
      <c r="Y193">
        <v>167</v>
      </c>
      <c r="Z193">
        <v>0</v>
      </c>
      <c r="AA193">
        <v>30.06</v>
      </c>
      <c r="AB193">
        <v>1</v>
      </c>
      <c r="AC193" t="s">
        <v>116</v>
      </c>
      <c r="AD193">
        <v>1545</v>
      </c>
      <c r="AE193">
        <v>-1109.2380000000001</v>
      </c>
      <c r="AF193">
        <v>-1109.2380000000001</v>
      </c>
      <c r="AG193">
        <v>0</v>
      </c>
      <c r="AJ193">
        <v>0</v>
      </c>
      <c r="AK193">
        <v>461.822</v>
      </c>
      <c r="AL193">
        <v>-197.06</v>
      </c>
      <c r="AM193">
        <v>-1374</v>
      </c>
      <c r="AN193">
        <v>0</v>
      </c>
      <c r="AO193">
        <v>1308.57</v>
      </c>
      <c r="AP193">
        <v>5</v>
      </c>
      <c r="AQ193">
        <v>0</v>
      </c>
      <c r="AR193">
        <v>0</v>
      </c>
      <c r="AS193">
        <v>0.5</v>
      </c>
      <c r="AT193">
        <v>0</v>
      </c>
      <c r="AU193">
        <v>0</v>
      </c>
      <c r="AV193">
        <v>0.1</v>
      </c>
      <c r="AW193" t="s">
        <v>127</v>
      </c>
      <c r="AX193" t="s">
        <v>128</v>
      </c>
      <c r="AY193" t="s">
        <v>111</v>
      </c>
      <c r="AZ193">
        <v>0</v>
      </c>
      <c r="BA193">
        <v>0</v>
      </c>
      <c r="BD193">
        <v>453.97</v>
      </c>
      <c r="BE193">
        <v>453.97</v>
      </c>
      <c r="BF193">
        <v>3605</v>
      </c>
      <c r="BG193">
        <v>1.30857</v>
      </c>
      <c r="BH193" t="s">
        <v>993</v>
      </c>
      <c r="BI193">
        <v>100088000000</v>
      </c>
      <c r="BJ193">
        <v>0</v>
      </c>
      <c r="BK193">
        <v>6.5430000000000001</v>
      </c>
      <c r="BL193">
        <v>0</v>
      </c>
      <c r="BM193">
        <v>1.3089999999999999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-1109.2380000000001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f t="shared" si="10"/>
        <v>1374</v>
      </c>
      <c r="CT193">
        <f t="shared" si="11"/>
        <v>453.97</v>
      </c>
      <c r="CU193">
        <f t="shared" si="12"/>
        <v>7.8520000000000003</v>
      </c>
      <c r="CV193">
        <f>VLOOKUP(PG_Reverse_Settled__1[[#This Row],[order_release_id]],PG_FORWARD_SETTLED__1[[order_id]:[Logistics]],110,0)</f>
        <v>53.1</v>
      </c>
      <c r="CW193">
        <f t="shared" si="13"/>
        <v>71.973000000000013</v>
      </c>
      <c r="CX193">
        <v>859.07799999999997</v>
      </c>
      <c r="CY193">
        <f t="shared" si="14"/>
        <v>197.06</v>
      </c>
    </row>
    <row r="194" spans="1:103" x14ac:dyDescent="0.3">
      <c r="A194">
        <v>8698417103</v>
      </c>
      <c r="B194">
        <v>10698346324</v>
      </c>
      <c r="C194" t="s">
        <v>1461</v>
      </c>
      <c r="D194" s="1">
        <v>45931.607638888891</v>
      </c>
      <c r="E194" s="1">
        <v>45923.446527777778</v>
      </c>
      <c r="F194" s="2"/>
      <c r="G194" t="s">
        <v>589</v>
      </c>
      <c r="H194">
        <v>2146</v>
      </c>
      <c r="I194">
        <v>0</v>
      </c>
      <c r="J194">
        <v>2146</v>
      </c>
      <c r="K194">
        <v>3500</v>
      </c>
      <c r="L194">
        <v>1148</v>
      </c>
      <c r="M194" t="s">
        <v>109</v>
      </c>
      <c r="N194">
        <v>5</v>
      </c>
      <c r="O194">
        <v>102.19</v>
      </c>
      <c r="P194">
        <v>0</v>
      </c>
      <c r="Q194">
        <v>0</v>
      </c>
      <c r="R194">
        <v>10.218999999999999</v>
      </c>
      <c r="S194">
        <v>2.044</v>
      </c>
      <c r="T194" t="s">
        <v>111</v>
      </c>
      <c r="U194">
        <v>455.81</v>
      </c>
      <c r="V194">
        <v>455.81</v>
      </c>
      <c r="W194">
        <v>468.07299999999998</v>
      </c>
      <c r="X194">
        <v>-197.06</v>
      </c>
      <c r="Y194">
        <v>167</v>
      </c>
      <c r="Z194">
        <v>0</v>
      </c>
      <c r="AA194">
        <v>30.06</v>
      </c>
      <c r="AB194">
        <v>1</v>
      </c>
      <c r="AC194" t="s">
        <v>116</v>
      </c>
      <c r="AD194">
        <v>2352</v>
      </c>
      <c r="AE194">
        <v>-1874.9870000000001</v>
      </c>
      <c r="AF194">
        <v>-1874.9870000000001</v>
      </c>
      <c r="AG194">
        <v>0</v>
      </c>
      <c r="AH194">
        <v>468.07299999999998</v>
      </c>
      <c r="AI194">
        <v>-197.06</v>
      </c>
      <c r="AJ194">
        <v>-2146</v>
      </c>
      <c r="AM194">
        <v>0</v>
      </c>
      <c r="AN194">
        <v>0</v>
      </c>
      <c r="AO194">
        <v>2043.81</v>
      </c>
      <c r="AP194">
        <v>5</v>
      </c>
      <c r="AQ194">
        <v>0</v>
      </c>
      <c r="AR194">
        <v>0</v>
      </c>
      <c r="AS194">
        <v>0.5</v>
      </c>
      <c r="AT194">
        <v>0</v>
      </c>
      <c r="AU194">
        <v>0</v>
      </c>
      <c r="AV194">
        <v>0.1</v>
      </c>
      <c r="AW194" t="s">
        <v>112</v>
      </c>
      <c r="AX194" t="s">
        <v>128</v>
      </c>
      <c r="AY194" t="s">
        <v>111</v>
      </c>
      <c r="AZ194">
        <v>455.81</v>
      </c>
      <c r="BA194">
        <v>455.81</v>
      </c>
      <c r="BB194">
        <v>1148</v>
      </c>
      <c r="BC194">
        <v>2.0438100000000001</v>
      </c>
      <c r="BD194">
        <v>0</v>
      </c>
      <c r="BE194">
        <v>0</v>
      </c>
      <c r="BH194" t="s">
        <v>590</v>
      </c>
      <c r="BI194">
        <v>100085000000</v>
      </c>
      <c r="BJ194">
        <v>10.218999999999999</v>
      </c>
      <c r="BK194">
        <v>0</v>
      </c>
      <c r="BL194">
        <v>2.044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-1874.9870000000001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f t="shared" ref="CS194:CS257" si="15">IFERROR(I194,0)+IFERROR(J194,0)</f>
        <v>2146</v>
      </c>
      <c r="CT194">
        <f t="shared" ref="CT194:CT257" si="16">ABS(IFERROR(V194,0))</f>
        <v>455.81</v>
      </c>
      <c r="CU194">
        <f t="shared" ref="CU194:CU257" si="17">ABS(IFERROR(R194,0)+IFERROR(S194,0))</f>
        <v>12.263</v>
      </c>
      <c r="CV194">
        <f>VLOOKUP(PG_Reverse_Settled__1[[#This Row],[order_release_id]],PG_FORWARD_SETTLED__1[[order_id]:[Logistics]],110,0)</f>
        <v>71.98</v>
      </c>
      <c r="CW194">
        <f t="shared" ref="CW194:CW257" si="18">IFERROR(O194,0)+IFERROR(P194,0)+IFERROR(Q194,0)+IFERROR(R194,0)</f>
        <v>112.40899999999999</v>
      </c>
      <c r="CX194">
        <v>1605.9470000000001</v>
      </c>
      <c r="CY194">
        <f t="shared" ref="CY194:CY257" si="19">ABS(IFERROR(X194,0))</f>
        <v>197.06</v>
      </c>
    </row>
    <row r="195" spans="1:103" x14ac:dyDescent="0.3">
      <c r="A195">
        <v>8741862363</v>
      </c>
      <c r="B195">
        <v>10741857441</v>
      </c>
      <c r="C195" t="s">
        <v>1461</v>
      </c>
      <c r="D195" s="1">
        <v>45942.503472222219</v>
      </c>
      <c r="E195" s="1">
        <v>45938.423611111109</v>
      </c>
      <c r="F195" s="2">
        <v>44624</v>
      </c>
      <c r="G195" t="s">
        <v>390</v>
      </c>
      <c r="H195">
        <v>3143</v>
      </c>
      <c r="I195">
        <v>0</v>
      </c>
      <c r="J195">
        <v>3142.99</v>
      </c>
      <c r="K195">
        <v>4000</v>
      </c>
      <c r="L195">
        <v>651</v>
      </c>
      <c r="M195" t="s">
        <v>109</v>
      </c>
      <c r="N195">
        <v>18</v>
      </c>
      <c r="O195">
        <v>479.44</v>
      </c>
      <c r="P195">
        <v>0</v>
      </c>
      <c r="Q195">
        <v>0</v>
      </c>
      <c r="R195">
        <v>13.318</v>
      </c>
      <c r="S195">
        <v>2.6640000000000001</v>
      </c>
      <c r="T195" t="s">
        <v>111</v>
      </c>
      <c r="U195">
        <v>667.57100000000003</v>
      </c>
      <c r="V195">
        <v>667.57100000000003</v>
      </c>
      <c r="W195">
        <v>683.553</v>
      </c>
      <c r="X195">
        <v>-197.06</v>
      </c>
      <c r="Y195">
        <v>167</v>
      </c>
      <c r="Z195">
        <v>0</v>
      </c>
      <c r="AA195">
        <v>30.06</v>
      </c>
      <c r="AB195">
        <v>1</v>
      </c>
      <c r="AC195" t="s">
        <v>116</v>
      </c>
      <c r="AD195">
        <v>3349</v>
      </c>
      <c r="AE195">
        <v>-2656.4969999999998</v>
      </c>
      <c r="AF195">
        <v>-2656.4969999999998</v>
      </c>
      <c r="AG195">
        <v>0</v>
      </c>
      <c r="AH195">
        <v>683.553</v>
      </c>
      <c r="AI195">
        <v>-197.06</v>
      </c>
      <c r="AJ195">
        <v>-3142.99</v>
      </c>
      <c r="AM195">
        <v>0</v>
      </c>
      <c r="AN195">
        <v>0</v>
      </c>
      <c r="AO195">
        <v>2663.56</v>
      </c>
      <c r="AP195">
        <v>18</v>
      </c>
      <c r="AQ195">
        <v>0</v>
      </c>
      <c r="AR195">
        <v>0</v>
      </c>
      <c r="AS195">
        <v>0.5</v>
      </c>
      <c r="AT195">
        <v>0</v>
      </c>
      <c r="AU195">
        <v>0</v>
      </c>
      <c r="AV195">
        <v>0.1</v>
      </c>
      <c r="AW195" t="s">
        <v>112</v>
      </c>
      <c r="AX195" t="s">
        <v>128</v>
      </c>
      <c r="AY195" t="s">
        <v>111</v>
      </c>
      <c r="AZ195">
        <v>667.57100000000003</v>
      </c>
      <c r="BA195">
        <v>667.57100000000003</v>
      </c>
      <c r="BB195">
        <v>651</v>
      </c>
      <c r="BC195">
        <v>2.6635599999999999</v>
      </c>
      <c r="BD195">
        <v>0</v>
      </c>
      <c r="BE195">
        <v>0</v>
      </c>
      <c r="BH195" t="s">
        <v>729</v>
      </c>
      <c r="BI195">
        <v>100090000000</v>
      </c>
      <c r="BJ195">
        <v>13.318</v>
      </c>
      <c r="BK195">
        <v>0</v>
      </c>
      <c r="BL195">
        <v>2.6640000000000001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-2656.4969999999998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f t="shared" si="15"/>
        <v>3142.99</v>
      </c>
      <c r="CT195">
        <f t="shared" si="16"/>
        <v>667.57100000000003</v>
      </c>
      <c r="CU195">
        <f t="shared" si="17"/>
        <v>15.981999999999999</v>
      </c>
      <c r="CV195">
        <f>VLOOKUP(PG_Reverse_Settled__1[[#This Row],[order_release_id]],PG_FORWARD_SETTLED__1[[order_id]:[Logistics]],110,0)</f>
        <v>71.98</v>
      </c>
      <c r="CW195">
        <f t="shared" si="18"/>
        <v>492.75799999999998</v>
      </c>
      <c r="CX195">
        <v>2387.4569999999999</v>
      </c>
      <c r="CY195">
        <f t="shared" si="19"/>
        <v>197.06</v>
      </c>
    </row>
    <row r="196" spans="1:103" x14ac:dyDescent="0.3">
      <c r="A196">
        <v>8745892583</v>
      </c>
      <c r="B196">
        <v>10745907020</v>
      </c>
      <c r="C196" t="s">
        <v>1461</v>
      </c>
      <c r="D196" s="1">
        <v>45943.695833333331</v>
      </c>
      <c r="E196" s="1">
        <v>45940.445138888892</v>
      </c>
      <c r="F196" s="2">
        <v>44626</v>
      </c>
      <c r="G196" t="s">
        <v>664</v>
      </c>
      <c r="H196">
        <v>3594</v>
      </c>
      <c r="I196">
        <v>0</v>
      </c>
      <c r="J196">
        <v>3594</v>
      </c>
      <c r="K196">
        <v>4000</v>
      </c>
      <c r="L196">
        <v>200</v>
      </c>
      <c r="M196" t="s">
        <v>120</v>
      </c>
      <c r="N196">
        <v>18</v>
      </c>
      <c r="O196">
        <v>0</v>
      </c>
      <c r="P196">
        <v>274.12</v>
      </c>
      <c r="Q196">
        <v>274.12</v>
      </c>
      <c r="R196">
        <v>15.228999999999999</v>
      </c>
      <c r="S196">
        <v>3.0459999999999998</v>
      </c>
      <c r="T196" t="s">
        <v>111</v>
      </c>
      <c r="U196">
        <v>933.005</v>
      </c>
      <c r="V196">
        <v>933.005</v>
      </c>
      <c r="W196">
        <v>951.28</v>
      </c>
      <c r="X196">
        <v>-107.38</v>
      </c>
      <c r="Y196">
        <v>91</v>
      </c>
      <c r="Z196">
        <v>0</v>
      </c>
      <c r="AA196">
        <v>16.38</v>
      </c>
      <c r="AB196">
        <v>1</v>
      </c>
      <c r="AC196" t="s">
        <v>131</v>
      </c>
      <c r="AD196">
        <v>3800</v>
      </c>
      <c r="AE196">
        <v>-2750.11</v>
      </c>
      <c r="AF196">
        <v>-2750.11</v>
      </c>
      <c r="AG196">
        <v>0</v>
      </c>
      <c r="AH196">
        <v>951.28</v>
      </c>
      <c r="AI196">
        <v>-107.38</v>
      </c>
      <c r="AJ196">
        <v>-3594.01</v>
      </c>
      <c r="AM196">
        <v>0</v>
      </c>
      <c r="AN196">
        <v>0</v>
      </c>
      <c r="AO196">
        <v>3045.76</v>
      </c>
      <c r="AP196">
        <v>0</v>
      </c>
      <c r="AQ196">
        <v>9</v>
      </c>
      <c r="AR196">
        <v>9</v>
      </c>
      <c r="AS196">
        <v>0</v>
      </c>
      <c r="AT196">
        <v>0.25</v>
      </c>
      <c r="AU196">
        <v>0.25</v>
      </c>
      <c r="AV196">
        <v>0.1</v>
      </c>
      <c r="AW196" t="s">
        <v>112</v>
      </c>
      <c r="AX196" t="s">
        <v>160</v>
      </c>
      <c r="AY196" t="s">
        <v>111</v>
      </c>
      <c r="AZ196">
        <v>933.005</v>
      </c>
      <c r="BA196">
        <v>933.005</v>
      </c>
      <c r="BB196">
        <v>200</v>
      </c>
      <c r="BC196">
        <v>3.04576</v>
      </c>
      <c r="BD196">
        <v>0</v>
      </c>
      <c r="BE196">
        <v>0</v>
      </c>
      <c r="BH196" t="s">
        <v>665</v>
      </c>
      <c r="BI196">
        <v>100090000000</v>
      </c>
      <c r="BJ196">
        <v>15.228999999999999</v>
      </c>
      <c r="BK196">
        <v>0</v>
      </c>
      <c r="BL196">
        <v>3.0459999999999998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-2750.11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f t="shared" si="15"/>
        <v>3594</v>
      </c>
      <c r="CT196">
        <f t="shared" si="16"/>
        <v>933.005</v>
      </c>
      <c r="CU196">
        <f t="shared" si="17"/>
        <v>18.274999999999999</v>
      </c>
      <c r="CV196">
        <f>VLOOKUP(PG_Reverse_Settled__1[[#This Row],[order_release_id]],PG_FORWARD_SETTLED__1[[order_id]:[Logistics]],110,0)</f>
        <v>71.98</v>
      </c>
      <c r="CW196">
        <f t="shared" si="18"/>
        <v>563.46900000000005</v>
      </c>
      <c r="CX196">
        <v>2570.7399999999998</v>
      </c>
      <c r="CY196">
        <f t="shared" si="19"/>
        <v>107.38</v>
      </c>
    </row>
    <row r="197" spans="1:103" x14ac:dyDescent="0.3">
      <c r="A197">
        <v>8731017476</v>
      </c>
      <c r="B197">
        <v>10730979409</v>
      </c>
      <c r="C197" t="s">
        <v>1461</v>
      </c>
      <c r="D197" s="1">
        <v>45939.451388888891</v>
      </c>
      <c r="E197" s="1">
        <v>45934.436805555553</v>
      </c>
      <c r="F197" s="2">
        <v>44613</v>
      </c>
      <c r="G197" t="s">
        <v>394</v>
      </c>
      <c r="H197">
        <v>3838.98</v>
      </c>
      <c r="I197">
        <v>316.09899999999999</v>
      </c>
      <c r="J197">
        <v>3522.8910000000001</v>
      </c>
      <c r="K197">
        <v>5500</v>
      </c>
      <c r="L197">
        <v>1455</v>
      </c>
      <c r="M197" t="s">
        <v>120</v>
      </c>
      <c r="N197">
        <v>18</v>
      </c>
      <c r="O197">
        <v>0</v>
      </c>
      <c r="P197">
        <v>292.8</v>
      </c>
      <c r="Q197">
        <v>292.8</v>
      </c>
      <c r="R197">
        <v>16.266999999999999</v>
      </c>
      <c r="S197">
        <v>3.254</v>
      </c>
      <c r="T197" t="s">
        <v>111</v>
      </c>
      <c r="U197">
        <v>1223.1020000000001</v>
      </c>
      <c r="V197">
        <v>1223.1020000000001</v>
      </c>
      <c r="W197">
        <v>1242.623</v>
      </c>
      <c r="X197">
        <v>-107.38</v>
      </c>
      <c r="Y197">
        <v>91</v>
      </c>
      <c r="Z197">
        <v>0</v>
      </c>
      <c r="AA197">
        <v>16.38</v>
      </c>
      <c r="AB197">
        <v>1</v>
      </c>
      <c r="AC197" t="s">
        <v>131</v>
      </c>
      <c r="AD197">
        <v>4045</v>
      </c>
      <c r="AE197">
        <v>-2703.7469999999998</v>
      </c>
      <c r="AF197">
        <v>-2703.7469999999998</v>
      </c>
      <c r="AG197">
        <v>0</v>
      </c>
      <c r="AH197">
        <v>1140.307</v>
      </c>
      <c r="AI197">
        <v>-98.538259999999994</v>
      </c>
      <c r="AJ197">
        <v>-3522.8910000000001</v>
      </c>
      <c r="AK197">
        <v>102.316</v>
      </c>
      <c r="AL197">
        <v>-8.8417399999999997</v>
      </c>
      <c r="AM197">
        <v>-316.09899999999999</v>
      </c>
      <c r="AN197">
        <v>300</v>
      </c>
      <c r="AO197">
        <v>3253.38</v>
      </c>
      <c r="AP197">
        <v>0</v>
      </c>
      <c r="AQ197">
        <v>9</v>
      </c>
      <c r="AR197">
        <v>9</v>
      </c>
      <c r="AS197">
        <v>0</v>
      </c>
      <c r="AT197">
        <v>0.25</v>
      </c>
      <c r="AU197">
        <v>0.25</v>
      </c>
      <c r="AV197">
        <v>0.1</v>
      </c>
      <c r="AW197" t="s">
        <v>127</v>
      </c>
      <c r="AX197" t="s">
        <v>128</v>
      </c>
      <c r="AY197" t="s">
        <v>111</v>
      </c>
      <c r="AZ197">
        <v>1122.393</v>
      </c>
      <c r="BA197">
        <v>1122.393</v>
      </c>
      <c r="BB197">
        <v>1455</v>
      </c>
      <c r="BC197">
        <v>3.2533799999999999</v>
      </c>
      <c r="BD197">
        <v>100.709</v>
      </c>
      <c r="BE197">
        <v>100.709</v>
      </c>
      <c r="BF197">
        <v>1455</v>
      </c>
      <c r="BG197">
        <v>3.2533799999999999</v>
      </c>
      <c r="BH197" t="s">
        <v>395</v>
      </c>
      <c r="BI197">
        <v>100088000000</v>
      </c>
      <c r="BJ197">
        <v>14.928000000000001</v>
      </c>
      <c r="BK197">
        <v>1.339</v>
      </c>
      <c r="BL197">
        <v>2.9860000000000002</v>
      </c>
      <c r="BM197">
        <v>0.26800000000000002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-2703.7469999999998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f t="shared" si="15"/>
        <v>3838.9900000000002</v>
      </c>
      <c r="CT197">
        <f t="shared" si="16"/>
        <v>1223.1020000000001</v>
      </c>
      <c r="CU197">
        <f t="shared" si="17"/>
        <v>19.521000000000001</v>
      </c>
      <c r="CV197">
        <f>VLOOKUP(PG_Reverse_Settled__1[[#This Row],[order_release_id]],PG_FORWARD_SETTLED__1[[order_id]:[Logistics]],110,0)</f>
        <v>71.97999999999999</v>
      </c>
      <c r="CW197">
        <f t="shared" si="18"/>
        <v>601.86700000000008</v>
      </c>
      <c r="CX197">
        <v>2524.3869999999997</v>
      </c>
      <c r="CY197">
        <f t="shared" si="19"/>
        <v>107.38</v>
      </c>
    </row>
    <row r="198" spans="1:103" x14ac:dyDescent="0.3">
      <c r="A198">
        <v>8737192003</v>
      </c>
      <c r="B198">
        <v>10737169109</v>
      </c>
      <c r="C198" t="s">
        <v>1461</v>
      </c>
      <c r="D198" s="1">
        <v>45945.37777777778</v>
      </c>
      <c r="E198" s="1">
        <v>45936.454861111109</v>
      </c>
      <c r="F198" s="2"/>
      <c r="G198" t="s">
        <v>153</v>
      </c>
      <c r="H198">
        <v>391</v>
      </c>
      <c r="I198">
        <v>0</v>
      </c>
      <c r="J198">
        <v>391</v>
      </c>
      <c r="K198">
        <v>2750</v>
      </c>
      <c r="L198">
        <v>2300</v>
      </c>
      <c r="M198" t="s">
        <v>109</v>
      </c>
      <c r="N198">
        <v>5</v>
      </c>
      <c r="O198">
        <v>18.62</v>
      </c>
      <c r="P198">
        <v>0</v>
      </c>
      <c r="Q198">
        <v>0</v>
      </c>
      <c r="R198">
        <v>1.8620000000000001</v>
      </c>
      <c r="S198">
        <v>0.372</v>
      </c>
      <c r="T198" t="s">
        <v>111</v>
      </c>
      <c r="U198">
        <v>9.2279999999999998</v>
      </c>
      <c r="V198">
        <v>9.2279999999999998</v>
      </c>
      <c r="W198">
        <v>11.462</v>
      </c>
      <c r="X198">
        <v>-197.06</v>
      </c>
      <c r="Y198">
        <v>167</v>
      </c>
      <c r="Z198">
        <v>0</v>
      </c>
      <c r="AA198">
        <v>30.06</v>
      </c>
      <c r="AB198">
        <v>1</v>
      </c>
      <c r="AC198" t="s">
        <v>116</v>
      </c>
      <c r="AD198">
        <v>450</v>
      </c>
      <c r="AE198">
        <v>-576.59799999999996</v>
      </c>
      <c r="AF198">
        <v>-576.59799999999996</v>
      </c>
      <c r="AG198">
        <v>0</v>
      </c>
      <c r="AH198">
        <v>11.462</v>
      </c>
      <c r="AI198">
        <v>-197.06</v>
      </c>
      <c r="AJ198">
        <v>-391</v>
      </c>
      <c r="AM198">
        <v>0</v>
      </c>
      <c r="AN198">
        <v>0</v>
      </c>
      <c r="AO198">
        <v>372.38</v>
      </c>
      <c r="AP198">
        <v>5</v>
      </c>
      <c r="AQ198">
        <v>0</v>
      </c>
      <c r="AR198">
        <v>0</v>
      </c>
      <c r="AS198">
        <v>0.5</v>
      </c>
      <c r="AT198">
        <v>0</v>
      </c>
      <c r="AU198">
        <v>0</v>
      </c>
      <c r="AV198">
        <v>0.1</v>
      </c>
      <c r="AW198" t="s">
        <v>127</v>
      </c>
      <c r="AX198" t="s">
        <v>128</v>
      </c>
      <c r="AY198" t="s">
        <v>111</v>
      </c>
      <c r="AZ198">
        <v>9.2279999999999998</v>
      </c>
      <c r="BA198">
        <v>9.2279999999999998</v>
      </c>
      <c r="BB198">
        <v>2300</v>
      </c>
      <c r="BC198">
        <v>0.37237999999999999</v>
      </c>
      <c r="BD198">
        <v>0</v>
      </c>
      <c r="BE198">
        <v>0</v>
      </c>
      <c r="BH198" t="s">
        <v>154</v>
      </c>
      <c r="BI198">
        <v>100091000000</v>
      </c>
      <c r="BJ198">
        <v>1.8620000000000001</v>
      </c>
      <c r="BK198">
        <v>0</v>
      </c>
      <c r="BL198">
        <v>0.372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-576.59799999999996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f t="shared" si="15"/>
        <v>391</v>
      </c>
      <c r="CT198">
        <f t="shared" si="16"/>
        <v>9.2279999999999998</v>
      </c>
      <c r="CU198">
        <f t="shared" si="17"/>
        <v>2.234</v>
      </c>
      <c r="CV198">
        <f>VLOOKUP(PG_Reverse_Settled__1[[#This Row],[order_release_id]],PG_FORWARD_SETTLED__1[[order_id]:[Logistics]],110,0)</f>
        <v>31.86</v>
      </c>
      <c r="CW198">
        <f t="shared" si="18"/>
        <v>20.481999999999999</v>
      </c>
      <c r="CX198">
        <v>347.678</v>
      </c>
      <c r="CY198">
        <f t="shared" si="19"/>
        <v>197.06</v>
      </c>
    </row>
    <row r="199" spans="1:103" x14ac:dyDescent="0.3">
      <c r="A199">
        <v>8741138401</v>
      </c>
      <c r="B199">
        <v>10741133465</v>
      </c>
      <c r="C199" t="s">
        <v>1461</v>
      </c>
      <c r="D199" s="1">
        <v>45942.496527777781</v>
      </c>
      <c r="E199" s="1">
        <v>45938.423611111109</v>
      </c>
      <c r="F199" s="2"/>
      <c r="G199" t="s">
        <v>737</v>
      </c>
      <c r="H199">
        <v>3949.02</v>
      </c>
      <c r="I199">
        <v>0</v>
      </c>
      <c r="J199">
        <v>3949</v>
      </c>
      <c r="K199">
        <v>5000</v>
      </c>
      <c r="L199">
        <v>845</v>
      </c>
      <c r="M199" t="s">
        <v>120</v>
      </c>
      <c r="N199">
        <v>18</v>
      </c>
      <c r="O199">
        <v>0</v>
      </c>
      <c r="P199">
        <v>301.2</v>
      </c>
      <c r="Q199">
        <v>301.2</v>
      </c>
      <c r="R199">
        <v>16.733000000000001</v>
      </c>
      <c r="S199">
        <v>3.347</v>
      </c>
      <c r="T199" t="s">
        <v>111</v>
      </c>
      <c r="U199">
        <v>1025.163</v>
      </c>
      <c r="V199">
        <v>1025.163</v>
      </c>
      <c r="W199">
        <v>1045.2429999999999</v>
      </c>
      <c r="X199">
        <v>-107.38</v>
      </c>
      <c r="Y199">
        <v>91</v>
      </c>
      <c r="Z199">
        <v>0</v>
      </c>
      <c r="AA199">
        <v>16.38</v>
      </c>
      <c r="AB199">
        <v>1</v>
      </c>
      <c r="AC199" t="s">
        <v>131</v>
      </c>
      <c r="AD199">
        <v>4155</v>
      </c>
      <c r="AE199">
        <v>-3011.1469999999999</v>
      </c>
      <c r="AF199">
        <v>-3011.1469999999999</v>
      </c>
      <c r="AG199">
        <v>0</v>
      </c>
      <c r="AH199">
        <v>1045.2429999999999</v>
      </c>
      <c r="AI199">
        <v>-107.38</v>
      </c>
      <c r="AJ199">
        <v>-3949.01</v>
      </c>
      <c r="AM199">
        <v>0</v>
      </c>
      <c r="AN199">
        <v>0</v>
      </c>
      <c r="AO199">
        <v>3346.62</v>
      </c>
      <c r="AP199">
        <v>0</v>
      </c>
      <c r="AQ199">
        <v>9</v>
      </c>
      <c r="AR199">
        <v>9</v>
      </c>
      <c r="AS199">
        <v>0</v>
      </c>
      <c r="AT199">
        <v>0.25</v>
      </c>
      <c r="AU199">
        <v>0.25</v>
      </c>
      <c r="AV199">
        <v>0.1</v>
      </c>
      <c r="AW199" t="s">
        <v>112</v>
      </c>
      <c r="AX199" t="s">
        <v>160</v>
      </c>
      <c r="AY199" t="s">
        <v>111</v>
      </c>
      <c r="AZ199">
        <v>1025.163</v>
      </c>
      <c r="BA199">
        <v>1025.163</v>
      </c>
      <c r="BB199">
        <v>845</v>
      </c>
      <c r="BC199">
        <v>3.3466200000000002</v>
      </c>
      <c r="BD199">
        <v>0</v>
      </c>
      <c r="BE199">
        <v>0</v>
      </c>
      <c r="BH199" t="s">
        <v>738</v>
      </c>
      <c r="BI199">
        <v>100089000000</v>
      </c>
      <c r="BJ199">
        <v>16.733000000000001</v>
      </c>
      <c r="BK199">
        <v>0</v>
      </c>
      <c r="BL199">
        <v>3.347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-3011.1469999999999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f t="shared" si="15"/>
        <v>3949</v>
      </c>
      <c r="CT199">
        <f t="shared" si="16"/>
        <v>1025.163</v>
      </c>
      <c r="CU199">
        <f t="shared" si="17"/>
        <v>20.080000000000002</v>
      </c>
      <c r="CV199">
        <f>VLOOKUP(PG_Reverse_Settled__1[[#This Row],[order_release_id]],PG_FORWARD_SETTLED__1[[order_id]:[Logistics]],110,0)</f>
        <v>71.98</v>
      </c>
      <c r="CW199">
        <f t="shared" si="18"/>
        <v>619.13299999999992</v>
      </c>
      <c r="CX199">
        <v>2831.777</v>
      </c>
      <c r="CY199">
        <f t="shared" si="19"/>
        <v>107.38</v>
      </c>
    </row>
    <row r="200" spans="1:103" x14ac:dyDescent="0.3">
      <c r="A200">
        <v>8655681370</v>
      </c>
      <c r="B200">
        <v>10655605517</v>
      </c>
      <c r="C200" t="s">
        <v>1461</v>
      </c>
      <c r="D200" s="1">
        <v>45923.529861111114</v>
      </c>
      <c r="E200" s="1">
        <v>45908.48333333333</v>
      </c>
      <c r="F200" s="2"/>
      <c r="G200" t="s">
        <v>546</v>
      </c>
      <c r="H200">
        <v>2944</v>
      </c>
      <c r="I200">
        <v>0</v>
      </c>
      <c r="J200">
        <v>2944</v>
      </c>
      <c r="K200">
        <v>4500</v>
      </c>
      <c r="L200">
        <v>1350</v>
      </c>
      <c r="M200" t="s">
        <v>109</v>
      </c>
      <c r="N200">
        <v>12</v>
      </c>
      <c r="O200">
        <v>315.43</v>
      </c>
      <c r="P200">
        <v>0</v>
      </c>
      <c r="Q200">
        <v>0</v>
      </c>
      <c r="R200">
        <v>13.143000000000001</v>
      </c>
      <c r="S200">
        <v>2.629</v>
      </c>
      <c r="T200" t="s">
        <v>111</v>
      </c>
      <c r="U200">
        <v>729.52300000000002</v>
      </c>
      <c r="V200">
        <v>729.52300000000002</v>
      </c>
      <c r="W200">
        <v>745.29499999999996</v>
      </c>
      <c r="X200">
        <v>-197.06</v>
      </c>
      <c r="Y200">
        <v>167</v>
      </c>
      <c r="Z200">
        <v>0</v>
      </c>
      <c r="AA200">
        <v>30.06</v>
      </c>
      <c r="AB200">
        <v>1</v>
      </c>
      <c r="AC200" t="s">
        <v>116</v>
      </c>
      <c r="AD200">
        <v>3150</v>
      </c>
      <c r="AE200">
        <v>-2395.7649999999999</v>
      </c>
      <c r="AF200">
        <v>-2395.7649999999999</v>
      </c>
      <c r="AG200">
        <v>0</v>
      </c>
      <c r="AH200">
        <v>745.29499999999996</v>
      </c>
      <c r="AI200">
        <v>-197.06</v>
      </c>
      <c r="AJ200">
        <v>-2944</v>
      </c>
      <c r="AM200">
        <v>0</v>
      </c>
      <c r="AN200">
        <v>0</v>
      </c>
      <c r="AO200">
        <v>2628.57</v>
      </c>
      <c r="AP200">
        <v>12</v>
      </c>
      <c r="AQ200">
        <v>0</v>
      </c>
      <c r="AR200">
        <v>0</v>
      </c>
      <c r="AS200">
        <v>0.5</v>
      </c>
      <c r="AT200">
        <v>0</v>
      </c>
      <c r="AU200">
        <v>0</v>
      </c>
      <c r="AV200">
        <v>0.1</v>
      </c>
      <c r="AW200" t="s">
        <v>112</v>
      </c>
      <c r="AX200" t="s">
        <v>124</v>
      </c>
      <c r="AY200" t="s">
        <v>111</v>
      </c>
      <c r="AZ200">
        <v>729.52300000000002</v>
      </c>
      <c r="BA200">
        <v>729.52300000000002</v>
      </c>
      <c r="BB200">
        <v>1350</v>
      </c>
      <c r="BC200">
        <v>2.6285699999999999</v>
      </c>
      <c r="BD200">
        <v>0</v>
      </c>
      <c r="BE200">
        <v>0</v>
      </c>
      <c r="BH200" t="s">
        <v>547</v>
      </c>
      <c r="BI200">
        <v>100081000000</v>
      </c>
      <c r="BJ200">
        <v>13.143000000000001</v>
      </c>
      <c r="BK200">
        <v>0</v>
      </c>
      <c r="BL200">
        <v>2.629</v>
      </c>
      <c r="BM200">
        <v>0</v>
      </c>
      <c r="BN200">
        <v>-2395.7649999999999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f t="shared" si="15"/>
        <v>2944</v>
      </c>
      <c r="CT200">
        <f t="shared" si="16"/>
        <v>729.52300000000002</v>
      </c>
      <c r="CU200">
        <f t="shared" si="17"/>
        <v>15.772</v>
      </c>
      <c r="CV200">
        <f>VLOOKUP(PG_Reverse_Settled__1[[#This Row],[order_release_id]],PG_FORWARD_SETTLED__1[[order_id]:[Logistics]],110,0)</f>
        <v>71.98</v>
      </c>
      <c r="CW200">
        <f t="shared" si="18"/>
        <v>328.57299999999998</v>
      </c>
      <c r="CX200">
        <v>2126.7249999999999</v>
      </c>
      <c r="CY200">
        <f t="shared" si="19"/>
        <v>197.06</v>
      </c>
    </row>
    <row r="201" spans="1:103" x14ac:dyDescent="0.3">
      <c r="A201">
        <v>8682069874</v>
      </c>
      <c r="B201">
        <v>10681996579</v>
      </c>
      <c r="C201" t="s">
        <v>1461</v>
      </c>
      <c r="D201" s="1">
        <v>45923.541666666664</v>
      </c>
      <c r="E201" s="1">
        <v>45919.525000000001</v>
      </c>
      <c r="F201" s="2"/>
      <c r="G201" t="s">
        <v>503</v>
      </c>
      <c r="H201">
        <v>3109</v>
      </c>
      <c r="I201">
        <v>3109</v>
      </c>
      <c r="J201">
        <v>0</v>
      </c>
      <c r="K201">
        <v>3500</v>
      </c>
      <c r="L201">
        <v>185</v>
      </c>
      <c r="M201" t="s">
        <v>109</v>
      </c>
      <c r="N201">
        <v>12</v>
      </c>
      <c r="O201">
        <v>333.11</v>
      </c>
      <c r="P201">
        <v>0</v>
      </c>
      <c r="Q201">
        <v>0</v>
      </c>
      <c r="R201">
        <v>13.879</v>
      </c>
      <c r="S201">
        <v>2.7759999999999998</v>
      </c>
      <c r="T201" t="s">
        <v>111</v>
      </c>
      <c r="U201">
        <v>660.35199999999998</v>
      </c>
      <c r="V201">
        <v>660.35199999999998</v>
      </c>
      <c r="W201">
        <v>677.00699999999995</v>
      </c>
      <c r="X201">
        <v>-132.16</v>
      </c>
      <c r="Y201">
        <v>112</v>
      </c>
      <c r="Z201">
        <v>0</v>
      </c>
      <c r="AA201">
        <v>20.16</v>
      </c>
      <c r="AB201">
        <v>1</v>
      </c>
      <c r="AC201" t="s">
        <v>110</v>
      </c>
      <c r="AD201">
        <v>3315</v>
      </c>
      <c r="AE201">
        <v>-2564.1529999999998</v>
      </c>
      <c r="AF201">
        <v>-2564.1529999999998</v>
      </c>
      <c r="AG201">
        <v>0</v>
      </c>
      <c r="AJ201">
        <v>0</v>
      </c>
      <c r="AK201">
        <v>677.00699999999995</v>
      </c>
      <c r="AL201">
        <v>-132.16</v>
      </c>
      <c r="AM201">
        <v>-3109</v>
      </c>
      <c r="AN201">
        <v>0</v>
      </c>
      <c r="AO201">
        <v>2775.89</v>
      </c>
      <c r="AP201">
        <v>12</v>
      </c>
      <c r="AQ201">
        <v>0</v>
      </c>
      <c r="AR201">
        <v>0</v>
      </c>
      <c r="AS201">
        <v>0.5</v>
      </c>
      <c r="AT201">
        <v>0</v>
      </c>
      <c r="AU201">
        <v>0</v>
      </c>
      <c r="AV201">
        <v>0.1</v>
      </c>
      <c r="AW201" t="s">
        <v>112</v>
      </c>
      <c r="AX201" t="s">
        <v>128</v>
      </c>
      <c r="AY201" t="s">
        <v>111</v>
      </c>
      <c r="AZ201">
        <v>0</v>
      </c>
      <c r="BA201">
        <v>0</v>
      </c>
      <c r="BD201">
        <v>660.35199999999998</v>
      </c>
      <c r="BE201">
        <v>660.35199999999998</v>
      </c>
      <c r="BF201">
        <v>185</v>
      </c>
      <c r="BG201">
        <v>2.77589</v>
      </c>
      <c r="BH201" t="s">
        <v>504</v>
      </c>
      <c r="BI201">
        <v>100081000000</v>
      </c>
      <c r="BJ201">
        <v>0</v>
      </c>
      <c r="BK201">
        <v>13.879</v>
      </c>
      <c r="BL201">
        <v>0</v>
      </c>
      <c r="BM201">
        <v>2.7759999999999998</v>
      </c>
      <c r="BN201">
        <v>0</v>
      </c>
      <c r="BO201">
        <v>-2564.1529999999998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f t="shared" si="15"/>
        <v>3109</v>
      </c>
      <c r="CT201">
        <f t="shared" si="16"/>
        <v>660.35199999999998</v>
      </c>
      <c r="CU201">
        <f t="shared" si="17"/>
        <v>16.655000000000001</v>
      </c>
      <c r="CV201">
        <f>VLOOKUP(PG_Reverse_Settled__1[[#This Row],[order_release_id]],PG_FORWARD_SETTLED__1[[order_id]:[Logistics]],110,0)</f>
        <v>71.98</v>
      </c>
      <c r="CW201">
        <f t="shared" si="18"/>
        <v>346.98900000000003</v>
      </c>
      <c r="CX201">
        <v>2360.0129999999999</v>
      </c>
      <c r="CY201">
        <f t="shared" si="19"/>
        <v>132.16</v>
      </c>
    </row>
    <row r="202" spans="1:103" x14ac:dyDescent="0.3">
      <c r="A202">
        <v>8715030410</v>
      </c>
      <c r="B202">
        <v>10714970173</v>
      </c>
      <c r="C202" t="s">
        <v>1461</v>
      </c>
      <c r="D202" s="1">
        <v>45937.361805555556</v>
      </c>
      <c r="E202" s="1">
        <v>45929.449305555558</v>
      </c>
      <c r="F202" s="2"/>
      <c r="G202" t="s">
        <v>620</v>
      </c>
      <c r="H202">
        <v>3992</v>
      </c>
      <c r="I202">
        <v>0</v>
      </c>
      <c r="J202">
        <v>3992</v>
      </c>
      <c r="K202">
        <v>4500</v>
      </c>
      <c r="L202">
        <v>302</v>
      </c>
      <c r="M202" t="s">
        <v>109</v>
      </c>
      <c r="N202">
        <v>18</v>
      </c>
      <c r="O202">
        <v>608.95000000000005</v>
      </c>
      <c r="P202">
        <v>0</v>
      </c>
      <c r="Q202">
        <v>0</v>
      </c>
      <c r="R202">
        <v>16.914999999999999</v>
      </c>
      <c r="S202">
        <v>3.383</v>
      </c>
      <c r="T202" t="s">
        <v>111</v>
      </c>
      <c r="U202">
        <v>989.21799999999996</v>
      </c>
      <c r="V202">
        <v>989.21799999999996</v>
      </c>
      <c r="W202">
        <v>1009.516</v>
      </c>
      <c r="X202">
        <v>-197.06</v>
      </c>
      <c r="Y202">
        <v>167</v>
      </c>
      <c r="Z202">
        <v>0</v>
      </c>
      <c r="AA202">
        <v>30.06</v>
      </c>
      <c r="AB202">
        <v>1</v>
      </c>
      <c r="AC202" t="s">
        <v>116</v>
      </c>
      <c r="AD202">
        <v>4198</v>
      </c>
      <c r="AE202">
        <v>-3179.5439999999999</v>
      </c>
      <c r="AF202">
        <v>-3179.5439999999999</v>
      </c>
      <c r="AG202">
        <v>0</v>
      </c>
      <c r="AH202">
        <v>1009.516</v>
      </c>
      <c r="AI202">
        <v>-197.06</v>
      </c>
      <c r="AJ202">
        <v>-3992</v>
      </c>
      <c r="AM202">
        <v>0</v>
      </c>
      <c r="AN202">
        <v>0</v>
      </c>
      <c r="AO202">
        <v>3383.05</v>
      </c>
      <c r="AP202">
        <v>18</v>
      </c>
      <c r="AQ202">
        <v>0</v>
      </c>
      <c r="AR202">
        <v>0</v>
      </c>
      <c r="AS202">
        <v>0.5</v>
      </c>
      <c r="AT202">
        <v>0</v>
      </c>
      <c r="AU202">
        <v>0</v>
      </c>
      <c r="AV202">
        <v>0.1</v>
      </c>
      <c r="AW202" t="s">
        <v>112</v>
      </c>
      <c r="AX202" t="s">
        <v>113</v>
      </c>
      <c r="AY202" t="s">
        <v>111</v>
      </c>
      <c r="AZ202">
        <v>989.21799999999996</v>
      </c>
      <c r="BA202">
        <v>989.21799999999996</v>
      </c>
      <c r="BB202">
        <v>302</v>
      </c>
      <c r="BC202">
        <v>3.3830499999999999</v>
      </c>
      <c r="BD202">
        <v>0</v>
      </c>
      <c r="BE202">
        <v>0</v>
      </c>
      <c r="BH202" t="s">
        <v>621</v>
      </c>
      <c r="BI202">
        <v>100087000000</v>
      </c>
      <c r="BJ202">
        <v>16.914999999999999</v>
      </c>
      <c r="BK202">
        <v>0</v>
      </c>
      <c r="BL202">
        <v>3.383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-3179.5439999999999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f t="shared" si="15"/>
        <v>3992</v>
      </c>
      <c r="CT202">
        <f t="shared" si="16"/>
        <v>989.21799999999996</v>
      </c>
      <c r="CU202">
        <f t="shared" si="17"/>
        <v>20.297999999999998</v>
      </c>
      <c r="CV202">
        <f>VLOOKUP(PG_Reverse_Settled__1[[#This Row],[order_release_id]],PG_FORWARD_SETTLED__1[[order_id]:[Logistics]],110,0)</f>
        <v>71.98</v>
      </c>
      <c r="CW202">
        <f t="shared" si="18"/>
        <v>625.86500000000001</v>
      </c>
      <c r="CX202">
        <v>2910.5040000000004</v>
      </c>
      <c r="CY202">
        <f t="shared" si="19"/>
        <v>197.06</v>
      </c>
    </row>
    <row r="203" spans="1:103" x14ac:dyDescent="0.3">
      <c r="A203">
        <v>8695880488</v>
      </c>
      <c r="B203">
        <v>10695809138</v>
      </c>
      <c r="C203" t="s">
        <v>1461</v>
      </c>
      <c r="D203" s="1">
        <v>45927.227083333331</v>
      </c>
      <c r="E203" s="1">
        <v>45922.443055555559</v>
      </c>
      <c r="F203" s="2">
        <v>44569</v>
      </c>
      <c r="G203" t="s">
        <v>685</v>
      </c>
      <c r="H203">
        <v>4219</v>
      </c>
      <c r="I203">
        <v>0</v>
      </c>
      <c r="J203">
        <v>4219</v>
      </c>
      <c r="K203">
        <v>4750</v>
      </c>
      <c r="L203">
        <v>325</v>
      </c>
      <c r="M203" t="s">
        <v>109</v>
      </c>
      <c r="N203">
        <v>18</v>
      </c>
      <c r="O203">
        <v>643.58000000000004</v>
      </c>
      <c r="P203">
        <v>0</v>
      </c>
      <c r="Q203">
        <v>0</v>
      </c>
      <c r="R203">
        <v>17.876999999999999</v>
      </c>
      <c r="S203">
        <v>3.5750000000000002</v>
      </c>
      <c r="T203" t="s">
        <v>111</v>
      </c>
      <c r="U203">
        <v>1045.4680000000001</v>
      </c>
      <c r="V203">
        <v>1045.4680000000001</v>
      </c>
      <c r="W203">
        <v>1066.92</v>
      </c>
      <c r="X203">
        <v>-197.06</v>
      </c>
      <c r="Y203">
        <v>167</v>
      </c>
      <c r="Z203">
        <v>0</v>
      </c>
      <c r="AA203">
        <v>30.06</v>
      </c>
      <c r="AB203">
        <v>1</v>
      </c>
      <c r="AC203" t="s">
        <v>116</v>
      </c>
      <c r="AD203">
        <v>4425</v>
      </c>
      <c r="AE203">
        <v>-3349.14</v>
      </c>
      <c r="AF203">
        <v>-3349.14</v>
      </c>
      <c r="AG203">
        <v>0</v>
      </c>
      <c r="AH203">
        <v>1066.92</v>
      </c>
      <c r="AI203">
        <v>-197.06</v>
      </c>
      <c r="AJ203">
        <v>-4219</v>
      </c>
      <c r="AM203">
        <v>0</v>
      </c>
      <c r="AN203">
        <v>0</v>
      </c>
      <c r="AO203">
        <v>3575.42</v>
      </c>
      <c r="AP203">
        <v>18</v>
      </c>
      <c r="AQ203">
        <v>0</v>
      </c>
      <c r="AR203">
        <v>0</v>
      </c>
      <c r="AS203">
        <v>0.5</v>
      </c>
      <c r="AT203">
        <v>0</v>
      </c>
      <c r="AU203">
        <v>0</v>
      </c>
      <c r="AV203">
        <v>0.1</v>
      </c>
      <c r="AW203" t="s">
        <v>112</v>
      </c>
      <c r="AX203" t="s">
        <v>124</v>
      </c>
      <c r="AY203" t="s">
        <v>111</v>
      </c>
      <c r="AZ203">
        <v>1045.4680000000001</v>
      </c>
      <c r="BA203">
        <v>1045.4680000000001</v>
      </c>
      <c r="BB203">
        <v>325</v>
      </c>
      <c r="BC203">
        <v>3.5754199999999998</v>
      </c>
      <c r="BD203">
        <v>0</v>
      </c>
      <c r="BE203">
        <v>0</v>
      </c>
      <c r="BH203" t="s">
        <v>686</v>
      </c>
      <c r="BI203">
        <v>100083000000</v>
      </c>
      <c r="BJ203">
        <v>17.876999999999999</v>
      </c>
      <c r="BK203">
        <v>0</v>
      </c>
      <c r="BL203">
        <v>3.5750000000000002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-3349.14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f t="shared" si="15"/>
        <v>4219</v>
      </c>
      <c r="CT203">
        <f t="shared" si="16"/>
        <v>1045.4680000000001</v>
      </c>
      <c r="CU203">
        <f t="shared" si="17"/>
        <v>21.451999999999998</v>
      </c>
      <c r="CV203">
        <f>VLOOKUP(PG_Reverse_Settled__1[[#This Row],[order_release_id]],PG_FORWARD_SETTLED__1[[order_id]:[Logistics]],110,0)</f>
        <v>71.98</v>
      </c>
      <c r="CW203">
        <f t="shared" si="18"/>
        <v>661.45699999999999</v>
      </c>
      <c r="CX203">
        <v>3080.1</v>
      </c>
      <c r="CY203">
        <f t="shared" si="19"/>
        <v>197.06</v>
      </c>
    </row>
    <row r="204" spans="1:103" x14ac:dyDescent="0.3">
      <c r="A204">
        <v>8717073660</v>
      </c>
      <c r="B204">
        <v>10717014718</v>
      </c>
      <c r="C204" t="s">
        <v>1461</v>
      </c>
      <c r="D204" s="1">
        <v>45941.729861111111</v>
      </c>
      <c r="E204" s="1">
        <v>45930.615277777775</v>
      </c>
      <c r="F204" s="2">
        <v>44599</v>
      </c>
      <c r="G204" t="s">
        <v>507</v>
      </c>
      <c r="H204">
        <v>2293</v>
      </c>
      <c r="I204">
        <v>2293</v>
      </c>
      <c r="J204">
        <v>0</v>
      </c>
      <c r="K204">
        <v>5500</v>
      </c>
      <c r="L204">
        <v>3001</v>
      </c>
      <c r="M204" t="s">
        <v>109</v>
      </c>
      <c r="N204">
        <v>5</v>
      </c>
      <c r="O204">
        <v>109.19</v>
      </c>
      <c r="P204">
        <v>0</v>
      </c>
      <c r="Q204">
        <v>0</v>
      </c>
      <c r="R204">
        <v>10.919</v>
      </c>
      <c r="S204">
        <v>2.1840000000000002</v>
      </c>
      <c r="T204" t="s">
        <v>111</v>
      </c>
      <c r="U204">
        <v>730.55</v>
      </c>
      <c r="V204">
        <v>730.55</v>
      </c>
      <c r="W204">
        <v>743.65300000000002</v>
      </c>
      <c r="X204">
        <v>-197.06</v>
      </c>
      <c r="Y204">
        <v>167</v>
      </c>
      <c r="Z204">
        <v>0</v>
      </c>
      <c r="AA204">
        <v>30.06</v>
      </c>
      <c r="AB204">
        <v>1</v>
      </c>
      <c r="AC204" t="s">
        <v>116</v>
      </c>
      <c r="AD204">
        <v>2499</v>
      </c>
      <c r="AE204">
        <v>-1746.4069999999999</v>
      </c>
      <c r="AF204">
        <v>-1746.4069999999999</v>
      </c>
      <c r="AG204">
        <v>0</v>
      </c>
      <c r="AJ204">
        <v>0</v>
      </c>
      <c r="AK204">
        <v>743.65300000000002</v>
      </c>
      <c r="AL204">
        <v>-197.06</v>
      </c>
      <c r="AM204">
        <v>-2293</v>
      </c>
      <c r="AN204">
        <v>150</v>
      </c>
      <c r="AO204">
        <v>2183.81</v>
      </c>
      <c r="AP204">
        <v>5</v>
      </c>
      <c r="AQ204">
        <v>0</v>
      </c>
      <c r="AR204">
        <v>0</v>
      </c>
      <c r="AS204">
        <v>0.5</v>
      </c>
      <c r="AT204">
        <v>0</v>
      </c>
      <c r="AU204">
        <v>0</v>
      </c>
      <c r="AV204">
        <v>0.1</v>
      </c>
      <c r="AW204" t="s">
        <v>127</v>
      </c>
      <c r="AX204" t="s">
        <v>128</v>
      </c>
      <c r="AY204" t="s">
        <v>111</v>
      </c>
      <c r="AZ204">
        <v>0</v>
      </c>
      <c r="BA204">
        <v>0</v>
      </c>
      <c r="BD204">
        <v>730.55</v>
      </c>
      <c r="BE204">
        <v>730.55</v>
      </c>
      <c r="BF204">
        <v>3001</v>
      </c>
      <c r="BG204">
        <v>2.1838099999999998</v>
      </c>
      <c r="BH204" t="s">
        <v>508</v>
      </c>
      <c r="BI204">
        <v>100089000000</v>
      </c>
      <c r="BJ204">
        <v>0</v>
      </c>
      <c r="BK204">
        <v>10.919</v>
      </c>
      <c r="BL204">
        <v>0</v>
      </c>
      <c r="BM204">
        <v>2.1840000000000002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-1746.4069999999999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f t="shared" si="15"/>
        <v>2293</v>
      </c>
      <c r="CT204">
        <f t="shared" si="16"/>
        <v>730.55</v>
      </c>
      <c r="CU204">
        <f t="shared" si="17"/>
        <v>13.103000000000002</v>
      </c>
      <c r="CV204">
        <f>VLOOKUP(PG_Reverse_Settled__1[[#This Row],[order_release_id]],PG_FORWARD_SETTLED__1[[order_id]:[Logistics]],110,0)</f>
        <v>71.98</v>
      </c>
      <c r="CW204">
        <f t="shared" si="18"/>
        <v>120.10899999999999</v>
      </c>
      <c r="CX204">
        <v>1477.367</v>
      </c>
      <c r="CY204">
        <f t="shared" si="19"/>
        <v>197.06</v>
      </c>
    </row>
    <row r="205" spans="1:103" x14ac:dyDescent="0.3">
      <c r="A205">
        <v>8733307124</v>
      </c>
      <c r="B205">
        <v>10733275792</v>
      </c>
      <c r="C205" t="s">
        <v>1461</v>
      </c>
      <c r="D205" s="1">
        <v>45945.410416666666</v>
      </c>
      <c r="E205" s="1">
        <v>45934.836111111108</v>
      </c>
      <c r="F205" s="2">
        <v>44616</v>
      </c>
      <c r="G205" t="s">
        <v>233</v>
      </c>
      <c r="H205">
        <v>3104</v>
      </c>
      <c r="I205">
        <v>0</v>
      </c>
      <c r="J205">
        <v>3103.99</v>
      </c>
      <c r="K205">
        <v>3500</v>
      </c>
      <c r="L205">
        <v>190</v>
      </c>
      <c r="M205" t="s">
        <v>120</v>
      </c>
      <c r="N205">
        <v>18</v>
      </c>
      <c r="O205">
        <v>0</v>
      </c>
      <c r="P205">
        <v>236.75</v>
      </c>
      <c r="Q205">
        <v>236.75</v>
      </c>
      <c r="R205">
        <v>13.153</v>
      </c>
      <c r="S205">
        <v>2.6309999999999998</v>
      </c>
      <c r="T205" t="s">
        <v>111</v>
      </c>
      <c r="U205">
        <v>769.16899999999998</v>
      </c>
      <c r="V205">
        <v>769.16899999999998</v>
      </c>
      <c r="W205">
        <v>784.95299999999997</v>
      </c>
      <c r="X205">
        <v>-107.38</v>
      </c>
      <c r="Y205">
        <v>91</v>
      </c>
      <c r="Z205">
        <v>0</v>
      </c>
      <c r="AA205">
        <v>16.38</v>
      </c>
      <c r="AB205">
        <v>1</v>
      </c>
      <c r="AC205" t="s">
        <v>131</v>
      </c>
      <c r="AD205">
        <v>3310</v>
      </c>
      <c r="AE205">
        <v>-2426.4169999999999</v>
      </c>
      <c r="AF205">
        <v>-2426.4169999999999</v>
      </c>
      <c r="AG205">
        <v>0</v>
      </c>
      <c r="AH205">
        <v>784.95299999999997</v>
      </c>
      <c r="AI205">
        <v>-107.38</v>
      </c>
      <c r="AJ205">
        <v>-3103.99</v>
      </c>
      <c r="AM205">
        <v>0</v>
      </c>
      <c r="AN205">
        <v>0</v>
      </c>
      <c r="AO205">
        <v>2630.5</v>
      </c>
      <c r="AP205">
        <v>0</v>
      </c>
      <c r="AQ205">
        <v>9</v>
      </c>
      <c r="AR205">
        <v>9</v>
      </c>
      <c r="AS205">
        <v>0</v>
      </c>
      <c r="AT205">
        <v>0.25</v>
      </c>
      <c r="AU205">
        <v>0.25</v>
      </c>
      <c r="AV205">
        <v>0.1</v>
      </c>
      <c r="AW205" t="s">
        <v>112</v>
      </c>
      <c r="AX205" t="s">
        <v>113</v>
      </c>
      <c r="AY205" t="s">
        <v>111</v>
      </c>
      <c r="AZ205">
        <v>769.16899999999998</v>
      </c>
      <c r="BA205">
        <v>769.16899999999998</v>
      </c>
      <c r="BB205">
        <v>190</v>
      </c>
      <c r="BC205">
        <v>2.6305000000000001</v>
      </c>
      <c r="BD205">
        <v>0</v>
      </c>
      <c r="BE205">
        <v>0</v>
      </c>
      <c r="BH205" t="s">
        <v>321</v>
      </c>
      <c r="BI205">
        <v>100091000000</v>
      </c>
      <c r="BJ205">
        <v>13.153</v>
      </c>
      <c r="BK205">
        <v>0</v>
      </c>
      <c r="BL205">
        <v>2.6309999999999998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-2426.4169999999999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f t="shared" si="15"/>
        <v>3103.99</v>
      </c>
      <c r="CT205">
        <f t="shared" si="16"/>
        <v>769.16899999999998</v>
      </c>
      <c r="CU205">
        <f t="shared" si="17"/>
        <v>15.784000000000001</v>
      </c>
      <c r="CV205">
        <f>VLOOKUP(PG_Reverse_Settled__1[[#This Row],[order_release_id]],PG_FORWARD_SETTLED__1[[order_id]:[Logistics]],110,0)</f>
        <v>71.98</v>
      </c>
      <c r="CW205">
        <f t="shared" si="18"/>
        <v>486.65300000000002</v>
      </c>
      <c r="CX205">
        <v>2247.0569999999998</v>
      </c>
      <c r="CY205">
        <f t="shared" si="19"/>
        <v>107.38</v>
      </c>
    </row>
    <row r="206" spans="1:103" x14ac:dyDescent="0.3">
      <c r="A206">
        <v>8725018942</v>
      </c>
      <c r="B206">
        <v>10724969119</v>
      </c>
      <c r="C206" t="s">
        <v>1461</v>
      </c>
      <c r="D206" s="1">
        <v>45936.632638888892</v>
      </c>
      <c r="E206" s="1">
        <v>45931.568749999999</v>
      </c>
      <c r="F206" s="2"/>
      <c r="G206" t="s">
        <v>313</v>
      </c>
      <c r="H206">
        <v>3104</v>
      </c>
      <c r="I206">
        <v>0</v>
      </c>
      <c r="J206">
        <v>3104</v>
      </c>
      <c r="K206">
        <v>3500</v>
      </c>
      <c r="L206">
        <v>190</v>
      </c>
      <c r="M206" t="s">
        <v>109</v>
      </c>
      <c r="N206">
        <v>18</v>
      </c>
      <c r="O206">
        <v>473.49</v>
      </c>
      <c r="P206">
        <v>0</v>
      </c>
      <c r="Q206">
        <v>0</v>
      </c>
      <c r="R206">
        <v>13.153</v>
      </c>
      <c r="S206">
        <v>2.6309999999999998</v>
      </c>
      <c r="T206" t="s">
        <v>111</v>
      </c>
      <c r="U206">
        <v>769.17100000000005</v>
      </c>
      <c r="V206">
        <v>769.17100000000005</v>
      </c>
      <c r="W206">
        <v>784.95500000000004</v>
      </c>
      <c r="X206">
        <v>-132.16</v>
      </c>
      <c r="Y206">
        <v>112</v>
      </c>
      <c r="Z206">
        <v>0</v>
      </c>
      <c r="AA206">
        <v>20.16</v>
      </c>
      <c r="AB206">
        <v>1</v>
      </c>
      <c r="AC206" t="s">
        <v>110</v>
      </c>
      <c r="AD206">
        <v>3310</v>
      </c>
      <c r="AE206">
        <v>-2451.2049999999999</v>
      </c>
      <c r="AF206">
        <v>-2451.2049999999999</v>
      </c>
      <c r="AG206">
        <v>0</v>
      </c>
      <c r="AH206">
        <v>784.95500000000004</v>
      </c>
      <c r="AI206">
        <v>-132.16</v>
      </c>
      <c r="AJ206">
        <v>-3104</v>
      </c>
      <c r="AM206">
        <v>0</v>
      </c>
      <c r="AN206">
        <v>0</v>
      </c>
      <c r="AO206">
        <v>2630.51</v>
      </c>
      <c r="AP206">
        <v>18</v>
      </c>
      <c r="AQ206">
        <v>0</v>
      </c>
      <c r="AR206">
        <v>0</v>
      </c>
      <c r="AS206">
        <v>0.5</v>
      </c>
      <c r="AT206">
        <v>0</v>
      </c>
      <c r="AU206">
        <v>0</v>
      </c>
      <c r="AV206">
        <v>0.1</v>
      </c>
      <c r="AW206" t="s">
        <v>112</v>
      </c>
      <c r="AX206" t="s">
        <v>113</v>
      </c>
      <c r="AY206" t="s">
        <v>111</v>
      </c>
      <c r="AZ206">
        <v>769.17100000000005</v>
      </c>
      <c r="BA206">
        <v>769.17100000000005</v>
      </c>
      <c r="BB206">
        <v>190</v>
      </c>
      <c r="BC206">
        <v>2.6305100000000001</v>
      </c>
      <c r="BD206">
        <v>0</v>
      </c>
      <c r="BE206">
        <v>0</v>
      </c>
      <c r="BH206" t="s">
        <v>788</v>
      </c>
      <c r="BI206">
        <v>100087000000</v>
      </c>
      <c r="BJ206">
        <v>13.153</v>
      </c>
      <c r="BK206">
        <v>0</v>
      </c>
      <c r="BL206">
        <v>2.6309999999999998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-2451.2049999999999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f t="shared" si="15"/>
        <v>3104</v>
      </c>
      <c r="CT206">
        <f t="shared" si="16"/>
        <v>769.17100000000005</v>
      </c>
      <c r="CU206">
        <f t="shared" si="17"/>
        <v>15.784000000000001</v>
      </c>
      <c r="CV206">
        <f>VLOOKUP(PG_Reverse_Settled__1[[#This Row],[order_release_id]],PG_FORWARD_SETTLED__1[[order_id]:[Logistics]],110,0)</f>
        <v>71.98</v>
      </c>
      <c r="CW206">
        <f t="shared" si="18"/>
        <v>486.64300000000003</v>
      </c>
      <c r="CX206">
        <v>2247.0649999999996</v>
      </c>
      <c r="CY206">
        <f t="shared" si="19"/>
        <v>132.16</v>
      </c>
    </row>
    <row r="207" spans="1:103" x14ac:dyDescent="0.3">
      <c r="A207">
        <v>8737652524</v>
      </c>
      <c r="B207">
        <v>10737629622</v>
      </c>
      <c r="C207" t="s">
        <v>1461</v>
      </c>
      <c r="D207" s="1">
        <v>45940.568749999999</v>
      </c>
      <c r="E207" s="1">
        <v>45936.454861111109</v>
      </c>
      <c r="F207" s="2">
        <v>44620</v>
      </c>
      <c r="G207" t="s">
        <v>491</v>
      </c>
      <c r="H207">
        <v>3294</v>
      </c>
      <c r="I207">
        <v>0</v>
      </c>
      <c r="J207">
        <v>3293.99</v>
      </c>
      <c r="K207">
        <v>4500</v>
      </c>
      <c r="L207">
        <v>1000</v>
      </c>
      <c r="M207" t="s">
        <v>120</v>
      </c>
      <c r="N207">
        <v>18</v>
      </c>
      <c r="O207">
        <v>0</v>
      </c>
      <c r="P207">
        <v>251.24</v>
      </c>
      <c r="Q207">
        <v>251.24</v>
      </c>
      <c r="R207">
        <v>13.958</v>
      </c>
      <c r="S207">
        <v>2.7919999999999998</v>
      </c>
      <c r="T207" t="s">
        <v>111</v>
      </c>
      <c r="U207">
        <v>816.25099999999998</v>
      </c>
      <c r="V207">
        <v>816.25099999999998</v>
      </c>
      <c r="W207">
        <v>833.00099999999998</v>
      </c>
      <c r="X207">
        <v>-107.38</v>
      </c>
      <c r="Y207">
        <v>91</v>
      </c>
      <c r="Z207">
        <v>0</v>
      </c>
      <c r="AA207">
        <v>16.38</v>
      </c>
      <c r="AB207">
        <v>1</v>
      </c>
      <c r="AC207" t="s">
        <v>131</v>
      </c>
      <c r="AD207">
        <v>3500</v>
      </c>
      <c r="AE207">
        <v>-2568.3690000000001</v>
      </c>
      <c r="AF207">
        <v>-2568.3690000000001</v>
      </c>
      <c r="AG207">
        <v>0</v>
      </c>
      <c r="AH207">
        <v>833.00099999999998</v>
      </c>
      <c r="AI207">
        <v>-107.38</v>
      </c>
      <c r="AJ207">
        <v>-3293.99</v>
      </c>
      <c r="AM207">
        <v>0</v>
      </c>
      <c r="AN207">
        <v>0</v>
      </c>
      <c r="AO207">
        <v>2791.52</v>
      </c>
      <c r="AP207">
        <v>0</v>
      </c>
      <c r="AQ207">
        <v>9</v>
      </c>
      <c r="AR207">
        <v>9</v>
      </c>
      <c r="AS207">
        <v>0</v>
      </c>
      <c r="AT207">
        <v>0.25</v>
      </c>
      <c r="AU207">
        <v>0.25</v>
      </c>
      <c r="AV207">
        <v>0.1</v>
      </c>
      <c r="AW207" t="s">
        <v>112</v>
      </c>
      <c r="AX207" t="s">
        <v>113</v>
      </c>
      <c r="AY207" t="s">
        <v>111</v>
      </c>
      <c r="AZ207">
        <v>816.25099999999998</v>
      </c>
      <c r="BA207">
        <v>816.25099999999998</v>
      </c>
      <c r="BB207">
        <v>1000</v>
      </c>
      <c r="BC207">
        <v>2.7915199999999998</v>
      </c>
      <c r="BD207">
        <v>0</v>
      </c>
      <c r="BE207">
        <v>0</v>
      </c>
      <c r="BH207" t="s">
        <v>492</v>
      </c>
      <c r="BI207">
        <v>100089000000</v>
      </c>
      <c r="BJ207">
        <v>13.958</v>
      </c>
      <c r="BK207">
        <v>0</v>
      </c>
      <c r="BL207">
        <v>2.7919999999999998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-2568.3690000000001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f t="shared" si="15"/>
        <v>3293.99</v>
      </c>
      <c r="CT207">
        <f t="shared" si="16"/>
        <v>816.25099999999998</v>
      </c>
      <c r="CU207">
        <f t="shared" si="17"/>
        <v>16.75</v>
      </c>
      <c r="CV207">
        <f>VLOOKUP(PG_Reverse_Settled__1[[#This Row],[order_release_id]],PG_FORWARD_SETTLED__1[[order_id]:[Logistics]],110,0)</f>
        <v>71.98</v>
      </c>
      <c r="CW207">
        <f t="shared" si="18"/>
        <v>516.43799999999999</v>
      </c>
      <c r="CX207">
        <v>2389.0089999999996</v>
      </c>
      <c r="CY207">
        <f t="shared" si="19"/>
        <v>107.38</v>
      </c>
    </row>
    <row r="208" spans="1:103" x14ac:dyDescent="0.3">
      <c r="A208">
        <v>8741500656</v>
      </c>
      <c r="B208">
        <v>10741495721</v>
      </c>
      <c r="C208" t="s">
        <v>1461</v>
      </c>
      <c r="D208" s="1">
        <v>45946.650694444441</v>
      </c>
      <c r="E208" s="1">
        <v>45938.42291666667</v>
      </c>
      <c r="F208" s="2">
        <v>44622</v>
      </c>
      <c r="G208" t="s">
        <v>369</v>
      </c>
      <c r="H208">
        <v>3114</v>
      </c>
      <c r="I208">
        <v>3114</v>
      </c>
      <c r="J208">
        <v>0</v>
      </c>
      <c r="K208">
        <v>3500</v>
      </c>
      <c r="L208">
        <v>180</v>
      </c>
      <c r="M208" t="s">
        <v>109</v>
      </c>
      <c r="N208">
        <v>18</v>
      </c>
      <c r="O208">
        <v>475.02</v>
      </c>
      <c r="P208">
        <v>0</v>
      </c>
      <c r="Q208">
        <v>0</v>
      </c>
      <c r="R208">
        <v>13.195</v>
      </c>
      <c r="S208">
        <v>2.6389999999999998</v>
      </c>
      <c r="T208" t="s">
        <v>111</v>
      </c>
      <c r="U208">
        <v>771.649</v>
      </c>
      <c r="V208">
        <v>771.649</v>
      </c>
      <c r="W208">
        <v>787.48299999999995</v>
      </c>
      <c r="X208">
        <v>-132.16</v>
      </c>
      <c r="Y208">
        <v>112</v>
      </c>
      <c r="Z208">
        <v>0</v>
      </c>
      <c r="AA208">
        <v>20.16</v>
      </c>
      <c r="AB208">
        <v>1</v>
      </c>
      <c r="AC208" t="s">
        <v>110</v>
      </c>
      <c r="AD208">
        <v>3320</v>
      </c>
      <c r="AE208">
        <v>-2458.6770000000001</v>
      </c>
      <c r="AF208">
        <v>-2458.6770000000001</v>
      </c>
      <c r="AG208">
        <v>0</v>
      </c>
      <c r="AJ208">
        <v>0</v>
      </c>
      <c r="AK208">
        <v>787.48299999999995</v>
      </c>
      <c r="AL208">
        <v>-132.16</v>
      </c>
      <c r="AM208">
        <v>-3114</v>
      </c>
      <c r="AN208">
        <v>0</v>
      </c>
      <c r="AO208">
        <v>2638.98</v>
      </c>
      <c r="AP208">
        <v>18</v>
      </c>
      <c r="AQ208">
        <v>0</v>
      </c>
      <c r="AR208">
        <v>0</v>
      </c>
      <c r="AS208">
        <v>0.5</v>
      </c>
      <c r="AT208">
        <v>0</v>
      </c>
      <c r="AU208">
        <v>0</v>
      </c>
      <c r="AV208">
        <v>0.1</v>
      </c>
      <c r="AW208" t="s">
        <v>112</v>
      </c>
      <c r="AX208" t="s">
        <v>113</v>
      </c>
      <c r="AY208" t="s">
        <v>111</v>
      </c>
      <c r="AZ208">
        <v>0</v>
      </c>
      <c r="BA208">
        <v>0</v>
      </c>
      <c r="BD208">
        <v>771.649</v>
      </c>
      <c r="BE208">
        <v>771.649</v>
      </c>
      <c r="BF208">
        <v>180</v>
      </c>
      <c r="BG208">
        <v>2.6389800000000001</v>
      </c>
      <c r="BH208" t="s">
        <v>633</v>
      </c>
      <c r="BI208">
        <v>100091000000</v>
      </c>
      <c r="BJ208">
        <v>0</v>
      </c>
      <c r="BK208">
        <v>13.195</v>
      </c>
      <c r="BL208">
        <v>0</v>
      </c>
      <c r="BM208">
        <v>2.6389999999999998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-2458.6770000000001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f t="shared" si="15"/>
        <v>3114</v>
      </c>
      <c r="CT208">
        <f t="shared" si="16"/>
        <v>771.649</v>
      </c>
      <c r="CU208">
        <f t="shared" si="17"/>
        <v>15.834</v>
      </c>
      <c r="CV208">
        <f>VLOOKUP(PG_Reverse_Settled__1[[#This Row],[order_release_id]],PG_FORWARD_SETTLED__1[[order_id]:[Logistics]],110,0)</f>
        <v>71.98</v>
      </c>
      <c r="CW208">
        <f t="shared" si="18"/>
        <v>488.21499999999997</v>
      </c>
      <c r="CX208">
        <v>2254.5370000000003</v>
      </c>
      <c r="CY208">
        <f t="shared" si="19"/>
        <v>132.16</v>
      </c>
    </row>
    <row r="209" spans="1:103" x14ac:dyDescent="0.3">
      <c r="A209">
        <v>8694412952</v>
      </c>
      <c r="B209">
        <v>10694341402</v>
      </c>
      <c r="C209" t="s">
        <v>1461</v>
      </c>
      <c r="D209" s="1">
        <v>45929.772222222222</v>
      </c>
      <c r="E209" s="1">
        <v>45922.443055555559</v>
      </c>
      <c r="F209" s="2">
        <v>44566</v>
      </c>
      <c r="G209" t="s">
        <v>491</v>
      </c>
      <c r="H209">
        <v>3789</v>
      </c>
      <c r="I209">
        <v>0</v>
      </c>
      <c r="J209">
        <v>3788.98</v>
      </c>
      <c r="K209">
        <v>4500</v>
      </c>
      <c r="L209">
        <v>505</v>
      </c>
      <c r="M209" t="s">
        <v>120</v>
      </c>
      <c r="N209">
        <v>18</v>
      </c>
      <c r="O209">
        <v>0</v>
      </c>
      <c r="P209">
        <v>288.99</v>
      </c>
      <c r="Q209">
        <v>288.99</v>
      </c>
      <c r="R209">
        <v>16.055</v>
      </c>
      <c r="S209">
        <v>3.2109999999999999</v>
      </c>
      <c r="T209" t="s">
        <v>111</v>
      </c>
      <c r="U209">
        <v>938.90899999999999</v>
      </c>
      <c r="V209">
        <v>938.90899999999999</v>
      </c>
      <c r="W209">
        <v>958.17499999999995</v>
      </c>
      <c r="X209">
        <v>-107.38</v>
      </c>
      <c r="Y209">
        <v>91</v>
      </c>
      <c r="Z209">
        <v>0</v>
      </c>
      <c r="AA209">
        <v>16.38</v>
      </c>
      <c r="AB209">
        <v>1</v>
      </c>
      <c r="AC209" t="s">
        <v>131</v>
      </c>
      <c r="AD209">
        <v>3995</v>
      </c>
      <c r="AE209">
        <v>-2938.1849999999999</v>
      </c>
      <c r="AF209">
        <v>-2938.1849999999999</v>
      </c>
      <c r="AG209">
        <v>0</v>
      </c>
      <c r="AH209">
        <v>958.17499999999995</v>
      </c>
      <c r="AI209">
        <v>-107.38</v>
      </c>
      <c r="AJ209">
        <v>-3788.98</v>
      </c>
      <c r="AM209">
        <v>0</v>
      </c>
      <c r="AN209">
        <v>0</v>
      </c>
      <c r="AO209">
        <v>3211.02</v>
      </c>
      <c r="AP209">
        <v>0</v>
      </c>
      <c r="AQ209">
        <v>9</v>
      </c>
      <c r="AR209">
        <v>9</v>
      </c>
      <c r="AS209">
        <v>0</v>
      </c>
      <c r="AT209">
        <v>0.25</v>
      </c>
      <c r="AU209">
        <v>0.25</v>
      </c>
      <c r="AV209">
        <v>0.1</v>
      </c>
      <c r="AW209" t="s">
        <v>112</v>
      </c>
      <c r="AX209" t="s">
        <v>113</v>
      </c>
      <c r="AY209" t="s">
        <v>111</v>
      </c>
      <c r="AZ209">
        <v>938.90899999999999</v>
      </c>
      <c r="BA209">
        <v>938.90899999999999</v>
      </c>
      <c r="BB209">
        <v>505</v>
      </c>
      <c r="BC209">
        <v>3.21102</v>
      </c>
      <c r="BD209">
        <v>0</v>
      </c>
      <c r="BE209">
        <v>0</v>
      </c>
      <c r="BH209" t="s">
        <v>556</v>
      </c>
      <c r="BI209">
        <v>100083000000</v>
      </c>
      <c r="BJ209">
        <v>16.055</v>
      </c>
      <c r="BK209">
        <v>0</v>
      </c>
      <c r="BL209">
        <v>3.2109999999999999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-2938.1849999999999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f t="shared" si="15"/>
        <v>3788.98</v>
      </c>
      <c r="CT209">
        <f t="shared" si="16"/>
        <v>938.90899999999999</v>
      </c>
      <c r="CU209">
        <f t="shared" si="17"/>
        <v>19.265999999999998</v>
      </c>
      <c r="CV209">
        <f>VLOOKUP(PG_Reverse_Settled__1[[#This Row],[order_release_id]],PG_FORWARD_SETTLED__1[[order_id]:[Logistics]],110,0)</f>
        <v>71.98</v>
      </c>
      <c r="CW209">
        <f t="shared" si="18"/>
        <v>594.03499999999997</v>
      </c>
      <c r="CX209">
        <v>2758.8249999999998</v>
      </c>
      <c r="CY209">
        <f t="shared" si="19"/>
        <v>107.38</v>
      </c>
    </row>
    <row r="210" spans="1:103" x14ac:dyDescent="0.3">
      <c r="A210">
        <v>8754245409</v>
      </c>
      <c r="B210">
        <v>10754294463</v>
      </c>
      <c r="C210" t="s">
        <v>1461</v>
      </c>
      <c r="D210" s="1">
        <v>45947.232638888891</v>
      </c>
      <c r="E210" s="1">
        <v>45944.447916666664</v>
      </c>
      <c r="F210" s="2">
        <v>44638</v>
      </c>
      <c r="G210" t="s">
        <v>548</v>
      </c>
      <c r="H210">
        <v>2886</v>
      </c>
      <c r="I210">
        <v>0</v>
      </c>
      <c r="J210">
        <v>2886</v>
      </c>
      <c r="K210">
        <v>3500</v>
      </c>
      <c r="L210">
        <v>408</v>
      </c>
      <c r="M210" t="s">
        <v>120</v>
      </c>
      <c r="N210">
        <v>18</v>
      </c>
      <c r="O210">
        <v>0</v>
      </c>
      <c r="P210">
        <v>220.12</v>
      </c>
      <c r="Q210">
        <v>220.12</v>
      </c>
      <c r="R210">
        <v>12.228999999999999</v>
      </c>
      <c r="S210">
        <v>2.4460000000000002</v>
      </c>
      <c r="T210" t="s">
        <v>111</v>
      </c>
      <c r="U210">
        <v>612.98599999999999</v>
      </c>
      <c r="V210">
        <v>612.98599999999999</v>
      </c>
      <c r="W210">
        <v>627.66099999999994</v>
      </c>
      <c r="X210">
        <v>-107.38</v>
      </c>
      <c r="Y210">
        <v>91</v>
      </c>
      <c r="Z210">
        <v>0</v>
      </c>
      <c r="AA210">
        <v>16.38</v>
      </c>
      <c r="AB210">
        <v>1</v>
      </c>
      <c r="AC210" t="s">
        <v>131</v>
      </c>
      <c r="AD210">
        <v>3092</v>
      </c>
      <c r="AE210">
        <v>-2365.7190000000001</v>
      </c>
      <c r="AF210">
        <v>-2365.7190000000001</v>
      </c>
      <c r="AG210">
        <v>0</v>
      </c>
      <c r="AH210">
        <v>627.66099999999994</v>
      </c>
      <c r="AI210">
        <v>-107.38</v>
      </c>
      <c r="AJ210">
        <v>-2886</v>
      </c>
      <c r="AM210">
        <v>0</v>
      </c>
      <c r="AN210">
        <v>0</v>
      </c>
      <c r="AO210">
        <v>2445.7600000000002</v>
      </c>
      <c r="AP210">
        <v>0</v>
      </c>
      <c r="AQ210">
        <v>9</v>
      </c>
      <c r="AR210">
        <v>9</v>
      </c>
      <c r="AS210">
        <v>0</v>
      </c>
      <c r="AT210">
        <v>0.25</v>
      </c>
      <c r="AU210">
        <v>0.25</v>
      </c>
      <c r="AV210">
        <v>0.1</v>
      </c>
      <c r="AW210" t="s">
        <v>112</v>
      </c>
      <c r="AX210" t="s">
        <v>128</v>
      </c>
      <c r="AY210" t="s">
        <v>111</v>
      </c>
      <c r="AZ210">
        <v>612.98599999999999</v>
      </c>
      <c r="BA210">
        <v>612.98599999999999</v>
      </c>
      <c r="BB210">
        <v>408</v>
      </c>
      <c r="BC210">
        <v>2.4457599999999999</v>
      </c>
      <c r="BD210">
        <v>0</v>
      </c>
      <c r="BE210">
        <v>0</v>
      </c>
      <c r="BH210" t="s">
        <v>549</v>
      </c>
      <c r="BI210">
        <v>100092000000</v>
      </c>
      <c r="BJ210">
        <v>12.228999999999999</v>
      </c>
      <c r="BK210">
        <v>0</v>
      </c>
      <c r="BL210">
        <v>2.4460000000000002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-2365.7190000000001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f t="shared" si="15"/>
        <v>2886</v>
      </c>
      <c r="CT210">
        <f t="shared" si="16"/>
        <v>612.98599999999999</v>
      </c>
      <c r="CU210">
        <f t="shared" si="17"/>
        <v>14.674999999999999</v>
      </c>
      <c r="CV210">
        <f>VLOOKUP(PG_Reverse_Settled__1[[#This Row],[order_release_id]],PG_FORWARD_SETTLED__1[[order_id]:[Logistics]],110,0)</f>
        <v>71.98</v>
      </c>
      <c r="CW210">
        <f t="shared" si="18"/>
        <v>452.46899999999999</v>
      </c>
      <c r="CX210">
        <v>2186.3589999999999</v>
      </c>
      <c r="CY210">
        <f t="shared" si="19"/>
        <v>107.38</v>
      </c>
    </row>
    <row r="211" spans="1:103" x14ac:dyDescent="0.3">
      <c r="A211">
        <v>8679197213</v>
      </c>
      <c r="B211">
        <v>10679122449</v>
      </c>
      <c r="C211" t="s">
        <v>1461</v>
      </c>
      <c r="D211" s="1">
        <v>45921.631944444445</v>
      </c>
      <c r="E211" s="1">
        <v>45917.792361111111</v>
      </c>
      <c r="F211" s="2"/>
      <c r="G211" t="s">
        <v>655</v>
      </c>
      <c r="H211">
        <v>3794</v>
      </c>
      <c r="I211">
        <v>0</v>
      </c>
      <c r="J211">
        <v>3794</v>
      </c>
      <c r="K211">
        <v>5000</v>
      </c>
      <c r="L211">
        <v>1000</v>
      </c>
      <c r="M211" t="s">
        <v>120</v>
      </c>
      <c r="N211">
        <v>12</v>
      </c>
      <c r="O211">
        <v>0</v>
      </c>
      <c r="P211">
        <v>203.25</v>
      </c>
      <c r="Q211">
        <v>203.25</v>
      </c>
      <c r="R211">
        <v>16.937000000000001</v>
      </c>
      <c r="S211">
        <v>3.3879999999999999</v>
      </c>
      <c r="T211" t="s">
        <v>111</v>
      </c>
      <c r="U211">
        <v>940.15300000000002</v>
      </c>
      <c r="V211">
        <v>940.15300000000002</v>
      </c>
      <c r="W211">
        <v>960.47799999999995</v>
      </c>
      <c r="X211">
        <v>-107.38</v>
      </c>
      <c r="Y211">
        <v>91</v>
      </c>
      <c r="Z211">
        <v>0</v>
      </c>
      <c r="AA211">
        <v>16.38</v>
      </c>
      <c r="AB211">
        <v>1</v>
      </c>
      <c r="AC211" t="s">
        <v>131</v>
      </c>
      <c r="AD211">
        <v>4000</v>
      </c>
      <c r="AE211">
        <v>-2940.902</v>
      </c>
      <c r="AF211">
        <v>-2940.902</v>
      </c>
      <c r="AG211">
        <v>0</v>
      </c>
      <c r="AH211">
        <v>960.47799999999995</v>
      </c>
      <c r="AI211">
        <v>-107.38</v>
      </c>
      <c r="AJ211">
        <v>-3794</v>
      </c>
      <c r="AM211">
        <v>0</v>
      </c>
      <c r="AN211">
        <v>0</v>
      </c>
      <c r="AO211">
        <v>3387.5</v>
      </c>
      <c r="AP211">
        <v>0</v>
      </c>
      <c r="AQ211">
        <v>6</v>
      </c>
      <c r="AR211">
        <v>6</v>
      </c>
      <c r="AS211">
        <v>0</v>
      </c>
      <c r="AT211">
        <v>0.25</v>
      </c>
      <c r="AU211">
        <v>0.25</v>
      </c>
      <c r="AV211">
        <v>0.1</v>
      </c>
      <c r="AW211" t="s">
        <v>112</v>
      </c>
      <c r="AX211" t="s">
        <v>124</v>
      </c>
      <c r="AY211" t="s">
        <v>111</v>
      </c>
      <c r="AZ211">
        <v>940.15300000000002</v>
      </c>
      <c r="BA211">
        <v>940.15300000000002</v>
      </c>
      <c r="BB211">
        <v>1000</v>
      </c>
      <c r="BC211">
        <v>3.3875000000000002</v>
      </c>
      <c r="BD211">
        <v>0</v>
      </c>
      <c r="BE211">
        <v>0</v>
      </c>
      <c r="BH211" t="s">
        <v>656</v>
      </c>
      <c r="BI211">
        <v>100080000000</v>
      </c>
      <c r="BJ211">
        <v>16.937000000000001</v>
      </c>
      <c r="BK211">
        <v>0</v>
      </c>
      <c r="BL211">
        <v>3.3879999999999999</v>
      </c>
      <c r="BM211">
        <v>0</v>
      </c>
      <c r="BN211">
        <v>0</v>
      </c>
      <c r="BO211">
        <v>-2940.902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f t="shared" si="15"/>
        <v>3794</v>
      </c>
      <c r="CT211">
        <f t="shared" si="16"/>
        <v>940.15300000000002</v>
      </c>
      <c r="CU211">
        <f t="shared" si="17"/>
        <v>20.325000000000003</v>
      </c>
      <c r="CV211">
        <f>VLOOKUP(PG_Reverse_Settled__1[[#This Row],[order_release_id]],PG_FORWARD_SETTLED__1[[order_id]:[Logistics]],110,0)</f>
        <v>71.98</v>
      </c>
      <c r="CW211">
        <f t="shared" si="18"/>
        <v>423.43700000000001</v>
      </c>
      <c r="CX211">
        <v>2761.5419999999999</v>
      </c>
      <c r="CY211">
        <f t="shared" si="19"/>
        <v>107.38</v>
      </c>
    </row>
    <row r="212" spans="1:103" x14ac:dyDescent="0.3">
      <c r="A212">
        <v>8700034488</v>
      </c>
      <c r="B212">
        <v>10699964314</v>
      </c>
      <c r="C212" t="s">
        <v>1461</v>
      </c>
      <c r="D212" s="1">
        <v>45931.490972222222</v>
      </c>
      <c r="E212" s="1">
        <v>45923.446527777778</v>
      </c>
      <c r="F212" s="2">
        <v>44572</v>
      </c>
      <c r="G212" t="s">
        <v>390</v>
      </c>
      <c r="H212">
        <v>3143</v>
      </c>
      <c r="I212">
        <v>3143</v>
      </c>
      <c r="J212">
        <v>0</v>
      </c>
      <c r="K212">
        <v>4000</v>
      </c>
      <c r="L212">
        <v>651</v>
      </c>
      <c r="M212" t="s">
        <v>109</v>
      </c>
      <c r="N212">
        <v>18</v>
      </c>
      <c r="O212">
        <v>479.44</v>
      </c>
      <c r="P212">
        <v>0</v>
      </c>
      <c r="Q212">
        <v>0</v>
      </c>
      <c r="R212">
        <v>13.318</v>
      </c>
      <c r="S212">
        <v>2.6640000000000001</v>
      </c>
      <c r="T212" t="s">
        <v>111</v>
      </c>
      <c r="U212">
        <v>667.57299999999998</v>
      </c>
      <c r="V212">
        <v>667.57299999999998</v>
      </c>
      <c r="W212">
        <v>683.55499999999995</v>
      </c>
      <c r="X212">
        <v>-197.06</v>
      </c>
      <c r="Y212">
        <v>167</v>
      </c>
      <c r="Z212">
        <v>0</v>
      </c>
      <c r="AA212">
        <v>30.06</v>
      </c>
      <c r="AB212">
        <v>1</v>
      </c>
      <c r="AC212" t="s">
        <v>116</v>
      </c>
      <c r="AD212">
        <v>3349</v>
      </c>
      <c r="AE212">
        <v>-2656.5050000000001</v>
      </c>
      <c r="AF212">
        <v>-2656.5050000000001</v>
      </c>
      <c r="AG212">
        <v>0</v>
      </c>
      <c r="AJ212">
        <v>0</v>
      </c>
      <c r="AK212">
        <v>683.55499999999995</v>
      </c>
      <c r="AL212">
        <v>-197.06</v>
      </c>
      <c r="AM212">
        <v>-3143</v>
      </c>
      <c r="AN212">
        <v>0</v>
      </c>
      <c r="AO212">
        <v>2663.56</v>
      </c>
      <c r="AP212">
        <v>18</v>
      </c>
      <c r="AQ212">
        <v>0</v>
      </c>
      <c r="AR212">
        <v>0</v>
      </c>
      <c r="AS212">
        <v>0.5</v>
      </c>
      <c r="AT212">
        <v>0</v>
      </c>
      <c r="AU212">
        <v>0</v>
      </c>
      <c r="AV212">
        <v>0.1</v>
      </c>
      <c r="AW212" t="s">
        <v>112</v>
      </c>
      <c r="AX212" t="s">
        <v>128</v>
      </c>
      <c r="AY212" t="s">
        <v>111</v>
      </c>
      <c r="AZ212">
        <v>0</v>
      </c>
      <c r="BA212">
        <v>0</v>
      </c>
      <c r="BD212">
        <v>667.57299999999998</v>
      </c>
      <c r="BE212">
        <v>667.57299999999998</v>
      </c>
      <c r="BF212">
        <v>651</v>
      </c>
      <c r="BG212">
        <v>2.6635599999999999</v>
      </c>
      <c r="BH212" t="s">
        <v>1058</v>
      </c>
      <c r="BI212">
        <v>100084000000</v>
      </c>
      <c r="BJ212">
        <v>0</v>
      </c>
      <c r="BK212">
        <v>13.318</v>
      </c>
      <c r="BL212">
        <v>0</v>
      </c>
      <c r="BM212">
        <v>2.6640000000000001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-2656.5050000000001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f t="shared" si="15"/>
        <v>3143</v>
      </c>
      <c r="CT212">
        <f t="shared" si="16"/>
        <v>667.57299999999998</v>
      </c>
      <c r="CU212">
        <f t="shared" si="17"/>
        <v>15.981999999999999</v>
      </c>
      <c r="CV212">
        <f>VLOOKUP(PG_Reverse_Settled__1[[#This Row],[order_release_id]],PG_FORWARD_SETTLED__1[[order_id]:[Logistics]],110,0)</f>
        <v>71.98</v>
      </c>
      <c r="CW212">
        <f t="shared" si="18"/>
        <v>492.75799999999998</v>
      </c>
      <c r="CX212">
        <v>2387.4650000000001</v>
      </c>
      <c r="CY212">
        <f t="shared" si="19"/>
        <v>197.06</v>
      </c>
    </row>
    <row r="213" spans="1:103" x14ac:dyDescent="0.3">
      <c r="A213">
        <v>8715259067</v>
      </c>
      <c r="B213">
        <v>10715198840</v>
      </c>
      <c r="C213" t="s">
        <v>1461</v>
      </c>
      <c r="D213" s="1">
        <v>45939.640277777777</v>
      </c>
      <c r="E213" s="1">
        <v>45929.449305555558</v>
      </c>
      <c r="F213" s="2">
        <v>44594</v>
      </c>
      <c r="G213" t="s">
        <v>162</v>
      </c>
      <c r="H213">
        <v>2150</v>
      </c>
      <c r="I213">
        <v>0</v>
      </c>
      <c r="J213">
        <v>2150</v>
      </c>
      <c r="K213">
        <v>5000</v>
      </c>
      <c r="L213">
        <v>2644</v>
      </c>
      <c r="M213" t="s">
        <v>109</v>
      </c>
      <c r="N213">
        <v>5</v>
      </c>
      <c r="O213">
        <v>102.38</v>
      </c>
      <c r="P213">
        <v>0</v>
      </c>
      <c r="Q213">
        <v>0</v>
      </c>
      <c r="R213">
        <v>10.238</v>
      </c>
      <c r="S213">
        <v>2.048</v>
      </c>
      <c r="T213" t="s">
        <v>111</v>
      </c>
      <c r="U213">
        <v>684.99</v>
      </c>
      <c r="V213">
        <v>684.99</v>
      </c>
      <c r="W213">
        <v>697.27599999999995</v>
      </c>
      <c r="X213">
        <v>-197.06</v>
      </c>
      <c r="Y213">
        <v>167</v>
      </c>
      <c r="Z213">
        <v>0</v>
      </c>
      <c r="AA213">
        <v>30.06</v>
      </c>
      <c r="AB213">
        <v>1</v>
      </c>
      <c r="AC213" t="s">
        <v>116</v>
      </c>
      <c r="AD213">
        <v>2356</v>
      </c>
      <c r="AE213">
        <v>-1649.7840000000001</v>
      </c>
      <c r="AF213">
        <v>-1649.7840000000001</v>
      </c>
      <c r="AG213">
        <v>0</v>
      </c>
      <c r="AH213">
        <v>697.27599999999995</v>
      </c>
      <c r="AI213">
        <v>-197.06</v>
      </c>
      <c r="AJ213">
        <v>-2150</v>
      </c>
      <c r="AM213">
        <v>0</v>
      </c>
      <c r="AN213">
        <v>0</v>
      </c>
      <c r="AO213">
        <v>2047.62</v>
      </c>
      <c r="AP213">
        <v>5</v>
      </c>
      <c r="AQ213">
        <v>0</v>
      </c>
      <c r="AR213">
        <v>0</v>
      </c>
      <c r="AS213">
        <v>0.5</v>
      </c>
      <c r="AT213">
        <v>0</v>
      </c>
      <c r="AU213">
        <v>0</v>
      </c>
      <c r="AV213">
        <v>0.1</v>
      </c>
      <c r="AW213" t="s">
        <v>127</v>
      </c>
      <c r="AX213" t="s">
        <v>128</v>
      </c>
      <c r="AY213" t="s">
        <v>111</v>
      </c>
      <c r="AZ213">
        <v>684.99</v>
      </c>
      <c r="BA213">
        <v>684.99</v>
      </c>
      <c r="BB213">
        <v>2644</v>
      </c>
      <c r="BC213">
        <v>2.0476200000000002</v>
      </c>
      <c r="BD213">
        <v>0</v>
      </c>
      <c r="BE213">
        <v>0</v>
      </c>
      <c r="BH213" t="s">
        <v>163</v>
      </c>
      <c r="BI213">
        <v>100088000000</v>
      </c>
      <c r="BJ213">
        <v>10.238</v>
      </c>
      <c r="BK213">
        <v>0</v>
      </c>
      <c r="BL213">
        <v>2.048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-1649.7840000000001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f t="shared" si="15"/>
        <v>2150</v>
      </c>
      <c r="CT213">
        <f t="shared" si="16"/>
        <v>684.99</v>
      </c>
      <c r="CU213">
        <f t="shared" si="17"/>
        <v>12.286</v>
      </c>
      <c r="CV213">
        <f>VLOOKUP(PG_Reverse_Settled__1[[#This Row],[order_release_id]],PG_FORWARD_SETTLED__1[[order_id]:[Logistics]],110,0)</f>
        <v>71.98</v>
      </c>
      <c r="CW213">
        <f t="shared" si="18"/>
        <v>112.61799999999999</v>
      </c>
      <c r="CX213">
        <v>1380.7439999999999</v>
      </c>
      <c r="CY213">
        <f t="shared" si="19"/>
        <v>197.06</v>
      </c>
    </row>
    <row r="214" spans="1:103" x14ac:dyDescent="0.3">
      <c r="A214">
        <v>8727538891</v>
      </c>
      <c r="B214">
        <v>10727492979</v>
      </c>
      <c r="C214" t="s">
        <v>1461</v>
      </c>
      <c r="D214" s="1">
        <v>45946.512499999997</v>
      </c>
      <c r="E214" s="1">
        <v>45933.480555555558</v>
      </c>
      <c r="F214" s="2">
        <v>44604</v>
      </c>
      <c r="G214" t="s">
        <v>1028</v>
      </c>
      <c r="H214">
        <v>1694</v>
      </c>
      <c r="I214">
        <v>1659.8140000000001</v>
      </c>
      <c r="J214">
        <v>34.186</v>
      </c>
      <c r="K214">
        <v>4000</v>
      </c>
      <c r="L214">
        <v>2000</v>
      </c>
      <c r="M214" t="s">
        <v>109</v>
      </c>
      <c r="N214">
        <v>5</v>
      </c>
      <c r="O214">
        <v>80.67</v>
      </c>
      <c r="P214">
        <v>0</v>
      </c>
      <c r="Q214">
        <v>0</v>
      </c>
      <c r="R214">
        <v>8.0670000000000002</v>
      </c>
      <c r="S214">
        <v>1.6140000000000001</v>
      </c>
      <c r="T214" t="s">
        <v>111</v>
      </c>
      <c r="U214">
        <v>419.77300000000002</v>
      </c>
      <c r="V214">
        <v>419.77300000000002</v>
      </c>
      <c r="W214">
        <v>429.45400000000001</v>
      </c>
      <c r="X214">
        <v>-197.06</v>
      </c>
      <c r="Y214">
        <v>167</v>
      </c>
      <c r="Z214">
        <v>0</v>
      </c>
      <c r="AA214">
        <v>30.06</v>
      </c>
      <c r="AB214">
        <v>1</v>
      </c>
      <c r="AC214" t="s">
        <v>116</v>
      </c>
      <c r="AD214">
        <v>1900</v>
      </c>
      <c r="AE214">
        <v>-1461.606</v>
      </c>
      <c r="AF214">
        <v>-1461.606</v>
      </c>
      <c r="AG214">
        <v>0</v>
      </c>
      <c r="AH214">
        <v>8.6669999999999998</v>
      </c>
      <c r="AI214">
        <v>-3.9765999999999999</v>
      </c>
      <c r="AJ214">
        <v>-34.186</v>
      </c>
      <c r="AK214">
        <v>420.78699999999998</v>
      </c>
      <c r="AL214">
        <v>-193.08340000000001</v>
      </c>
      <c r="AM214">
        <v>-1659.8140000000001</v>
      </c>
      <c r="AN214">
        <v>0</v>
      </c>
      <c r="AO214">
        <v>1613.33</v>
      </c>
      <c r="AP214">
        <v>5</v>
      </c>
      <c r="AQ214">
        <v>0</v>
      </c>
      <c r="AR214">
        <v>0</v>
      </c>
      <c r="AS214">
        <v>0.5</v>
      </c>
      <c r="AT214">
        <v>0</v>
      </c>
      <c r="AU214">
        <v>0</v>
      </c>
      <c r="AV214">
        <v>0.1</v>
      </c>
      <c r="AW214" t="s">
        <v>112</v>
      </c>
      <c r="AX214" t="s">
        <v>124</v>
      </c>
      <c r="AY214" t="s">
        <v>111</v>
      </c>
      <c r="AZ214">
        <v>8.4710000000000001</v>
      </c>
      <c r="BA214">
        <v>8.4710000000000001</v>
      </c>
      <c r="BB214">
        <v>2000</v>
      </c>
      <c r="BC214">
        <v>1.6133299999999999</v>
      </c>
      <c r="BD214">
        <v>411.30200000000002</v>
      </c>
      <c r="BE214">
        <v>411.30200000000002</v>
      </c>
      <c r="BF214">
        <v>2000</v>
      </c>
      <c r="BG214">
        <v>1.6133299999999999</v>
      </c>
      <c r="BH214" t="s">
        <v>1029</v>
      </c>
      <c r="BI214">
        <v>100091000000</v>
      </c>
      <c r="BJ214">
        <v>0.16300000000000001</v>
      </c>
      <c r="BK214">
        <v>7.9039999999999999</v>
      </c>
      <c r="BL214">
        <v>3.3000000000000002E-2</v>
      </c>
      <c r="BM214">
        <v>1.581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-1461.606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f t="shared" si="15"/>
        <v>1694</v>
      </c>
      <c r="CT214">
        <f t="shared" si="16"/>
        <v>419.77300000000002</v>
      </c>
      <c r="CU214">
        <f t="shared" si="17"/>
        <v>9.6810000000000009</v>
      </c>
      <c r="CV214">
        <f>VLOOKUP(PG_Reverse_Settled__1[[#This Row],[order_release_id]],PG_FORWARD_SETTLED__1[[order_id]:[Logistics]],110,0)</f>
        <v>53.1</v>
      </c>
      <c r="CW214">
        <f t="shared" si="18"/>
        <v>88.736999999999995</v>
      </c>
      <c r="CX214">
        <v>1211.4459999999999</v>
      </c>
      <c r="CY214">
        <f t="shared" si="19"/>
        <v>197.06</v>
      </c>
    </row>
    <row r="215" spans="1:103" x14ac:dyDescent="0.3">
      <c r="A215">
        <v>8720752284</v>
      </c>
      <c r="B215">
        <v>10720697202</v>
      </c>
      <c r="C215" t="s">
        <v>1461</v>
      </c>
      <c r="D215" s="1">
        <v>45938.59097222222</v>
      </c>
      <c r="E215" s="1">
        <v>45930.615277777775</v>
      </c>
      <c r="F215" s="2">
        <v>44596</v>
      </c>
      <c r="G215" t="s">
        <v>444</v>
      </c>
      <c r="H215">
        <v>2619</v>
      </c>
      <c r="I215">
        <v>0</v>
      </c>
      <c r="J215">
        <v>2619</v>
      </c>
      <c r="K215">
        <v>5000</v>
      </c>
      <c r="L215">
        <v>2175</v>
      </c>
      <c r="M215" t="s">
        <v>109</v>
      </c>
      <c r="N215">
        <v>5</v>
      </c>
      <c r="O215">
        <v>124.71</v>
      </c>
      <c r="P215">
        <v>0</v>
      </c>
      <c r="Q215">
        <v>0</v>
      </c>
      <c r="R215">
        <v>12.471</v>
      </c>
      <c r="S215">
        <v>2.4940000000000002</v>
      </c>
      <c r="T215" t="s">
        <v>111</v>
      </c>
      <c r="U215">
        <v>803.50900000000001</v>
      </c>
      <c r="V215">
        <v>803.50900000000001</v>
      </c>
      <c r="W215">
        <v>818.47400000000005</v>
      </c>
      <c r="X215">
        <v>-132.16</v>
      </c>
      <c r="Y215">
        <v>112</v>
      </c>
      <c r="Z215">
        <v>0</v>
      </c>
      <c r="AA215">
        <v>20.16</v>
      </c>
      <c r="AB215">
        <v>1</v>
      </c>
      <c r="AC215" t="s">
        <v>110</v>
      </c>
      <c r="AD215">
        <v>2825</v>
      </c>
      <c r="AE215">
        <v>-1932.6859999999999</v>
      </c>
      <c r="AF215">
        <v>-1932.6859999999999</v>
      </c>
      <c r="AG215">
        <v>0</v>
      </c>
      <c r="AH215">
        <v>818.47400000000005</v>
      </c>
      <c r="AI215">
        <v>-132.16</v>
      </c>
      <c r="AJ215">
        <v>-2619</v>
      </c>
      <c r="AM215">
        <v>0</v>
      </c>
      <c r="AN215">
        <v>0</v>
      </c>
      <c r="AO215">
        <v>2494.29</v>
      </c>
      <c r="AP215">
        <v>5</v>
      </c>
      <c r="AQ215">
        <v>0</v>
      </c>
      <c r="AR215">
        <v>0</v>
      </c>
      <c r="AS215">
        <v>0.5</v>
      </c>
      <c r="AT215">
        <v>0</v>
      </c>
      <c r="AU215">
        <v>0</v>
      </c>
      <c r="AV215">
        <v>0.1</v>
      </c>
      <c r="AW215" t="s">
        <v>127</v>
      </c>
      <c r="AX215" t="s">
        <v>124</v>
      </c>
      <c r="AY215" t="s">
        <v>111</v>
      </c>
      <c r="AZ215">
        <v>803.50900000000001</v>
      </c>
      <c r="BA215">
        <v>803.50900000000001</v>
      </c>
      <c r="BB215">
        <v>2175</v>
      </c>
      <c r="BC215">
        <v>2.4942899999999999</v>
      </c>
      <c r="BD215">
        <v>0</v>
      </c>
      <c r="BE215">
        <v>0</v>
      </c>
      <c r="BH215" t="s">
        <v>150</v>
      </c>
      <c r="BI215">
        <v>100088000000</v>
      </c>
      <c r="BJ215">
        <v>12.471</v>
      </c>
      <c r="BK215">
        <v>0</v>
      </c>
      <c r="BL215">
        <v>2.4940000000000002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-1932.6859999999999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f t="shared" si="15"/>
        <v>2619</v>
      </c>
      <c r="CT215">
        <f t="shared" si="16"/>
        <v>803.50900000000001</v>
      </c>
      <c r="CU215">
        <f t="shared" si="17"/>
        <v>14.965</v>
      </c>
      <c r="CV215">
        <f>VLOOKUP(PG_Reverse_Settled__1[[#This Row],[order_release_id]],PG_FORWARD_SETTLED__1[[order_id]:[Logistics]],110,0)</f>
        <v>71.98</v>
      </c>
      <c r="CW215">
        <f t="shared" si="18"/>
        <v>137.18099999999998</v>
      </c>
      <c r="CX215">
        <v>1728.546</v>
      </c>
      <c r="CY215">
        <f t="shared" si="19"/>
        <v>132.16</v>
      </c>
    </row>
    <row r="216" spans="1:103" x14ac:dyDescent="0.3">
      <c r="A216">
        <v>8727895698</v>
      </c>
      <c r="B216">
        <v>10727851861</v>
      </c>
      <c r="C216" t="s">
        <v>1461</v>
      </c>
      <c r="D216" s="1">
        <v>45937.730555555558</v>
      </c>
      <c r="E216" s="1">
        <v>45933.480555555558</v>
      </c>
      <c r="F216" s="2">
        <v>44608</v>
      </c>
      <c r="G216" t="s">
        <v>471</v>
      </c>
      <c r="H216">
        <v>3470</v>
      </c>
      <c r="I216">
        <v>0</v>
      </c>
      <c r="J216">
        <v>3470.01</v>
      </c>
      <c r="K216">
        <v>5000</v>
      </c>
      <c r="L216">
        <v>1324</v>
      </c>
      <c r="M216" t="s">
        <v>109</v>
      </c>
      <c r="N216">
        <v>18</v>
      </c>
      <c r="O216">
        <v>529.32000000000005</v>
      </c>
      <c r="P216">
        <v>0</v>
      </c>
      <c r="Q216">
        <v>0</v>
      </c>
      <c r="R216">
        <v>14.702999999999999</v>
      </c>
      <c r="S216">
        <v>2.9409999999999998</v>
      </c>
      <c r="T216" t="s">
        <v>111</v>
      </c>
      <c r="U216">
        <v>1105.5450000000001</v>
      </c>
      <c r="V216">
        <v>1105.5450000000001</v>
      </c>
      <c r="W216">
        <v>1123.1890000000001</v>
      </c>
      <c r="X216">
        <v>-132.16</v>
      </c>
      <c r="Y216">
        <v>112</v>
      </c>
      <c r="Z216">
        <v>0</v>
      </c>
      <c r="AA216">
        <v>20.16</v>
      </c>
      <c r="AB216">
        <v>1</v>
      </c>
      <c r="AC216" t="s">
        <v>110</v>
      </c>
      <c r="AD216">
        <v>3676</v>
      </c>
      <c r="AE216">
        <v>-2478.9810000000002</v>
      </c>
      <c r="AF216">
        <v>-2478.9810000000002</v>
      </c>
      <c r="AG216">
        <v>0</v>
      </c>
      <c r="AH216">
        <v>1123.1890000000001</v>
      </c>
      <c r="AI216">
        <v>-132.16</v>
      </c>
      <c r="AJ216">
        <v>-3470.01</v>
      </c>
      <c r="AM216">
        <v>0</v>
      </c>
      <c r="AN216">
        <v>0</v>
      </c>
      <c r="AO216">
        <v>2940.68</v>
      </c>
      <c r="AP216">
        <v>18</v>
      </c>
      <c r="AQ216">
        <v>0</v>
      </c>
      <c r="AR216">
        <v>0</v>
      </c>
      <c r="AS216">
        <v>0.5</v>
      </c>
      <c r="AT216">
        <v>0</v>
      </c>
      <c r="AU216">
        <v>0</v>
      </c>
      <c r="AV216">
        <v>0.1</v>
      </c>
      <c r="AW216" t="s">
        <v>127</v>
      </c>
      <c r="AX216" t="s">
        <v>128</v>
      </c>
      <c r="AY216" t="s">
        <v>111</v>
      </c>
      <c r="AZ216">
        <v>1105.5450000000001</v>
      </c>
      <c r="BA216">
        <v>1105.5450000000001</v>
      </c>
      <c r="BB216">
        <v>1324</v>
      </c>
      <c r="BC216">
        <v>2.94068</v>
      </c>
      <c r="BD216">
        <v>0</v>
      </c>
      <c r="BE216">
        <v>0</v>
      </c>
      <c r="BH216" t="s">
        <v>472</v>
      </c>
      <c r="BI216">
        <v>100088000000</v>
      </c>
      <c r="BJ216">
        <v>14.702999999999999</v>
      </c>
      <c r="BK216">
        <v>0</v>
      </c>
      <c r="BL216">
        <v>2.9409999999999998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-2478.9810000000002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f t="shared" si="15"/>
        <v>3470.01</v>
      </c>
      <c r="CT216">
        <f t="shared" si="16"/>
        <v>1105.5450000000001</v>
      </c>
      <c r="CU216">
        <f t="shared" si="17"/>
        <v>17.643999999999998</v>
      </c>
      <c r="CV216">
        <f>VLOOKUP(PG_Reverse_Settled__1[[#This Row],[order_release_id]],PG_FORWARD_SETTLED__1[[order_id]:[Logistics]],110,0)</f>
        <v>71.98</v>
      </c>
      <c r="CW216">
        <f t="shared" si="18"/>
        <v>544.02300000000002</v>
      </c>
      <c r="CX216">
        <v>2274.8410000000003</v>
      </c>
      <c r="CY216">
        <f t="shared" si="19"/>
        <v>132.16</v>
      </c>
    </row>
    <row r="217" spans="1:103" x14ac:dyDescent="0.3">
      <c r="A217">
        <v>8691678984</v>
      </c>
      <c r="B217">
        <v>10691607235</v>
      </c>
      <c r="C217" t="s">
        <v>1461</v>
      </c>
      <c r="D217" s="1">
        <v>45928.442361111112</v>
      </c>
      <c r="E217" s="1">
        <v>45922.443055555559</v>
      </c>
      <c r="F217" s="2">
        <v>44564</v>
      </c>
      <c r="G217" t="s">
        <v>677</v>
      </c>
      <c r="H217">
        <v>3564</v>
      </c>
      <c r="I217">
        <v>2182.8919999999998</v>
      </c>
      <c r="J217">
        <v>1381.1079999999999</v>
      </c>
      <c r="K217">
        <v>4000</v>
      </c>
      <c r="L217">
        <v>230</v>
      </c>
      <c r="M217" t="s">
        <v>120</v>
      </c>
      <c r="N217">
        <v>18</v>
      </c>
      <c r="O217">
        <v>0</v>
      </c>
      <c r="P217">
        <v>271.83</v>
      </c>
      <c r="Q217">
        <v>271.83</v>
      </c>
      <c r="R217">
        <v>15.102</v>
      </c>
      <c r="S217">
        <v>3.02</v>
      </c>
      <c r="T217" t="s">
        <v>111</v>
      </c>
      <c r="U217">
        <v>883.16</v>
      </c>
      <c r="V217">
        <v>883.16</v>
      </c>
      <c r="W217">
        <v>901.28200000000004</v>
      </c>
      <c r="X217">
        <v>-197.06</v>
      </c>
      <c r="Y217">
        <v>167</v>
      </c>
      <c r="Z217">
        <v>0</v>
      </c>
      <c r="AA217">
        <v>30.06</v>
      </c>
      <c r="AB217">
        <v>1</v>
      </c>
      <c r="AC217" t="s">
        <v>116</v>
      </c>
      <c r="AD217">
        <v>3770</v>
      </c>
      <c r="AE217">
        <v>-2859.7779999999998</v>
      </c>
      <c r="AF217">
        <v>-2859.7779999999998</v>
      </c>
      <c r="AG217">
        <v>0</v>
      </c>
      <c r="AH217">
        <v>349.26100000000002</v>
      </c>
      <c r="AI217">
        <v>-76.363699999999994</v>
      </c>
      <c r="AJ217">
        <v>-1381.1079999999999</v>
      </c>
      <c r="AK217">
        <v>552.02099999999996</v>
      </c>
      <c r="AL217">
        <v>-120.69629999999999</v>
      </c>
      <c r="AM217">
        <v>-2182.8919999999998</v>
      </c>
      <c r="AN217">
        <v>0</v>
      </c>
      <c r="AO217">
        <v>3020.34</v>
      </c>
      <c r="AP217">
        <v>0</v>
      </c>
      <c r="AQ217">
        <v>9</v>
      </c>
      <c r="AR217">
        <v>9</v>
      </c>
      <c r="AS217">
        <v>0</v>
      </c>
      <c r="AT217">
        <v>0.25</v>
      </c>
      <c r="AU217">
        <v>0.25</v>
      </c>
      <c r="AV217">
        <v>0.1</v>
      </c>
      <c r="AW217" t="s">
        <v>112</v>
      </c>
      <c r="AX217" t="s">
        <v>124</v>
      </c>
      <c r="AY217" t="s">
        <v>111</v>
      </c>
      <c r="AZ217">
        <v>342.23899999999998</v>
      </c>
      <c r="BA217">
        <v>342.23899999999998</v>
      </c>
      <c r="BB217">
        <v>230</v>
      </c>
      <c r="BC217">
        <v>3.02034</v>
      </c>
      <c r="BD217">
        <v>540.92100000000005</v>
      </c>
      <c r="BE217">
        <v>540.92100000000005</v>
      </c>
      <c r="BF217">
        <v>230</v>
      </c>
      <c r="BG217">
        <v>3.02034</v>
      </c>
      <c r="BH217" t="s">
        <v>678</v>
      </c>
      <c r="BI217">
        <v>100083000000</v>
      </c>
      <c r="BJ217">
        <v>5.8520000000000003</v>
      </c>
      <c r="BK217">
        <v>9.25</v>
      </c>
      <c r="BL217">
        <v>1.17</v>
      </c>
      <c r="BM217">
        <v>1.85</v>
      </c>
      <c r="BN217">
        <v>0</v>
      </c>
      <c r="BO217">
        <v>0</v>
      </c>
      <c r="BP217">
        <v>0</v>
      </c>
      <c r="BQ217">
        <v>-2859.7779999999998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f t="shared" si="15"/>
        <v>3564</v>
      </c>
      <c r="CT217">
        <f t="shared" si="16"/>
        <v>883.16</v>
      </c>
      <c r="CU217">
        <f t="shared" si="17"/>
        <v>18.122</v>
      </c>
      <c r="CV217">
        <f>VLOOKUP(PG_Reverse_Settled__1[[#This Row],[order_release_id]],PG_FORWARD_SETTLED__1[[order_id]:[Logistics]],110,0)</f>
        <v>71.97999999999999</v>
      </c>
      <c r="CW217">
        <f t="shared" si="18"/>
        <v>558.76199999999994</v>
      </c>
      <c r="CX217">
        <v>2590.7380000000003</v>
      </c>
      <c r="CY217">
        <f t="shared" si="19"/>
        <v>197.06</v>
      </c>
    </row>
    <row r="218" spans="1:103" x14ac:dyDescent="0.3">
      <c r="A218">
        <v>8654954892</v>
      </c>
      <c r="B218">
        <v>10654879090</v>
      </c>
      <c r="C218" t="s">
        <v>1461</v>
      </c>
      <c r="D218" s="1">
        <v>45937.681250000001</v>
      </c>
      <c r="E218" s="1">
        <v>45908.48333333333</v>
      </c>
      <c r="F218" s="2"/>
      <c r="G218" t="s">
        <v>1463</v>
      </c>
      <c r="H218">
        <v>1794</v>
      </c>
      <c r="I218">
        <v>0</v>
      </c>
      <c r="J218">
        <v>1794</v>
      </c>
      <c r="K218">
        <v>4000</v>
      </c>
      <c r="L218">
        <v>2000</v>
      </c>
      <c r="M218" t="s">
        <v>109</v>
      </c>
      <c r="N218">
        <v>12</v>
      </c>
      <c r="O218">
        <v>192.21</v>
      </c>
      <c r="P218">
        <v>0</v>
      </c>
      <c r="Q218">
        <v>0</v>
      </c>
      <c r="R218">
        <v>8.0090000000000003</v>
      </c>
      <c r="S218">
        <v>1.6020000000000001</v>
      </c>
      <c r="T218" t="s">
        <v>111</v>
      </c>
      <c r="U218">
        <v>444.553</v>
      </c>
      <c r="V218">
        <v>444.553</v>
      </c>
      <c r="W218">
        <v>454.16399999999999</v>
      </c>
      <c r="X218">
        <v>-197.06</v>
      </c>
      <c r="Y218">
        <v>167</v>
      </c>
      <c r="Z218">
        <v>0</v>
      </c>
      <c r="AA218">
        <v>30.06</v>
      </c>
      <c r="AB218">
        <v>1</v>
      </c>
      <c r="AC218" t="s">
        <v>116</v>
      </c>
      <c r="AD218">
        <v>2000</v>
      </c>
      <c r="AE218">
        <v>-1536.896</v>
      </c>
      <c r="AF218">
        <v>-1536.896</v>
      </c>
      <c r="AG218">
        <v>0</v>
      </c>
      <c r="AH218">
        <v>454.16399999999999</v>
      </c>
      <c r="AI218">
        <v>-197.06</v>
      </c>
      <c r="AJ218">
        <v>-1794</v>
      </c>
      <c r="AM218">
        <v>0</v>
      </c>
      <c r="AN218">
        <v>0</v>
      </c>
      <c r="AO218">
        <v>1601.79</v>
      </c>
      <c r="AP218">
        <v>12</v>
      </c>
      <c r="AQ218">
        <v>0</v>
      </c>
      <c r="AR218">
        <v>0</v>
      </c>
      <c r="AS218">
        <v>0.5</v>
      </c>
      <c r="AT218">
        <v>0</v>
      </c>
      <c r="AU218">
        <v>0</v>
      </c>
      <c r="AV218">
        <v>0.1</v>
      </c>
      <c r="AW218" t="s">
        <v>112</v>
      </c>
      <c r="AX218" t="s">
        <v>124</v>
      </c>
      <c r="AY218" t="s">
        <v>111</v>
      </c>
      <c r="AZ218">
        <v>444.553</v>
      </c>
      <c r="BA218">
        <v>444.553</v>
      </c>
      <c r="BB218">
        <v>2000</v>
      </c>
      <c r="BC218">
        <v>1.60179</v>
      </c>
      <c r="BD218">
        <v>0</v>
      </c>
      <c r="BE218">
        <v>0</v>
      </c>
      <c r="BH218" t="s">
        <v>1464</v>
      </c>
      <c r="BI218">
        <v>100088000000</v>
      </c>
      <c r="BJ218">
        <v>8.0090000000000003</v>
      </c>
      <c r="BK218">
        <v>0</v>
      </c>
      <c r="BL218">
        <v>1.6020000000000001</v>
      </c>
      <c r="BM218">
        <v>0</v>
      </c>
      <c r="BN218">
        <v>0</v>
      </c>
      <c r="BO218">
        <v>0</v>
      </c>
      <c r="BP218">
        <v>0</v>
      </c>
      <c r="BQ218">
        <v>-1536.896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f t="shared" si="15"/>
        <v>1794</v>
      </c>
      <c r="CT218">
        <f t="shared" si="16"/>
        <v>444.553</v>
      </c>
      <c r="CU218">
        <f t="shared" si="17"/>
        <v>9.6110000000000007</v>
      </c>
      <c r="CV218">
        <v>53.1</v>
      </c>
      <c r="CW218">
        <f t="shared" si="18"/>
        <v>200.21899999999999</v>
      </c>
      <c r="CX218">
        <v>1286.7360000000001</v>
      </c>
      <c r="CY218">
        <f t="shared" si="19"/>
        <v>197.06</v>
      </c>
    </row>
    <row r="219" spans="1:103" x14ac:dyDescent="0.3">
      <c r="A219">
        <v>8732191562</v>
      </c>
      <c r="B219">
        <v>10732156706</v>
      </c>
      <c r="C219" t="s">
        <v>1461</v>
      </c>
      <c r="D219" s="1">
        <v>45949.255555555559</v>
      </c>
      <c r="E219" s="1">
        <v>45934.436805555553</v>
      </c>
      <c r="F219" s="2"/>
      <c r="G219" t="s">
        <v>820</v>
      </c>
      <c r="H219">
        <v>5658.01</v>
      </c>
      <c r="I219">
        <v>0</v>
      </c>
      <c r="J219">
        <v>5658</v>
      </c>
      <c r="K219">
        <v>6950</v>
      </c>
      <c r="L219">
        <v>1086</v>
      </c>
      <c r="M219" t="s">
        <v>109</v>
      </c>
      <c r="N219">
        <v>18</v>
      </c>
      <c r="O219">
        <v>863.09</v>
      </c>
      <c r="P219">
        <v>0</v>
      </c>
      <c r="Q219">
        <v>0</v>
      </c>
      <c r="R219">
        <v>23.975000000000001</v>
      </c>
      <c r="S219">
        <v>4.7949999999999999</v>
      </c>
      <c r="T219" t="s">
        <v>111</v>
      </c>
      <c r="U219">
        <v>1735.874</v>
      </c>
      <c r="V219">
        <v>1735.874</v>
      </c>
      <c r="W219">
        <v>1764.644</v>
      </c>
      <c r="X219">
        <v>-197.06</v>
      </c>
      <c r="Y219">
        <v>167</v>
      </c>
      <c r="Z219">
        <v>0</v>
      </c>
      <c r="AA219">
        <v>30.06</v>
      </c>
      <c r="AB219">
        <v>1</v>
      </c>
      <c r="AC219" t="s">
        <v>116</v>
      </c>
      <c r="AD219">
        <v>5864</v>
      </c>
      <c r="AE219">
        <v>-4090.4160000000002</v>
      </c>
      <c r="AF219">
        <v>-4090.4160000000002</v>
      </c>
      <c r="AG219">
        <v>0</v>
      </c>
      <c r="AH219">
        <v>1764.644</v>
      </c>
      <c r="AI219">
        <v>-197.06</v>
      </c>
      <c r="AJ219">
        <v>-5658</v>
      </c>
      <c r="AM219">
        <v>0</v>
      </c>
      <c r="AN219">
        <v>0</v>
      </c>
      <c r="AO219">
        <v>4794.92</v>
      </c>
      <c r="AP219">
        <v>18</v>
      </c>
      <c r="AQ219">
        <v>0</v>
      </c>
      <c r="AR219">
        <v>0</v>
      </c>
      <c r="AS219">
        <v>0.5</v>
      </c>
      <c r="AT219">
        <v>0</v>
      </c>
      <c r="AU219">
        <v>0</v>
      </c>
      <c r="AV219">
        <v>0.1</v>
      </c>
      <c r="AW219" t="s">
        <v>127</v>
      </c>
      <c r="AX219" t="s">
        <v>160</v>
      </c>
      <c r="AY219" t="s">
        <v>111</v>
      </c>
      <c r="AZ219">
        <v>1735.874</v>
      </c>
      <c r="BA219">
        <v>1735.874</v>
      </c>
      <c r="BB219">
        <v>1086</v>
      </c>
      <c r="BC219">
        <v>4.7949200000000003</v>
      </c>
      <c r="BD219">
        <v>0</v>
      </c>
      <c r="BE219">
        <v>0</v>
      </c>
      <c r="BH219" t="s">
        <v>821</v>
      </c>
      <c r="BI219">
        <v>100092000000</v>
      </c>
      <c r="BJ219">
        <v>23.975000000000001</v>
      </c>
      <c r="BK219">
        <v>0</v>
      </c>
      <c r="BL219">
        <v>4.7949999999999999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-4090.4160000000002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f t="shared" si="15"/>
        <v>5658</v>
      </c>
      <c r="CT219">
        <f t="shared" si="16"/>
        <v>1735.874</v>
      </c>
      <c r="CU219">
        <f t="shared" si="17"/>
        <v>28.770000000000003</v>
      </c>
      <c r="CV219">
        <f>VLOOKUP(PG_Reverse_Settled__1[[#This Row],[order_release_id]],PG_FORWARD_SETTLED__1[[order_id]:[Logistics]],110,0)</f>
        <v>71.98</v>
      </c>
      <c r="CW219">
        <f t="shared" si="18"/>
        <v>887.06500000000005</v>
      </c>
      <c r="CX219">
        <v>3821.3760000000002</v>
      </c>
      <c r="CY219">
        <f t="shared" si="19"/>
        <v>197.06</v>
      </c>
    </row>
    <row r="220" spans="1:103" x14ac:dyDescent="0.3">
      <c r="A220">
        <v>8696609594</v>
      </c>
      <c r="B220">
        <v>10696538397</v>
      </c>
      <c r="C220" t="s">
        <v>1461</v>
      </c>
      <c r="D220" s="1">
        <v>45927.232638888891</v>
      </c>
      <c r="E220" s="1">
        <v>45922.532638888886</v>
      </c>
      <c r="F220" s="2"/>
      <c r="G220" t="s">
        <v>687</v>
      </c>
      <c r="H220">
        <v>3044</v>
      </c>
      <c r="I220">
        <v>2653.1819999999998</v>
      </c>
      <c r="J220">
        <v>390.81799999999998</v>
      </c>
      <c r="K220">
        <v>3500</v>
      </c>
      <c r="L220">
        <v>250</v>
      </c>
      <c r="M220" t="s">
        <v>109</v>
      </c>
      <c r="N220">
        <v>18</v>
      </c>
      <c r="O220">
        <v>464.34</v>
      </c>
      <c r="P220">
        <v>0</v>
      </c>
      <c r="Q220">
        <v>0</v>
      </c>
      <c r="R220">
        <v>12.898</v>
      </c>
      <c r="S220">
        <v>2.5790000000000002</v>
      </c>
      <c r="T220" t="s">
        <v>111</v>
      </c>
      <c r="U220">
        <v>646.54600000000005</v>
      </c>
      <c r="V220">
        <v>646.54600000000005</v>
      </c>
      <c r="W220">
        <v>662.02300000000002</v>
      </c>
      <c r="X220">
        <v>-197.06</v>
      </c>
      <c r="Y220">
        <v>167</v>
      </c>
      <c r="Z220">
        <v>0</v>
      </c>
      <c r="AA220">
        <v>30.06</v>
      </c>
      <c r="AB220">
        <v>1</v>
      </c>
      <c r="AC220" t="s">
        <v>116</v>
      </c>
      <c r="AD220">
        <v>3250</v>
      </c>
      <c r="AE220">
        <v>-2579.0369999999998</v>
      </c>
      <c r="AF220">
        <v>-2579.0369999999998</v>
      </c>
      <c r="AG220">
        <v>0</v>
      </c>
      <c r="AH220">
        <v>84.997</v>
      </c>
      <c r="AI220">
        <v>-25.300380000000001</v>
      </c>
      <c r="AJ220">
        <v>-390.81799999999998</v>
      </c>
      <c r="AK220">
        <v>577.02599999999995</v>
      </c>
      <c r="AL220">
        <v>-171.75962000000001</v>
      </c>
      <c r="AM220">
        <v>-2653.1819999999998</v>
      </c>
      <c r="AN220">
        <v>0</v>
      </c>
      <c r="AO220">
        <v>2579.66</v>
      </c>
      <c r="AP220">
        <v>18</v>
      </c>
      <c r="AQ220">
        <v>0</v>
      </c>
      <c r="AR220">
        <v>0</v>
      </c>
      <c r="AS220">
        <v>0.5</v>
      </c>
      <c r="AT220">
        <v>0</v>
      </c>
      <c r="AU220">
        <v>0</v>
      </c>
      <c r="AV220">
        <v>0.1</v>
      </c>
      <c r="AW220" t="s">
        <v>112</v>
      </c>
      <c r="AX220" t="s">
        <v>128</v>
      </c>
      <c r="AY220" t="s">
        <v>111</v>
      </c>
      <c r="AZ220">
        <v>83.01</v>
      </c>
      <c r="BA220">
        <v>83.01</v>
      </c>
      <c r="BB220">
        <v>250</v>
      </c>
      <c r="BC220">
        <v>2.5796600000000001</v>
      </c>
      <c r="BD220">
        <v>563.53599999999994</v>
      </c>
      <c r="BE220">
        <v>563.53599999999994</v>
      </c>
      <c r="BF220">
        <v>250</v>
      </c>
      <c r="BG220">
        <v>2.5796600000000001</v>
      </c>
      <c r="BH220" t="s">
        <v>688</v>
      </c>
      <c r="BI220">
        <v>100083000000</v>
      </c>
      <c r="BJ220">
        <v>1.6559999999999999</v>
      </c>
      <c r="BK220">
        <v>11.242000000000001</v>
      </c>
      <c r="BL220">
        <v>0.33100000000000002</v>
      </c>
      <c r="BM220">
        <v>2.2480000000000002</v>
      </c>
      <c r="BN220">
        <v>0</v>
      </c>
      <c r="BO220">
        <v>0</v>
      </c>
      <c r="BP220">
        <v>0</v>
      </c>
      <c r="BQ220">
        <v>0</v>
      </c>
      <c r="BR220">
        <v>-2579.0369999999998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f t="shared" si="15"/>
        <v>3044</v>
      </c>
      <c r="CT220">
        <f t="shared" si="16"/>
        <v>646.54600000000005</v>
      </c>
      <c r="CU220">
        <f t="shared" si="17"/>
        <v>15.477</v>
      </c>
      <c r="CV220">
        <f>VLOOKUP(PG_Reverse_Settled__1[[#This Row],[order_release_id]],PG_FORWARD_SETTLED__1[[order_id]:[Logistics]],110,0)</f>
        <v>71.97999999999999</v>
      </c>
      <c r="CW220">
        <f t="shared" si="18"/>
        <v>477.238</v>
      </c>
      <c r="CX220">
        <v>2309.9969999999998</v>
      </c>
      <c r="CY220">
        <f t="shared" si="19"/>
        <v>197.06</v>
      </c>
    </row>
    <row r="221" spans="1:103" x14ac:dyDescent="0.3">
      <c r="A221">
        <v>8663926203</v>
      </c>
      <c r="B221">
        <v>10663850265</v>
      </c>
      <c r="C221" t="s">
        <v>1461</v>
      </c>
      <c r="D221" s="1">
        <v>45923.64166666667</v>
      </c>
      <c r="E221" s="1">
        <v>45912.803472222222</v>
      </c>
      <c r="F221" s="2">
        <v>44548</v>
      </c>
      <c r="G221" t="s">
        <v>133</v>
      </c>
      <c r="H221">
        <v>1454</v>
      </c>
      <c r="I221">
        <v>1454</v>
      </c>
      <c r="J221">
        <v>0</v>
      </c>
      <c r="K221">
        <v>3250</v>
      </c>
      <c r="L221">
        <v>1625</v>
      </c>
      <c r="M221" t="s">
        <v>109</v>
      </c>
      <c r="N221">
        <v>12</v>
      </c>
      <c r="O221">
        <v>155.79</v>
      </c>
      <c r="P221">
        <v>0</v>
      </c>
      <c r="Q221">
        <v>0</v>
      </c>
      <c r="R221">
        <v>6.4909999999999997</v>
      </c>
      <c r="S221">
        <v>1.298</v>
      </c>
      <c r="T221" t="s">
        <v>111</v>
      </c>
      <c r="U221">
        <v>325.98700000000002</v>
      </c>
      <c r="V221">
        <v>325.98700000000002</v>
      </c>
      <c r="W221">
        <v>333.77600000000001</v>
      </c>
      <c r="X221">
        <v>-197.06</v>
      </c>
      <c r="Y221">
        <v>167</v>
      </c>
      <c r="Z221">
        <v>0</v>
      </c>
      <c r="AA221">
        <v>30.06</v>
      </c>
      <c r="AB221">
        <v>1</v>
      </c>
      <c r="AC221" t="s">
        <v>116</v>
      </c>
      <c r="AD221">
        <v>1625</v>
      </c>
      <c r="AE221">
        <v>-1317.2840000000001</v>
      </c>
      <c r="AF221">
        <v>-1317.2840000000001</v>
      </c>
      <c r="AG221">
        <v>0</v>
      </c>
      <c r="AJ221">
        <v>0</v>
      </c>
      <c r="AK221">
        <v>333.77600000000001</v>
      </c>
      <c r="AL221">
        <v>-197.06</v>
      </c>
      <c r="AM221">
        <v>-1454</v>
      </c>
      <c r="AN221">
        <v>0</v>
      </c>
      <c r="AO221">
        <v>1298.21</v>
      </c>
      <c r="AP221">
        <v>12</v>
      </c>
      <c r="AQ221">
        <v>0</v>
      </c>
      <c r="AR221">
        <v>0</v>
      </c>
      <c r="AS221">
        <v>0.5</v>
      </c>
      <c r="AT221">
        <v>0</v>
      </c>
      <c r="AU221">
        <v>0</v>
      </c>
      <c r="AV221">
        <v>0.1</v>
      </c>
      <c r="AW221" t="s">
        <v>112</v>
      </c>
      <c r="AX221" t="s">
        <v>128</v>
      </c>
      <c r="AY221" t="s">
        <v>111</v>
      </c>
      <c r="AZ221">
        <v>0</v>
      </c>
      <c r="BA221">
        <v>0</v>
      </c>
      <c r="BD221">
        <v>325.98700000000002</v>
      </c>
      <c r="BE221">
        <v>325.98700000000002</v>
      </c>
      <c r="BF221">
        <v>1625</v>
      </c>
      <c r="BG221">
        <v>1.2982100000000001</v>
      </c>
      <c r="BH221" t="s">
        <v>134</v>
      </c>
      <c r="BI221">
        <v>100081000000</v>
      </c>
      <c r="BJ221">
        <v>0</v>
      </c>
      <c r="BK221">
        <v>6.4909999999999997</v>
      </c>
      <c r="BL221">
        <v>0</v>
      </c>
      <c r="BM221">
        <v>1.298</v>
      </c>
      <c r="BN221">
        <v>-1317.2840000000001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f t="shared" si="15"/>
        <v>1454</v>
      </c>
      <c r="CT221">
        <f t="shared" si="16"/>
        <v>325.98700000000002</v>
      </c>
      <c r="CU221">
        <f t="shared" si="17"/>
        <v>7.7889999999999997</v>
      </c>
      <c r="CV221">
        <f>VLOOKUP(PG_Reverse_Settled__1[[#This Row],[order_release_id]],PG_FORWARD_SETTLED__1[[order_id]:[Logistics]],110,0)</f>
        <v>53.1</v>
      </c>
      <c r="CW221">
        <f t="shared" si="18"/>
        <v>162.28100000000001</v>
      </c>
      <c r="CX221">
        <v>1067.124</v>
      </c>
      <c r="CY221">
        <f t="shared" si="19"/>
        <v>197.06</v>
      </c>
    </row>
    <row r="222" spans="1:103" x14ac:dyDescent="0.3">
      <c r="A222">
        <v>8695941287</v>
      </c>
      <c r="B222">
        <v>10695869958</v>
      </c>
      <c r="C222" t="s">
        <v>1461</v>
      </c>
      <c r="D222" s="1">
        <v>45926.386111111111</v>
      </c>
      <c r="E222" s="1">
        <v>45922.443055555559</v>
      </c>
      <c r="F222" s="2">
        <v>44567</v>
      </c>
      <c r="G222" t="s">
        <v>231</v>
      </c>
      <c r="H222">
        <v>3564</v>
      </c>
      <c r="I222">
        <v>0</v>
      </c>
      <c r="J222">
        <v>3564</v>
      </c>
      <c r="K222">
        <v>4000</v>
      </c>
      <c r="L222">
        <v>230</v>
      </c>
      <c r="M222" t="s">
        <v>109</v>
      </c>
      <c r="N222">
        <v>18</v>
      </c>
      <c r="O222">
        <v>543.66</v>
      </c>
      <c r="P222">
        <v>0</v>
      </c>
      <c r="Q222">
        <v>0</v>
      </c>
      <c r="R222">
        <v>15.102</v>
      </c>
      <c r="S222">
        <v>3.02</v>
      </c>
      <c r="T222" t="s">
        <v>111</v>
      </c>
      <c r="U222">
        <v>883.15899999999999</v>
      </c>
      <c r="V222">
        <v>883.15899999999999</v>
      </c>
      <c r="W222">
        <v>901.28099999999995</v>
      </c>
      <c r="X222">
        <v>-132.16</v>
      </c>
      <c r="Y222">
        <v>112</v>
      </c>
      <c r="Z222">
        <v>0</v>
      </c>
      <c r="AA222">
        <v>20.16</v>
      </c>
      <c r="AB222">
        <v>1</v>
      </c>
      <c r="AC222" t="s">
        <v>110</v>
      </c>
      <c r="AD222">
        <v>3770</v>
      </c>
      <c r="AE222">
        <v>-2794.8789999999999</v>
      </c>
      <c r="AF222">
        <v>-2794.8789999999999</v>
      </c>
      <c r="AG222">
        <v>0</v>
      </c>
      <c r="AH222">
        <v>901.28099999999995</v>
      </c>
      <c r="AI222">
        <v>-132.16</v>
      </c>
      <c r="AJ222">
        <v>-3564</v>
      </c>
      <c r="AM222">
        <v>0</v>
      </c>
      <c r="AN222">
        <v>0</v>
      </c>
      <c r="AO222">
        <v>3020.34</v>
      </c>
      <c r="AP222">
        <v>18</v>
      </c>
      <c r="AQ222">
        <v>0</v>
      </c>
      <c r="AR222">
        <v>0</v>
      </c>
      <c r="AS222">
        <v>0.5</v>
      </c>
      <c r="AT222">
        <v>0</v>
      </c>
      <c r="AU222">
        <v>0</v>
      </c>
      <c r="AV222">
        <v>0.1</v>
      </c>
      <c r="AW222" t="s">
        <v>112</v>
      </c>
      <c r="AX222" t="s">
        <v>124</v>
      </c>
      <c r="AY222" t="s">
        <v>111</v>
      </c>
      <c r="AZ222">
        <v>883.15899999999999</v>
      </c>
      <c r="BA222">
        <v>883.15899999999999</v>
      </c>
      <c r="BB222">
        <v>230</v>
      </c>
      <c r="BC222">
        <v>3.02034</v>
      </c>
      <c r="BD222">
        <v>0</v>
      </c>
      <c r="BE222">
        <v>0</v>
      </c>
      <c r="BH222" t="s">
        <v>232</v>
      </c>
      <c r="BI222">
        <v>100082000000</v>
      </c>
      <c r="BJ222">
        <v>15.102</v>
      </c>
      <c r="BK222">
        <v>0</v>
      </c>
      <c r="BL222">
        <v>3.02</v>
      </c>
      <c r="BM222">
        <v>0</v>
      </c>
      <c r="BN222">
        <v>0</v>
      </c>
      <c r="BO222">
        <v>0</v>
      </c>
      <c r="BP222">
        <v>0</v>
      </c>
      <c r="BQ222">
        <v>-2794.8789999999999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f t="shared" si="15"/>
        <v>3564</v>
      </c>
      <c r="CT222">
        <f t="shared" si="16"/>
        <v>883.15899999999999</v>
      </c>
      <c r="CU222">
        <f t="shared" si="17"/>
        <v>18.122</v>
      </c>
      <c r="CV222">
        <f>VLOOKUP(PG_Reverse_Settled__1[[#This Row],[order_release_id]],PG_FORWARD_SETTLED__1[[order_id]:[Logistics]],110,0)</f>
        <v>71.98</v>
      </c>
      <c r="CW222">
        <f t="shared" si="18"/>
        <v>558.76199999999994</v>
      </c>
      <c r="CX222">
        <v>2590.739</v>
      </c>
      <c r="CY222">
        <f t="shared" si="19"/>
        <v>132.16</v>
      </c>
    </row>
    <row r="223" spans="1:103" x14ac:dyDescent="0.3">
      <c r="A223">
        <v>8707906757</v>
      </c>
      <c r="B223">
        <v>10707840619</v>
      </c>
      <c r="C223" t="s">
        <v>1461</v>
      </c>
      <c r="D223" s="1">
        <v>45940.578472222223</v>
      </c>
      <c r="E223" s="1">
        <v>45925.775694444441</v>
      </c>
      <c r="F223" s="2">
        <v>44588</v>
      </c>
      <c r="G223" t="s">
        <v>890</v>
      </c>
      <c r="H223">
        <v>1644</v>
      </c>
      <c r="I223">
        <v>0</v>
      </c>
      <c r="J223">
        <v>1644</v>
      </c>
      <c r="K223">
        <v>3850</v>
      </c>
      <c r="L223">
        <v>2035</v>
      </c>
      <c r="M223" t="s">
        <v>109</v>
      </c>
      <c r="N223">
        <v>5</v>
      </c>
      <c r="O223">
        <v>78.290000000000006</v>
      </c>
      <c r="P223">
        <v>0</v>
      </c>
      <c r="Q223">
        <v>0</v>
      </c>
      <c r="R223">
        <v>7.8289999999999997</v>
      </c>
      <c r="S223">
        <v>1.5660000000000001</v>
      </c>
      <c r="T223" t="s">
        <v>111</v>
      </c>
      <c r="U223">
        <v>543.178</v>
      </c>
      <c r="V223">
        <v>543.178</v>
      </c>
      <c r="W223">
        <v>552.57299999999998</v>
      </c>
      <c r="X223">
        <v>-197.06</v>
      </c>
      <c r="Y223">
        <v>167</v>
      </c>
      <c r="Z223">
        <v>0</v>
      </c>
      <c r="AA223">
        <v>30.06</v>
      </c>
      <c r="AB223">
        <v>1</v>
      </c>
      <c r="AC223" t="s">
        <v>116</v>
      </c>
      <c r="AD223">
        <v>1815</v>
      </c>
      <c r="AE223">
        <v>-1288.4870000000001</v>
      </c>
      <c r="AF223">
        <v>-1288.4870000000001</v>
      </c>
      <c r="AG223">
        <v>0</v>
      </c>
      <c r="AH223">
        <v>552.57299999999998</v>
      </c>
      <c r="AI223">
        <v>-197.06</v>
      </c>
      <c r="AJ223">
        <v>-1644</v>
      </c>
      <c r="AM223">
        <v>0</v>
      </c>
      <c r="AN223">
        <v>0</v>
      </c>
      <c r="AO223">
        <v>1565.71</v>
      </c>
      <c r="AP223">
        <v>5</v>
      </c>
      <c r="AQ223">
        <v>0</v>
      </c>
      <c r="AR223">
        <v>0</v>
      </c>
      <c r="AS223">
        <v>0.5</v>
      </c>
      <c r="AT223">
        <v>0</v>
      </c>
      <c r="AU223">
        <v>0</v>
      </c>
      <c r="AV223">
        <v>0.1</v>
      </c>
      <c r="AW223" t="s">
        <v>127</v>
      </c>
      <c r="AX223" t="s">
        <v>128</v>
      </c>
      <c r="AY223" t="s">
        <v>111</v>
      </c>
      <c r="AZ223">
        <v>543.178</v>
      </c>
      <c r="BA223">
        <v>543.178</v>
      </c>
      <c r="BB223">
        <v>2035</v>
      </c>
      <c r="BC223">
        <v>1.5657099999999999</v>
      </c>
      <c r="BD223">
        <v>0</v>
      </c>
      <c r="BE223">
        <v>0</v>
      </c>
      <c r="BH223" t="s">
        <v>810</v>
      </c>
      <c r="BI223">
        <v>100088000000</v>
      </c>
      <c r="BJ223">
        <v>7.8289999999999997</v>
      </c>
      <c r="BK223">
        <v>0</v>
      </c>
      <c r="BL223">
        <v>1.5660000000000001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-1288.4870000000001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f t="shared" si="15"/>
        <v>1644</v>
      </c>
      <c r="CT223">
        <f t="shared" si="16"/>
        <v>543.178</v>
      </c>
      <c r="CU223">
        <f t="shared" si="17"/>
        <v>9.3949999999999996</v>
      </c>
      <c r="CV223">
        <f>VLOOKUP(PG_Reverse_Settled__1[[#This Row],[order_release_id]],PG_FORWARD_SETTLED__1[[order_id]:[Logistics]],110,0)</f>
        <v>53.1</v>
      </c>
      <c r="CW223">
        <f t="shared" si="18"/>
        <v>86.119</v>
      </c>
      <c r="CX223">
        <v>1038.3270000000002</v>
      </c>
      <c r="CY223">
        <f t="shared" si="19"/>
        <v>197.06</v>
      </c>
    </row>
    <row r="224" spans="1:103" x14ac:dyDescent="0.3">
      <c r="A224">
        <v>8704611977</v>
      </c>
      <c r="B224">
        <v>10704544007</v>
      </c>
      <c r="C224" t="s">
        <v>1461</v>
      </c>
      <c r="D224" s="1">
        <v>45928.460416666669</v>
      </c>
      <c r="E224" s="1">
        <v>45924.55</v>
      </c>
      <c r="F224" s="2">
        <v>44577</v>
      </c>
      <c r="G224" t="s">
        <v>298</v>
      </c>
      <c r="H224">
        <v>1012</v>
      </c>
      <c r="I224">
        <v>350.69200000000001</v>
      </c>
      <c r="J224">
        <v>661.30799999999999</v>
      </c>
      <c r="K224">
        <v>2500</v>
      </c>
      <c r="L224">
        <v>1317</v>
      </c>
      <c r="M224" t="s">
        <v>120</v>
      </c>
      <c r="N224">
        <v>5</v>
      </c>
      <c r="O224">
        <v>0</v>
      </c>
      <c r="P224">
        <v>24.1</v>
      </c>
      <c r="Q224">
        <v>24.1</v>
      </c>
      <c r="R224">
        <v>4.819</v>
      </c>
      <c r="S224">
        <v>0.96399999999999997</v>
      </c>
      <c r="T224" t="s">
        <v>111</v>
      </c>
      <c r="U224">
        <v>250.773</v>
      </c>
      <c r="V224">
        <v>250.773</v>
      </c>
      <c r="W224">
        <v>256.55599999999998</v>
      </c>
      <c r="X224">
        <v>-132.16</v>
      </c>
      <c r="Y224">
        <v>112</v>
      </c>
      <c r="Z224">
        <v>0</v>
      </c>
      <c r="AA224">
        <v>20.16</v>
      </c>
      <c r="AB224">
        <v>1</v>
      </c>
      <c r="AC224" t="s">
        <v>110</v>
      </c>
      <c r="AD224">
        <v>1183</v>
      </c>
      <c r="AE224">
        <v>-887.60400000000004</v>
      </c>
      <c r="AF224">
        <v>-887.60400000000004</v>
      </c>
      <c r="AG224">
        <v>0</v>
      </c>
      <c r="AH224">
        <v>167.65100000000001</v>
      </c>
      <c r="AI224">
        <v>-86.361840000000001</v>
      </c>
      <c r="AJ224">
        <v>-661.30799999999999</v>
      </c>
      <c r="AK224">
        <v>88.905000000000001</v>
      </c>
      <c r="AL224">
        <v>-45.798160000000003</v>
      </c>
      <c r="AM224">
        <v>-350.69200000000001</v>
      </c>
      <c r="AN224">
        <v>300</v>
      </c>
      <c r="AO224">
        <v>963.8</v>
      </c>
      <c r="AP224">
        <v>0</v>
      </c>
      <c r="AQ224">
        <v>2.5</v>
      </c>
      <c r="AR224">
        <v>2.5</v>
      </c>
      <c r="AS224">
        <v>0</v>
      </c>
      <c r="AT224">
        <v>0.25</v>
      </c>
      <c r="AU224">
        <v>0.25</v>
      </c>
      <c r="AV224">
        <v>0.1</v>
      </c>
      <c r="AW224" t="s">
        <v>112</v>
      </c>
      <c r="AX224" t="s">
        <v>124</v>
      </c>
      <c r="AY224" t="s">
        <v>111</v>
      </c>
      <c r="AZ224">
        <v>163.87200000000001</v>
      </c>
      <c r="BA224">
        <v>163.87200000000001</v>
      </c>
      <c r="BB224">
        <v>1317</v>
      </c>
      <c r="BC224">
        <v>0.96379999999999999</v>
      </c>
      <c r="BD224">
        <v>86.900999999999996</v>
      </c>
      <c r="BE224">
        <v>86.900999999999996</v>
      </c>
      <c r="BF224">
        <v>1317</v>
      </c>
      <c r="BG224">
        <v>0.96379999999999999</v>
      </c>
      <c r="BH224" t="s">
        <v>632</v>
      </c>
      <c r="BI224">
        <v>100083000000</v>
      </c>
      <c r="BJ224">
        <v>3.149</v>
      </c>
      <c r="BK224">
        <v>1.67</v>
      </c>
      <c r="BL224">
        <v>0.63</v>
      </c>
      <c r="BM224">
        <v>0.33400000000000002</v>
      </c>
      <c r="BN224">
        <v>0</v>
      </c>
      <c r="BO224">
        <v>0</v>
      </c>
      <c r="BP224">
        <v>0</v>
      </c>
      <c r="BQ224">
        <v>0</v>
      </c>
      <c r="BR224">
        <v>-887.60400000000004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f t="shared" si="15"/>
        <v>1012</v>
      </c>
      <c r="CT224">
        <f t="shared" si="16"/>
        <v>250.773</v>
      </c>
      <c r="CU224">
        <f t="shared" si="17"/>
        <v>5.7829999999999995</v>
      </c>
      <c r="CV224">
        <f>VLOOKUP(PG_Reverse_Settled__1[[#This Row],[order_release_id]],PG_FORWARD_SETTLED__1[[order_id]:[Logistics]],110,0)</f>
        <v>53.1</v>
      </c>
      <c r="CW224">
        <f t="shared" si="18"/>
        <v>53.019000000000005</v>
      </c>
      <c r="CX224">
        <v>702.34399999999994</v>
      </c>
      <c r="CY224">
        <f t="shared" si="19"/>
        <v>132.16</v>
      </c>
    </row>
    <row r="225" spans="1:103" x14ac:dyDescent="0.3">
      <c r="A225">
        <v>8737285674</v>
      </c>
      <c r="B225">
        <v>10737262778</v>
      </c>
      <c r="C225" t="s">
        <v>1462</v>
      </c>
      <c r="D225" s="1">
        <v>45939.818749999999</v>
      </c>
      <c r="E225" s="1">
        <v>45936.454861111109</v>
      </c>
      <c r="F225" s="2"/>
      <c r="G225" t="s">
        <v>482</v>
      </c>
      <c r="H225">
        <v>2127</v>
      </c>
      <c r="I225">
        <v>0</v>
      </c>
      <c r="J225">
        <v>2127</v>
      </c>
      <c r="K225">
        <v>2750</v>
      </c>
      <c r="L225">
        <v>417</v>
      </c>
      <c r="M225" t="s">
        <v>120</v>
      </c>
      <c r="N225">
        <v>5</v>
      </c>
      <c r="O225">
        <v>0</v>
      </c>
      <c r="P225">
        <v>50.64</v>
      </c>
      <c r="Q225">
        <v>50.64</v>
      </c>
      <c r="R225">
        <v>10.129</v>
      </c>
      <c r="S225">
        <v>2.0259999999999998</v>
      </c>
      <c r="T225" t="s">
        <v>111</v>
      </c>
      <c r="U225">
        <v>552.16899999999998</v>
      </c>
      <c r="V225">
        <v>552.16899999999998</v>
      </c>
      <c r="W225">
        <v>564.32399999999996</v>
      </c>
      <c r="X225">
        <v>-107.38</v>
      </c>
      <c r="Y225">
        <v>91</v>
      </c>
      <c r="Z225">
        <v>0</v>
      </c>
      <c r="AA225">
        <v>16.38</v>
      </c>
      <c r="AB225">
        <v>1</v>
      </c>
      <c r="AC225" t="s">
        <v>131</v>
      </c>
      <c r="AD225">
        <v>2333</v>
      </c>
      <c r="AE225">
        <v>-1670.056</v>
      </c>
      <c r="AF225">
        <v>-1670.056</v>
      </c>
      <c r="AG225">
        <v>0</v>
      </c>
      <c r="AH225">
        <v>564.32399999999996</v>
      </c>
      <c r="AI225">
        <v>-107.38</v>
      </c>
      <c r="AJ225">
        <v>-2127</v>
      </c>
      <c r="AM225">
        <v>0</v>
      </c>
      <c r="AN225">
        <v>0</v>
      </c>
      <c r="AO225">
        <v>2025.72</v>
      </c>
      <c r="AP225">
        <v>0</v>
      </c>
      <c r="AQ225">
        <v>2.5</v>
      </c>
      <c r="AR225">
        <v>2.5</v>
      </c>
      <c r="AS225">
        <v>0</v>
      </c>
      <c r="AT225">
        <v>0.25</v>
      </c>
      <c r="AU225">
        <v>0.25</v>
      </c>
      <c r="AV225">
        <v>0.1</v>
      </c>
      <c r="AW225" t="s">
        <v>121</v>
      </c>
      <c r="AX225" t="s">
        <v>113</v>
      </c>
      <c r="AY225" t="s">
        <v>111</v>
      </c>
      <c r="AZ225">
        <v>552.16899999999998</v>
      </c>
      <c r="BA225">
        <v>552.16899999999998</v>
      </c>
      <c r="BB225">
        <v>417</v>
      </c>
      <c r="BC225">
        <v>2.0257200000000002</v>
      </c>
      <c r="BD225">
        <v>0</v>
      </c>
      <c r="BE225">
        <v>0</v>
      </c>
      <c r="BH225" t="s">
        <v>483</v>
      </c>
      <c r="BI225">
        <v>100090000000</v>
      </c>
      <c r="BJ225">
        <v>10.129</v>
      </c>
      <c r="BK225">
        <v>0</v>
      </c>
      <c r="BL225">
        <v>2.0259999999999998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-1670.056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f t="shared" si="15"/>
        <v>2127</v>
      </c>
      <c r="CT225">
        <f t="shared" si="16"/>
        <v>552.16899999999998</v>
      </c>
      <c r="CU225">
        <f t="shared" si="17"/>
        <v>12.154999999999999</v>
      </c>
      <c r="CV225">
        <f>VLOOKUP(PG_Reverse_Settled__1[[#This Row],[order_release_id]],PG_FORWARD_SETTLED__1[[order_id]:[Logistics]],110,0)</f>
        <v>71.98</v>
      </c>
      <c r="CW225">
        <f t="shared" si="18"/>
        <v>111.40900000000001</v>
      </c>
      <c r="CX225">
        <v>1490.6960000000001</v>
      </c>
      <c r="CY225">
        <f t="shared" si="19"/>
        <v>107.38</v>
      </c>
    </row>
    <row r="226" spans="1:103" x14ac:dyDescent="0.3">
      <c r="A226">
        <v>8733552059</v>
      </c>
      <c r="B226">
        <v>10733520727</v>
      </c>
      <c r="C226" t="s">
        <v>1461</v>
      </c>
      <c r="D226" s="1">
        <v>45940.344444444447</v>
      </c>
      <c r="E226" s="1">
        <v>45934.836111111108</v>
      </c>
      <c r="F226" s="2">
        <v>44616</v>
      </c>
      <c r="G226" t="s">
        <v>264</v>
      </c>
      <c r="H226">
        <v>2150</v>
      </c>
      <c r="I226">
        <v>0</v>
      </c>
      <c r="J226">
        <v>2150</v>
      </c>
      <c r="K226">
        <v>4800</v>
      </c>
      <c r="L226">
        <v>2444</v>
      </c>
      <c r="M226" t="s">
        <v>120</v>
      </c>
      <c r="N226">
        <v>5</v>
      </c>
      <c r="O226">
        <v>0</v>
      </c>
      <c r="P226">
        <v>51.19</v>
      </c>
      <c r="Q226">
        <v>51.19</v>
      </c>
      <c r="R226">
        <v>10.238</v>
      </c>
      <c r="S226">
        <v>2.048</v>
      </c>
      <c r="T226" t="s">
        <v>111</v>
      </c>
      <c r="U226">
        <v>659.62</v>
      </c>
      <c r="V226">
        <v>659.62</v>
      </c>
      <c r="W226">
        <v>671.90599999999995</v>
      </c>
      <c r="X226">
        <v>-107.38</v>
      </c>
      <c r="Y226">
        <v>91</v>
      </c>
      <c r="Z226">
        <v>0</v>
      </c>
      <c r="AA226">
        <v>16.38</v>
      </c>
      <c r="AB226">
        <v>1</v>
      </c>
      <c r="AC226" t="s">
        <v>131</v>
      </c>
      <c r="AD226">
        <v>2356</v>
      </c>
      <c r="AE226">
        <v>-1585.4739999999999</v>
      </c>
      <c r="AF226">
        <v>-1585.4739999999999</v>
      </c>
      <c r="AG226">
        <v>0</v>
      </c>
      <c r="AH226">
        <v>671.90599999999995</v>
      </c>
      <c r="AI226">
        <v>-107.38</v>
      </c>
      <c r="AJ226">
        <v>-2150</v>
      </c>
      <c r="AM226">
        <v>0</v>
      </c>
      <c r="AN226">
        <v>0</v>
      </c>
      <c r="AO226">
        <v>2047.62</v>
      </c>
      <c r="AP226">
        <v>0</v>
      </c>
      <c r="AQ226">
        <v>2.5</v>
      </c>
      <c r="AR226">
        <v>2.5</v>
      </c>
      <c r="AS226">
        <v>0</v>
      </c>
      <c r="AT226">
        <v>0.25</v>
      </c>
      <c r="AU226">
        <v>0.25</v>
      </c>
      <c r="AV226">
        <v>0.1</v>
      </c>
      <c r="AW226" t="s">
        <v>127</v>
      </c>
      <c r="AX226" t="s">
        <v>160</v>
      </c>
      <c r="AY226" t="s">
        <v>111</v>
      </c>
      <c r="AZ226">
        <v>659.62</v>
      </c>
      <c r="BA226">
        <v>659.62</v>
      </c>
      <c r="BB226">
        <v>2444</v>
      </c>
      <c r="BC226">
        <v>2.0476200000000002</v>
      </c>
      <c r="BD226">
        <v>0</v>
      </c>
      <c r="BE226">
        <v>0</v>
      </c>
      <c r="BH226" t="s">
        <v>265</v>
      </c>
      <c r="BI226">
        <v>100089000000</v>
      </c>
      <c r="BJ226">
        <v>10.238</v>
      </c>
      <c r="BK226">
        <v>0</v>
      </c>
      <c r="BL226">
        <v>2.048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-1585.4739999999999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f t="shared" si="15"/>
        <v>2150</v>
      </c>
      <c r="CT226">
        <f t="shared" si="16"/>
        <v>659.62</v>
      </c>
      <c r="CU226">
        <f t="shared" si="17"/>
        <v>12.286</v>
      </c>
      <c r="CV226">
        <f>VLOOKUP(PG_Reverse_Settled__1[[#This Row],[order_release_id]],PG_FORWARD_SETTLED__1[[order_id]:[Logistics]],110,0)</f>
        <v>71.98</v>
      </c>
      <c r="CW226">
        <f t="shared" si="18"/>
        <v>112.61799999999999</v>
      </c>
      <c r="CX226">
        <v>1406.114</v>
      </c>
      <c r="CY226">
        <f t="shared" si="19"/>
        <v>107.38</v>
      </c>
    </row>
    <row r="227" spans="1:103" x14ac:dyDescent="0.3">
      <c r="A227">
        <v>8715791968</v>
      </c>
      <c r="B227">
        <v>10715731754</v>
      </c>
      <c r="C227" t="s">
        <v>1461</v>
      </c>
      <c r="D227" s="1">
        <v>45935.464583333334</v>
      </c>
      <c r="E227" s="1">
        <v>45929.449305555558</v>
      </c>
      <c r="F227" s="2"/>
      <c r="G227" t="s">
        <v>648</v>
      </c>
      <c r="H227">
        <v>339</v>
      </c>
      <c r="I227">
        <v>0</v>
      </c>
      <c r="J227">
        <v>339</v>
      </c>
      <c r="K227">
        <v>850</v>
      </c>
      <c r="L227">
        <v>452</v>
      </c>
      <c r="M227" t="s">
        <v>109</v>
      </c>
      <c r="N227">
        <v>5</v>
      </c>
      <c r="O227">
        <v>16.14</v>
      </c>
      <c r="P227">
        <v>0</v>
      </c>
      <c r="Q227">
        <v>0</v>
      </c>
      <c r="R227">
        <v>1.6140000000000001</v>
      </c>
      <c r="S227">
        <v>0.32300000000000001</v>
      </c>
      <c r="T227" t="s">
        <v>111</v>
      </c>
      <c r="U227">
        <v>32.002000000000002</v>
      </c>
      <c r="V227">
        <v>32.002000000000002</v>
      </c>
      <c r="W227">
        <v>33.939</v>
      </c>
      <c r="X227">
        <v>-197.06</v>
      </c>
      <c r="Y227">
        <v>167</v>
      </c>
      <c r="Z227">
        <v>0</v>
      </c>
      <c r="AA227">
        <v>30.06</v>
      </c>
      <c r="AB227">
        <v>1</v>
      </c>
      <c r="AC227" t="s">
        <v>116</v>
      </c>
      <c r="AD227">
        <v>398</v>
      </c>
      <c r="AE227">
        <v>-502.12099999999998</v>
      </c>
      <c r="AF227">
        <v>-502.12099999999998</v>
      </c>
      <c r="AG227">
        <v>0</v>
      </c>
      <c r="AH227">
        <v>33.939</v>
      </c>
      <c r="AI227">
        <v>-197.06</v>
      </c>
      <c r="AJ227">
        <v>-339</v>
      </c>
      <c r="AM227">
        <v>0</v>
      </c>
      <c r="AN227">
        <v>0</v>
      </c>
      <c r="AO227">
        <v>322.86</v>
      </c>
      <c r="AP227">
        <v>5</v>
      </c>
      <c r="AQ227">
        <v>0</v>
      </c>
      <c r="AR227">
        <v>0</v>
      </c>
      <c r="AS227">
        <v>0.5</v>
      </c>
      <c r="AT227">
        <v>0</v>
      </c>
      <c r="AU227">
        <v>0</v>
      </c>
      <c r="AV227">
        <v>0.1</v>
      </c>
      <c r="AW227" t="s">
        <v>112</v>
      </c>
      <c r="AX227" t="s">
        <v>247</v>
      </c>
      <c r="AY227" t="s">
        <v>111</v>
      </c>
      <c r="AZ227">
        <v>32.002000000000002</v>
      </c>
      <c r="BA227">
        <v>32.002000000000002</v>
      </c>
      <c r="BB227">
        <v>452</v>
      </c>
      <c r="BC227">
        <v>0.32285999999999998</v>
      </c>
      <c r="BD227">
        <v>0</v>
      </c>
      <c r="BE227">
        <v>0</v>
      </c>
      <c r="BH227" t="s">
        <v>649</v>
      </c>
      <c r="BI227">
        <v>100086000000</v>
      </c>
      <c r="BJ227">
        <v>1.6140000000000001</v>
      </c>
      <c r="BK227">
        <v>0</v>
      </c>
      <c r="BL227">
        <v>0.32300000000000001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-502.12099999999998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f t="shared" si="15"/>
        <v>339</v>
      </c>
      <c r="CT227">
        <f t="shared" si="16"/>
        <v>32.002000000000002</v>
      </c>
      <c r="CU227">
        <f t="shared" si="17"/>
        <v>1.9370000000000001</v>
      </c>
      <c r="CV227">
        <f>VLOOKUP(PG_Reverse_Settled__1[[#This Row],[order_release_id]],PG_FORWARD_SETTLED__1[[order_id]:[Logistics]],110,0)</f>
        <v>31.86</v>
      </c>
      <c r="CW227">
        <f t="shared" si="18"/>
        <v>17.754000000000001</v>
      </c>
      <c r="CX227">
        <v>273.20099999999996</v>
      </c>
      <c r="CY227">
        <f t="shared" si="19"/>
        <v>197.06</v>
      </c>
    </row>
    <row r="228" spans="1:103" x14ac:dyDescent="0.3">
      <c r="A228">
        <v>8694664241</v>
      </c>
      <c r="B228">
        <v>10694592678</v>
      </c>
      <c r="C228" t="s">
        <v>1461</v>
      </c>
      <c r="D228" s="1">
        <v>45929.660416666666</v>
      </c>
      <c r="E228" s="1">
        <v>45922.443055555559</v>
      </c>
      <c r="F228" s="2">
        <v>44571</v>
      </c>
      <c r="G228" t="s">
        <v>184</v>
      </c>
      <c r="H228">
        <v>2293</v>
      </c>
      <c r="I228">
        <v>190.72200000000001</v>
      </c>
      <c r="J228">
        <v>2102.2779999999998</v>
      </c>
      <c r="K228">
        <v>4500</v>
      </c>
      <c r="L228">
        <v>2001</v>
      </c>
      <c r="M228" t="s">
        <v>120</v>
      </c>
      <c r="N228">
        <v>5</v>
      </c>
      <c r="O228">
        <v>0</v>
      </c>
      <c r="P228">
        <v>54.6</v>
      </c>
      <c r="Q228">
        <v>54.6</v>
      </c>
      <c r="R228">
        <v>10.919</v>
      </c>
      <c r="S228">
        <v>2.1840000000000002</v>
      </c>
      <c r="T228" t="s">
        <v>111</v>
      </c>
      <c r="U228">
        <v>730.55</v>
      </c>
      <c r="V228">
        <v>730.55</v>
      </c>
      <c r="W228">
        <v>743.65300000000002</v>
      </c>
      <c r="X228">
        <v>-107.38</v>
      </c>
      <c r="Y228">
        <v>91</v>
      </c>
      <c r="Z228">
        <v>0</v>
      </c>
      <c r="AA228">
        <v>16.38</v>
      </c>
      <c r="AB228">
        <v>1</v>
      </c>
      <c r="AC228" t="s">
        <v>131</v>
      </c>
      <c r="AD228">
        <v>2499</v>
      </c>
      <c r="AE228">
        <v>-1656.7270000000001</v>
      </c>
      <c r="AF228">
        <v>-1656.7270000000001</v>
      </c>
      <c r="AG228">
        <v>0</v>
      </c>
      <c r="AH228">
        <v>681.79899999999998</v>
      </c>
      <c r="AI228">
        <v>-98.448580000000007</v>
      </c>
      <c r="AJ228">
        <v>-2102.2779999999998</v>
      </c>
      <c r="AK228">
        <v>61.853999999999999</v>
      </c>
      <c r="AL228">
        <v>-8.9314199999999992</v>
      </c>
      <c r="AM228">
        <v>-190.72200000000001</v>
      </c>
      <c r="AN228">
        <v>175</v>
      </c>
      <c r="AO228">
        <v>2183.8000000000002</v>
      </c>
      <c r="AP228">
        <v>0</v>
      </c>
      <c r="AQ228">
        <v>2.5</v>
      </c>
      <c r="AR228">
        <v>2.5</v>
      </c>
      <c r="AS228">
        <v>0</v>
      </c>
      <c r="AT228">
        <v>0.25</v>
      </c>
      <c r="AU228">
        <v>0.25</v>
      </c>
      <c r="AV228">
        <v>0.1</v>
      </c>
      <c r="AW228" t="s">
        <v>127</v>
      </c>
      <c r="AX228" t="s">
        <v>128</v>
      </c>
      <c r="AY228" t="s">
        <v>111</v>
      </c>
      <c r="AZ228">
        <v>669.78599999999994</v>
      </c>
      <c r="BA228">
        <v>669.78599999999994</v>
      </c>
      <c r="BB228">
        <v>2001</v>
      </c>
      <c r="BC228">
        <v>2.1838000000000002</v>
      </c>
      <c r="BD228">
        <v>60.764000000000003</v>
      </c>
      <c r="BE228">
        <v>60.764000000000003</v>
      </c>
      <c r="BF228">
        <v>2001</v>
      </c>
      <c r="BG228">
        <v>2.1838000000000002</v>
      </c>
      <c r="BH228" t="s">
        <v>185</v>
      </c>
      <c r="BI228">
        <v>100082000000</v>
      </c>
      <c r="BJ228">
        <v>10.010999999999999</v>
      </c>
      <c r="BK228">
        <v>0.90800000000000003</v>
      </c>
      <c r="BL228">
        <v>2.0019999999999998</v>
      </c>
      <c r="BM228">
        <v>0.182</v>
      </c>
      <c r="BN228">
        <v>0</v>
      </c>
      <c r="BO228">
        <v>0</v>
      </c>
      <c r="BP228">
        <v>0</v>
      </c>
      <c r="BQ228">
        <v>-1656.7270000000001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f t="shared" si="15"/>
        <v>2293</v>
      </c>
      <c r="CT228">
        <f t="shared" si="16"/>
        <v>730.55</v>
      </c>
      <c r="CU228">
        <f t="shared" si="17"/>
        <v>13.103000000000002</v>
      </c>
      <c r="CV228">
        <f>VLOOKUP(PG_Reverse_Settled__1[[#This Row],[order_release_id]],PG_FORWARD_SETTLED__1[[order_id]:[Logistics]],110,0)</f>
        <v>71.97999999999999</v>
      </c>
      <c r="CW228">
        <f t="shared" si="18"/>
        <v>120.119</v>
      </c>
      <c r="CX228">
        <v>1477.367</v>
      </c>
      <c r="CY228">
        <f t="shared" si="19"/>
        <v>107.38</v>
      </c>
    </row>
    <row r="229" spans="1:103" x14ac:dyDescent="0.3">
      <c r="A229">
        <v>8727436115</v>
      </c>
      <c r="B229">
        <v>10727390088</v>
      </c>
      <c r="C229" t="s">
        <v>1461</v>
      </c>
      <c r="D229" s="1">
        <v>45941.443055555559</v>
      </c>
      <c r="E229" s="1">
        <v>45933.480555555558</v>
      </c>
      <c r="F229" s="2"/>
      <c r="G229" t="s">
        <v>1097</v>
      </c>
      <c r="H229">
        <v>140</v>
      </c>
      <c r="I229">
        <v>0</v>
      </c>
      <c r="J229">
        <v>140</v>
      </c>
      <c r="K229">
        <v>699</v>
      </c>
      <c r="L229">
        <v>500</v>
      </c>
      <c r="M229" t="s">
        <v>109</v>
      </c>
      <c r="N229">
        <v>5</v>
      </c>
      <c r="O229">
        <v>6.67</v>
      </c>
      <c r="P229">
        <v>0</v>
      </c>
      <c r="Q229">
        <v>0</v>
      </c>
      <c r="R229">
        <v>0.66700000000000004</v>
      </c>
      <c r="S229">
        <v>0.13300000000000001</v>
      </c>
      <c r="T229" t="s">
        <v>111</v>
      </c>
      <c r="U229">
        <v>16.52</v>
      </c>
      <c r="V229">
        <v>16.52</v>
      </c>
      <c r="W229">
        <v>17.32</v>
      </c>
      <c r="X229">
        <v>-197.06</v>
      </c>
      <c r="Y229">
        <v>167</v>
      </c>
      <c r="Z229">
        <v>0</v>
      </c>
      <c r="AA229">
        <v>30.06</v>
      </c>
      <c r="AB229">
        <v>1</v>
      </c>
      <c r="AC229" t="s">
        <v>116</v>
      </c>
      <c r="AD229">
        <v>199</v>
      </c>
      <c r="AE229">
        <v>-319.74</v>
      </c>
      <c r="AF229">
        <v>-319.74</v>
      </c>
      <c r="AG229">
        <v>0</v>
      </c>
      <c r="AH229">
        <v>17.32</v>
      </c>
      <c r="AI229">
        <v>-197.06</v>
      </c>
      <c r="AJ229">
        <v>-140</v>
      </c>
      <c r="AM229">
        <v>0</v>
      </c>
      <c r="AN229">
        <v>0</v>
      </c>
      <c r="AO229">
        <v>133.33000000000001</v>
      </c>
      <c r="AP229">
        <v>5</v>
      </c>
      <c r="AQ229">
        <v>0</v>
      </c>
      <c r="AR229">
        <v>0</v>
      </c>
      <c r="AS229">
        <v>0.5</v>
      </c>
      <c r="AT229">
        <v>0</v>
      </c>
      <c r="AU229">
        <v>0</v>
      </c>
      <c r="AV229">
        <v>0.1</v>
      </c>
      <c r="AW229" t="s">
        <v>121</v>
      </c>
      <c r="AX229" t="s">
        <v>285</v>
      </c>
      <c r="AY229" t="s">
        <v>111</v>
      </c>
      <c r="AZ229">
        <v>16.52</v>
      </c>
      <c r="BA229">
        <v>16.52</v>
      </c>
      <c r="BB229">
        <v>500</v>
      </c>
      <c r="BC229">
        <v>0.13333</v>
      </c>
      <c r="BD229">
        <v>0</v>
      </c>
      <c r="BE229">
        <v>0</v>
      </c>
      <c r="BH229" t="s">
        <v>1098</v>
      </c>
      <c r="BI229">
        <v>100089000000</v>
      </c>
      <c r="BJ229">
        <v>0.66700000000000004</v>
      </c>
      <c r="BK229">
        <v>0</v>
      </c>
      <c r="BL229">
        <v>0.13300000000000001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-319.74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f t="shared" si="15"/>
        <v>140</v>
      </c>
      <c r="CT229">
        <f t="shared" si="16"/>
        <v>16.52</v>
      </c>
      <c r="CU229">
        <f t="shared" si="17"/>
        <v>0.8</v>
      </c>
      <c r="CV229">
        <f>VLOOKUP(PG_Reverse_Settled__1[[#This Row],[order_release_id]],PG_FORWARD_SETTLED__1[[order_id]:[Logistics]],110,0)</f>
        <v>31.86</v>
      </c>
      <c r="CW229">
        <f t="shared" si="18"/>
        <v>7.3369999999999997</v>
      </c>
      <c r="CX229">
        <v>90.820000000000007</v>
      </c>
      <c r="CY229">
        <f t="shared" si="19"/>
        <v>197.06</v>
      </c>
    </row>
    <row r="230" spans="1:103" x14ac:dyDescent="0.3">
      <c r="A230">
        <v>8720752288</v>
      </c>
      <c r="B230">
        <v>10720697206</v>
      </c>
      <c r="C230" t="s">
        <v>1461</v>
      </c>
      <c r="D230" s="1">
        <v>45937.520833333336</v>
      </c>
      <c r="E230" s="1">
        <v>45930.615277777775</v>
      </c>
      <c r="F230" s="2">
        <v>44601</v>
      </c>
      <c r="G230" t="s">
        <v>631</v>
      </c>
      <c r="H230">
        <v>3169</v>
      </c>
      <c r="I230">
        <v>0</v>
      </c>
      <c r="J230">
        <v>3169</v>
      </c>
      <c r="K230">
        <v>3750</v>
      </c>
      <c r="L230">
        <v>375</v>
      </c>
      <c r="M230" t="s">
        <v>109</v>
      </c>
      <c r="N230">
        <v>18</v>
      </c>
      <c r="O230">
        <v>483.41</v>
      </c>
      <c r="P230">
        <v>0</v>
      </c>
      <c r="Q230">
        <v>0</v>
      </c>
      <c r="R230">
        <v>13.428000000000001</v>
      </c>
      <c r="S230">
        <v>2.6859999999999999</v>
      </c>
      <c r="T230" t="s">
        <v>111</v>
      </c>
      <c r="U230">
        <v>785.27800000000002</v>
      </c>
      <c r="V230">
        <v>785.27800000000002</v>
      </c>
      <c r="W230">
        <v>801.39200000000005</v>
      </c>
      <c r="X230">
        <v>-132.16</v>
      </c>
      <c r="Y230">
        <v>112</v>
      </c>
      <c r="Z230">
        <v>0</v>
      </c>
      <c r="AA230">
        <v>20.16</v>
      </c>
      <c r="AB230">
        <v>1</v>
      </c>
      <c r="AC230" t="s">
        <v>110</v>
      </c>
      <c r="AD230">
        <v>3375</v>
      </c>
      <c r="AE230">
        <v>-2499.768</v>
      </c>
      <c r="AF230">
        <v>-2499.768</v>
      </c>
      <c r="AG230">
        <v>0</v>
      </c>
      <c r="AH230">
        <v>801.39200000000005</v>
      </c>
      <c r="AI230">
        <v>-132.16</v>
      </c>
      <c r="AJ230">
        <v>-3169</v>
      </c>
      <c r="AM230">
        <v>0</v>
      </c>
      <c r="AN230">
        <v>0</v>
      </c>
      <c r="AO230">
        <v>2685.59</v>
      </c>
      <c r="AP230">
        <v>18</v>
      </c>
      <c r="AQ230">
        <v>0</v>
      </c>
      <c r="AR230">
        <v>0</v>
      </c>
      <c r="AS230">
        <v>0.5</v>
      </c>
      <c r="AT230">
        <v>0</v>
      </c>
      <c r="AU230">
        <v>0</v>
      </c>
      <c r="AV230">
        <v>0.1</v>
      </c>
      <c r="AW230" t="s">
        <v>112</v>
      </c>
      <c r="AX230" t="s">
        <v>124</v>
      </c>
      <c r="AY230" t="s">
        <v>111</v>
      </c>
      <c r="AZ230">
        <v>785.27800000000002</v>
      </c>
      <c r="BA230">
        <v>785.27800000000002</v>
      </c>
      <c r="BB230">
        <v>375</v>
      </c>
      <c r="BC230">
        <v>2.6855899999999999</v>
      </c>
      <c r="BD230">
        <v>0</v>
      </c>
      <c r="BE230">
        <v>0</v>
      </c>
      <c r="BH230" t="s">
        <v>150</v>
      </c>
      <c r="BI230">
        <v>100087000000</v>
      </c>
      <c r="BJ230">
        <v>13.428000000000001</v>
      </c>
      <c r="BK230">
        <v>0</v>
      </c>
      <c r="BL230">
        <v>2.6859999999999999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-2499.768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f t="shared" si="15"/>
        <v>3169</v>
      </c>
      <c r="CT230">
        <f t="shared" si="16"/>
        <v>785.27800000000002</v>
      </c>
      <c r="CU230">
        <f t="shared" si="17"/>
        <v>16.114000000000001</v>
      </c>
      <c r="CV230">
        <f>VLOOKUP(PG_Reverse_Settled__1[[#This Row],[order_release_id]],PG_FORWARD_SETTLED__1[[order_id]:[Logistics]],110,0)</f>
        <v>71.98</v>
      </c>
      <c r="CW230">
        <f t="shared" si="18"/>
        <v>496.83800000000002</v>
      </c>
      <c r="CX230">
        <v>2295.6279999999997</v>
      </c>
      <c r="CY230">
        <f t="shared" si="19"/>
        <v>132.16</v>
      </c>
    </row>
    <row r="231" spans="1:103" x14ac:dyDescent="0.3">
      <c r="A231">
        <v>8716885519</v>
      </c>
      <c r="B231">
        <v>10716826577</v>
      </c>
      <c r="C231" t="s">
        <v>1461</v>
      </c>
      <c r="D231" s="1">
        <v>45949.405555555553</v>
      </c>
      <c r="E231" s="1">
        <v>45930.615277777775</v>
      </c>
      <c r="F231" s="2"/>
      <c r="G231" t="s">
        <v>714</v>
      </c>
      <c r="H231">
        <v>3992</v>
      </c>
      <c r="I231">
        <v>0</v>
      </c>
      <c r="J231">
        <v>3992</v>
      </c>
      <c r="K231">
        <v>4500</v>
      </c>
      <c r="L231">
        <v>302</v>
      </c>
      <c r="M231" t="s">
        <v>109</v>
      </c>
      <c r="N231">
        <v>18</v>
      </c>
      <c r="O231">
        <v>608.95000000000005</v>
      </c>
      <c r="P231">
        <v>0</v>
      </c>
      <c r="Q231">
        <v>0</v>
      </c>
      <c r="R231">
        <v>16.914999999999999</v>
      </c>
      <c r="S231">
        <v>3.383</v>
      </c>
      <c r="T231" t="s">
        <v>111</v>
      </c>
      <c r="U231">
        <v>989.21799999999996</v>
      </c>
      <c r="V231">
        <v>989.21799999999996</v>
      </c>
      <c r="W231">
        <v>1009.516</v>
      </c>
      <c r="X231">
        <v>-197.06</v>
      </c>
      <c r="Y231">
        <v>167</v>
      </c>
      <c r="Z231">
        <v>0</v>
      </c>
      <c r="AA231">
        <v>30.06</v>
      </c>
      <c r="AB231">
        <v>1</v>
      </c>
      <c r="AC231" t="s">
        <v>116</v>
      </c>
      <c r="AD231">
        <v>4198</v>
      </c>
      <c r="AE231">
        <v>-3179.5439999999999</v>
      </c>
      <c r="AF231">
        <v>-3179.5439999999999</v>
      </c>
      <c r="AG231">
        <v>0</v>
      </c>
      <c r="AH231">
        <v>1009.516</v>
      </c>
      <c r="AI231">
        <v>-197.06</v>
      </c>
      <c r="AJ231">
        <v>-3992</v>
      </c>
      <c r="AM231">
        <v>0</v>
      </c>
      <c r="AN231">
        <v>0</v>
      </c>
      <c r="AO231">
        <v>3383.05</v>
      </c>
      <c r="AP231">
        <v>18</v>
      </c>
      <c r="AQ231">
        <v>0</v>
      </c>
      <c r="AR231">
        <v>0</v>
      </c>
      <c r="AS231">
        <v>0.5</v>
      </c>
      <c r="AT231">
        <v>0</v>
      </c>
      <c r="AU231">
        <v>0</v>
      </c>
      <c r="AV231">
        <v>0.1</v>
      </c>
      <c r="AW231" t="s">
        <v>112</v>
      </c>
      <c r="AX231" t="s">
        <v>113</v>
      </c>
      <c r="AY231" t="s">
        <v>111</v>
      </c>
      <c r="AZ231">
        <v>989.21799999999996</v>
      </c>
      <c r="BA231">
        <v>989.21799999999996</v>
      </c>
      <c r="BB231">
        <v>302</v>
      </c>
      <c r="BC231">
        <v>3.3830499999999999</v>
      </c>
      <c r="BD231">
        <v>0</v>
      </c>
      <c r="BE231">
        <v>0</v>
      </c>
      <c r="BH231" t="s">
        <v>715</v>
      </c>
      <c r="BI231">
        <v>100090000000</v>
      </c>
      <c r="BJ231">
        <v>16.914999999999999</v>
      </c>
      <c r="BK231">
        <v>0</v>
      </c>
      <c r="BL231">
        <v>3.383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-3179.5439999999999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f t="shared" si="15"/>
        <v>3992</v>
      </c>
      <c r="CT231">
        <f t="shared" si="16"/>
        <v>989.21799999999996</v>
      </c>
      <c r="CU231">
        <f t="shared" si="17"/>
        <v>20.297999999999998</v>
      </c>
      <c r="CV231">
        <f>VLOOKUP(PG_Reverse_Settled__1[[#This Row],[order_release_id]],PG_FORWARD_SETTLED__1[[order_id]:[Logistics]],110,0)</f>
        <v>71.98</v>
      </c>
      <c r="CW231">
        <f t="shared" si="18"/>
        <v>625.86500000000001</v>
      </c>
      <c r="CX231">
        <v>2910.5040000000004</v>
      </c>
      <c r="CY231">
        <f t="shared" si="19"/>
        <v>197.06</v>
      </c>
    </row>
    <row r="232" spans="1:103" x14ac:dyDescent="0.3">
      <c r="A232">
        <v>8724483694</v>
      </c>
      <c r="B232">
        <v>10724432180</v>
      </c>
      <c r="C232" t="s">
        <v>1461</v>
      </c>
      <c r="D232" s="1">
        <v>45939.507638888892</v>
      </c>
      <c r="E232" s="1">
        <v>45931.463194444441</v>
      </c>
      <c r="F232" s="2"/>
      <c r="G232" t="s">
        <v>291</v>
      </c>
      <c r="H232">
        <v>2338</v>
      </c>
      <c r="I232">
        <v>2338</v>
      </c>
      <c r="J232">
        <v>0</v>
      </c>
      <c r="K232">
        <v>3000</v>
      </c>
      <c r="L232">
        <v>456</v>
      </c>
      <c r="M232" t="s">
        <v>109</v>
      </c>
      <c r="N232">
        <v>5</v>
      </c>
      <c r="O232">
        <v>111.33</v>
      </c>
      <c r="P232">
        <v>0</v>
      </c>
      <c r="Q232">
        <v>0</v>
      </c>
      <c r="R232">
        <v>11.132999999999999</v>
      </c>
      <c r="S232">
        <v>2.2269999999999999</v>
      </c>
      <c r="T232" t="s">
        <v>111</v>
      </c>
      <c r="U232">
        <v>606.94500000000005</v>
      </c>
      <c r="V232">
        <v>606.94500000000005</v>
      </c>
      <c r="W232">
        <v>620.30499999999995</v>
      </c>
      <c r="X232">
        <v>-197.06</v>
      </c>
      <c r="Y232">
        <v>167</v>
      </c>
      <c r="Z232">
        <v>0</v>
      </c>
      <c r="AA232">
        <v>30.06</v>
      </c>
      <c r="AB232">
        <v>1</v>
      </c>
      <c r="AC232" t="s">
        <v>116</v>
      </c>
      <c r="AD232">
        <v>2544</v>
      </c>
      <c r="AE232">
        <v>-1914.7550000000001</v>
      </c>
      <c r="AF232">
        <v>-1914.7550000000001</v>
      </c>
      <c r="AG232">
        <v>0</v>
      </c>
      <c r="AJ232">
        <v>0</v>
      </c>
      <c r="AK232">
        <v>620.30499999999995</v>
      </c>
      <c r="AL232">
        <v>-197.06</v>
      </c>
      <c r="AM232">
        <v>-2338</v>
      </c>
      <c r="AN232">
        <v>0</v>
      </c>
      <c r="AO232">
        <v>2226.67</v>
      </c>
      <c r="AP232">
        <v>5</v>
      </c>
      <c r="AQ232">
        <v>0</v>
      </c>
      <c r="AR232">
        <v>0</v>
      </c>
      <c r="AS232">
        <v>0.5</v>
      </c>
      <c r="AT232">
        <v>0</v>
      </c>
      <c r="AU232">
        <v>0</v>
      </c>
      <c r="AV232">
        <v>0.1</v>
      </c>
      <c r="AW232" t="s">
        <v>121</v>
      </c>
      <c r="AX232" t="s">
        <v>113</v>
      </c>
      <c r="AY232" t="s">
        <v>111</v>
      </c>
      <c r="AZ232">
        <v>0</v>
      </c>
      <c r="BA232">
        <v>0</v>
      </c>
      <c r="BD232">
        <v>606.94500000000005</v>
      </c>
      <c r="BE232">
        <v>606.94500000000005</v>
      </c>
      <c r="BF232">
        <v>456</v>
      </c>
      <c r="BG232">
        <v>2.2266699999999999</v>
      </c>
      <c r="BH232" t="s">
        <v>292</v>
      </c>
      <c r="BI232">
        <v>100088000000</v>
      </c>
      <c r="BJ232">
        <v>0</v>
      </c>
      <c r="BK232">
        <v>11.132999999999999</v>
      </c>
      <c r="BL232">
        <v>0</v>
      </c>
      <c r="BM232">
        <v>2.2269999999999999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-1914.7550000000001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f t="shared" si="15"/>
        <v>2338</v>
      </c>
      <c r="CT232">
        <f t="shared" si="16"/>
        <v>606.94500000000005</v>
      </c>
      <c r="CU232">
        <f t="shared" si="17"/>
        <v>13.36</v>
      </c>
      <c r="CV232">
        <f>VLOOKUP(PG_Reverse_Settled__1[[#This Row],[order_release_id]],PG_FORWARD_SETTLED__1[[order_id]:[Logistics]],110,0)</f>
        <v>71.98</v>
      </c>
      <c r="CW232">
        <f t="shared" si="18"/>
        <v>122.46299999999999</v>
      </c>
      <c r="CX232">
        <v>1645.7149999999999</v>
      </c>
      <c r="CY232">
        <f t="shared" si="19"/>
        <v>197.06</v>
      </c>
    </row>
    <row r="233" spans="1:103" x14ac:dyDescent="0.3">
      <c r="A233">
        <v>8713449658</v>
      </c>
      <c r="B233">
        <v>10713388289</v>
      </c>
      <c r="C233" t="s">
        <v>1462</v>
      </c>
      <c r="D233" s="1">
        <v>45931.433333333334</v>
      </c>
      <c r="E233" s="1">
        <v>45927.456944444442</v>
      </c>
      <c r="F233" s="2">
        <v>44592</v>
      </c>
      <c r="G233" t="s">
        <v>274</v>
      </c>
      <c r="H233">
        <v>3104</v>
      </c>
      <c r="I233">
        <v>0</v>
      </c>
      <c r="J233">
        <v>3104</v>
      </c>
      <c r="K233">
        <v>3500</v>
      </c>
      <c r="L233">
        <v>190</v>
      </c>
      <c r="M233" t="s">
        <v>109</v>
      </c>
      <c r="N233">
        <v>18</v>
      </c>
      <c r="O233">
        <v>473.49</v>
      </c>
      <c r="P233">
        <v>0</v>
      </c>
      <c r="Q233">
        <v>0</v>
      </c>
      <c r="R233">
        <v>13.153</v>
      </c>
      <c r="S233">
        <v>2.6309999999999998</v>
      </c>
      <c r="T233" t="s">
        <v>111</v>
      </c>
      <c r="U233">
        <v>769.17100000000005</v>
      </c>
      <c r="V233">
        <v>769.17100000000005</v>
      </c>
      <c r="W233">
        <v>784.95500000000004</v>
      </c>
      <c r="X233">
        <v>-132.16</v>
      </c>
      <c r="Y233">
        <v>112</v>
      </c>
      <c r="Z233">
        <v>0</v>
      </c>
      <c r="AA233">
        <v>20.16</v>
      </c>
      <c r="AB233">
        <v>1</v>
      </c>
      <c r="AC233" t="s">
        <v>110</v>
      </c>
      <c r="AD233">
        <v>3310</v>
      </c>
      <c r="AE233">
        <v>-2451.2049999999999</v>
      </c>
      <c r="AF233">
        <v>-2451.2049999999999</v>
      </c>
      <c r="AG233">
        <v>0</v>
      </c>
      <c r="AH233">
        <v>784.95500000000004</v>
      </c>
      <c r="AI233">
        <v>-132.16</v>
      </c>
      <c r="AJ233">
        <v>-3104</v>
      </c>
      <c r="AM233">
        <v>0</v>
      </c>
      <c r="AN233">
        <v>0</v>
      </c>
      <c r="AO233">
        <v>2630.51</v>
      </c>
      <c r="AP233">
        <v>18</v>
      </c>
      <c r="AQ233">
        <v>0</v>
      </c>
      <c r="AR233">
        <v>0</v>
      </c>
      <c r="AS233">
        <v>0.5</v>
      </c>
      <c r="AT233">
        <v>0</v>
      </c>
      <c r="AU233">
        <v>0</v>
      </c>
      <c r="AV233">
        <v>0.1</v>
      </c>
      <c r="AW233" t="s">
        <v>112</v>
      </c>
      <c r="AX233" t="s">
        <v>113</v>
      </c>
      <c r="AY233" t="s">
        <v>111</v>
      </c>
      <c r="AZ233">
        <v>769.17100000000005</v>
      </c>
      <c r="BA233">
        <v>769.17100000000005</v>
      </c>
      <c r="BB233">
        <v>190</v>
      </c>
      <c r="BC233">
        <v>2.6305100000000001</v>
      </c>
      <c r="BD233">
        <v>0</v>
      </c>
      <c r="BE233">
        <v>0</v>
      </c>
      <c r="BH233" t="s">
        <v>485</v>
      </c>
      <c r="BI233">
        <v>100085000000</v>
      </c>
      <c r="BJ233">
        <v>13.153</v>
      </c>
      <c r="BK233">
        <v>0</v>
      </c>
      <c r="BL233">
        <v>2.6309999999999998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-2451.2049999999999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f t="shared" si="15"/>
        <v>3104</v>
      </c>
      <c r="CT233">
        <f t="shared" si="16"/>
        <v>769.17100000000005</v>
      </c>
      <c r="CU233">
        <f t="shared" si="17"/>
        <v>15.784000000000001</v>
      </c>
      <c r="CV233">
        <f>VLOOKUP(PG_Reverse_Settled__1[[#This Row],[order_release_id]],PG_FORWARD_SETTLED__1[[order_id]:[Logistics]],110,0)</f>
        <v>71.98</v>
      </c>
      <c r="CW233">
        <f t="shared" si="18"/>
        <v>486.64300000000003</v>
      </c>
      <c r="CX233">
        <v>2247.0649999999996</v>
      </c>
      <c r="CY233">
        <f t="shared" si="19"/>
        <v>132.16</v>
      </c>
    </row>
    <row r="234" spans="1:103" x14ac:dyDescent="0.3">
      <c r="A234">
        <v>8725101730</v>
      </c>
      <c r="B234">
        <v>10725051907</v>
      </c>
      <c r="C234" t="s">
        <v>1461</v>
      </c>
      <c r="D234" s="1">
        <v>45937.650694444441</v>
      </c>
      <c r="E234" s="1">
        <v>45931.568749999999</v>
      </c>
      <c r="F234" s="2">
        <v>44604</v>
      </c>
      <c r="G234" t="s">
        <v>638</v>
      </c>
      <c r="H234">
        <v>3594</v>
      </c>
      <c r="I234">
        <v>0</v>
      </c>
      <c r="J234">
        <v>3594</v>
      </c>
      <c r="K234">
        <v>4000</v>
      </c>
      <c r="L234">
        <v>200</v>
      </c>
      <c r="M234" t="s">
        <v>109</v>
      </c>
      <c r="N234">
        <v>18</v>
      </c>
      <c r="O234">
        <v>548.24</v>
      </c>
      <c r="P234">
        <v>0</v>
      </c>
      <c r="Q234">
        <v>0</v>
      </c>
      <c r="R234">
        <v>15.228999999999999</v>
      </c>
      <c r="S234">
        <v>3.0459999999999998</v>
      </c>
      <c r="T234" t="s">
        <v>111</v>
      </c>
      <c r="U234">
        <v>933.00199999999995</v>
      </c>
      <c r="V234">
        <v>933.00199999999995</v>
      </c>
      <c r="W234">
        <v>951.27700000000004</v>
      </c>
      <c r="X234">
        <v>-132.16</v>
      </c>
      <c r="Y234">
        <v>112</v>
      </c>
      <c r="Z234">
        <v>0</v>
      </c>
      <c r="AA234">
        <v>20.16</v>
      </c>
      <c r="AB234">
        <v>1</v>
      </c>
      <c r="AC234" t="s">
        <v>110</v>
      </c>
      <c r="AD234">
        <v>3800</v>
      </c>
      <c r="AE234">
        <v>-2774.8829999999998</v>
      </c>
      <c r="AF234">
        <v>-2774.8829999999998</v>
      </c>
      <c r="AG234">
        <v>0</v>
      </c>
      <c r="AH234">
        <v>951.27700000000004</v>
      </c>
      <c r="AI234">
        <v>-132.16</v>
      </c>
      <c r="AJ234">
        <v>-3594</v>
      </c>
      <c r="AM234">
        <v>0</v>
      </c>
      <c r="AN234">
        <v>0</v>
      </c>
      <c r="AO234">
        <v>3045.76</v>
      </c>
      <c r="AP234">
        <v>18</v>
      </c>
      <c r="AQ234">
        <v>0</v>
      </c>
      <c r="AR234">
        <v>0</v>
      </c>
      <c r="AS234">
        <v>0.5</v>
      </c>
      <c r="AT234">
        <v>0</v>
      </c>
      <c r="AU234">
        <v>0</v>
      </c>
      <c r="AV234">
        <v>0.1</v>
      </c>
      <c r="AW234" t="s">
        <v>112</v>
      </c>
      <c r="AX234" t="s">
        <v>160</v>
      </c>
      <c r="AY234" t="s">
        <v>111</v>
      </c>
      <c r="AZ234">
        <v>933.00199999999995</v>
      </c>
      <c r="BA234">
        <v>933.00199999999995</v>
      </c>
      <c r="BB234">
        <v>200</v>
      </c>
      <c r="BC234">
        <v>3.04576</v>
      </c>
      <c r="BD234">
        <v>0</v>
      </c>
      <c r="BE234">
        <v>0</v>
      </c>
      <c r="BH234" t="s">
        <v>639</v>
      </c>
      <c r="BI234">
        <v>100087000000</v>
      </c>
      <c r="BJ234">
        <v>15.228999999999999</v>
      </c>
      <c r="BK234">
        <v>0</v>
      </c>
      <c r="BL234">
        <v>3.0459999999999998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-2774.8829999999998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f t="shared" si="15"/>
        <v>3594</v>
      </c>
      <c r="CT234">
        <f t="shared" si="16"/>
        <v>933.00199999999995</v>
      </c>
      <c r="CU234">
        <f t="shared" si="17"/>
        <v>18.274999999999999</v>
      </c>
      <c r="CV234">
        <f>VLOOKUP(PG_Reverse_Settled__1[[#This Row],[order_release_id]],PG_FORWARD_SETTLED__1[[order_id]:[Logistics]],110,0)</f>
        <v>71.98</v>
      </c>
      <c r="CW234">
        <f t="shared" si="18"/>
        <v>563.46900000000005</v>
      </c>
      <c r="CX234">
        <v>2570.7429999999999</v>
      </c>
      <c r="CY234">
        <f t="shared" si="19"/>
        <v>132.16</v>
      </c>
    </row>
    <row r="235" spans="1:103" x14ac:dyDescent="0.3">
      <c r="A235">
        <v>8715269143</v>
      </c>
      <c r="B235">
        <v>10715208916</v>
      </c>
      <c r="C235" t="s">
        <v>1461</v>
      </c>
      <c r="D235" s="1">
        <v>45939.640277777777</v>
      </c>
      <c r="E235" s="1">
        <v>45929.449305555558</v>
      </c>
      <c r="F235" s="2">
        <v>44589</v>
      </c>
      <c r="G235" t="s">
        <v>745</v>
      </c>
      <c r="H235">
        <v>2079</v>
      </c>
      <c r="I235">
        <v>0</v>
      </c>
      <c r="J235">
        <v>2079</v>
      </c>
      <c r="K235">
        <v>5000</v>
      </c>
      <c r="L235">
        <v>2715</v>
      </c>
      <c r="M235" t="s">
        <v>109</v>
      </c>
      <c r="N235">
        <v>5</v>
      </c>
      <c r="O235">
        <v>99</v>
      </c>
      <c r="P235">
        <v>0</v>
      </c>
      <c r="Q235">
        <v>0</v>
      </c>
      <c r="R235">
        <v>9.9</v>
      </c>
      <c r="S235">
        <v>1.98</v>
      </c>
      <c r="T235" t="s">
        <v>111</v>
      </c>
      <c r="U235">
        <v>588.77300000000002</v>
      </c>
      <c r="V235">
        <v>588.77300000000002</v>
      </c>
      <c r="W235">
        <v>600.65300000000002</v>
      </c>
      <c r="X235">
        <v>-197.06</v>
      </c>
      <c r="Y235">
        <v>167</v>
      </c>
      <c r="Z235">
        <v>0</v>
      </c>
      <c r="AA235">
        <v>30.06</v>
      </c>
      <c r="AB235">
        <v>1</v>
      </c>
      <c r="AC235" t="s">
        <v>116</v>
      </c>
      <c r="AD235">
        <v>2285</v>
      </c>
      <c r="AE235">
        <v>-1675.4069999999999</v>
      </c>
      <c r="AF235">
        <v>-1675.4069999999999</v>
      </c>
      <c r="AG235">
        <v>0</v>
      </c>
      <c r="AH235">
        <v>600.65300000000002</v>
      </c>
      <c r="AI235">
        <v>-197.06</v>
      </c>
      <c r="AJ235">
        <v>-2079</v>
      </c>
      <c r="AM235">
        <v>0</v>
      </c>
      <c r="AN235">
        <v>0</v>
      </c>
      <c r="AO235">
        <v>1980</v>
      </c>
      <c r="AP235">
        <v>5</v>
      </c>
      <c r="AQ235">
        <v>0</v>
      </c>
      <c r="AR235">
        <v>0</v>
      </c>
      <c r="AS235">
        <v>0.5</v>
      </c>
      <c r="AT235">
        <v>0</v>
      </c>
      <c r="AU235">
        <v>0</v>
      </c>
      <c r="AV235">
        <v>0.1</v>
      </c>
      <c r="AW235" t="s">
        <v>127</v>
      </c>
      <c r="AX235" t="s">
        <v>191</v>
      </c>
      <c r="AY235" t="s">
        <v>111</v>
      </c>
      <c r="AZ235">
        <v>588.77300000000002</v>
      </c>
      <c r="BA235">
        <v>588.77300000000002</v>
      </c>
      <c r="BB235">
        <v>2715</v>
      </c>
      <c r="BC235">
        <v>1.98</v>
      </c>
      <c r="BD235">
        <v>0</v>
      </c>
      <c r="BE235">
        <v>0</v>
      </c>
      <c r="BH235" t="s">
        <v>746</v>
      </c>
      <c r="BI235">
        <v>100088000000</v>
      </c>
      <c r="BJ235">
        <v>9.9</v>
      </c>
      <c r="BK235">
        <v>0</v>
      </c>
      <c r="BL235">
        <v>1.98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-1675.4069999999999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f t="shared" si="15"/>
        <v>2079</v>
      </c>
      <c r="CT235">
        <f t="shared" si="16"/>
        <v>588.77300000000002</v>
      </c>
      <c r="CU235">
        <f t="shared" si="17"/>
        <v>11.88</v>
      </c>
      <c r="CV235">
        <f>VLOOKUP(PG_Reverse_Settled__1[[#This Row],[order_release_id]],PG_FORWARD_SETTLED__1[[order_id]:[Logistics]],110,0)</f>
        <v>71.98</v>
      </c>
      <c r="CW235">
        <f t="shared" si="18"/>
        <v>108.9</v>
      </c>
      <c r="CX235">
        <v>1406.3669999999997</v>
      </c>
      <c r="CY235">
        <f t="shared" si="19"/>
        <v>197.06</v>
      </c>
    </row>
    <row r="236" spans="1:103" x14ac:dyDescent="0.3">
      <c r="A236">
        <v>8738769838</v>
      </c>
      <c r="B236">
        <v>10738751242</v>
      </c>
      <c r="C236" t="s">
        <v>1461</v>
      </c>
      <c r="D236" s="1">
        <v>45949.745833333334</v>
      </c>
      <c r="E236" s="1">
        <v>45936.808333333334</v>
      </c>
      <c r="F236" s="2"/>
      <c r="G236" t="s">
        <v>561</v>
      </c>
      <c r="H236">
        <v>2150</v>
      </c>
      <c r="I236">
        <v>2150</v>
      </c>
      <c r="J236">
        <v>0</v>
      </c>
      <c r="K236">
        <v>4750</v>
      </c>
      <c r="L236">
        <v>2394</v>
      </c>
      <c r="M236" t="s">
        <v>120</v>
      </c>
      <c r="N236">
        <v>5</v>
      </c>
      <c r="O236">
        <v>0</v>
      </c>
      <c r="P236">
        <v>51.19</v>
      </c>
      <c r="Q236">
        <v>51.19</v>
      </c>
      <c r="R236">
        <v>10.238</v>
      </c>
      <c r="S236">
        <v>2.048</v>
      </c>
      <c r="T236" t="s">
        <v>111</v>
      </c>
      <c r="U236">
        <v>684.99</v>
      </c>
      <c r="V236">
        <v>684.99</v>
      </c>
      <c r="W236">
        <v>697.27599999999995</v>
      </c>
      <c r="X236">
        <v>-107.38</v>
      </c>
      <c r="Y236">
        <v>91</v>
      </c>
      <c r="Z236">
        <v>0</v>
      </c>
      <c r="AA236">
        <v>16.38</v>
      </c>
      <c r="AB236">
        <v>1</v>
      </c>
      <c r="AC236" t="s">
        <v>131</v>
      </c>
      <c r="AD236">
        <v>2356</v>
      </c>
      <c r="AE236">
        <v>-1560.104</v>
      </c>
      <c r="AF236">
        <v>-1560.104</v>
      </c>
      <c r="AG236">
        <v>0</v>
      </c>
      <c r="AJ236">
        <v>0</v>
      </c>
      <c r="AK236">
        <v>697.27599999999995</v>
      </c>
      <c r="AL236">
        <v>-107.38</v>
      </c>
      <c r="AM236">
        <v>-2150</v>
      </c>
      <c r="AN236">
        <v>0</v>
      </c>
      <c r="AO236">
        <v>2047.62</v>
      </c>
      <c r="AP236">
        <v>0</v>
      </c>
      <c r="AQ236">
        <v>2.5</v>
      </c>
      <c r="AR236">
        <v>2.5</v>
      </c>
      <c r="AS236">
        <v>0</v>
      </c>
      <c r="AT236">
        <v>0.25</v>
      </c>
      <c r="AU236">
        <v>0.25</v>
      </c>
      <c r="AV236">
        <v>0.1</v>
      </c>
      <c r="AW236" t="s">
        <v>127</v>
      </c>
      <c r="AX236" t="s">
        <v>128</v>
      </c>
      <c r="AY236" t="s">
        <v>111</v>
      </c>
      <c r="AZ236">
        <v>0</v>
      </c>
      <c r="BA236">
        <v>0</v>
      </c>
      <c r="BD236">
        <v>684.99</v>
      </c>
      <c r="BE236">
        <v>684.99</v>
      </c>
      <c r="BF236">
        <v>2394</v>
      </c>
      <c r="BG236">
        <v>2.0476200000000002</v>
      </c>
      <c r="BH236" t="s">
        <v>562</v>
      </c>
      <c r="BI236">
        <v>100090000000</v>
      </c>
      <c r="BJ236">
        <v>0</v>
      </c>
      <c r="BK236">
        <v>10.238</v>
      </c>
      <c r="BL236">
        <v>0</v>
      </c>
      <c r="BM236">
        <v>2.048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-1560.104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f t="shared" si="15"/>
        <v>2150</v>
      </c>
      <c r="CT236">
        <f t="shared" si="16"/>
        <v>684.99</v>
      </c>
      <c r="CU236">
        <f t="shared" si="17"/>
        <v>12.286</v>
      </c>
      <c r="CV236">
        <f>VLOOKUP(PG_Reverse_Settled__1[[#This Row],[order_release_id]],PG_FORWARD_SETTLED__1[[order_id]:[Logistics]],110,0)</f>
        <v>71.98</v>
      </c>
      <c r="CW236">
        <f t="shared" si="18"/>
        <v>112.61799999999999</v>
      </c>
      <c r="CX236">
        <v>1380.7439999999999</v>
      </c>
      <c r="CY236">
        <f t="shared" si="19"/>
        <v>107.38</v>
      </c>
    </row>
    <row r="237" spans="1:103" x14ac:dyDescent="0.3">
      <c r="A237">
        <v>8663313597</v>
      </c>
      <c r="B237">
        <v>10663237650</v>
      </c>
      <c r="C237" t="s">
        <v>1461</v>
      </c>
      <c r="D237" s="1">
        <v>45920.44027777778</v>
      </c>
      <c r="E237" s="1">
        <v>45912.803472222222</v>
      </c>
      <c r="F237" s="2"/>
      <c r="G237" t="s">
        <v>302</v>
      </c>
      <c r="H237">
        <v>2994</v>
      </c>
      <c r="I237">
        <v>2994</v>
      </c>
      <c r="J237">
        <v>0</v>
      </c>
      <c r="K237">
        <v>4000</v>
      </c>
      <c r="L237">
        <v>800</v>
      </c>
      <c r="M237" t="s">
        <v>109</v>
      </c>
      <c r="N237">
        <v>12</v>
      </c>
      <c r="O237">
        <v>320.79000000000002</v>
      </c>
      <c r="P237">
        <v>0</v>
      </c>
      <c r="Q237">
        <v>0</v>
      </c>
      <c r="R237">
        <v>13.366</v>
      </c>
      <c r="S237">
        <v>2.673</v>
      </c>
      <c r="T237" t="s">
        <v>111</v>
      </c>
      <c r="U237">
        <v>741.91300000000001</v>
      </c>
      <c r="V237">
        <v>741.91300000000001</v>
      </c>
      <c r="W237">
        <v>757.952</v>
      </c>
      <c r="X237">
        <v>-197.06</v>
      </c>
      <c r="Y237">
        <v>167</v>
      </c>
      <c r="Z237">
        <v>0</v>
      </c>
      <c r="AA237">
        <v>30.06</v>
      </c>
      <c r="AB237">
        <v>1</v>
      </c>
      <c r="AC237" t="s">
        <v>116</v>
      </c>
      <c r="AD237">
        <v>3200</v>
      </c>
      <c r="AE237">
        <v>-2433.1080000000002</v>
      </c>
      <c r="AF237">
        <v>-2433.1080000000002</v>
      </c>
      <c r="AG237">
        <v>0</v>
      </c>
      <c r="AJ237">
        <v>0</v>
      </c>
      <c r="AK237">
        <v>757.952</v>
      </c>
      <c r="AL237">
        <v>-197.06</v>
      </c>
      <c r="AM237">
        <v>-2994</v>
      </c>
      <c r="AN237">
        <v>0</v>
      </c>
      <c r="AO237">
        <v>2673.21</v>
      </c>
      <c r="AP237">
        <v>12</v>
      </c>
      <c r="AQ237">
        <v>0</v>
      </c>
      <c r="AR237">
        <v>0</v>
      </c>
      <c r="AS237">
        <v>0.5</v>
      </c>
      <c r="AT237">
        <v>0</v>
      </c>
      <c r="AU237">
        <v>0</v>
      </c>
      <c r="AV237">
        <v>0.1</v>
      </c>
      <c r="AW237" t="s">
        <v>112</v>
      </c>
      <c r="AX237" t="s">
        <v>113</v>
      </c>
      <c r="AY237" t="s">
        <v>111</v>
      </c>
      <c r="AZ237">
        <v>0</v>
      </c>
      <c r="BA237">
        <v>0</v>
      </c>
      <c r="BD237">
        <v>741.91300000000001</v>
      </c>
      <c r="BE237">
        <v>741.91300000000001</v>
      </c>
      <c r="BF237">
        <v>800</v>
      </c>
      <c r="BG237">
        <v>2.6732100000000001</v>
      </c>
      <c r="BH237" t="s">
        <v>303</v>
      </c>
      <c r="BI237">
        <v>100080000000</v>
      </c>
      <c r="BJ237">
        <v>0</v>
      </c>
      <c r="BK237">
        <v>13.366</v>
      </c>
      <c r="BL237">
        <v>0</v>
      </c>
      <c r="BM237">
        <v>2.673</v>
      </c>
      <c r="BN237">
        <v>-2433.1080000000002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f t="shared" si="15"/>
        <v>2994</v>
      </c>
      <c r="CT237">
        <f t="shared" si="16"/>
        <v>741.91300000000001</v>
      </c>
      <c r="CU237">
        <f t="shared" si="17"/>
        <v>16.039000000000001</v>
      </c>
      <c r="CV237">
        <f>VLOOKUP(PG_Reverse_Settled__1[[#This Row],[order_release_id]],PG_FORWARD_SETTLED__1[[order_id]:[Logistics]],110,0)</f>
        <v>71.98</v>
      </c>
      <c r="CW237">
        <f t="shared" si="18"/>
        <v>334.15600000000001</v>
      </c>
      <c r="CX237">
        <v>2164.0679999999998</v>
      </c>
      <c r="CY237">
        <f t="shared" si="19"/>
        <v>197.06</v>
      </c>
    </row>
    <row r="238" spans="1:103" x14ac:dyDescent="0.3">
      <c r="A238">
        <v>8737300139</v>
      </c>
      <c r="B238">
        <v>10737277243</v>
      </c>
      <c r="C238" t="s">
        <v>1461</v>
      </c>
      <c r="D238" s="1">
        <v>45947.381249999999</v>
      </c>
      <c r="E238" s="1">
        <v>45936.454861111109</v>
      </c>
      <c r="F238" s="2"/>
      <c r="G238" t="s">
        <v>1084</v>
      </c>
      <c r="H238">
        <v>3013</v>
      </c>
      <c r="I238">
        <v>0</v>
      </c>
      <c r="J238">
        <v>3012.99</v>
      </c>
      <c r="K238">
        <v>3750</v>
      </c>
      <c r="L238">
        <v>531</v>
      </c>
      <c r="M238" t="s">
        <v>109</v>
      </c>
      <c r="N238">
        <v>18</v>
      </c>
      <c r="O238">
        <v>459.61</v>
      </c>
      <c r="P238">
        <v>0</v>
      </c>
      <c r="Q238">
        <v>0</v>
      </c>
      <c r="R238">
        <v>12.766999999999999</v>
      </c>
      <c r="S238">
        <v>2.5529999999999999</v>
      </c>
      <c r="T238" t="s">
        <v>111</v>
      </c>
      <c r="U238">
        <v>639.95899999999995</v>
      </c>
      <c r="V238">
        <v>639.95899999999995</v>
      </c>
      <c r="W238">
        <v>655.279</v>
      </c>
      <c r="X238">
        <v>-197.06</v>
      </c>
      <c r="Y238">
        <v>167</v>
      </c>
      <c r="Z238">
        <v>0</v>
      </c>
      <c r="AA238">
        <v>30.06</v>
      </c>
      <c r="AB238">
        <v>1</v>
      </c>
      <c r="AC238" t="s">
        <v>116</v>
      </c>
      <c r="AD238">
        <v>3219</v>
      </c>
      <c r="AE238">
        <v>-2554.7710000000002</v>
      </c>
      <c r="AF238">
        <v>-2554.7710000000002</v>
      </c>
      <c r="AG238">
        <v>0</v>
      </c>
      <c r="AH238">
        <v>655.279</v>
      </c>
      <c r="AI238">
        <v>-197.06</v>
      </c>
      <c r="AJ238">
        <v>-3012.99</v>
      </c>
      <c r="AM238">
        <v>0</v>
      </c>
      <c r="AN238">
        <v>0</v>
      </c>
      <c r="AO238">
        <v>2553.39</v>
      </c>
      <c r="AP238">
        <v>18</v>
      </c>
      <c r="AQ238">
        <v>0</v>
      </c>
      <c r="AR238">
        <v>0</v>
      </c>
      <c r="AS238">
        <v>0.5</v>
      </c>
      <c r="AT238">
        <v>0</v>
      </c>
      <c r="AU238">
        <v>0</v>
      </c>
      <c r="AV238">
        <v>0.1</v>
      </c>
      <c r="AW238" t="s">
        <v>112</v>
      </c>
      <c r="AX238" t="s">
        <v>128</v>
      </c>
      <c r="AY238" t="s">
        <v>111</v>
      </c>
      <c r="AZ238">
        <v>639.95899999999995</v>
      </c>
      <c r="BA238">
        <v>639.95899999999995</v>
      </c>
      <c r="BB238">
        <v>531</v>
      </c>
      <c r="BC238">
        <v>2.5533899999999998</v>
      </c>
      <c r="BD238">
        <v>0</v>
      </c>
      <c r="BE238">
        <v>0</v>
      </c>
      <c r="BH238" t="s">
        <v>1085</v>
      </c>
      <c r="BI238">
        <v>100092000000</v>
      </c>
      <c r="BJ238">
        <v>12.766999999999999</v>
      </c>
      <c r="BK238">
        <v>0</v>
      </c>
      <c r="BL238">
        <v>2.5529999999999999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-2554.7710000000002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f t="shared" si="15"/>
        <v>3012.99</v>
      </c>
      <c r="CT238">
        <f t="shared" si="16"/>
        <v>639.95899999999995</v>
      </c>
      <c r="CU238">
        <f t="shared" si="17"/>
        <v>15.32</v>
      </c>
      <c r="CV238">
        <f>VLOOKUP(PG_Reverse_Settled__1[[#This Row],[order_release_id]],PG_FORWARD_SETTLED__1[[order_id]:[Logistics]],110,0)</f>
        <v>71.98</v>
      </c>
      <c r="CW238">
        <f t="shared" si="18"/>
        <v>472.37700000000001</v>
      </c>
      <c r="CX238">
        <v>2285.7309999999998</v>
      </c>
      <c r="CY238">
        <f t="shared" si="19"/>
        <v>197.06</v>
      </c>
    </row>
    <row r="239" spans="1:103" x14ac:dyDescent="0.3">
      <c r="A239">
        <v>8741802458</v>
      </c>
      <c r="B239">
        <v>10741797536</v>
      </c>
      <c r="C239" t="s">
        <v>1461</v>
      </c>
      <c r="D239" s="1">
        <v>45940.327777777777</v>
      </c>
      <c r="E239" s="1">
        <v>45938.42291666667</v>
      </c>
      <c r="F239" s="2">
        <v>44620</v>
      </c>
      <c r="G239" t="s">
        <v>938</v>
      </c>
      <c r="H239">
        <v>3294</v>
      </c>
      <c r="I239">
        <v>0</v>
      </c>
      <c r="J239">
        <v>3294</v>
      </c>
      <c r="K239">
        <v>4500</v>
      </c>
      <c r="L239">
        <v>1000</v>
      </c>
      <c r="M239" t="s">
        <v>120</v>
      </c>
      <c r="N239">
        <v>18</v>
      </c>
      <c r="O239">
        <v>0</v>
      </c>
      <c r="P239">
        <v>251.24</v>
      </c>
      <c r="Q239">
        <v>251.24</v>
      </c>
      <c r="R239">
        <v>13.958</v>
      </c>
      <c r="S239">
        <v>2.7919999999999998</v>
      </c>
      <c r="T239" t="s">
        <v>111</v>
      </c>
      <c r="U239">
        <v>816.25300000000004</v>
      </c>
      <c r="V239">
        <v>816.25300000000004</v>
      </c>
      <c r="W239">
        <v>833.00300000000004</v>
      </c>
      <c r="X239">
        <v>-107.38</v>
      </c>
      <c r="Y239">
        <v>91</v>
      </c>
      <c r="Z239">
        <v>0</v>
      </c>
      <c r="AA239">
        <v>16.38</v>
      </c>
      <c r="AB239">
        <v>1</v>
      </c>
      <c r="AC239" t="s">
        <v>131</v>
      </c>
      <c r="AD239">
        <v>3500</v>
      </c>
      <c r="AE239">
        <v>-2568.377</v>
      </c>
      <c r="AF239">
        <v>-2568.377</v>
      </c>
      <c r="AG239">
        <v>0</v>
      </c>
      <c r="AH239">
        <v>833.00300000000004</v>
      </c>
      <c r="AI239">
        <v>-107.38</v>
      </c>
      <c r="AJ239">
        <v>-3294</v>
      </c>
      <c r="AM239">
        <v>0</v>
      </c>
      <c r="AN239">
        <v>0</v>
      </c>
      <c r="AO239">
        <v>2791.52</v>
      </c>
      <c r="AP239">
        <v>0</v>
      </c>
      <c r="AQ239">
        <v>9</v>
      </c>
      <c r="AR239">
        <v>9</v>
      </c>
      <c r="AS239">
        <v>0</v>
      </c>
      <c r="AT239">
        <v>0.25</v>
      </c>
      <c r="AU239">
        <v>0.25</v>
      </c>
      <c r="AV239">
        <v>0.1</v>
      </c>
      <c r="AW239" t="s">
        <v>112</v>
      </c>
      <c r="AX239" t="s">
        <v>113</v>
      </c>
      <c r="AY239" t="s">
        <v>111</v>
      </c>
      <c r="AZ239">
        <v>816.25300000000004</v>
      </c>
      <c r="BA239">
        <v>816.25300000000004</v>
      </c>
      <c r="BB239">
        <v>1000</v>
      </c>
      <c r="BC239">
        <v>2.7915199999999998</v>
      </c>
      <c r="BD239">
        <v>0</v>
      </c>
      <c r="BE239">
        <v>0</v>
      </c>
      <c r="BH239" t="s">
        <v>939</v>
      </c>
      <c r="BI239">
        <v>100089000000</v>
      </c>
      <c r="BJ239">
        <v>13.958</v>
      </c>
      <c r="BK239">
        <v>0</v>
      </c>
      <c r="BL239">
        <v>2.7919999999999998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-2568.377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f t="shared" si="15"/>
        <v>3294</v>
      </c>
      <c r="CT239">
        <f t="shared" si="16"/>
        <v>816.25300000000004</v>
      </c>
      <c r="CU239">
        <f t="shared" si="17"/>
        <v>16.75</v>
      </c>
      <c r="CV239">
        <f>VLOOKUP(PG_Reverse_Settled__1[[#This Row],[order_release_id]],PG_FORWARD_SETTLED__1[[order_id]:[Logistics]],110,0)</f>
        <v>71.98</v>
      </c>
      <c r="CW239">
        <f t="shared" si="18"/>
        <v>516.43799999999999</v>
      </c>
      <c r="CX239">
        <v>2389.0169999999998</v>
      </c>
      <c r="CY239">
        <f t="shared" si="19"/>
        <v>107.38</v>
      </c>
    </row>
    <row r="240" spans="1:103" x14ac:dyDescent="0.3">
      <c r="A240">
        <v>8737110190</v>
      </c>
      <c r="B240">
        <v>10737087296</v>
      </c>
      <c r="C240" t="s">
        <v>1461</v>
      </c>
      <c r="D240" s="1">
        <v>45943.652083333334</v>
      </c>
      <c r="E240" s="1">
        <v>45936.454861111109</v>
      </c>
      <c r="F240" s="2">
        <v>44617</v>
      </c>
      <c r="G240" t="s">
        <v>965</v>
      </c>
      <c r="H240">
        <v>704</v>
      </c>
      <c r="I240">
        <v>0</v>
      </c>
      <c r="J240">
        <v>704</v>
      </c>
      <c r="K240">
        <v>1500</v>
      </c>
      <c r="L240">
        <v>702</v>
      </c>
      <c r="M240" t="s">
        <v>109</v>
      </c>
      <c r="N240">
        <v>5</v>
      </c>
      <c r="O240">
        <v>33.520000000000003</v>
      </c>
      <c r="P240">
        <v>0</v>
      </c>
      <c r="Q240">
        <v>0</v>
      </c>
      <c r="R240">
        <v>3.3519999999999999</v>
      </c>
      <c r="S240">
        <v>0.67</v>
      </c>
      <c r="T240" t="s">
        <v>111</v>
      </c>
      <c r="U240">
        <v>182.75800000000001</v>
      </c>
      <c r="V240">
        <v>182.75800000000001</v>
      </c>
      <c r="W240">
        <v>186.78</v>
      </c>
      <c r="X240">
        <v>-132.16</v>
      </c>
      <c r="Y240">
        <v>112</v>
      </c>
      <c r="Z240">
        <v>0</v>
      </c>
      <c r="AA240">
        <v>20.16</v>
      </c>
      <c r="AB240">
        <v>1</v>
      </c>
      <c r="AC240" t="s">
        <v>110</v>
      </c>
      <c r="AD240">
        <v>798</v>
      </c>
      <c r="AE240">
        <v>-649.38</v>
      </c>
      <c r="AF240">
        <v>-649.38</v>
      </c>
      <c r="AG240">
        <v>0</v>
      </c>
      <c r="AH240">
        <v>186.78</v>
      </c>
      <c r="AI240">
        <v>-132.16</v>
      </c>
      <c r="AJ240">
        <v>-704</v>
      </c>
      <c r="AM240">
        <v>0</v>
      </c>
      <c r="AN240">
        <v>0</v>
      </c>
      <c r="AO240">
        <v>670.48</v>
      </c>
      <c r="AP240">
        <v>5</v>
      </c>
      <c r="AQ240">
        <v>0</v>
      </c>
      <c r="AR240">
        <v>0</v>
      </c>
      <c r="AS240">
        <v>0.5</v>
      </c>
      <c r="AT240">
        <v>0</v>
      </c>
      <c r="AU240">
        <v>0</v>
      </c>
      <c r="AV240">
        <v>0.1</v>
      </c>
      <c r="AW240" t="s">
        <v>112</v>
      </c>
      <c r="AX240" t="s">
        <v>113</v>
      </c>
      <c r="AY240" t="s">
        <v>111</v>
      </c>
      <c r="AZ240">
        <v>182.75800000000001</v>
      </c>
      <c r="BA240">
        <v>182.75800000000001</v>
      </c>
      <c r="BB240">
        <v>702</v>
      </c>
      <c r="BC240">
        <v>0.67047999999999996</v>
      </c>
      <c r="BD240">
        <v>0</v>
      </c>
      <c r="BE240">
        <v>0</v>
      </c>
      <c r="BH240" t="s">
        <v>1105</v>
      </c>
      <c r="BI240">
        <v>100090000000</v>
      </c>
      <c r="BJ240">
        <v>3.3519999999999999</v>
      </c>
      <c r="BK240">
        <v>0</v>
      </c>
      <c r="BL240">
        <v>0.67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-649.38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f t="shared" si="15"/>
        <v>704</v>
      </c>
      <c r="CT240">
        <f t="shared" si="16"/>
        <v>182.75800000000001</v>
      </c>
      <c r="CU240">
        <f t="shared" si="17"/>
        <v>4.0220000000000002</v>
      </c>
      <c r="CV240">
        <f>VLOOKUP(PG_Reverse_Settled__1[[#This Row],[order_release_id]],PG_FORWARD_SETTLED__1[[order_id]:[Logistics]],110,0)</f>
        <v>31.86</v>
      </c>
      <c r="CW240">
        <f t="shared" si="18"/>
        <v>36.872</v>
      </c>
      <c r="CX240">
        <v>485.3599999999999</v>
      </c>
      <c r="CY240">
        <f t="shared" si="19"/>
        <v>132.16</v>
      </c>
    </row>
    <row r="241" spans="1:103" x14ac:dyDescent="0.3">
      <c r="A241">
        <v>8740598609</v>
      </c>
      <c r="B241">
        <v>10740592471</v>
      </c>
      <c r="C241" t="s">
        <v>1461</v>
      </c>
      <c r="D241" s="1">
        <v>45943.71597222222</v>
      </c>
      <c r="E241" s="1">
        <v>45937.797222222223</v>
      </c>
      <c r="F241" s="2"/>
      <c r="G241" t="s">
        <v>616</v>
      </c>
      <c r="H241">
        <v>2264</v>
      </c>
      <c r="I241">
        <v>2256.761</v>
      </c>
      <c r="J241">
        <v>7.2389999999999999</v>
      </c>
      <c r="K241">
        <v>4500</v>
      </c>
      <c r="L241">
        <v>1900</v>
      </c>
      <c r="M241" t="s">
        <v>109</v>
      </c>
      <c r="N241">
        <v>5</v>
      </c>
      <c r="O241">
        <v>107.81</v>
      </c>
      <c r="P241">
        <v>0</v>
      </c>
      <c r="Q241">
        <v>0</v>
      </c>
      <c r="R241">
        <v>10.78</v>
      </c>
      <c r="S241">
        <v>2.1560000000000001</v>
      </c>
      <c r="T241" t="s">
        <v>111</v>
      </c>
      <c r="U241">
        <v>587.73400000000004</v>
      </c>
      <c r="V241">
        <v>587.73400000000004</v>
      </c>
      <c r="W241">
        <v>600.66999999999996</v>
      </c>
      <c r="X241">
        <v>-132.16</v>
      </c>
      <c r="Y241">
        <v>112</v>
      </c>
      <c r="Z241">
        <v>0</v>
      </c>
      <c r="AA241">
        <v>20.16</v>
      </c>
      <c r="AB241">
        <v>1</v>
      </c>
      <c r="AC241" t="s">
        <v>110</v>
      </c>
      <c r="AD241">
        <v>2470</v>
      </c>
      <c r="AE241">
        <v>-1795.49</v>
      </c>
      <c r="AF241">
        <v>-1795.49</v>
      </c>
      <c r="AG241">
        <v>0</v>
      </c>
      <c r="AH241">
        <v>1.92</v>
      </c>
      <c r="AI241">
        <v>-0.42243999999999998</v>
      </c>
      <c r="AJ241">
        <v>-7.2389999999999999</v>
      </c>
      <c r="AK241">
        <v>598.75</v>
      </c>
      <c r="AL241">
        <v>-131.73756</v>
      </c>
      <c r="AM241">
        <v>-2256.761</v>
      </c>
      <c r="AN241">
        <v>0</v>
      </c>
      <c r="AO241">
        <v>2156.19</v>
      </c>
      <c r="AP241">
        <v>5</v>
      </c>
      <c r="AQ241">
        <v>0</v>
      </c>
      <c r="AR241">
        <v>0</v>
      </c>
      <c r="AS241">
        <v>0.5</v>
      </c>
      <c r="AT241">
        <v>0</v>
      </c>
      <c r="AU241">
        <v>0</v>
      </c>
      <c r="AV241">
        <v>0.1</v>
      </c>
      <c r="AW241" t="s">
        <v>112</v>
      </c>
      <c r="AX241" t="s">
        <v>160</v>
      </c>
      <c r="AY241" t="s">
        <v>111</v>
      </c>
      <c r="AZ241">
        <v>1.879</v>
      </c>
      <c r="BA241">
        <v>1.879</v>
      </c>
      <c r="BB241">
        <v>1900</v>
      </c>
      <c r="BC241">
        <v>2.1561900000000001</v>
      </c>
      <c r="BD241">
        <v>585.85500000000002</v>
      </c>
      <c r="BE241">
        <v>585.85500000000002</v>
      </c>
      <c r="BF241">
        <v>1900</v>
      </c>
      <c r="BG241">
        <v>2.1561900000000001</v>
      </c>
      <c r="BH241" t="s">
        <v>661</v>
      </c>
      <c r="BI241">
        <v>100090000000</v>
      </c>
      <c r="BJ241">
        <v>3.4000000000000002E-2</v>
      </c>
      <c r="BK241">
        <v>10.746</v>
      </c>
      <c r="BL241">
        <v>7.0000000000000001E-3</v>
      </c>
      <c r="BM241">
        <v>2.149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-1795.49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f t="shared" si="15"/>
        <v>2264</v>
      </c>
      <c r="CT241">
        <f t="shared" si="16"/>
        <v>587.73400000000004</v>
      </c>
      <c r="CU241">
        <f t="shared" si="17"/>
        <v>12.936</v>
      </c>
      <c r="CV241">
        <f>VLOOKUP(PG_Reverse_Settled__1[[#This Row],[order_release_id]],PG_FORWARD_SETTLED__1[[order_id]:[Logistics]],110,0)</f>
        <v>71.97999999999999</v>
      </c>
      <c r="CW241">
        <f t="shared" si="18"/>
        <v>118.59</v>
      </c>
      <c r="CX241">
        <v>1591.3500000000001</v>
      </c>
      <c r="CY241">
        <f t="shared" si="19"/>
        <v>132.16</v>
      </c>
    </row>
    <row r="242" spans="1:103" x14ac:dyDescent="0.3">
      <c r="A242">
        <v>8752499710</v>
      </c>
      <c r="B242">
        <v>10752538869</v>
      </c>
      <c r="C242" t="s">
        <v>1461</v>
      </c>
      <c r="D242" s="1">
        <v>45946.59652777778</v>
      </c>
      <c r="E242" s="1">
        <v>45943.449305555558</v>
      </c>
      <c r="F242" s="2"/>
      <c r="G242" t="s">
        <v>490</v>
      </c>
      <c r="H242">
        <v>2146</v>
      </c>
      <c r="I242">
        <v>0</v>
      </c>
      <c r="J242">
        <v>2146</v>
      </c>
      <c r="K242">
        <v>3500</v>
      </c>
      <c r="L242">
        <v>1148</v>
      </c>
      <c r="M242" t="s">
        <v>109</v>
      </c>
      <c r="N242">
        <v>5</v>
      </c>
      <c r="O242">
        <v>102.19</v>
      </c>
      <c r="P242">
        <v>0</v>
      </c>
      <c r="Q242">
        <v>0</v>
      </c>
      <c r="R242">
        <v>10.218999999999999</v>
      </c>
      <c r="S242">
        <v>2.044</v>
      </c>
      <c r="T242" t="s">
        <v>111</v>
      </c>
      <c r="U242">
        <v>455.81</v>
      </c>
      <c r="V242">
        <v>455.81</v>
      </c>
      <c r="W242">
        <v>468.07299999999998</v>
      </c>
      <c r="X242">
        <v>-132.16</v>
      </c>
      <c r="Y242">
        <v>112</v>
      </c>
      <c r="Z242">
        <v>0</v>
      </c>
      <c r="AA242">
        <v>20.16</v>
      </c>
      <c r="AB242">
        <v>1</v>
      </c>
      <c r="AC242" t="s">
        <v>110</v>
      </c>
      <c r="AD242">
        <v>2352</v>
      </c>
      <c r="AE242">
        <v>-1810.087</v>
      </c>
      <c r="AF242">
        <v>-1810.087</v>
      </c>
      <c r="AG242">
        <v>0</v>
      </c>
      <c r="AH242">
        <v>468.07299999999998</v>
      </c>
      <c r="AI242">
        <v>-132.16</v>
      </c>
      <c r="AJ242">
        <v>-2146</v>
      </c>
      <c r="AM242">
        <v>0</v>
      </c>
      <c r="AN242">
        <v>0</v>
      </c>
      <c r="AO242">
        <v>2043.81</v>
      </c>
      <c r="AP242">
        <v>5</v>
      </c>
      <c r="AQ242">
        <v>0</v>
      </c>
      <c r="AR242">
        <v>0</v>
      </c>
      <c r="AS242">
        <v>0.5</v>
      </c>
      <c r="AT242">
        <v>0</v>
      </c>
      <c r="AU242">
        <v>0</v>
      </c>
      <c r="AV242">
        <v>0.1</v>
      </c>
      <c r="AW242" t="s">
        <v>112</v>
      </c>
      <c r="AX242" t="s">
        <v>128</v>
      </c>
      <c r="AY242" t="s">
        <v>111</v>
      </c>
      <c r="AZ242">
        <v>455.81</v>
      </c>
      <c r="BA242">
        <v>455.81</v>
      </c>
      <c r="BB242">
        <v>1148</v>
      </c>
      <c r="BC242">
        <v>2.0438100000000001</v>
      </c>
      <c r="BD242">
        <v>0</v>
      </c>
      <c r="BE242">
        <v>0</v>
      </c>
      <c r="BH242" t="s">
        <v>129</v>
      </c>
      <c r="BI242">
        <v>100092000000</v>
      </c>
      <c r="BJ242">
        <v>10.218999999999999</v>
      </c>
      <c r="BK242">
        <v>0</v>
      </c>
      <c r="BL242">
        <v>2.044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-1810.087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f t="shared" si="15"/>
        <v>2146</v>
      </c>
      <c r="CT242">
        <f t="shared" si="16"/>
        <v>455.81</v>
      </c>
      <c r="CU242">
        <f t="shared" si="17"/>
        <v>12.263</v>
      </c>
      <c r="CV242">
        <f>VLOOKUP(PG_Reverse_Settled__1[[#This Row],[order_release_id]],PG_FORWARD_SETTLED__1[[order_id]:[Logistics]],110,0)</f>
        <v>71.98</v>
      </c>
      <c r="CW242">
        <f t="shared" si="18"/>
        <v>112.40899999999999</v>
      </c>
      <c r="CX242">
        <v>1605.9470000000001</v>
      </c>
      <c r="CY242">
        <f t="shared" si="19"/>
        <v>132.16</v>
      </c>
    </row>
    <row r="243" spans="1:103" x14ac:dyDescent="0.3">
      <c r="A243">
        <v>8739426800</v>
      </c>
      <c r="B243">
        <v>10739412528</v>
      </c>
      <c r="C243" t="s">
        <v>1461</v>
      </c>
      <c r="D243" s="1">
        <v>45951.5625</v>
      </c>
      <c r="E243" s="1">
        <v>45937.468055555553</v>
      </c>
      <c r="F243" s="2"/>
      <c r="G243" t="s">
        <v>872</v>
      </c>
      <c r="H243">
        <v>3743</v>
      </c>
      <c r="I243">
        <v>0</v>
      </c>
      <c r="J243">
        <v>3743</v>
      </c>
      <c r="K243">
        <v>4000</v>
      </c>
      <c r="L243">
        <v>51</v>
      </c>
      <c r="M243" t="s">
        <v>109</v>
      </c>
      <c r="N243">
        <v>18</v>
      </c>
      <c r="O243">
        <v>570.97</v>
      </c>
      <c r="P243">
        <v>0</v>
      </c>
      <c r="Q243">
        <v>0</v>
      </c>
      <c r="R243">
        <v>15.86</v>
      </c>
      <c r="S243">
        <v>3.1720000000000002</v>
      </c>
      <c r="T243" t="s">
        <v>111</v>
      </c>
      <c r="U243">
        <v>927.51499999999999</v>
      </c>
      <c r="V243">
        <v>927.51499999999999</v>
      </c>
      <c r="W243">
        <v>946.54700000000003</v>
      </c>
      <c r="X243">
        <v>-197.06</v>
      </c>
      <c r="Y243">
        <v>167</v>
      </c>
      <c r="Z243">
        <v>0</v>
      </c>
      <c r="AA243">
        <v>30.06</v>
      </c>
      <c r="AB243">
        <v>1</v>
      </c>
      <c r="AC243" t="s">
        <v>116</v>
      </c>
      <c r="AD243">
        <v>3949</v>
      </c>
      <c r="AE243">
        <v>-2993.5129999999999</v>
      </c>
      <c r="AF243">
        <v>-2993.5129999999999</v>
      </c>
      <c r="AG243">
        <v>0</v>
      </c>
      <c r="AH243">
        <v>946.54700000000003</v>
      </c>
      <c r="AI243">
        <v>-197.06</v>
      </c>
      <c r="AJ243">
        <v>-3743</v>
      </c>
      <c r="AM243">
        <v>0</v>
      </c>
      <c r="AN243">
        <v>0</v>
      </c>
      <c r="AO243">
        <v>3172.03</v>
      </c>
      <c r="AP243">
        <v>18</v>
      </c>
      <c r="AQ243">
        <v>0</v>
      </c>
      <c r="AR243">
        <v>0</v>
      </c>
      <c r="AS243">
        <v>0.5</v>
      </c>
      <c r="AT243">
        <v>0</v>
      </c>
      <c r="AU243">
        <v>0</v>
      </c>
      <c r="AV243">
        <v>0.1</v>
      </c>
      <c r="AW243" t="s">
        <v>112</v>
      </c>
      <c r="AX243" t="s">
        <v>113</v>
      </c>
      <c r="AY243" t="s">
        <v>111</v>
      </c>
      <c r="AZ243">
        <v>927.51499999999999</v>
      </c>
      <c r="BA243">
        <v>927.51499999999999</v>
      </c>
      <c r="BB243">
        <v>51</v>
      </c>
      <c r="BC243">
        <v>3.1720299999999999</v>
      </c>
      <c r="BD243">
        <v>0</v>
      </c>
      <c r="BE243">
        <v>0</v>
      </c>
      <c r="BH243" t="s">
        <v>873</v>
      </c>
      <c r="BI243">
        <v>100091000000</v>
      </c>
      <c r="BJ243">
        <v>15.86</v>
      </c>
      <c r="BK243">
        <v>0</v>
      </c>
      <c r="BL243">
        <v>3.1720000000000002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-2993.5129999999999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f t="shared" si="15"/>
        <v>3743</v>
      </c>
      <c r="CT243">
        <f t="shared" si="16"/>
        <v>927.51499999999999</v>
      </c>
      <c r="CU243">
        <f t="shared" si="17"/>
        <v>19.032</v>
      </c>
      <c r="CV243">
        <f>VLOOKUP(PG_Reverse_Settled__1[[#This Row],[order_release_id]],PG_FORWARD_SETTLED__1[[order_id]:[Logistics]],110,0)</f>
        <v>71.98</v>
      </c>
      <c r="CW243">
        <f t="shared" si="18"/>
        <v>586.83000000000004</v>
      </c>
      <c r="CX243">
        <v>2724.473</v>
      </c>
      <c r="CY243">
        <f t="shared" si="19"/>
        <v>197.06</v>
      </c>
    </row>
    <row r="244" spans="1:103" x14ac:dyDescent="0.3">
      <c r="A244">
        <v>8746509434</v>
      </c>
      <c r="B244">
        <v>10746528679</v>
      </c>
      <c r="C244" t="s">
        <v>1461</v>
      </c>
      <c r="D244" s="1">
        <v>45945.397916666669</v>
      </c>
      <c r="E244" s="1">
        <v>45940.808333333334</v>
      </c>
      <c r="F244" s="2"/>
      <c r="G244" t="s">
        <v>251</v>
      </c>
      <c r="H244">
        <v>2619</v>
      </c>
      <c r="I244">
        <v>0</v>
      </c>
      <c r="J244">
        <v>2619</v>
      </c>
      <c r="K244">
        <v>5000</v>
      </c>
      <c r="L244">
        <v>2175</v>
      </c>
      <c r="M244" t="s">
        <v>109</v>
      </c>
      <c r="N244">
        <v>5</v>
      </c>
      <c r="O244">
        <v>124.71</v>
      </c>
      <c r="P244">
        <v>0</v>
      </c>
      <c r="Q244">
        <v>0</v>
      </c>
      <c r="R244">
        <v>12.471</v>
      </c>
      <c r="S244">
        <v>2.4940000000000002</v>
      </c>
      <c r="T244" t="s">
        <v>111</v>
      </c>
      <c r="U244">
        <v>803.50900000000001</v>
      </c>
      <c r="V244">
        <v>803.50900000000001</v>
      </c>
      <c r="W244">
        <v>818.47400000000005</v>
      </c>
      <c r="X244">
        <v>-132.16</v>
      </c>
      <c r="Y244">
        <v>112</v>
      </c>
      <c r="Z244">
        <v>0</v>
      </c>
      <c r="AA244">
        <v>20.16</v>
      </c>
      <c r="AB244">
        <v>1</v>
      </c>
      <c r="AC244" t="s">
        <v>110</v>
      </c>
      <c r="AD244">
        <v>2825</v>
      </c>
      <c r="AE244">
        <v>-1932.6859999999999</v>
      </c>
      <c r="AF244">
        <v>-1932.6859999999999</v>
      </c>
      <c r="AG244">
        <v>0</v>
      </c>
      <c r="AH244">
        <v>818.47400000000005</v>
      </c>
      <c r="AI244">
        <v>-132.16</v>
      </c>
      <c r="AJ244">
        <v>-2619</v>
      </c>
      <c r="AM244">
        <v>0</v>
      </c>
      <c r="AN244">
        <v>0</v>
      </c>
      <c r="AO244">
        <v>2494.29</v>
      </c>
      <c r="AP244">
        <v>5</v>
      </c>
      <c r="AQ244">
        <v>0</v>
      </c>
      <c r="AR244">
        <v>0</v>
      </c>
      <c r="AS244">
        <v>0.5</v>
      </c>
      <c r="AT244">
        <v>0</v>
      </c>
      <c r="AU244">
        <v>0</v>
      </c>
      <c r="AV244">
        <v>0.1</v>
      </c>
      <c r="AW244" t="s">
        <v>127</v>
      </c>
      <c r="AX244" t="s">
        <v>124</v>
      </c>
      <c r="AY244" t="s">
        <v>111</v>
      </c>
      <c r="AZ244">
        <v>803.50900000000001</v>
      </c>
      <c r="BA244">
        <v>803.50900000000001</v>
      </c>
      <c r="BB244">
        <v>2175</v>
      </c>
      <c r="BC244">
        <v>2.4942899999999999</v>
      </c>
      <c r="BD244">
        <v>0</v>
      </c>
      <c r="BE244">
        <v>0</v>
      </c>
      <c r="BH244" t="s">
        <v>252</v>
      </c>
      <c r="BI244">
        <v>100091000000</v>
      </c>
      <c r="BJ244">
        <v>12.471</v>
      </c>
      <c r="BK244">
        <v>0</v>
      </c>
      <c r="BL244">
        <v>2.4940000000000002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-1932.6859999999999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f t="shared" si="15"/>
        <v>2619</v>
      </c>
      <c r="CT244">
        <f t="shared" si="16"/>
        <v>803.50900000000001</v>
      </c>
      <c r="CU244">
        <f t="shared" si="17"/>
        <v>14.965</v>
      </c>
      <c r="CV244">
        <f>VLOOKUP(PG_Reverse_Settled__1[[#This Row],[order_release_id]],PG_FORWARD_SETTLED__1[[order_id]:[Logistics]],110,0)</f>
        <v>71.98</v>
      </c>
      <c r="CW244">
        <f t="shared" si="18"/>
        <v>137.18099999999998</v>
      </c>
      <c r="CX244">
        <v>1728.546</v>
      </c>
      <c r="CY244">
        <f t="shared" si="19"/>
        <v>132.16</v>
      </c>
    </row>
    <row r="245" spans="1:103" x14ac:dyDescent="0.3">
      <c r="A245">
        <v>8730282764</v>
      </c>
      <c r="B245">
        <v>10730241596</v>
      </c>
      <c r="C245" t="s">
        <v>1461</v>
      </c>
      <c r="D245" s="1">
        <v>45954.524305555555</v>
      </c>
      <c r="E245" s="1">
        <v>45933.806250000001</v>
      </c>
      <c r="F245" s="2">
        <v>44608</v>
      </c>
      <c r="G245" t="s">
        <v>276</v>
      </c>
      <c r="H245">
        <v>6341</v>
      </c>
      <c r="I245">
        <v>6341</v>
      </c>
      <c r="J245">
        <v>0</v>
      </c>
      <c r="K245">
        <v>6950</v>
      </c>
      <c r="L245">
        <v>403</v>
      </c>
      <c r="M245" t="s">
        <v>109</v>
      </c>
      <c r="N245">
        <v>18</v>
      </c>
      <c r="O245">
        <v>967.27</v>
      </c>
      <c r="P245">
        <v>0</v>
      </c>
      <c r="Q245">
        <v>0</v>
      </c>
      <c r="R245">
        <v>26.869</v>
      </c>
      <c r="S245">
        <v>5.3739999999999997</v>
      </c>
      <c r="T245" t="s">
        <v>111</v>
      </c>
      <c r="U245">
        <v>1945.4190000000001</v>
      </c>
      <c r="V245">
        <v>1945.4190000000001</v>
      </c>
      <c r="W245">
        <v>1977.662</v>
      </c>
      <c r="X245">
        <v>-197.06</v>
      </c>
      <c r="Y245">
        <v>167</v>
      </c>
      <c r="Z245">
        <v>0</v>
      </c>
      <c r="AA245">
        <v>30.06</v>
      </c>
      <c r="AB245">
        <v>1</v>
      </c>
      <c r="AC245" t="s">
        <v>116</v>
      </c>
      <c r="AD245">
        <v>6547</v>
      </c>
      <c r="AE245">
        <v>-4560.3980000000001</v>
      </c>
      <c r="AF245">
        <v>-4560.3980000000001</v>
      </c>
      <c r="AG245">
        <v>0</v>
      </c>
      <c r="AJ245">
        <v>0</v>
      </c>
      <c r="AK245">
        <v>1977.662</v>
      </c>
      <c r="AL245">
        <v>-197.06</v>
      </c>
      <c r="AM245">
        <v>-6341</v>
      </c>
      <c r="AN245">
        <v>0</v>
      </c>
      <c r="AO245">
        <v>5373.73</v>
      </c>
      <c r="AP245">
        <v>18</v>
      </c>
      <c r="AQ245">
        <v>0</v>
      </c>
      <c r="AR245">
        <v>0</v>
      </c>
      <c r="AS245">
        <v>0.5</v>
      </c>
      <c r="AT245">
        <v>0</v>
      </c>
      <c r="AU245">
        <v>0</v>
      </c>
      <c r="AV245">
        <v>0.1</v>
      </c>
      <c r="AW245" t="s">
        <v>127</v>
      </c>
      <c r="AX245" t="s">
        <v>124</v>
      </c>
      <c r="AY245" t="s">
        <v>111</v>
      </c>
      <c r="AZ245">
        <v>0</v>
      </c>
      <c r="BA245">
        <v>0</v>
      </c>
      <c r="BD245">
        <v>1945.4190000000001</v>
      </c>
      <c r="BE245">
        <v>1945.4190000000001</v>
      </c>
      <c r="BF245">
        <v>403</v>
      </c>
      <c r="BG245">
        <v>5.3737300000000001</v>
      </c>
      <c r="BH245" t="s">
        <v>318</v>
      </c>
      <c r="BI245">
        <v>100093000000</v>
      </c>
      <c r="BJ245">
        <v>0</v>
      </c>
      <c r="BK245">
        <v>26.869</v>
      </c>
      <c r="BL245">
        <v>0</v>
      </c>
      <c r="BM245">
        <v>5.3739999999999997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-4560.3980000000001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f t="shared" si="15"/>
        <v>6341</v>
      </c>
      <c r="CT245">
        <f t="shared" si="16"/>
        <v>1945.4190000000001</v>
      </c>
      <c r="CU245">
        <f t="shared" si="17"/>
        <v>32.243000000000002</v>
      </c>
      <c r="CV245">
        <f>VLOOKUP(PG_Reverse_Settled__1[[#This Row],[order_release_id]],PG_FORWARD_SETTLED__1[[order_id]:[Logistics]],110,0)</f>
        <v>71.98</v>
      </c>
      <c r="CW245">
        <f t="shared" si="18"/>
        <v>994.13900000000001</v>
      </c>
      <c r="CX245">
        <v>4291.3580000000002</v>
      </c>
      <c r="CY245">
        <f t="shared" si="19"/>
        <v>197.06</v>
      </c>
    </row>
    <row r="246" spans="1:103" x14ac:dyDescent="0.3">
      <c r="A246">
        <v>8689247485</v>
      </c>
      <c r="B246">
        <v>10689175468</v>
      </c>
      <c r="C246" t="s">
        <v>1461</v>
      </c>
      <c r="D246" s="1">
        <v>45929.479861111111</v>
      </c>
      <c r="E246" s="1">
        <v>45922.443055555559</v>
      </c>
      <c r="F246" s="2"/>
      <c r="G246" t="s">
        <v>135</v>
      </c>
      <c r="H246">
        <v>3564</v>
      </c>
      <c r="I246">
        <v>0</v>
      </c>
      <c r="J246">
        <v>3564</v>
      </c>
      <c r="K246">
        <v>4000</v>
      </c>
      <c r="L246">
        <v>230</v>
      </c>
      <c r="M246" t="s">
        <v>109</v>
      </c>
      <c r="N246">
        <v>18</v>
      </c>
      <c r="O246">
        <v>543.66</v>
      </c>
      <c r="P246">
        <v>0</v>
      </c>
      <c r="Q246">
        <v>0</v>
      </c>
      <c r="R246">
        <v>15.102</v>
      </c>
      <c r="S246">
        <v>3.02</v>
      </c>
      <c r="T246" t="s">
        <v>111</v>
      </c>
      <c r="U246">
        <v>883.15899999999999</v>
      </c>
      <c r="V246">
        <v>883.15899999999999</v>
      </c>
      <c r="W246">
        <v>901.28099999999995</v>
      </c>
      <c r="X246">
        <v>-197.06</v>
      </c>
      <c r="Y246">
        <v>167</v>
      </c>
      <c r="Z246">
        <v>0</v>
      </c>
      <c r="AA246">
        <v>30.06</v>
      </c>
      <c r="AB246">
        <v>1</v>
      </c>
      <c r="AC246" t="s">
        <v>116</v>
      </c>
      <c r="AD246">
        <v>3770</v>
      </c>
      <c r="AE246">
        <v>-2859.779</v>
      </c>
      <c r="AF246">
        <v>-2859.779</v>
      </c>
      <c r="AG246">
        <v>0</v>
      </c>
      <c r="AH246">
        <v>901.28099999999995</v>
      </c>
      <c r="AI246">
        <v>-197.06</v>
      </c>
      <c r="AJ246">
        <v>-3564</v>
      </c>
      <c r="AM246">
        <v>0</v>
      </c>
      <c r="AN246">
        <v>0</v>
      </c>
      <c r="AO246">
        <v>3020.34</v>
      </c>
      <c r="AP246">
        <v>18</v>
      </c>
      <c r="AQ246">
        <v>0</v>
      </c>
      <c r="AR246">
        <v>0</v>
      </c>
      <c r="AS246">
        <v>0.5</v>
      </c>
      <c r="AT246">
        <v>0</v>
      </c>
      <c r="AU246">
        <v>0</v>
      </c>
      <c r="AV246">
        <v>0.1</v>
      </c>
      <c r="AW246" t="s">
        <v>112</v>
      </c>
      <c r="AX246" t="s">
        <v>113</v>
      </c>
      <c r="AY246" t="s">
        <v>111</v>
      </c>
      <c r="AZ246">
        <v>883.15899999999999</v>
      </c>
      <c r="BA246">
        <v>883.15899999999999</v>
      </c>
      <c r="BB246">
        <v>230</v>
      </c>
      <c r="BC246">
        <v>3.02034</v>
      </c>
      <c r="BD246">
        <v>0</v>
      </c>
      <c r="BE246">
        <v>0</v>
      </c>
      <c r="BH246" t="s">
        <v>136</v>
      </c>
      <c r="BI246">
        <v>100084000000</v>
      </c>
      <c r="BJ246">
        <v>15.102</v>
      </c>
      <c r="BK246">
        <v>0</v>
      </c>
      <c r="BL246">
        <v>3.02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-2859.779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f t="shared" si="15"/>
        <v>3564</v>
      </c>
      <c r="CT246">
        <f t="shared" si="16"/>
        <v>883.15899999999999</v>
      </c>
      <c r="CU246">
        <f t="shared" si="17"/>
        <v>18.122</v>
      </c>
      <c r="CV246">
        <f>VLOOKUP(PG_Reverse_Settled__1[[#This Row],[order_release_id]],PG_FORWARD_SETTLED__1[[order_id]:[Logistics]],110,0)</f>
        <v>71.98</v>
      </c>
      <c r="CW246">
        <f t="shared" si="18"/>
        <v>558.76199999999994</v>
      </c>
      <c r="CX246">
        <v>2590.739</v>
      </c>
      <c r="CY246">
        <f t="shared" si="19"/>
        <v>197.06</v>
      </c>
    </row>
    <row r="247" spans="1:103" x14ac:dyDescent="0.3">
      <c r="A247">
        <v>8661379163</v>
      </c>
      <c r="B247">
        <v>10661303241</v>
      </c>
      <c r="C247" t="s">
        <v>1461</v>
      </c>
      <c r="D247" s="1">
        <v>45918.627083333333</v>
      </c>
      <c r="E247" s="1">
        <v>45911.783333333333</v>
      </c>
      <c r="F247" s="2"/>
      <c r="G247" t="s">
        <v>705</v>
      </c>
      <c r="H247">
        <v>1204</v>
      </c>
      <c r="I247">
        <v>342.608</v>
      </c>
      <c r="J247">
        <v>861.39200000000005</v>
      </c>
      <c r="K247">
        <v>2750</v>
      </c>
      <c r="L247">
        <v>1375</v>
      </c>
      <c r="M247" t="s">
        <v>109</v>
      </c>
      <c r="N247">
        <v>12</v>
      </c>
      <c r="O247">
        <v>129</v>
      </c>
      <c r="P247">
        <v>0</v>
      </c>
      <c r="Q247">
        <v>0</v>
      </c>
      <c r="R247">
        <v>5.375</v>
      </c>
      <c r="S247">
        <v>1.075</v>
      </c>
      <c r="T247" t="s">
        <v>111</v>
      </c>
      <c r="U247">
        <v>312.55799999999999</v>
      </c>
      <c r="V247">
        <v>312.55799999999999</v>
      </c>
      <c r="W247">
        <v>319.00799999999998</v>
      </c>
      <c r="X247">
        <v>-197.06</v>
      </c>
      <c r="Y247">
        <v>167</v>
      </c>
      <c r="Z247">
        <v>0</v>
      </c>
      <c r="AA247">
        <v>30.06</v>
      </c>
      <c r="AB247">
        <v>1</v>
      </c>
      <c r="AC247" t="s">
        <v>116</v>
      </c>
      <c r="AD247">
        <v>1375</v>
      </c>
      <c r="AE247">
        <v>-1082.0519999999999</v>
      </c>
      <c r="AF247">
        <v>-1082.0519999999999</v>
      </c>
      <c r="AG247">
        <v>0</v>
      </c>
      <c r="AH247">
        <v>228.232</v>
      </c>
      <c r="AI247">
        <v>-140.98522</v>
      </c>
      <c r="AJ247">
        <v>-861.39200000000005</v>
      </c>
      <c r="AK247">
        <v>90.775999999999996</v>
      </c>
      <c r="AL247">
        <v>-56.074779999999997</v>
      </c>
      <c r="AM247">
        <v>-342.608</v>
      </c>
      <c r="AN247">
        <v>300</v>
      </c>
      <c r="AO247">
        <v>1075</v>
      </c>
      <c r="AP247">
        <v>12</v>
      </c>
      <c r="AQ247">
        <v>0</v>
      </c>
      <c r="AR247">
        <v>0</v>
      </c>
      <c r="AS247">
        <v>0.5</v>
      </c>
      <c r="AT247">
        <v>0</v>
      </c>
      <c r="AU247">
        <v>0</v>
      </c>
      <c r="AV247">
        <v>0.1</v>
      </c>
      <c r="AW247" t="s">
        <v>112</v>
      </c>
      <c r="AX247" t="s">
        <v>113</v>
      </c>
      <c r="AY247" t="s">
        <v>111</v>
      </c>
      <c r="AZ247">
        <v>223.61699999999999</v>
      </c>
      <c r="BA247">
        <v>223.61699999999999</v>
      </c>
      <c r="BB247">
        <v>1375</v>
      </c>
      <c r="BC247">
        <v>1.075</v>
      </c>
      <c r="BD247">
        <v>88.941000000000003</v>
      </c>
      <c r="BE247">
        <v>88.941000000000003</v>
      </c>
      <c r="BF247">
        <v>1375</v>
      </c>
      <c r="BG247">
        <v>1.075</v>
      </c>
      <c r="BH247" t="s">
        <v>942</v>
      </c>
      <c r="BI247">
        <v>100079000000</v>
      </c>
      <c r="BJ247">
        <v>3.8460000000000001</v>
      </c>
      <c r="BK247">
        <v>1.5289999999999999</v>
      </c>
      <c r="BL247">
        <v>0.76900000000000002</v>
      </c>
      <c r="BM247">
        <v>0.30599999999999999</v>
      </c>
      <c r="BN247">
        <v>-1082.0519999999999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f t="shared" si="15"/>
        <v>1204</v>
      </c>
      <c r="CT247">
        <f t="shared" si="16"/>
        <v>312.55799999999999</v>
      </c>
      <c r="CU247">
        <f t="shared" si="17"/>
        <v>6.45</v>
      </c>
      <c r="CV247">
        <f>VLOOKUP(PG_Reverse_Settled__1[[#This Row],[order_release_id]],PG_FORWARD_SETTLED__1[[order_id]:[Logistics]],110,0)</f>
        <v>53.099999999999994</v>
      </c>
      <c r="CW247">
        <f t="shared" si="18"/>
        <v>134.375</v>
      </c>
      <c r="CX247">
        <v>831.89199999999994</v>
      </c>
      <c r="CY247">
        <f t="shared" si="19"/>
        <v>197.06</v>
      </c>
    </row>
    <row r="248" spans="1:103" x14ac:dyDescent="0.3">
      <c r="A248">
        <v>8698760848</v>
      </c>
      <c r="B248">
        <v>10698690149</v>
      </c>
      <c r="C248" t="s">
        <v>1461</v>
      </c>
      <c r="D248" s="1">
        <v>45929.719444444447</v>
      </c>
      <c r="E248" s="1">
        <v>45923.446527777778</v>
      </c>
      <c r="F248" s="2">
        <v>44572</v>
      </c>
      <c r="G248" t="s">
        <v>480</v>
      </c>
      <c r="H248">
        <v>3260</v>
      </c>
      <c r="I248">
        <v>1478.0060000000001</v>
      </c>
      <c r="J248">
        <v>1781.9939999999999</v>
      </c>
      <c r="K248">
        <v>4500</v>
      </c>
      <c r="L248">
        <v>1034</v>
      </c>
      <c r="M248" t="s">
        <v>120</v>
      </c>
      <c r="N248">
        <v>18</v>
      </c>
      <c r="O248">
        <v>0</v>
      </c>
      <c r="P248">
        <v>248.64</v>
      </c>
      <c r="Q248">
        <v>248.64</v>
      </c>
      <c r="R248">
        <v>13.814</v>
      </c>
      <c r="S248">
        <v>2.7629999999999999</v>
      </c>
      <c r="T248" t="s">
        <v>111</v>
      </c>
      <c r="U248">
        <v>846.29600000000005</v>
      </c>
      <c r="V248">
        <v>846.29600000000005</v>
      </c>
      <c r="W248">
        <v>862.87300000000005</v>
      </c>
      <c r="X248">
        <v>-197.06</v>
      </c>
      <c r="Y248">
        <v>167</v>
      </c>
      <c r="Z248">
        <v>0</v>
      </c>
      <c r="AA248">
        <v>30.06</v>
      </c>
      <c r="AB248">
        <v>1</v>
      </c>
      <c r="AC248" t="s">
        <v>116</v>
      </c>
      <c r="AD248">
        <v>3466</v>
      </c>
      <c r="AE248">
        <v>-2594.1869999999999</v>
      </c>
      <c r="AF248">
        <v>-2594.1869999999999</v>
      </c>
      <c r="AG248">
        <v>0</v>
      </c>
      <c r="AH248">
        <v>471.66699999999997</v>
      </c>
      <c r="AI248">
        <v>-107.71747999999999</v>
      </c>
      <c r="AJ248">
        <v>-1781.9939999999999</v>
      </c>
      <c r="AK248">
        <v>391.20600000000002</v>
      </c>
      <c r="AL248">
        <v>-89.342519999999993</v>
      </c>
      <c r="AM248">
        <v>-1478.0060000000001</v>
      </c>
      <c r="AN248">
        <v>0</v>
      </c>
      <c r="AO248">
        <v>2762.72</v>
      </c>
      <c r="AP248">
        <v>0</v>
      </c>
      <c r="AQ248">
        <v>9</v>
      </c>
      <c r="AR248">
        <v>9</v>
      </c>
      <c r="AS248">
        <v>0</v>
      </c>
      <c r="AT248">
        <v>0.25</v>
      </c>
      <c r="AU248">
        <v>0.25</v>
      </c>
      <c r="AV248">
        <v>0.1</v>
      </c>
      <c r="AW248" t="s">
        <v>112</v>
      </c>
      <c r="AX248" t="s">
        <v>160</v>
      </c>
      <c r="AY248" t="s">
        <v>111</v>
      </c>
      <c r="AZ248">
        <v>462.60599999999999</v>
      </c>
      <c r="BA248">
        <v>462.60599999999999</v>
      </c>
      <c r="BB248">
        <v>1034</v>
      </c>
      <c r="BC248">
        <v>2.7627199999999998</v>
      </c>
      <c r="BD248">
        <v>383.69</v>
      </c>
      <c r="BE248">
        <v>383.69</v>
      </c>
      <c r="BF248">
        <v>1034</v>
      </c>
      <c r="BG248">
        <v>2.7627199999999998</v>
      </c>
      <c r="BH248" t="s">
        <v>481</v>
      </c>
      <c r="BI248">
        <v>100083000000</v>
      </c>
      <c r="BJ248">
        <v>7.5510000000000002</v>
      </c>
      <c r="BK248">
        <v>6.2629999999999999</v>
      </c>
      <c r="BL248">
        <v>1.51</v>
      </c>
      <c r="BM248">
        <v>1.2529999999999999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-1418.04448</v>
      </c>
      <c r="BT248">
        <v>-1176.1425200000001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f t="shared" si="15"/>
        <v>3260</v>
      </c>
      <c r="CT248">
        <f t="shared" si="16"/>
        <v>846.29600000000005</v>
      </c>
      <c r="CU248">
        <f t="shared" si="17"/>
        <v>16.576999999999998</v>
      </c>
      <c r="CV248">
        <f>VLOOKUP(PG_Reverse_Settled__1[[#This Row],[order_release_id]],PG_FORWARD_SETTLED__1[[order_id]:[Logistics]],110,0)</f>
        <v>71.97999999999999</v>
      </c>
      <c r="CW248">
        <f t="shared" si="18"/>
        <v>511.09399999999999</v>
      </c>
      <c r="CX248">
        <v>2325.1469999999995</v>
      </c>
      <c r="CY248">
        <f t="shared" si="19"/>
        <v>197.06</v>
      </c>
    </row>
    <row r="249" spans="1:103" x14ac:dyDescent="0.3">
      <c r="A249">
        <v>8738750453</v>
      </c>
      <c r="B249">
        <v>10738731857</v>
      </c>
      <c r="C249" t="s">
        <v>1461</v>
      </c>
      <c r="D249" s="1">
        <v>45944.518055555556</v>
      </c>
      <c r="E249" s="1">
        <v>45936.808333333334</v>
      </c>
      <c r="F249" s="2">
        <v>44622</v>
      </c>
      <c r="G249" t="s">
        <v>108</v>
      </c>
      <c r="H249">
        <v>2410</v>
      </c>
      <c r="I249">
        <v>0</v>
      </c>
      <c r="J249">
        <v>2410</v>
      </c>
      <c r="K249">
        <v>3500</v>
      </c>
      <c r="L249">
        <v>884</v>
      </c>
      <c r="M249" t="s">
        <v>109</v>
      </c>
      <c r="N249">
        <v>5</v>
      </c>
      <c r="O249">
        <v>114.76</v>
      </c>
      <c r="P249">
        <v>0</v>
      </c>
      <c r="Q249">
        <v>0</v>
      </c>
      <c r="R249">
        <v>11.476000000000001</v>
      </c>
      <c r="S249">
        <v>2.2949999999999999</v>
      </c>
      <c r="T249" t="s">
        <v>111</v>
      </c>
      <c r="U249">
        <v>597.19799999999998</v>
      </c>
      <c r="V249">
        <v>597.19799999999998</v>
      </c>
      <c r="W249">
        <v>610.96900000000005</v>
      </c>
      <c r="X249">
        <v>-197.06</v>
      </c>
      <c r="Y249">
        <v>167</v>
      </c>
      <c r="Z249">
        <v>0</v>
      </c>
      <c r="AA249">
        <v>30.06</v>
      </c>
      <c r="AB249">
        <v>1</v>
      </c>
      <c r="AC249" t="s">
        <v>116</v>
      </c>
      <c r="AD249">
        <v>2616</v>
      </c>
      <c r="AE249">
        <v>-1996.0909999999999</v>
      </c>
      <c r="AF249">
        <v>-1996.0909999999999</v>
      </c>
      <c r="AG249">
        <v>0</v>
      </c>
      <c r="AH249">
        <v>610.96900000000005</v>
      </c>
      <c r="AI249">
        <v>-197.06</v>
      </c>
      <c r="AJ249">
        <v>-2410</v>
      </c>
      <c r="AM249">
        <v>0</v>
      </c>
      <c r="AN249">
        <v>0</v>
      </c>
      <c r="AO249">
        <v>2295.2399999999998</v>
      </c>
      <c r="AP249">
        <v>5</v>
      </c>
      <c r="AQ249">
        <v>0</v>
      </c>
      <c r="AR249">
        <v>0</v>
      </c>
      <c r="AS249">
        <v>0.5</v>
      </c>
      <c r="AT249">
        <v>0</v>
      </c>
      <c r="AU249">
        <v>0</v>
      </c>
      <c r="AV249">
        <v>0.1</v>
      </c>
      <c r="AW249" t="s">
        <v>112</v>
      </c>
      <c r="AX249" t="s">
        <v>113</v>
      </c>
      <c r="AY249" t="s">
        <v>111</v>
      </c>
      <c r="AZ249">
        <v>597.19799999999998</v>
      </c>
      <c r="BA249">
        <v>597.19799999999998</v>
      </c>
      <c r="BB249">
        <v>884</v>
      </c>
      <c r="BC249">
        <v>2.2952400000000002</v>
      </c>
      <c r="BD249">
        <v>0</v>
      </c>
      <c r="BE249">
        <v>0</v>
      </c>
      <c r="BH249" t="s">
        <v>1036</v>
      </c>
      <c r="BI249">
        <v>100091000000</v>
      </c>
      <c r="BJ249">
        <v>11.476000000000001</v>
      </c>
      <c r="BK249">
        <v>0</v>
      </c>
      <c r="BL249">
        <v>2.2949999999999999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-1996.0909999999999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f t="shared" si="15"/>
        <v>2410</v>
      </c>
      <c r="CT249">
        <f t="shared" si="16"/>
        <v>597.19799999999998</v>
      </c>
      <c r="CU249">
        <f t="shared" si="17"/>
        <v>13.771000000000001</v>
      </c>
      <c r="CV249">
        <f>VLOOKUP(PG_Reverse_Settled__1[[#This Row],[order_release_id]],PG_FORWARD_SETTLED__1[[order_id]:[Logistics]],110,0)</f>
        <v>71.98</v>
      </c>
      <c r="CW249">
        <f t="shared" si="18"/>
        <v>126.236</v>
      </c>
      <c r="CX249">
        <v>1727.0510000000002</v>
      </c>
      <c r="CY249">
        <f t="shared" si="19"/>
        <v>197.06</v>
      </c>
    </row>
    <row r="250" spans="1:103" x14ac:dyDescent="0.3">
      <c r="A250">
        <v>8740468522</v>
      </c>
      <c r="B250">
        <v>10740458982</v>
      </c>
      <c r="C250" t="s">
        <v>1461</v>
      </c>
      <c r="D250" s="1">
        <v>45945.309027777781</v>
      </c>
      <c r="E250" s="1">
        <v>45937.797222222223</v>
      </c>
      <c r="F250" s="2">
        <v>44619</v>
      </c>
      <c r="G250" t="s">
        <v>206</v>
      </c>
      <c r="H250">
        <v>391</v>
      </c>
      <c r="I250">
        <v>0</v>
      </c>
      <c r="J250">
        <v>391</v>
      </c>
      <c r="K250">
        <v>2750</v>
      </c>
      <c r="L250">
        <v>2300</v>
      </c>
      <c r="M250" t="s">
        <v>109</v>
      </c>
      <c r="N250">
        <v>5</v>
      </c>
      <c r="O250">
        <v>18.62</v>
      </c>
      <c r="P250">
        <v>0</v>
      </c>
      <c r="Q250">
        <v>0</v>
      </c>
      <c r="R250">
        <v>1.8620000000000001</v>
      </c>
      <c r="S250">
        <v>0.372</v>
      </c>
      <c r="T250" t="s">
        <v>111</v>
      </c>
      <c r="U250">
        <v>9.2279999999999998</v>
      </c>
      <c r="V250">
        <v>9.2279999999999998</v>
      </c>
      <c r="W250">
        <v>11.462</v>
      </c>
      <c r="X250">
        <v>-197.06</v>
      </c>
      <c r="Y250">
        <v>167</v>
      </c>
      <c r="Z250">
        <v>0</v>
      </c>
      <c r="AA250">
        <v>30.06</v>
      </c>
      <c r="AB250">
        <v>1</v>
      </c>
      <c r="AC250" t="s">
        <v>116</v>
      </c>
      <c r="AD250">
        <v>450</v>
      </c>
      <c r="AE250">
        <v>-576.59799999999996</v>
      </c>
      <c r="AF250">
        <v>-576.59799999999996</v>
      </c>
      <c r="AG250">
        <v>0</v>
      </c>
      <c r="AH250">
        <v>11.462</v>
      </c>
      <c r="AI250">
        <v>-197.06</v>
      </c>
      <c r="AJ250">
        <v>-391</v>
      </c>
      <c r="AM250">
        <v>0</v>
      </c>
      <c r="AN250">
        <v>0</v>
      </c>
      <c r="AO250">
        <v>372.38</v>
      </c>
      <c r="AP250">
        <v>5</v>
      </c>
      <c r="AQ250">
        <v>0</v>
      </c>
      <c r="AR250">
        <v>0</v>
      </c>
      <c r="AS250">
        <v>0.5</v>
      </c>
      <c r="AT250">
        <v>0</v>
      </c>
      <c r="AU250">
        <v>0</v>
      </c>
      <c r="AV250">
        <v>0.1</v>
      </c>
      <c r="AW250" t="s">
        <v>127</v>
      </c>
      <c r="AX250" t="s">
        <v>128</v>
      </c>
      <c r="AY250" t="s">
        <v>111</v>
      </c>
      <c r="AZ250">
        <v>9.2279999999999998</v>
      </c>
      <c r="BA250">
        <v>9.2279999999999998</v>
      </c>
      <c r="BB250">
        <v>2300</v>
      </c>
      <c r="BC250">
        <v>0.37237999999999999</v>
      </c>
      <c r="BD250">
        <v>0</v>
      </c>
      <c r="BE250">
        <v>0</v>
      </c>
      <c r="BH250" t="s">
        <v>207</v>
      </c>
      <c r="BI250">
        <v>100090000000</v>
      </c>
      <c r="BJ250">
        <v>1.8620000000000001</v>
      </c>
      <c r="BK250">
        <v>0</v>
      </c>
      <c r="BL250">
        <v>0.372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-576.59799999999996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f t="shared" si="15"/>
        <v>391</v>
      </c>
      <c r="CT250">
        <f t="shared" si="16"/>
        <v>9.2279999999999998</v>
      </c>
      <c r="CU250">
        <f t="shared" si="17"/>
        <v>2.234</v>
      </c>
      <c r="CV250">
        <f>VLOOKUP(PG_Reverse_Settled__1[[#This Row],[order_release_id]],PG_FORWARD_SETTLED__1[[order_id]:[Logistics]],110,0)</f>
        <v>31.86</v>
      </c>
      <c r="CW250">
        <f t="shared" si="18"/>
        <v>20.481999999999999</v>
      </c>
      <c r="CX250">
        <v>347.678</v>
      </c>
      <c r="CY250">
        <f t="shared" si="19"/>
        <v>197.06</v>
      </c>
    </row>
    <row r="251" spans="1:103" x14ac:dyDescent="0.3">
      <c r="A251">
        <v>8664604018</v>
      </c>
      <c r="B251">
        <v>10664528051</v>
      </c>
      <c r="C251" t="s">
        <v>1461</v>
      </c>
      <c r="D251" s="1">
        <v>45921.580555555556</v>
      </c>
      <c r="E251" s="1">
        <v>45913.450694444444</v>
      </c>
      <c r="F251" s="2">
        <v>44550</v>
      </c>
      <c r="G251" t="s">
        <v>938</v>
      </c>
      <c r="H251">
        <v>3394</v>
      </c>
      <c r="I251">
        <v>3394</v>
      </c>
      <c r="J251">
        <v>0</v>
      </c>
      <c r="K251">
        <v>4500</v>
      </c>
      <c r="L251">
        <v>900</v>
      </c>
      <c r="M251" t="s">
        <v>109</v>
      </c>
      <c r="N251">
        <v>12</v>
      </c>
      <c r="O251">
        <v>363.64</v>
      </c>
      <c r="P251">
        <v>0</v>
      </c>
      <c r="Q251">
        <v>0</v>
      </c>
      <c r="R251">
        <v>15.151999999999999</v>
      </c>
      <c r="S251">
        <v>3.03</v>
      </c>
      <c r="T251" t="s">
        <v>111</v>
      </c>
      <c r="U251">
        <v>841.03300000000002</v>
      </c>
      <c r="V251">
        <v>841.03300000000002</v>
      </c>
      <c r="W251">
        <v>859.21500000000003</v>
      </c>
      <c r="X251">
        <v>-197.06</v>
      </c>
      <c r="Y251">
        <v>167</v>
      </c>
      <c r="Z251">
        <v>0</v>
      </c>
      <c r="AA251">
        <v>30.06</v>
      </c>
      <c r="AB251">
        <v>1</v>
      </c>
      <c r="AC251" t="s">
        <v>116</v>
      </c>
      <c r="AD251">
        <v>3600</v>
      </c>
      <c r="AE251">
        <v>-2731.8449999999998</v>
      </c>
      <c r="AF251">
        <v>-2731.8449999999998</v>
      </c>
      <c r="AG251">
        <v>0</v>
      </c>
      <c r="AJ251">
        <v>0</v>
      </c>
      <c r="AK251">
        <v>859.21500000000003</v>
      </c>
      <c r="AL251">
        <v>-197.06</v>
      </c>
      <c r="AM251">
        <v>-3394</v>
      </c>
      <c r="AN251">
        <v>0</v>
      </c>
      <c r="AO251">
        <v>3030.36</v>
      </c>
      <c r="AP251">
        <v>12</v>
      </c>
      <c r="AQ251">
        <v>0</v>
      </c>
      <c r="AR251">
        <v>0</v>
      </c>
      <c r="AS251">
        <v>0.5</v>
      </c>
      <c r="AT251">
        <v>0</v>
      </c>
      <c r="AU251">
        <v>0</v>
      </c>
      <c r="AV251">
        <v>0.1</v>
      </c>
      <c r="AW251" t="s">
        <v>112</v>
      </c>
      <c r="AX251" t="s">
        <v>113</v>
      </c>
      <c r="AY251" t="s">
        <v>111</v>
      </c>
      <c r="AZ251">
        <v>0</v>
      </c>
      <c r="BA251">
        <v>0</v>
      </c>
      <c r="BD251">
        <v>841.03300000000002</v>
      </c>
      <c r="BE251">
        <v>841.03300000000002</v>
      </c>
      <c r="BF251">
        <v>900</v>
      </c>
      <c r="BG251">
        <v>3.0303599999999999</v>
      </c>
      <c r="BH251" t="s">
        <v>1101</v>
      </c>
      <c r="BI251">
        <v>100080000000</v>
      </c>
      <c r="BJ251">
        <v>0</v>
      </c>
      <c r="BK251">
        <v>15.151999999999999</v>
      </c>
      <c r="BL251">
        <v>0</v>
      </c>
      <c r="BM251">
        <v>3.03</v>
      </c>
      <c r="BN251">
        <v>-2731.8449999999998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f t="shared" si="15"/>
        <v>3394</v>
      </c>
      <c r="CT251">
        <f t="shared" si="16"/>
        <v>841.03300000000002</v>
      </c>
      <c r="CU251">
        <f t="shared" si="17"/>
        <v>18.181999999999999</v>
      </c>
      <c r="CV251">
        <f>VLOOKUP(PG_Reverse_Settled__1[[#This Row],[order_release_id]],PG_FORWARD_SETTLED__1[[order_id]:[Logistics]],110,0)</f>
        <v>71.98</v>
      </c>
      <c r="CW251">
        <f t="shared" si="18"/>
        <v>378.79199999999997</v>
      </c>
      <c r="CX251">
        <v>2462.8050000000003</v>
      </c>
      <c r="CY251">
        <f t="shared" si="19"/>
        <v>197.06</v>
      </c>
    </row>
    <row r="252" spans="1:103" x14ac:dyDescent="0.3">
      <c r="A252">
        <v>8731798224</v>
      </c>
      <c r="B252">
        <v>10731760186</v>
      </c>
      <c r="C252" t="s">
        <v>1461</v>
      </c>
      <c r="D252" s="1">
        <v>45940.734722222223</v>
      </c>
      <c r="E252" s="1">
        <v>45934.436805555553</v>
      </c>
      <c r="F252" s="2">
        <v>44616</v>
      </c>
      <c r="G252" t="s">
        <v>673</v>
      </c>
      <c r="H252">
        <v>3169</v>
      </c>
      <c r="I252">
        <v>3169</v>
      </c>
      <c r="J252">
        <v>0</v>
      </c>
      <c r="K252">
        <v>3750</v>
      </c>
      <c r="L252">
        <v>375</v>
      </c>
      <c r="M252" t="s">
        <v>109</v>
      </c>
      <c r="N252">
        <v>18</v>
      </c>
      <c r="O252">
        <v>483.41</v>
      </c>
      <c r="P252">
        <v>0</v>
      </c>
      <c r="Q252">
        <v>0</v>
      </c>
      <c r="R252">
        <v>13.428000000000001</v>
      </c>
      <c r="S252">
        <v>2.6859999999999999</v>
      </c>
      <c r="T252" t="s">
        <v>111</v>
      </c>
      <c r="U252">
        <v>785.27800000000002</v>
      </c>
      <c r="V252">
        <v>785.27800000000002</v>
      </c>
      <c r="W252">
        <v>801.39200000000005</v>
      </c>
      <c r="X252">
        <v>-197.06</v>
      </c>
      <c r="Y252">
        <v>167</v>
      </c>
      <c r="Z252">
        <v>0</v>
      </c>
      <c r="AA252">
        <v>30.06</v>
      </c>
      <c r="AB252">
        <v>1</v>
      </c>
      <c r="AC252" t="s">
        <v>116</v>
      </c>
      <c r="AD252">
        <v>3375</v>
      </c>
      <c r="AE252">
        <v>-2564.6680000000001</v>
      </c>
      <c r="AF252">
        <v>-2564.6680000000001</v>
      </c>
      <c r="AG252">
        <v>0</v>
      </c>
      <c r="AJ252">
        <v>0</v>
      </c>
      <c r="AK252">
        <v>801.39200000000005</v>
      </c>
      <c r="AL252">
        <v>-197.06</v>
      </c>
      <c r="AM252">
        <v>-3169</v>
      </c>
      <c r="AN252">
        <v>0</v>
      </c>
      <c r="AO252">
        <v>2685.59</v>
      </c>
      <c r="AP252">
        <v>18</v>
      </c>
      <c r="AQ252">
        <v>0</v>
      </c>
      <c r="AR252">
        <v>0</v>
      </c>
      <c r="AS252">
        <v>0.5</v>
      </c>
      <c r="AT252">
        <v>0</v>
      </c>
      <c r="AU252">
        <v>0</v>
      </c>
      <c r="AV252">
        <v>0.1</v>
      </c>
      <c r="AW252" t="s">
        <v>112</v>
      </c>
      <c r="AX252" t="s">
        <v>124</v>
      </c>
      <c r="AY252" t="s">
        <v>111</v>
      </c>
      <c r="AZ252">
        <v>0</v>
      </c>
      <c r="BA252">
        <v>0</v>
      </c>
      <c r="BD252">
        <v>785.27800000000002</v>
      </c>
      <c r="BE252">
        <v>785.27800000000002</v>
      </c>
      <c r="BF252">
        <v>375</v>
      </c>
      <c r="BG252">
        <v>2.6855899999999999</v>
      </c>
      <c r="BH252" t="s">
        <v>674</v>
      </c>
      <c r="BI252">
        <v>100089000000</v>
      </c>
      <c r="BJ252">
        <v>0</v>
      </c>
      <c r="BK252">
        <v>13.428000000000001</v>
      </c>
      <c r="BL252">
        <v>0</v>
      </c>
      <c r="BM252">
        <v>2.6859999999999999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-2564.6680000000001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f t="shared" si="15"/>
        <v>3169</v>
      </c>
      <c r="CT252">
        <f t="shared" si="16"/>
        <v>785.27800000000002</v>
      </c>
      <c r="CU252">
        <f t="shared" si="17"/>
        <v>16.114000000000001</v>
      </c>
      <c r="CV252">
        <f>VLOOKUP(PG_Reverse_Settled__1[[#This Row],[order_release_id]],PG_FORWARD_SETTLED__1[[order_id]:[Logistics]],110,0)</f>
        <v>71.98</v>
      </c>
      <c r="CW252">
        <f t="shared" si="18"/>
        <v>496.83800000000002</v>
      </c>
      <c r="CX252">
        <v>2295.6279999999997</v>
      </c>
      <c r="CY252">
        <f t="shared" si="19"/>
        <v>197.06</v>
      </c>
    </row>
    <row r="253" spans="1:103" x14ac:dyDescent="0.3">
      <c r="A253">
        <v>8699197877</v>
      </c>
      <c r="B253">
        <v>10699127360</v>
      </c>
      <c r="C253" t="s">
        <v>1461</v>
      </c>
      <c r="D253" s="1">
        <v>45928.588194444441</v>
      </c>
      <c r="E253" s="1">
        <v>45923.446527777778</v>
      </c>
      <c r="F253" s="2"/>
      <c r="G253" t="s">
        <v>409</v>
      </c>
      <c r="H253">
        <v>2526</v>
      </c>
      <c r="I253">
        <v>2526</v>
      </c>
      <c r="J253">
        <v>0</v>
      </c>
      <c r="K253">
        <v>3500</v>
      </c>
      <c r="L253">
        <v>768</v>
      </c>
      <c r="M253" t="s">
        <v>109</v>
      </c>
      <c r="N253">
        <v>5</v>
      </c>
      <c r="O253">
        <v>120.29</v>
      </c>
      <c r="P253">
        <v>0</v>
      </c>
      <c r="Q253">
        <v>0</v>
      </c>
      <c r="R253">
        <v>12.029</v>
      </c>
      <c r="S253">
        <v>2.4060000000000001</v>
      </c>
      <c r="T253" t="s">
        <v>111</v>
      </c>
      <c r="U253">
        <v>536.52200000000005</v>
      </c>
      <c r="V253">
        <v>536.52200000000005</v>
      </c>
      <c r="W253">
        <v>550.95699999999999</v>
      </c>
      <c r="X253">
        <v>-197.06</v>
      </c>
      <c r="Y253">
        <v>167</v>
      </c>
      <c r="Z253">
        <v>0</v>
      </c>
      <c r="AA253">
        <v>30.06</v>
      </c>
      <c r="AB253">
        <v>1</v>
      </c>
      <c r="AC253" t="s">
        <v>116</v>
      </c>
      <c r="AD253">
        <v>2732</v>
      </c>
      <c r="AE253">
        <v>-2172.1030000000001</v>
      </c>
      <c r="AF253">
        <v>-2172.1030000000001</v>
      </c>
      <c r="AG253">
        <v>0</v>
      </c>
      <c r="AJ253">
        <v>0</v>
      </c>
      <c r="AK253">
        <v>550.95699999999999</v>
      </c>
      <c r="AL253">
        <v>-197.06</v>
      </c>
      <c r="AM253">
        <v>-2526</v>
      </c>
      <c r="AN253">
        <v>0</v>
      </c>
      <c r="AO253">
        <v>2405.71</v>
      </c>
      <c r="AP253">
        <v>5</v>
      </c>
      <c r="AQ253">
        <v>0</v>
      </c>
      <c r="AR253">
        <v>0</v>
      </c>
      <c r="AS253">
        <v>0.5</v>
      </c>
      <c r="AT253">
        <v>0</v>
      </c>
      <c r="AU253">
        <v>0</v>
      </c>
      <c r="AV253">
        <v>0.1</v>
      </c>
      <c r="AW253" t="s">
        <v>112</v>
      </c>
      <c r="AX253" t="s">
        <v>128</v>
      </c>
      <c r="AY253" t="s">
        <v>111</v>
      </c>
      <c r="AZ253">
        <v>0</v>
      </c>
      <c r="BA253">
        <v>0</v>
      </c>
      <c r="BD253">
        <v>536.52200000000005</v>
      </c>
      <c r="BE253">
        <v>536.52200000000005</v>
      </c>
      <c r="BF253">
        <v>768</v>
      </c>
      <c r="BG253">
        <v>2.40571</v>
      </c>
      <c r="BH253" t="s">
        <v>951</v>
      </c>
      <c r="BI253">
        <v>100083000000</v>
      </c>
      <c r="BJ253">
        <v>0</v>
      </c>
      <c r="BK253">
        <v>12.029</v>
      </c>
      <c r="BL253">
        <v>0</v>
      </c>
      <c r="BM253">
        <v>2.4060000000000001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-2172.1030000000001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f t="shared" si="15"/>
        <v>2526</v>
      </c>
      <c r="CT253">
        <f t="shared" si="16"/>
        <v>536.52200000000005</v>
      </c>
      <c r="CU253">
        <f t="shared" si="17"/>
        <v>14.435</v>
      </c>
      <c r="CV253">
        <f>VLOOKUP(PG_Reverse_Settled__1[[#This Row],[order_release_id]],PG_FORWARD_SETTLED__1[[order_id]:[Logistics]],110,0)</f>
        <v>71.98</v>
      </c>
      <c r="CW253">
        <f t="shared" si="18"/>
        <v>132.31900000000002</v>
      </c>
      <c r="CX253">
        <v>1903.0630000000001</v>
      </c>
      <c r="CY253">
        <f t="shared" si="19"/>
        <v>197.06</v>
      </c>
    </row>
    <row r="254" spans="1:103" x14ac:dyDescent="0.3">
      <c r="A254">
        <v>8664113232</v>
      </c>
      <c r="B254">
        <v>10664037280</v>
      </c>
      <c r="C254" t="s">
        <v>1461</v>
      </c>
      <c r="D254" s="1">
        <v>45918.661805555559</v>
      </c>
      <c r="E254" s="1">
        <v>45913.450694444444</v>
      </c>
      <c r="F254" s="2"/>
      <c r="G254" t="s">
        <v>595</v>
      </c>
      <c r="H254">
        <v>2406</v>
      </c>
      <c r="I254">
        <v>2406</v>
      </c>
      <c r="J254">
        <v>0</v>
      </c>
      <c r="K254">
        <v>4750</v>
      </c>
      <c r="L254">
        <v>2138</v>
      </c>
      <c r="M254" t="s">
        <v>109</v>
      </c>
      <c r="N254">
        <v>12</v>
      </c>
      <c r="O254">
        <v>257.79000000000002</v>
      </c>
      <c r="P254">
        <v>0</v>
      </c>
      <c r="Q254">
        <v>0</v>
      </c>
      <c r="R254">
        <v>10.741</v>
      </c>
      <c r="S254">
        <v>2.1480000000000001</v>
      </c>
      <c r="T254" t="s">
        <v>111</v>
      </c>
      <c r="U254">
        <v>596.20699999999999</v>
      </c>
      <c r="V254">
        <v>596.20699999999999</v>
      </c>
      <c r="W254">
        <v>609.096</v>
      </c>
      <c r="X254">
        <v>-197.06</v>
      </c>
      <c r="Y254">
        <v>167</v>
      </c>
      <c r="Z254">
        <v>0</v>
      </c>
      <c r="AA254">
        <v>30.06</v>
      </c>
      <c r="AB254">
        <v>1</v>
      </c>
      <c r="AC254" t="s">
        <v>116</v>
      </c>
      <c r="AD254">
        <v>2612</v>
      </c>
      <c r="AE254">
        <v>-1993.9639999999999</v>
      </c>
      <c r="AF254">
        <v>-1993.9639999999999</v>
      </c>
      <c r="AG254">
        <v>0</v>
      </c>
      <c r="AJ254">
        <v>0</v>
      </c>
      <c r="AK254">
        <v>609.096</v>
      </c>
      <c r="AL254">
        <v>-197.06</v>
      </c>
      <c r="AM254">
        <v>-2406</v>
      </c>
      <c r="AN254">
        <v>150</v>
      </c>
      <c r="AO254">
        <v>2148.21</v>
      </c>
      <c r="AP254">
        <v>12</v>
      </c>
      <c r="AQ254">
        <v>0</v>
      </c>
      <c r="AR254">
        <v>0</v>
      </c>
      <c r="AS254">
        <v>0.5</v>
      </c>
      <c r="AT254">
        <v>0</v>
      </c>
      <c r="AU254">
        <v>0</v>
      </c>
      <c r="AV254">
        <v>0.1</v>
      </c>
      <c r="AW254" t="s">
        <v>112</v>
      </c>
      <c r="AX254" t="s">
        <v>113</v>
      </c>
      <c r="AY254" t="s">
        <v>111</v>
      </c>
      <c r="AZ254">
        <v>0</v>
      </c>
      <c r="BA254">
        <v>0</v>
      </c>
      <c r="BD254">
        <v>596.20699999999999</v>
      </c>
      <c r="BE254">
        <v>596.20699999999999</v>
      </c>
      <c r="BF254">
        <v>2138</v>
      </c>
      <c r="BG254">
        <v>2.1482100000000002</v>
      </c>
      <c r="BH254" t="s">
        <v>596</v>
      </c>
      <c r="BI254">
        <v>100079000000</v>
      </c>
      <c r="BJ254">
        <v>0</v>
      </c>
      <c r="BK254">
        <v>10.741</v>
      </c>
      <c r="BL254">
        <v>0</v>
      </c>
      <c r="BM254">
        <v>2.1480000000000001</v>
      </c>
      <c r="BN254">
        <v>-1993.9639999999999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f t="shared" si="15"/>
        <v>2406</v>
      </c>
      <c r="CT254">
        <f t="shared" si="16"/>
        <v>596.20699999999999</v>
      </c>
      <c r="CU254">
        <f t="shared" si="17"/>
        <v>12.888999999999999</v>
      </c>
      <c r="CV254">
        <f>VLOOKUP(PG_Reverse_Settled__1[[#This Row],[order_release_id]],PG_FORWARD_SETTLED__1[[order_id]:[Logistics]],110,0)</f>
        <v>71.98</v>
      </c>
      <c r="CW254">
        <f t="shared" si="18"/>
        <v>268.53100000000001</v>
      </c>
      <c r="CX254">
        <v>1724.9240000000002</v>
      </c>
      <c r="CY254">
        <f t="shared" si="19"/>
        <v>197.06</v>
      </c>
    </row>
    <row r="255" spans="1:103" x14ac:dyDescent="0.3">
      <c r="A255">
        <v>8690365732</v>
      </c>
      <c r="B255">
        <v>10690293765</v>
      </c>
      <c r="C255" t="s">
        <v>1461</v>
      </c>
      <c r="D255" s="1">
        <v>45927.566666666666</v>
      </c>
      <c r="E255" s="1">
        <v>45922.443055555559</v>
      </c>
      <c r="F255" s="2">
        <v>44560</v>
      </c>
      <c r="G255" t="s">
        <v>563</v>
      </c>
      <c r="H255">
        <v>4544</v>
      </c>
      <c r="I255">
        <v>0</v>
      </c>
      <c r="J255">
        <v>4543.99</v>
      </c>
      <c r="K255">
        <v>5500</v>
      </c>
      <c r="L255">
        <v>750</v>
      </c>
      <c r="M255" t="s">
        <v>109</v>
      </c>
      <c r="N255">
        <v>18</v>
      </c>
      <c r="O255">
        <v>693.15</v>
      </c>
      <c r="P255">
        <v>0</v>
      </c>
      <c r="Q255">
        <v>0</v>
      </c>
      <c r="R255">
        <v>19.254000000000001</v>
      </c>
      <c r="S255">
        <v>3.851</v>
      </c>
      <c r="T255" t="s">
        <v>111</v>
      </c>
      <c r="U255">
        <v>1126.001</v>
      </c>
      <c r="V255">
        <v>1126.001</v>
      </c>
      <c r="W255">
        <v>1149.106</v>
      </c>
      <c r="X255">
        <v>-197.06</v>
      </c>
      <c r="Y255">
        <v>167</v>
      </c>
      <c r="Z255">
        <v>0</v>
      </c>
      <c r="AA255">
        <v>30.06</v>
      </c>
      <c r="AB255">
        <v>1</v>
      </c>
      <c r="AC255" t="s">
        <v>116</v>
      </c>
      <c r="AD255">
        <v>4750</v>
      </c>
      <c r="AE255">
        <v>-3591.944</v>
      </c>
      <c r="AF255">
        <v>-3591.944</v>
      </c>
      <c r="AG255">
        <v>0</v>
      </c>
      <c r="AH255">
        <v>1149.106</v>
      </c>
      <c r="AI255">
        <v>-197.06</v>
      </c>
      <c r="AJ255">
        <v>-4543.99</v>
      </c>
      <c r="AM255">
        <v>0</v>
      </c>
      <c r="AN255">
        <v>0</v>
      </c>
      <c r="AO255">
        <v>3850.85</v>
      </c>
      <c r="AP255">
        <v>18</v>
      </c>
      <c r="AQ255">
        <v>0</v>
      </c>
      <c r="AR255">
        <v>0</v>
      </c>
      <c r="AS255">
        <v>0.5</v>
      </c>
      <c r="AT255">
        <v>0</v>
      </c>
      <c r="AU255">
        <v>0</v>
      </c>
      <c r="AV255">
        <v>0.1</v>
      </c>
      <c r="AW255" t="s">
        <v>112</v>
      </c>
      <c r="AX255" t="s">
        <v>124</v>
      </c>
      <c r="AY255" t="s">
        <v>111</v>
      </c>
      <c r="AZ255">
        <v>1126.001</v>
      </c>
      <c r="BA255">
        <v>1126.001</v>
      </c>
      <c r="BB255">
        <v>750</v>
      </c>
      <c r="BC255">
        <v>3.8508499999999999</v>
      </c>
      <c r="BD255">
        <v>0</v>
      </c>
      <c r="BE255">
        <v>0</v>
      </c>
      <c r="BH255" t="s">
        <v>564</v>
      </c>
      <c r="BI255">
        <v>100083000000</v>
      </c>
      <c r="BJ255">
        <v>19.254000000000001</v>
      </c>
      <c r="BK255">
        <v>0</v>
      </c>
      <c r="BL255">
        <v>3.851</v>
      </c>
      <c r="BM255">
        <v>0</v>
      </c>
      <c r="BN255">
        <v>0</v>
      </c>
      <c r="BO255">
        <v>0</v>
      </c>
      <c r="BP255">
        <v>0</v>
      </c>
      <c r="BQ255">
        <v>-3591.944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f t="shared" si="15"/>
        <v>4543.99</v>
      </c>
      <c r="CT255">
        <f t="shared" si="16"/>
        <v>1126.001</v>
      </c>
      <c r="CU255">
        <f t="shared" si="17"/>
        <v>23.105</v>
      </c>
      <c r="CV255">
        <f>VLOOKUP(PG_Reverse_Settled__1[[#This Row],[order_release_id]],PG_FORWARD_SETTLED__1[[order_id]:[Logistics]],110,0)</f>
        <v>71.98</v>
      </c>
      <c r="CW255">
        <f t="shared" si="18"/>
        <v>712.404</v>
      </c>
      <c r="CX255">
        <v>3322.9039999999995</v>
      </c>
      <c r="CY255">
        <f t="shared" si="19"/>
        <v>197.06</v>
      </c>
    </row>
    <row r="256" spans="1:103" x14ac:dyDescent="0.3">
      <c r="A256">
        <v>8712558139</v>
      </c>
      <c r="B256">
        <v>10712495412</v>
      </c>
      <c r="C256" t="s">
        <v>1462</v>
      </c>
      <c r="D256" s="1">
        <v>45932.533333333333</v>
      </c>
      <c r="E256" s="1">
        <v>45927.456250000003</v>
      </c>
      <c r="F256" s="2">
        <v>44594</v>
      </c>
      <c r="G256" t="s">
        <v>346</v>
      </c>
      <c r="H256">
        <v>3104</v>
      </c>
      <c r="I256">
        <v>0</v>
      </c>
      <c r="J256">
        <v>3104</v>
      </c>
      <c r="K256">
        <v>3500</v>
      </c>
      <c r="L256">
        <v>190</v>
      </c>
      <c r="M256" t="s">
        <v>109</v>
      </c>
      <c r="N256">
        <v>18</v>
      </c>
      <c r="O256">
        <v>473.49</v>
      </c>
      <c r="P256">
        <v>0</v>
      </c>
      <c r="Q256">
        <v>0</v>
      </c>
      <c r="R256">
        <v>13.153</v>
      </c>
      <c r="S256">
        <v>2.6309999999999998</v>
      </c>
      <c r="T256" t="s">
        <v>111</v>
      </c>
      <c r="U256">
        <v>769.17100000000005</v>
      </c>
      <c r="V256">
        <v>769.17100000000005</v>
      </c>
      <c r="W256">
        <v>784.95500000000004</v>
      </c>
      <c r="X256">
        <v>-197.06</v>
      </c>
      <c r="Y256">
        <v>167</v>
      </c>
      <c r="Z256">
        <v>0</v>
      </c>
      <c r="AA256">
        <v>30.06</v>
      </c>
      <c r="AB256">
        <v>1</v>
      </c>
      <c r="AC256" t="s">
        <v>116</v>
      </c>
      <c r="AD256">
        <v>3310</v>
      </c>
      <c r="AE256">
        <v>-2516.105</v>
      </c>
      <c r="AF256">
        <v>-2516.105</v>
      </c>
      <c r="AG256">
        <v>0</v>
      </c>
      <c r="AH256">
        <v>784.95500000000004</v>
      </c>
      <c r="AI256">
        <v>-197.06</v>
      </c>
      <c r="AJ256">
        <v>-3104</v>
      </c>
      <c r="AM256">
        <v>0</v>
      </c>
      <c r="AN256">
        <v>0</v>
      </c>
      <c r="AO256">
        <v>2630.51</v>
      </c>
      <c r="AP256">
        <v>18</v>
      </c>
      <c r="AQ256">
        <v>0</v>
      </c>
      <c r="AR256">
        <v>0</v>
      </c>
      <c r="AS256">
        <v>0.5</v>
      </c>
      <c r="AT256">
        <v>0</v>
      </c>
      <c r="AU256">
        <v>0</v>
      </c>
      <c r="AV256">
        <v>0.1</v>
      </c>
      <c r="AW256" t="s">
        <v>112</v>
      </c>
      <c r="AX256" t="s">
        <v>113</v>
      </c>
      <c r="AY256" t="s">
        <v>111</v>
      </c>
      <c r="AZ256">
        <v>769.17100000000005</v>
      </c>
      <c r="BA256">
        <v>769.17100000000005</v>
      </c>
      <c r="BB256">
        <v>190</v>
      </c>
      <c r="BC256">
        <v>2.6305100000000001</v>
      </c>
      <c r="BD256">
        <v>0</v>
      </c>
      <c r="BE256">
        <v>0</v>
      </c>
      <c r="BH256" t="s">
        <v>347</v>
      </c>
      <c r="BI256">
        <v>100086000000</v>
      </c>
      <c r="BJ256">
        <v>13.153</v>
      </c>
      <c r="BK256">
        <v>0</v>
      </c>
      <c r="BL256">
        <v>2.6309999999999998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-2516.105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f t="shared" si="15"/>
        <v>3104</v>
      </c>
      <c r="CT256">
        <f t="shared" si="16"/>
        <v>769.17100000000005</v>
      </c>
      <c r="CU256">
        <f t="shared" si="17"/>
        <v>15.784000000000001</v>
      </c>
      <c r="CV256">
        <f>VLOOKUP(PG_Reverse_Settled__1[[#This Row],[order_release_id]],PG_FORWARD_SETTLED__1[[order_id]:[Logistics]],110,0)</f>
        <v>71.98</v>
      </c>
      <c r="CW256">
        <f t="shared" si="18"/>
        <v>486.64300000000003</v>
      </c>
      <c r="CX256">
        <v>2247.0649999999996</v>
      </c>
      <c r="CY256">
        <f t="shared" si="19"/>
        <v>197.06</v>
      </c>
    </row>
    <row r="257" spans="1:103" x14ac:dyDescent="0.3">
      <c r="A257">
        <v>8719009522</v>
      </c>
      <c r="B257">
        <v>10718951748</v>
      </c>
      <c r="C257" t="s">
        <v>1461</v>
      </c>
      <c r="D257" s="1">
        <v>45937.4</v>
      </c>
      <c r="E257" s="1">
        <v>45930.615277777775</v>
      </c>
      <c r="F257" s="2"/>
      <c r="G257" t="s">
        <v>572</v>
      </c>
      <c r="H257">
        <v>3294.01</v>
      </c>
      <c r="I257">
        <v>0</v>
      </c>
      <c r="J257">
        <v>3294</v>
      </c>
      <c r="K257">
        <v>3500</v>
      </c>
      <c r="L257">
        <v>0</v>
      </c>
      <c r="M257" t="s">
        <v>109</v>
      </c>
      <c r="N257">
        <v>18</v>
      </c>
      <c r="O257">
        <v>502.48</v>
      </c>
      <c r="P257">
        <v>0</v>
      </c>
      <c r="Q257">
        <v>0</v>
      </c>
      <c r="R257">
        <v>13.958</v>
      </c>
      <c r="S257">
        <v>2.7919999999999998</v>
      </c>
      <c r="T257" t="s">
        <v>111</v>
      </c>
      <c r="U257">
        <v>816.25300000000004</v>
      </c>
      <c r="V257">
        <v>816.25300000000004</v>
      </c>
      <c r="W257">
        <v>833.00300000000004</v>
      </c>
      <c r="X257">
        <v>-197.06</v>
      </c>
      <c r="Y257">
        <v>167</v>
      </c>
      <c r="Z257">
        <v>0</v>
      </c>
      <c r="AA257">
        <v>30.06</v>
      </c>
      <c r="AB257">
        <v>1</v>
      </c>
      <c r="AC257" t="s">
        <v>116</v>
      </c>
      <c r="AD257">
        <v>3500</v>
      </c>
      <c r="AE257">
        <v>-2658.0569999999998</v>
      </c>
      <c r="AF257">
        <v>-2658.0569999999998</v>
      </c>
      <c r="AG257">
        <v>0</v>
      </c>
      <c r="AH257">
        <v>833.00300000000004</v>
      </c>
      <c r="AI257">
        <v>-197.06</v>
      </c>
      <c r="AJ257">
        <v>-3294</v>
      </c>
      <c r="AM257">
        <v>0</v>
      </c>
      <c r="AN257">
        <v>0</v>
      </c>
      <c r="AO257">
        <v>2791.53</v>
      </c>
      <c r="AP257">
        <v>18</v>
      </c>
      <c r="AQ257">
        <v>0</v>
      </c>
      <c r="AR257">
        <v>0</v>
      </c>
      <c r="AS257">
        <v>0.5</v>
      </c>
      <c r="AT257">
        <v>0</v>
      </c>
      <c r="AU257">
        <v>0</v>
      </c>
      <c r="AV257">
        <v>0.1</v>
      </c>
      <c r="AW257" t="s">
        <v>112</v>
      </c>
      <c r="AX257" t="s">
        <v>124</v>
      </c>
      <c r="AY257" t="s">
        <v>111</v>
      </c>
      <c r="AZ257">
        <v>816.25300000000004</v>
      </c>
      <c r="BA257">
        <v>816.25300000000004</v>
      </c>
      <c r="BB257">
        <v>0</v>
      </c>
      <c r="BC257">
        <v>2.7915299999999998</v>
      </c>
      <c r="BD257">
        <v>0</v>
      </c>
      <c r="BE257">
        <v>0</v>
      </c>
      <c r="BH257" t="s">
        <v>983</v>
      </c>
      <c r="BI257">
        <v>100087000000</v>
      </c>
      <c r="BJ257">
        <v>13.958</v>
      </c>
      <c r="BK257">
        <v>0</v>
      </c>
      <c r="BL257">
        <v>2.7919999999999998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-2658.0569999999998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f t="shared" si="15"/>
        <v>3294</v>
      </c>
      <c r="CT257">
        <f t="shared" si="16"/>
        <v>816.25300000000004</v>
      </c>
      <c r="CU257">
        <f t="shared" si="17"/>
        <v>16.75</v>
      </c>
      <c r="CV257">
        <f>VLOOKUP(PG_Reverse_Settled__1[[#This Row],[order_release_id]],PG_FORWARD_SETTLED__1[[order_id]:[Logistics]],110,0)</f>
        <v>71.98</v>
      </c>
      <c r="CW257">
        <f t="shared" si="18"/>
        <v>516.43799999999999</v>
      </c>
      <c r="CX257">
        <v>2389.0169999999998</v>
      </c>
      <c r="CY257">
        <f t="shared" si="19"/>
        <v>197.06</v>
      </c>
    </row>
    <row r="258" spans="1:103" x14ac:dyDescent="0.3">
      <c r="A258">
        <v>8689247484</v>
      </c>
      <c r="B258">
        <v>10689175467</v>
      </c>
      <c r="C258" t="s">
        <v>1461</v>
      </c>
      <c r="D258" s="1">
        <v>45929.456944444442</v>
      </c>
      <c r="E258" s="1">
        <v>45922.443055555559</v>
      </c>
      <c r="F258" s="2"/>
      <c r="G258" t="s">
        <v>491</v>
      </c>
      <c r="H258">
        <v>3789</v>
      </c>
      <c r="I258">
        <v>0</v>
      </c>
      <c r="J258">
        <v>3789</v>
      </c>
      <c r="K258">
        <v>4500</v>
      </c>
      <c r="L258">
        <v>505</v>
      </c>
      <c r="M258" t="s">
        <v>109</v>
      </c>
      <c r="N258">
        <v>18</v>
      </c>
      <c r="O258">
        <v>577.98</v>
      </c>
      <c r="P258">
        <v>0</v>
      </c>
      <c r="Q258">
        <v>0</v>
      </c>
      <c r="R258">
        <v>16.055</v>
      </c>
      <c r="S258">
        <v>3.2109999999999999</v>
      </c>
      <c r="T258" t="s">
        <v>111</v>
      </c>
      <c r="U258">
        <v>938.91399999999999</v>
      </c>
      <c r="V258">
        <v>938.91399999999999</v>
      </c>
      <c r="W258">
        <v>958.18</v>
      </c>
      <c r="X258">
        <v>-197.06</v>
      </c>
      <c r="Y258">
        <v>167</v>
      </c>
      <c r="Z258">
        <v>0</v>
      </c>
      <c r="AA258">
        <v>30.06</v>
      </c>
      <c r="AB258">
        <v>1</v>
      </c>
      <c r="AC258" t="s">
        <v>116</v>
      </c>
      <c r="AD258">
        <v>3995</v>
      </c>
      <c r="AE258">
        <v>-3027.88</v>
      </c>
      <c r="AF258">
        <v>-3027.88</v>
      </c>
      <c r="AG258">
        <v>0</v>
      </c>
      <c r="AH258">
        <v>958.18</v>
      </c>
      <c r="AI258">
        <v>-197.06</v>
      </c>
      <c r="AJ258">
        <v>-3789</v>
      </c>
      <c r="AM258">
        <v>0</v>
      </c>
      <c r="AN258">
        <v>0</v>
      </c>
      <c r="AO258">
        <v>3211.02</v>
      </c>
      <c r="AP258">
        <v>18</v>
      </c>
      <c r="AQ258">
        <v>0</v>
      </c>
      <c r="AR258">
        <v>0</v>
      </c>
      <c r="AS258">
        <v>0.5</v>
      </c>
      <c r="AT258">
        <v>0</v>
      </c>
      <c r="AU258">
        <v>0</v>
      </c>
      <c r="AV258">
        <v>0.1</v>
      </c>
      <c r="AW258" t="s">
        <v>112</v>
      </c>
      <c r="AX258" t="s">
        <v>113</v>
      </c>
      <c r="AY258" t="s">
        <v>111</v>
      </c>
      <c r="AZ258">
        <v>938.91399999999999</v>
      </c>
      <c r="BA258">
        <v>938.91399999999999</v>
      </c>
      <c r="BB258">
        <v>505</v>
      </c>
      <c r="BC258">
        <v>3.21102</v>
      </c>
      <c r="BD258">
        <v>0</v>
      </c>
      <c r="BE258">
        <v>0</v>
      </c>
      <c r="BH258" t="s">
        <v>136</v>
      </c>
      <c r="BI258">
        <v>100084000000</v>
      </c>
      <c r="BJ258">
        <v>16.055</v>
      </c>
      <c r="BK258">
        <v>0</v>
      </c>
      <c r="BL258">
        <v>3.2109999999999999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-3027.88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f t="shared" ref="CS258:CS321" si="20">IFERROR(I258,0)+IFERROR(J258,0)</f>
        <v>3789</v>
      </c>
      <c r="CT258">
        <f t="shared" ref="CT258:CT321" si="21">ABS(IFERROR(V258,0))</f>
        <v>938.91399999999999</v>
      </c>
      <c r="CU258">
        <f t="shared" ref="CU258:CU321" si="22">ABS(IFERROR(R258,0)+IFERROR(S258,0))</f>
        <v>19.265999999999998</v>
      </c>
      <c r="CV258">
        <f>VLOOKUP(PG_Reverse_Settled__1[[#This Row],[order_release_id]],PG_FORWARD_SETTLED__1[[order_id]:[Logistics]],110,0)</f>
        <v>71.98</v>
      </c>
      <c r="CW258">
        <f t="shared" ref="CW258:CW321" si="23">IFERROR(O258,0)+IFERROR(P258,0)+IFERROR(Q258,0)+IFERROR(R258,0)</f>
        <v>594.03499999999997</v>
      </c>
      <c r="CX258">
        <v>2758.84</v>
      </c>
      <c r="CY258">
        <f t="shared" ref="CY258:CY320" si="24">ABS(IFERROR(X258,0))</f>
        <v>197.06</v>
      </c>
    </row>
    <row r="259" spans="1:103" x14ac:dyDescent="0.3">
      <c r="A259">
        <v>8708903671</v>
      </c>
      <c r="B259">
        <v>10708838478</v>
      </c>
      <c r="C259" t="s">
        <v>1461</v>
      </c>
      <c r="D259" s="1">
        <v>45931.650694444441</v>
      </c>
      <c r="E259" s="1">
        <v>45926.445138888892</v>
      </c>
      <c r="F259" s="2"/>
      <c r="G259" t="s">
        <v>313</v>
      </c>
      <c r="H259">
        <v>3104</v>
      </c>
      <c r="I259">
        <v>3104</v>
      </c>
      <c r="J259">
        <v>0</v>
      </c>
      <c r="K259">
        <v>3500</v>
      </c>
      <c r="L259">
        <v>190</v>
      </c>
      <c r="M259" t="s">
        <v>120</v>
      </c>
      <c r="N259">
        <v>18</v>
      </c>
      <c r="O259">
        <v>0</v>
      </c>
      <c r="P259">
        <v>236.75</v>
      </c>
      <c r="Q259">
        <v>236.75</v>
      </c>
      <c r="R259">
        <v>13.153</v>
      </c>
      <c r="S259">
        <v>2.6309999999999998</v>
      </c>
      <c r="T259" t="s">
        <v>111</v>
      </c>
      <c r="U259">
        <v>769.17100000000005</v>
      </c>
      <c r="V259">
        <v>769.17100000000005</v>
      </c>
      <c r="W259">
        <v>784.95500000000004</v>
      </c>
      <c r="X259">
        <v>-107.38</v>
      </c>
      <c r="Y259">
        <v>91</v>
      </c>
      <c r="Z259">
        <v>0</v>
      </c>
      <c r="AA259">
        <v>16.38</v>
      </c>
      <c r="AB259">
        <v>1</v>
      </c>
      <c r="AC259" t="s">
        <v>131</v>
      </c>
      <c r="AD259">
        <v>3310</v>
      </c>
      <c r="AE259">
        <v>-2426.4250000000002</v>
      </c>
      <c r="AF259">
        <v>-2426.4250000000002</v>
      </c>
      <c r="AG259">
        <v>0</v>
      </c>
      <c r="AJ259">
        <v>0</v>
      </c>
      <c r="AK259">
        <v>784.95500000000004</v>
      </c>
      <c r="AL259">
        <v>-107.38</v>
      </c>
      <c r="AM259">
        <v>-3104</v>
      </c>
      <c r="AN259">
        <v>0</v>
      </c>
      <c r="AO259">
        <v>2630.5</v>
      </c>
      <c r="AP259">
        <v>0</v>
      </c>
      <c r="AQ259">
        <v>9</v>
      </c>
      <c r="AR259">
        <v>9</v>
      </c>
      <c r="AS259">
        <v>0</v>
      </c>
      <c r="AT259">
        <v>0.25</v>
      </c>
      <c r="AU259">
        <v>0.25</v>
      </c>
      <c r="AV259">
        <v>0.1</v>
      </c>
      <c r="AW259" t="s">
        <v>112</v>
      </c>
      <c r="AX259" t="s">
        <v>113</v>
      </c>
      <c r="AY259" t="s">
        <v>111</v>
      </c>
      <c r="AZ259">
        <v>0</v>
      </c>
      <c r="BA259">
        <v>0</v>
      </c>
      <c r="BD259">
        <v>769.17100000000005</v>
      </c>
      <c r="BE259">
        <v>769.17100000000005</v>
      </c>
      <c r="BF259">
        <v>190</v>
      </c>
      <c r="BG259">
        <v>2.6305000000000001</v>
      </c>
      <c r="BH259" t="s">
        <v>586</v>
      </c>
      <c r="BI259">
        <v>100085000000</v>
      </c>
      <c r="BJ259">
        <v>0</v>
      </c>
      <c r="BK259">
        <v>13.153</v>
      </c>
      <c r="BL259">
        <v>0</v>
      </c>
      <c r="BM259">
        <v>2.6309999999999998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-2426.4250000000002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f t="shared" si="20"/>
        <v>3104</v>
      </c>
      <c r="CT259">
        <f t="shared" si="21"/>
        <v>769.17100000000005</v>
      </c>
      <c r="CU259">
        <f t="shared" si="22"/>
        <v>15.784000000000001</v>
      </c>
      <c r="CV259">
        <f>VLOOKUP(PG_Reverse_Settled__1[[#This Row],[order_release_id]],PG_FORWARD_SETTLED__1[[order_id]:[Logistics]],110,0)</f>
        <v>71.98</v>
      </c>
      <c r="CW259">
        <f t="shared" si="23"/>
        <v>486.65300000000002</v>
      </c>
      <c r="CX259">
        <v>2247.0649999999996</v>
      </c>
      <c r="CY259">
        <f t="shared" si="24"/>
        <v>107.38</v>
      </c>
    </row>
    <row r="260" spans="1:103" x14ac:dyDescent="0.3">
      <c r="A260">
        <v>8716322464</v>
      </c>
      <c r="B260">
        <v>10716262306</v>
      </c>
      <c r="C260" t="s">
        <v>1462</v>
      </c>
      <c r="D260" s="1">
        <v>45932.734027777777</v>
      </c>
      <c r="E260" s="1">
        <v>45929.449305555558</v>
      </c>
      <c r="F260" s="2">
        <v>44597</v>
      </c>
      <c r="G260" t="s">
        <v>1005</v>
      </c>
      <c r="H260">
        <v>2244</v>
      </c>
      <c r="I260">
        <v>0</v>
      </c>
      <c r="J260">
        <v>2244</v>
      </c>
      <c r="K260">
        <v>3500</v>
      </c>
      <c r="L260">
        <v>1050</v>
      </c>
      <c r="M260" t="s">
        <v>109</v>
      </c>
      <c r="N260">
        <v>5</v>
      </c>
      <c r="O260">
        <v>106.86</v>
      </c>
      <c r="P260">
        <v>0</v>
      </c>
      <c r="Q260">
        <v>0</v>
      </c>
      <c r="R260">
        <v>10.686</v>
      </c>
      <c r="S260">
        <v>2.137</v>
      </c>
      <c r="T260" t="s">
        <v>111</v>
      </c>
      <c r="U260">
        <v>476.62599999999998</v>
      </c>
      <c r="V260">
        <v>476.62599999999998</v>
      </c>
      <c r="W260">
        <v>489.44900000000001</v>
      </c>
      <c r="X260">
        <v>-132.16</v>
      </c>
      <c r="Y260">
        <v>112</v>
      </c>
      <c r="Z260">
        <v>0</v>
      </c>
      <c r="AA260">
        <v>20.16</v>
      </c>
      <c r="AB260">
        <v>1</v>
      </c>
      <c r="AC260" t="s">
        <v>110</v>
      </c>
      <c r="AD260">
        <v>2450</v>
      </c>
      <c r="AE260">
        <v>-1886.711</v>
      </c>
      <c r="AF260">
        <v>-1886.711</v>
      </c>
      <c r="AG260">
        <v>0</v>
      </c>
      <c r="AH260">
        <v>489.44900000000001</v>
      </c>
      <c r="AI260">
        <v>-132.16</v>
      </c>
      <c r="AJ260">
        <v>-2244</v>
      </c>
      <c r="AM260">
        <v>0</v>
      </c>
      <c r="AN260">
        <v>0</v>
      </c>
      <c r="AO260">
        <v>2137.14</v>
      </c>
      <c r="AP260">
        <v>5</v>
      </c>
      <c r="AQ260">
        <v>0</v>
      </c>
      <c r="AR260">
        <v>0</v>
      </c>
      <c r="AS260">
        <v>0.5</v>
      </c>
      <c r="AT260">
        <v>0</v>
      </c>
      <c r="AU260">
        <v>0</v>
      </c>
      <c r="AV260">
        <v>0.1</v>
      </c>
      <c r="AW260" t="s">
        <v>112</v>
      </c>
      <c r="AX260" t="s">
        <v>128</v>
      </c>
      <c r="AY260" t="s">
        <v>111</v>
      </c>
      <c r="AZ260">
        <v>476.62599999999998</v>
      </c>
      <c r="BA260">
        <v>476.62599999999998</v>
      </c>
      <c r="BB260">
        <v>1050</v>
      </c>
      <c r="BC260">
        <v>2.13714</v>
      </c>
      <c r="BD260">
        <v>0</v>
      </c>
      <c r="BE260">
        <v>0</v>
      </c>
      <c r="BH260" t="s">
        <v>424</v>
      </c>
      <c r="BI260">
        <v>100088000000</v>
      </c>
      <c r="BJ260">
        <v>10.686</v>
      </c>
      <c r="BK260">
        <v>0</v>
      </c>
      <c r="BL260">
        <v>2.137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-1886.711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f t="shared" si="20"/>
        <v>2244</v>
      </c>
      <c r="CT260">
        <f t="shared" si="21"/>
        <v>476.62599999999998</v>
      </c>
      <c r="CU260">
        <f t="shared" si="22"/>
        <v>12.823</v>
      </c>
      <c r="CV260">
        <f>VLOOKUP(PG_Reverse_Settled__1[[#This Row],[order_release_id]],PG_FORWARD_SETTLED__1[[order_id]:[Logistics]],110,0)</f>
        <v>71.98</v>
      </c>
      <c r="CW260">
        <f t="shared" si="23"/>
        <v>117.54599999999999</v>
      </c>
      <c r="CX260">
        <v>1682.5709999999999</v>
      </c>
      <c r="CY260">
        <f t="shared" si="24"/>
        <v>132.16</v>
      </c>
    </row>
    <row r="261" spans="1:103" x14ac:dyDescent="0.3">
      <c r="A261">
        <v>8741345547</v>
      </c>
      <c r="B261">
        <v>10741340612</v>
      </c>
      <c r="C261" t="s">
        <v>1461</v>
      </c>
      <c r="D261" s="1">
        <v>45942.740277777775</v>
      </c>
      <c r="E261" s="1">
        <v>45938.423611111109</v>
      </c>
      <c r="F261" s="2"/>
      <c r="G261" t="s">
        <v>1023</v>
      </c>
      <c r="H261">
        <v>1600</v>
      </c>
      <c r="I261">
        <v>0</v>
      </c>
      <c r="J261">
        <v>1600</v>
      </c>
      <c r="K261">
        <v>5000</v>
      </c>
      <c r="L261">
        <v>3229</v>
      </c>
      <c r="M261" t="s">
        <v>109</v>
      </c>
      <c r="N261">
        <v>5</v>
      </c>
      <c r="O261">
        <v>76.19</v>
      </c>
      <c r="P261">
        <v>0</v>
      </c>
      <c r="Q261">
        <v>0</v>
      </c>
      <c r="R261">
        <v>7.6189999999999998</v>
      </c>
      <c r="S261">
        <v>1.524</v>
      </c>
      <c r="T261" t="s">
        <v>111</v>
      </c>
      <c r="U261">
        <v>472</v>
      </c>
      <c r="V261">
        <v>472</v>
      </c>
      <c r="W261">
        <v>481.14299999999997</v>
      </c>
      <c r="X261">
        <v>-132.16</v>
      </c>
      <c r="Y261">
        <v>112</v>
      </c>
      <c r="Z261">
        <v>0</v>
      </c>
      <c r="AA261">
        <v>20.16</v>
      </c>
      <c r="AB261">
        <v>1</v>
      </c>
      <c r="AC261" t="s">
        <v>110</v>
      </c>
      <c r="AD261">
        <v>1771</v>
      </c>
      <c r="AE261">
        <v>-1251.0170000000001</v>
      </c>
      <c r="AF261">
        <v>-1251.0170000000001</v>
      </c>
      <c r="AG261">
        <v>0</v>
      </c>
      <c r="AH261">
        <v>481.14299999999997</v>
      </c>
      <c r="AI261">
        <v>-132.16</v>
      </c>
      <c r="AJ261">
        <v>-1600</v>
      </c>
      <c r="AM261">
        <v>0</v>
      </c>
      <c r="AN261">
        <v>0</v>
      </c>
      <c r="AO261">
        <v>1523.81</v>
      </c>
      <c r="AP261">
        <v>5</v>
      </c>
      <c r="AQ261">
        <v>0</v>
      </c>
      <c r="AR261">
        <v>0</v>
      </c>
      <c r="AS261">
        <v>0.5</v>
      </c>
      <c r="AT261">
        <v>0</v>
      </c>
      <c r="AU261">
        <v>0</v>
      </c>
      <c r="AV261">
        <v>0.1</v>
      </c>
      <c r="AW261" t="s">
        <v>127</v>
      </c>
      <c r="AX261" t="s">
        <v>191</v>
      </c>
      <c r="AY261" t="s">
        <v>111</v>
      </c>
      <c r="AZ261">
        <v>472</v>
      </c>
      <c r="BA261">
        <v>472</v>
      </c>
      <c r="BB261">
        <v>3229</v>
      </c>
      <c r="BC261">
        <v>1.5238100000000001</v>
      </c>
      <c r="BD261">
        <v>0</v>
      </c>
      <c r="BE261">
        <v>0</v>
      </c>
      <c r="BH261" t="s">
        <v>1024</v>
      </c>
      <c r="BI261">
        <v>100090000000</v>
      </c>
      <c r="BJ261">
        <v>7.6189999999999998</v>
      </c>
      <c r="BK261">
        <v>0</v>
      </c>
      <c r="BL261">
        <v>1.524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-1251.0170000000001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f t="shared" si="20"/>
        <v>1600</v>
      </c>
      <c r="CT261">
        <f t="shared" si="21"/>
        <v>472</v>
      </c>
      <c r="CU261">
        <f t="shared" si="22"/>
        <v>9.1430000000000007</v>
      </c>
      <c r="CV261">
        <f>VLOOKUP(PG_Reverse_Settled__1[[#This Row],[order_release_id]],PG_FORWARD_SETTLED__1[[order_id]:[Logistics]],110,0)</f>
        <v>53.1</v>
      </c>
      <c r="CW261">
        <f t="shared" si="23"/>
        <v>83.808999999999997</v>
      </c>
      <c r="CX261">
        <v>1065.7570000000001</v>
      </c>
      <c r="CY261">
        <f t="shared" si="24"/>
        <v>132.16</v>
      </c>
    </row>
    <row r="262" spans="1:103" x14ac:dyDescent="0.3">
      <c r="A262">
        <v>8743152600</v>
      </c>
      <c r="B262">
        <v>10743157156</v>
      </c>
      <c r="C262" t="s">
        <v>1461</v>
      </c>
      <c r="D262" s="1">
        <v>45951.288194444445</v>
      </c>
      <c r="E262" s="1">
        <v>45939.448611111111</v>
      </c>
      <c r="F262" s="2">
        <v>44621</v>
      </c>
      <c r="G262" t="s">
        <v>188</v>
      </c>
      <c r="H262">
        <v>2410</v>
      </c>
      <c r="I262">
        <v>0</v>
      </c>
      <c r="J262">
        <v>2409.9899999999998</v>
      </c>
      <c r="K262">
        <v>3500</v>
      </c>
      <c r="L262">
        <v>884</v>
      </c>
      <c r="M262" t="s">
        <v>109</v>
      </c>
      <c r="N262">
        <v>5</v>
      </c>
      <c r="O262">
        <v>114.76</v>
      </c>
      <c r="P262">
        <v>0</v>
      </c>
      <c r="Q262">
        <v>0</v>
      </c>
      <c r="R262">
        <v>11.476000000000001</v>
      </c>
      <c r="S262">
        <v>2.2949999999999999</v>
      </c>
      <c r="T262" t="s">
        <v>111</v>
      </c>
      <c r="U262">
        <v>597.19799999999998</v>
      </c>
      <c r="V262">
        <v>597.19799999999998</v>
      </c>
      <c r="W262">
        <v>610.96900000000005</v>
      </c>
      <c r="X262">
        <v>-132.16</v>
      </c>
      <c r="Y262">
        <v>112</v>
      </c>
      <c r="Z262">
        <v>0</v>
      </c>
      <c r="AA262">
        <v>20.16</v>
      </c>
      <c r="AB262">
        <v>1</v>
      </c>
      <c r="AC262" t="s">
        <v>110</v>
      </c>
      <c r="AD262">
        <v>2616</v>
      </c>
      <c r="AE262">
        <v>-1931.191</v>
      </c>
      <c r="AF262">
        <v>-1931.191</v>
      </c>
      <c r="AG262">
        <v>0</v>
      </c>
      <c r="AH262">
        <v>610.96900000000005</v>
      </c>
      <c r="AI262">
        <v>-132.16</v>
      </c>
      <c r="AJ262">
        <v>-2410</v>
      </c>
      <c r="AM262">
        <v>0</v>
      </c>
      <c r="AN262">
        <v>0</v>
      </c>
      <c r="AO262">
        <v>2295.2399999999998</v>
      </c>
      <c r="AP262">
        <v>5</v>
      </c>
      <c r="AQ262">
        <v>0</v>
      </c>
      <c r="AR262">
        <v>0</v>
      </c>
      <c r="AS262">
        <v>0.5</v>
      </c>
      <c r="AT262">
        <v>0</v>
      </c>
      <c r="AU262">
        <v>0</v>
      </c>
      <c r="AV262">
        <v>0.1</v>
      </c>
      <c r="AW262" t="s">
        <v>112</v>
      </c>
      <c r="AX262" t="s">
        <v>113</v>
      </c>
      <c r="AY262" t="s">
        <v>111</v>
      </c>
      <c r="AZ262">
        <v>597.19799999999998</v>
      </c>
      <c r="BA262">
        <v>597.19799999999998</v>
      </c>
      <c r="BB262">
        <v>884</v>
      </c>
      <c r="BC262">
        <v>2.2952400000000002</v>
      </c>
      <c r="BD262">
        <v>0</v>
      </c>
      <c r="BE262">
        <v>0</v>
      </c>
      <c r="BH262" t="s">
        <v>189</v>
      </c>
      <c r="BI262">
        <v>100093000000</v>
      </c>
      <c r="BJ262">
        <v>11.476000000000001</v>
      </c>
      <c r="BK262">
        <v>0</v>
      </c>
      <c r="BL262">
        <v>2.2949999999999999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-1931.191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f t="shared" si="20"/>
        <v>2409.9899999999998</v>
      </c>
      <c r="CT262">
        <f t="shared" si="21"/>
        <v>597.19799999999998</v>
      </c>
      <c r="CU262">
        <f t="shared" si="22"/>
        <v>13.771000000000001</v>
      </c>
      <c r="CV262">
        <f>VLOOKUP(PG_Reverse_Settled__1[[#This Row],[order_release_id]],PG_FORWARD_SETTLED__1[[order_id]:[Logistics]],110,0)</f>
        <v>71.98</v>
      </c>
      <c r="CW262">
        <f t="shared" si="23"/>
        <v>126.236</v>
      </c>
      <c r="CX262">
        <v>1727.0409999999999</v>
      </c>
      <c r="CY262">
        <f t="shared" si="24"/>
        <v>132.16</v>
      </c>
    </row>
    <row r="263" spans="1:103" x14ac:dyDescent="0.3">
      <c r="A263">
        <v>8705615425</v>
      </c>
      <c r="B263">
        <v>10705547917</v>
      </c>
      <c r="C263" t="s">
        <v>1461</v>
      </c>
      <c r="D263" s="1">
        <v>45942.5625</v>
      </c>
      <c r="E263" s="1">
        <v>45924.787499999999</v>
      </c>
      <c r="F263" s="2">
        <v>44581</v>
      </c>
      <c r="G263" t="s">
        <v>505</v>
      </c>
      <c r="H263">
        <v>3594</v>
      </c>
      <c r="I263">
        <v>0</v>
      </c>
      <c r="J263">
        <v>3594</v>
      </c>
      <c r="K263">
        <v>4000</v>
      </c>
      <c r="L263">
        <v>200</v>
      </c>
      <c r="M263" t="s">
        <v>109</v>
      </c>
      <c r="N263">
        <v>18</v>
      </c>
      <c r="O263">
        <v>548.24</v>
      </c>
      <c r="P263">
        <v>0</v>
      </c>
      <c r="Q263">
        <v>0</v>
      </c>
      <c r="R263">
        <v>15.228999999999999</v>
      </c>
      <c r="S263">
        <v>3.0459999999999998</v>
      </c>
      <c r="T263" t="s">
        <v>111</v>
      </c>
      <c r="U263">
        <v>933.00199999999995</v>
      </c>
      <c r="V263">
        <v>933.00199999999995</v>
      </c>
      <c r="W263">
        <v>951.27700000000004</v>
      </c>
      <c r="X263">
        <v>-132.16</v>
      </c>
      <c r="Y263">
        <v>112</v>
      </c>
      <c r="Z263">
        <v>0</v>
      </c>
      <c r="AA263">
        <v>20.16</v>
      </c>
      <c r="AB263">
        <v>1</v>
      </c>
      <c r="AC263" t="s">
        <v>110</v>
      </c>
      <c r="AD263">
        <v>3800</v>
      </c>
      <c r="AE263">
        <v>-2774.8829999999998</v>
      </c>
      <c r="AF263">
        <v>-2774.8829999999998</v>
      </c>
      <c r="AG263">
        <v>0</v>
      </c>
      <c r="AH263">
        <v>951.27700000000004</v>
      </c>
      <c r="AI263">
        <v>-132.16</v>
      </c>
      <c r="AJ263">
        <v>-3594</v>
      </c>
      <c r="AM263">
        <v>0</v>
      </c>
      <c r="AN263">
        <v>0</v>
      </c>
      <c r="AO263">
        <v>3045.76</v>
      </c>
      <c r="AP263">
        <v>18</v>
      </c>
      <c r="AQ263">
        <v>0</v>
      </c>
      <c r="AR263">
        <v>0</v>
      </c>
      <c r="AS263">
        <v>0.5</v>
      </c>
      <c r="AT263">
        <v>0</v>
      </c>
      <c r="AU263">
        <v>0</v>
      </c>
      <c r="AV263">
        <v>0.1</v>
      </c>
      <c r="AW263" t="s">
        <v>112</v>
      </c>
      <c r="AX263" t="s">
        <v>160</v>
      </c>
      <c r="AY263" t="s">
        <v>111</v>
      </c>
      <c r="AZ263">
        <v>933.00199999999995</v>
      </c>
      <c r="BA263">
        <v>933.00199999999995</v>
      </c>
      <c r="BB263">
        <v>200</v>
      </c>
      <c r="BC263">
        <v>3.04576</v>
      </c>
      <c r="BD263">
        <v>0</v>
      </c>
      <c r="BE263">
        <v>0</v>
      </c>
      <c r="BH263" t="s">
        <v>506</v>
      </c>
      <c r="BI263">
        <v>100090000000</v>
      </c>
      <c r="BJ263">
        <v>15.228999999999999</v>
      </c>
      <c r="BK263">
        <v>0</v>
      </c>
      <c r="BL263">
        <v>3.0459999999999998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-2774.8829999999998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f t="shared" si="20"/>
        <v>3594</v>
      </c>
      <c r="CT263">
        <f t="shared" si="21"/>
        <v>933.00199999999995</v>
      </c>
      <c r="CU263">
        <f t="shared" si="22"/>
        <v>18.274999999999999</v>
      </c>
      <c r="CV263">
        <f>VLOOKUP(PG_Reverse_Settled__1[[#This Row],[order_release_id]],PG_FORWARD_SETTLED__1[[order_id]:[Logistics]],110,0)</f>
        <v>71.98</v>
      </c>
      <c r="CW263">
        <f t="shared" si="23"/>
        <v>563.46900000000005</v>
      </c>
      <c r="CX263">
        <v>2570.7429999999999</v>
      </c>
      <c r="CY263">
        <f t="shared" si="24"/>
        <v>132.16</v>
      </c>
    </row>
    <row r="264" spans="1:103" x14ac:dyDescent="0.3">
      <c r="A264">
        <v>8746063107</v>
      </c>
      <c r="B264">
        <v>10746079748</v>
      </c>
      <c r="C264" t="s">
        <v>1461</v>
      </c>
      <c r="D264" s="1">
        <v>45943.467361111114</v>
      </c>
      <c r="E264" s="1">
        <v>45940.543749999997</v>
      </c>
      <c r="F264" s="2">
        <v>44624</v>
      </c>
      <c r="G264" t="s">
        <v>493</v>
      </c>
      <c r="H264">
        <v>3543.98</v>
      </c>
      <c r="I264">
        <v>0</v>
      </c>
      <c r="J264">
        <v>3544</v>
      </c>
      <c r="K264">
        <v>3750</v>
      </c>
      <c r="L264">
        <v>0</v>
      </c>
      <c r="M264" t="s">
        <v>120</v>
      </c>
      <c r="N264">
        <v>18</v>
      </c>
      <c r="O264">
        <v>0</v>
      </c>
      <c r="P264">
        <v>270.3</v>
      </c>
      <c r="Q264">
        <v>270.3</v>
      </c>
      <c r="R264">
        <v>15.016999999999999</v>
      </c>
      <c r="S264">
        <v>3.0030000000000001</v>
      </c>
      <c r="T264" t="s">
        <v>111</v>
      </c>
      <c r="U264">
        <v>878.20299999999997</v>
      </c>
      <c r="V264">
        <v>878.20299999999997</v>
      </c>
      <c r="W264">
        <v>896.22299999999996</v>
      </c>
      <c r="X264">
        <v>-107.38</v>
      </c>
      <c r="Y264">
        <v>91</v>
      </c>
      <c r="Z264">
        <v>0</v>
      </c>
      <c r="AA264">
        <v>16.38</v>
      </c>
      <c r="AB264">
        <v>1</v>
      </c>
      <c r="AC264" t="s">
        <v>131</v>
      </c>
      <c r="AD264">
        <v>3750</v>
      </c>
      <c r="AE264">
        <v>-2755.1570000000002</v>
      </c>
      <c r="AF264">
        <v>-2755.1570000000002</v>
      </c>
      <c r="AG264">
        <v>0</v>
      </c>
      <c r="AH264">
        <v>896.22299999999996</v>
      </c>
      <c r="AI264">
        <v>-107.38</v>
      </c>
      <c r="AJ264">
        <v>-3544</v>
      </c>
      <c r="AM264">
        <v>0</v>
      </c>
      <c r="AN264">
        <v>0</v>
      </c>
      <c r="AO264">
        <v>3003.38</v>
      </c>
      <c r="AP264">
        <v>0</v>
      </c>
      <c r="AQ264">
        <v>9</v>
      </c>
      <c r="AR264">
        <v>9</v>
      </c>
      <c r="AS264">
        <v>0</v>
      </c>
      <c r="AT264">
        <v>0.25</v>
      </c>
      <c r="AU264">
        <v>0.25</v>
      </c>
      <c r="AV264">
        <v>0.1</v>
      </c>
      <c r="AW264" t="s">
        <v>112</v>
      </c>
      <c r="AX264" t="s">
        <v>113</v>
      </c>
      <c r="AY264" t="s">
        <v>111</v>
      </c>
      <c r="AZ264">
        <v>878.20299999999997</v>
      </c>
      <c r="BA264">
        <v>878.20299999999997</v>
      </c>
      <c r="BB264">
        <v>0</v>
      </c>
      <c r="BC264">
        <v>3.0033799999999999</v>
      </c>
      <c r="BD264">
        <v>0</v>
      </c>
      <c r="BE264">
        <v>0</v>
      </c>
      <c r="BH264" t="s">
        <v>494</v>
      </c>
      <c r="BI264">
        <v>100090000000</v>
      </c>
      <c r="BJ264">
        <v>15.016999999999999</v>
      </c>
      <c r="BK264">
        <v>0</v>
      </c>
      <c r="BL264">
        <v>3.0030000000000001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-2755.1570000000002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f t="shared" si="20"/>
        <v>3544</v>
      </c>
      <c r="CT264">
        <f t="shared" si="21"/>
        <v>878.20299999999997</v>
      </c>
      <c r="CU264">
        <f t="shared" si="22"/>
        <v>18.02</v>
      </c>
      <c r="CV264">
        <f>VLOOKUP(PG_Reverse_Settled__1[[#This Row],[order_release_id]],PG_FORWARD_SETTLED__1[[order_id]:[Logistics]],110,0)</f>
        <v>71.98</v>
      </c>
      <c r="CW264">
        <f t="shared" si="23"/>
        <v>555.61700000000008</v>
      </c>
      <c r="CX264">
        <v>2575.797</v>
      </c>
      <c r="CY264">
        <f t="shared" si="24"/>
        <v>107.38</v>
      </c>
    </row>
    <row r="265" spans="1:103" x14ac:dyDescent="0.3">
      <c r="A265">
        <v>8665449739</v>
      </c>
      <c r="B265">
        <v>10665373800</v>
      </c>
      <c r="C265" t="s">
        <v>1461</v>
      </c>
      <c r="D265" s="1">
        <v>45922.499305555553</v>
      </c>
      <c r="E265" s="1">
        <v>45913.570833333331</v>
      </c>
      <c r="F265" s="2">
        <v>44550</v>
      </c>
      <c r="G265" t="s">
        <v>999</v>
      </c>
      <c r="H265">
        <v>2994</v>
      </c>
      <c r="I265">
        <v>0</v>
      </c>
      <c r="J265">
        <v>2994</v>
      </c>
      <c r="K265">
        <v>4000</v>
      </c>
      <c r="L265">
        <v>800</v>
      </c>
      <c r="M265" t="s">
        <v>109</v>
      </c>
      <c r="N265">
        <v>12</v>
      </c>
      <c r="O265">
        <v>320.79000000000002</v>
      </c>
      <c r="P265">
        <v>0</v>
      </c>
      <c r="Q265">
        <v>0</v>
      </c>
      <c r="R265">
        <v>13.366</v>
      </c>
      <c r="S265">
        <v>2.673</v>
      </c>
      <c r="T265" t="s">
        <v>111</v>
      </c>
      <c r="U265">
        <v>635.92600000000004</v>
      </c>
      <c r="V265">
        <v>635.92600000000004</v>
      </c>
      <c r="W265">
        <v>651.96500000000003</v>
      </c>
      <c r="X265">
        <v>-132.16</v>
      </c>
      <c r="Y265">
        <v>112</v>
      </c>
      <c r="Z265">
        <v>0</v>
      </c>
      <c r="AA265">
        <v>20.16</v>
      </c>
      <c r="AB265">
        <v>1</v>
      </c>
      <c r="AC265" t="s">
        <v>110</v>
      </c>
      <c r="AD265">
        <v>3200</v>
      </c>
      <c r="AE265">
        <v>-2474.1950000000002</v>
      </c>
      <c r="AF265">
        <v>-2474.1950000000002</v>
      </c>
      <c r="AG265">
        <v>0</v>
      </c>
      <c r="AH265">
        <v>651.96500000000003</v>
      </c>
      <c r="AI265">
        <v>-132.16</v>
      </c>
      <c r="AJ265">
        <v>-2994</v>
      </c>
      <c r="AM265">
        <v>0</v>
      </c>
      <c r="AN265">
        <v>0</v>
      </c>
      <c r="AO265">
        <v>2673.21</v>
      </c>
      <c r="AP265">
        <v>12</v>
      </c>
      <c r="AQ265">
        <v>0</v>
      </c>
      <c r="AR265">
        <v>0</v>
      </c>
      <c r="AS265">
        <v>0.5</v>
      </c>
      <c r="AT265">
        <v>0</v>
      </c>
      <c r="AU265">
        <v>0</v>
      </c>
      <c r="AV265">
        <v>0.1</v>
      </c>
      <c r="AW265" t="s">
        <v>112</v>
      </c>
      <c r="AX265" t="s">
        <v>128</v>
      </c>
      <c r="AY265" t="s">
        <v>111</v>
      </c>
      <c r="AZ265">
        <v>635.92600000000004</v>
      </c>
      <c r="BA265">
        <v>635.92600000000004</v>
      </c>
      <c r="BB265">
        <v>800</v>
      </c>
      <c r="BC265">
        <v>2.6732100000000001</v>
      </c>
      <c r="BD265">
        <v>0</v>
      </c>
      <c r="BE265">
        <v>0</v>
      </c>
      <c r="BH265" t="s">
        <v>1000</v>
      </c>
      <c r="BI265">
        <v>100081000000</v>
      </c>
      <c r="BJ265">
        <v>13.366</v>
      </c>
      <c r="BK265">
        <v>0</v>
      </c>
      <c r="BL265">
        <v>2.673</v>
      </c>
      <c r="BM265">
        <v>0</v>
      </c>
      <c r="BN265">
        <v>-2474.1950000000002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f t="shared" si="20"/>
        <v>2994</v>
      </c>
      <c r="CT265">
        <f t="shared" si="21"/>
        <v>635.92600000000004</v>
      </c>
      <c r="CU265">
        <f t="shared" si="22"/>
        <v>16.039000000000001</v>
      </c>
      <c r="CV265">
        <f>VLOOKUP(PG_Reverse_Settled__1[[#This Row],[order_release_id]],PG_FORWARD_SETTLED__1[[order_id]:[Logistics]],110,0)</f>
        <v>71.98</v>
      </c>
      <c r="CW265">
        <f t="shared" si="23"/>
        <v>334.15600000000001</v>
      </c>
      <c r="CX265">
        <v>2270.0549999999998</v>
      </c>
      <c r="CY265">
        <f t="shared" si="24"/>
        <v>132.16</v>
      </c>
    </row>
    <row r="266" spans="1:103" x14ac:dyDescent="0.3">
      <c r="A266">
        <v>8694664240</v>
      </c>
      <c r="B266">
        <v>10694592677</v>
      </c>
      <c r="C266" t="s">
        <v>1461</v>
      </c>
      <c r="D266" s="1">
        <v>45928.643055555556</v>
      </c>
      <c r="E266" s="1">
        <v>45922.443055555559</v>
      </c>
      <c r="F266" s="2">
        <v>44564</v>
      </c>
      <c r="G266" t="s">
        <v>457</v>
      </c>
      <c r="H266">
        <v>2293</v>
      </c>
      <c r="I266">
        <v>190.72200000000001</v>
      </c>
      <c r="J266">
        <v>2102.2779999999998</v>
      </c>
      <c r="K266">
        <v>5000</v>
      </c>
      <c r="L266">
        <v>2501</v>
      </c>
      <c r="M266" t="s">
        <v>120</v>
      </c>
      <c r="N266">
        <v>5</v>
      </c>
      <c r="O266">
        <v>0</v>
      </c>
      <c r="P266">
        <v>54.6</v>
      </c>
      <c r="Q266">
        <v>54.6</v>
      </c>
      <c r="R266">
        <v>10.919</v>
      </c>
      <c r="S266">
        <v>2.1840000000000002</v>
      </c>
      <c r="T266" t="s">
        <v>111</v>
      </c>
      <c r="U266">
        <v>730.55</v>
      </c>
      <c r="V266">
        <v>730.55</v>
      </c>
      <c r="W266">
        <v>743.65300000000002</v>
      </c>
      <c r="X266">
        <v>-107.38</v>
      </c>
      <c r="Y266">
        <v>91</v>
      </c>
      <c r="Z266">
        <v>0</v>
      </c>
      <c r="AA266">
        <v>16.38</v>
      </c>
      <c r="AB266">
        <v>1</v>
      </c>
      <c r="AC266" t="s">
        <v>131</v>
      </c>
      <c r="AD266">
        <v>2499</v>
      </c>
      <c r="AE266">
        <v>-1656.7270000000001</v>
      </c>
      <c r="AF266">
        <v>-1656.7270000000001</v>
      </c>
      <c r="AG266">
        <v>0</v>
      </c>
      <c r="AH266">
        <v>681.79899999999998</v>
      </c>
      <c r="AI266">
        <v>-98.448580000000007</v>
      </c>
      <c r="AJ266">
        <v>-2102.2779999999998</v>
      </c>
      <c r="AK266">
        <v>61.853999999999999</v>
      </c>
      <c r="AL266">
        <v>-8.9314199999999992</v>
      </c>
      <c r="AM266">
        <v>-190.72200000000001</v>
      </c>
      <c r="AN266">
        <v>175</v>
      </c>
      <c r="AO266">
        <v>2183.8000000000002</v>
      </c>
      <c r="AP266">
        <v>0</v>
      </c>
      <c r="AQ266">
        <v>2.5</v>
      </c>
      <c r="AR266">
        <v>2.5</v>
      </c>
      <c r="AS266">
        <v>0</v>
      </c>
      <c r="AT266">
        <v>0.25</v>
      </c>
      <c r="AU266">
        <v>0.25</v>
      </c>
      <c r="AV266">
        <v>0.1</v>
      </c>
      <c r="AW266" t="s">
        <v>127</v>
      </c>
      <c r="AX266" t="s">
        <v>128</v>
      </c>
      <c r="AY266" t="s">
        <v>111</v>
      </c>
      <c r="AZ266">
        <v>669.78599999999994</v>
      </c>
      <c r="BA266">
        <v>669.78599999999994</v>
      </c>
      <c r="BB266">
        <v>2501</v>
      </c>
      <c r="BC266">
        <v>2.1838000000000002</v>
      </c>
      <c r="BD266">
        <v>60.764000000000003</v>
      </c>
      <c r="BE266">
        <v>60.764000000000003</v>
      </c>
      <c r="BF266">
        <v>2501</v>
      </c>
      <c r="BG266">
        <v>2.1838000000000002</v>
      </c>
      <c r="BH266" t="s">
        <v>185</v>
      </c>
      <c r="BI266">
        <v>100083000000</v>
      </c>
      <c r="BJ266">
        <v>10.010999999999999</v>
      </c>
      <c r="BK266">
        <v>0.90800000000000003</v>
      </c>
      <c r="BL266">
        <v>2.0019999999999998</v>
      </c>
      <c r="BM266">
        <v>0.182</v>
      </c>
      <c r="BN266">
        <v>0</v>
      </c>
      <c r="BO266">
        <v>0</v>
      </c>
      <c r="BP266">
        <v>0</v>
      </c>
      <c r="BQ266">
        <v>-1656.7270000000001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f t="shared" si="20"/>
        <v>2293</v>
      </c>
      <c r="CT266">
        <f t="shared" si="21"/>
        <v>730.55</v>
      </c>
      <c r="CU266">
        <f t="shared" si="22"/>
        <v>13.103000000000002</v>
      </c>
      <c r="CV266">
        <f>VLOOKUP(PG_Reverse_Settled__1[[#This Row],[order_release_id]],PG_FORWARD_SETTLED__1[[order_id]:[Logistics]],110,0)</f>
        <v>71.97999999999999</v>
      </c>
      <c r="CW266">
        <f t="shared" si="23"/>
        <v>120.119</v>
      </c>
      <c r="CX266">
        <v>1477.367</v>
      </c>
      <c r="CY266">
        <f t="shared" si="24"/>
        <v>107.38</v>
      </c>
    </row>
    <row r="267" spans="1:103" x14ac:dyDescent="0.3">
      <c r="A267">
        <v>8727228464</v>
      </c>
      <c r="B267">
        <v>10727182435</v>
      </c>
      <c r="C267" t="s">
        <v>1461</v>
      </c>
      <c r="D267" s="1">
        <v>45938.565972222219</v>
      </c>
      <c r="E267" s="1">
        <v>45933.480555555558</v>
      </c>
      <c r="F267" s="2">
        <v>44606</v>
      </c>
      <c r="G267" t="s">
        <v>188</v>
      </c>
      <c r="H267">
        <v>3104</v>
      </c>
      <c r="I267">
        <v>0</v>
      </c>
      <c r="J267">
        <v>3103.99</v>
      </c>
      <c r="K267">
        <v>3500</v>
      </c>
      <c r="L267">
        <v>190</v>
      </c>
      <c r="M267" t="s">
        <v>109</v>
      </c>
      <c r="N267">
        <v>18</v>
      </c>
      <c r="O267">
        <v>473.49</v>
      </c>
      <c r="P267">
        <v>0</v>
      </c>
      <c r="Q267">
        <v>0</v>
      </c>
      <c r="R267">
        <v>13.153</v>
      </c>
      <c r="S267">
        <v>2.6309999999999998</v>
      </c>
      <c r="T267" t="s">
        <v>111</v>
      </c>
      <c r="U267">
        <v>769.16899999999998</v>
      </c>
      <c r="V267">
        <v>769.16899999999998</v>
      </c>
      <c r="W267">
        <v>784.95299999999997</v>
      </c>
      <c r="X267">
        <v>-132.16</v>
      </c>
      <c r="Y267">
        <v>112</v>
      </c>
      <c r="Z267">
        <v>0</v>
      </c>
      <c r="AA267">
        <v>20.16</v>
      </c>
      <c r="AB267">
        <v>1</v>
      </c>
      <c r="AC267" t="s">
        <v>110</v>
      </c>
      <c r="AD267">
        <v>3310</v>
      </c>
      <c r="AE267">
        <v>-2451.1970000000001</v>
      </c>
      <c r="AF267">
        <v>-2451.1970000000001</v>
      </c>
      <c r="AG267">
        <v>0</v>
      </c>
      <c r="AH267">
        <v>784.95299999999997</v>
      </c>
      <c r="AI267">
        <v>-132.16</v>
      </c>
      <c r="AJ267">
        <v>-3103.99</v>
      </c>
      <c r="AM267">
        <v>0</v>
      </c>
      <c r="AN267">
        <v>0</v>
      </c>
      <c r="AO267">
        <v>2630.51</v>
      </c>
      <c r="AP267">
        <v>18</v>
      </c>
      <c r="AQ267">
        <v>0</v>
      </c>
      <c r="AR267">
        <v>0</v>
      </c>
      <c r="AS267">
        <v>0.5</v>
      </c>
      <c r="AT267">
        <v>0</v>
      </c>
      <c r="AU267">
        <v>0</v>
      </c>
      <c r="AV267">
        <v>0.1</v>
      </c>
      <c r="AW267" t="s">
        <v>112</v>
      </c>
      <c r="AX267" t="s">
        <v>113</v>
      </c>
      <c r="AY267" t="s">
        <v>111</v>
      </c>
      <c r="AZ267">
        <v>769.16899999999998</v>
      </c>
      <c r="BA267">
        <v>769.16899999999998</v>
      </c>
      <c r="BB267">
        <v>190</v>
      </c>
      <c r="BC267">
        <v>2.6305100000000001</v>
      </c>
      <c r="BD267">
        <v>0</v>
      </c>
      <c r="BE267">
        <v>0</v>
      </c>
      <c r="BH267" t="s">
        <v>672</v>
      </c>
      <c r="BI267">
        <v>100088000000</v>
      </c>
      <c r="BJ267">
        <v>13.153</v>
      </c>
      <c r="BK267">
        <v>0</v>
      </c>
      <c r="BL267">
        <v>2.6309999999999998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-2451.1970000000001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f t="shared" si="20"/>
        <v>3103.99</v>
      </c>
      <c r="CT267">
        <f t="shared" si="21"/>
        <v>769.16899999999998</v>
      </c>
      <c r="CU267">
        <f t="shared" si="22"/>
        <v>15.784000000000001</v>
      </c>
      <c r="CV267">
        <f>VLOOKUP(PG_Reverse_Settled__1[[#This Row],[order_release_id]],PG_FORWARD_SETTLED__1[[order_id]:[Logistics]],110,0)</f>
        <v>71.98</v>
      </c>
      <c r="CW267">
        <f t="shared" si="23"/>
        <v>486.64300000000003</v>
      </c>
      <c r="CX267">
        <v>2247.0569999999998</v>
      </c>
      <c r="CY267">
        <f t="shared" si="24"/>
        <v>132.16</v>
      </c>
    </row>
    <row r="268" spans="1:103" x14ac:dyDescent="0.3">
      <c r="A268">
        <v>8741034260</v>
      </c>
      <c r="B268">
        <v>10741029324</v>
      </c>
      <c r="C268" t="s">
        <v>1461</v>
      </c>
      <c r="D268" s="1">
        <v>45943.473611111112</v>
      </c>
      <c r="E268" s="1">
        <v>45938.42291666667</v>
      </c>
      <c r="F268" s="2">
        <v>44622</v>
      </c>
      <c r="G268" t="s">
        <v>486</v>
      </c>
      <c r="H268">
        <v>2886</v>
      </c>
      <c r="I268">
        <v>2886</v>
      </c>
      <c r="J268">
        <v>0</v>
      </c>
      <c r="K268">
        <v>3500</v>
      </c>
      <c r="L268">
        <v>408</v>
      </c>
      <c r="M268" t="s">
        <v>109</v>
      </c>
      <c r="N268">
        <v>18</v>
      </c>
      <c r="O268">
        <v>440.24</v>
      </c>
      <c r="P268">
        <v>0</v>
      </c>
      <c r="Q268">
        <v>0</v>
      </c>
      <c r="R268">
        <v>12.228999999999999</v>
      </c>
      <c r="S268">
        <v>2.4460000000000002</v>
      </c>
      <c r="T268" t="s">
        <v>111</v>
      </c>
      <c r="U268">
        <v>612.98599999999999</v>
      </c>
      <c r="V268">
        <v>612.98599999999999</v>
      </c>
      <c r="W268">
        <v>627.66099999999994</v>
      </c>
      <c r="X268">
        <v>-197.06</v>
      </c>
      <c r="Y268">
        <v>167</v>
      </c>
      <c r="Z268">
        <v>0</v>
      </c>
      <c r="AA268">
        <v>30.06</v>
      </c>
      <c r="AB268">
        <v>1</v>
      </c>
      <c r="AC268" t="s">
        <v>116</v>
      </c>
      <c r="AD268">
        <v>3092</v>
      </c>
      <c r="AE268">
        <v>-2455.3989999999999</v>
      </c>
      <c r="AF268">
        <v>-2455.3989999999999</v>
      </c>
      <c r="AG268">
        <v>0</v>
      </c>
      <c r="AJ268">
        <v>0</v>
      </c>
      <c r="AK268">
        <v>627.66099999999994</v>
      </c>
      <c r="AL268">
        <v>-197.06</v>
      </c>
      <c r="AM268">
        <v>-2886</v>
      </c>
      <c r="AN268">
        <v>0</v>
      </c>
      <c r="AO268">
        <v>2445.7600000000002</v>
      </c>
      <c r="AP268">
        <v>18</v>
      </c>
      <c r="AQ268">
        <v>0</v>
      </c>
      <c r="AR268">
        <v>0</v>
      </c>
      <c r="AS268">
        <v>0.5</v>
      </c>
      <c r="AT268">
        <v>0</v>
      </c>
      <c r="AU268">
        <v>0</v>
      </c>
      <c r="AV268">
        <v>0.1</v>
      </c>
      <c r="AW268" t="s">
        <v>112</v>
      </c>
      <c r="AX268" t="s">
        <v>128</v>
      </c>
      <c r="AY268" t="s">
        <v>111</v>
      </c>
      <c r="AZ268">
        <v>0</v>
      </c>
      <c r="BA268">
        <v>0</v>
      </c>
      <c r="BD268">
        <v>612.98599999999999</v>
      </c>
      <c r="BE268">
        <v>612.98599999999999</v>
      </c>
      <c r="BF268">
        <v>408</v>
      </c>
      <c r="BG268">
        <v>2.4457599999999999</v>
      </c>
      <c r="BH268" t="s">
        <v>1026</v>
      </c>
      <c r="BI268">
        <v>100090000000</v>
      </c>
      <c r="BJ268">
        <v>0</v>
      </c>
      <c r="BK268">
        <v>12.228999999999999</v>
      </c>
      <c r="BL268">
        <v>0</v>
      </c>
      <c r="BM268">
        <v>2.4460000000000002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-2455.3989999999999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f t="shared" si="20"/>
        <v>2886</v>
      </c>
      <c r="CT268">
        <f t="shared" si="21"/>
        <v>612.98599999999999</v>
      </c>
      <c r="CU268">
        <f t="shared" si="22"/>
        <v>14.674999999999999</v>
      </c>
      <c r="CV268">
        <f>VLOOKUP(PG_Reverse_Settled__1[[#This Row],[order_release_id]],PG_FORWARD_SETTLED__1[[order_id]:[Logistics]],110,0)</f>
        <v>71.98</v>
      </c>
      <c r="CW268">
        <f t="shared" si="23"/>
        <v>452.46899999999999</v>
      </c>
      <c r="CX268">
        <v>2186.3589999999999</v>
      </c>
      <c r="CY268">
        <f t="shared" si="24"/>
        <v>197.06</v>
      </c>
    </row>
    <row r="269" spans="1:103" x14ac:dyDescent="0.3">
      <c r="A269">
        <v>8729691201</v>
      </c>
      <c r="B269">
        <v>10729647553</v>
      </c>
      <c r="C269" t="s">
        <v>1461</v>
      </c>
      <c r="D269" s="1">
        <v>45943.494444444441</v>
      </c>
      <c r="E269" s="1">
        <v>45933.480555555558</v>
      </c>
      <c r="F269" s="2">
        <v>44609</v>
      </c>
      <c r="G269" t="s">
        <v>778</v>
      </c>
      <c r="H269">
        <v>2396</v>
      </c>
      <c r="I269">
        <v>2396</v>
      </c>
      <c r="J269">
        <v>0</v>
      </c>
      <c r="K269">
        <v>3250</v>
      </c>
      <c r="L269">
        <v>648</v>
      </c>
      <c r="M269" t="s">
        <v>109</v>
      </c>
      <c r="N269">
        <v>5</v>
      </c>
      <c r="O269">
        <v>114.1</v>
      </c>
      <c r="P269">
        <v>0</v>
      </c>
      <c r="Q269">
        <v>0</v>
      </c>
      <c r="R269">
        <v>11.41</v>
      </c>
      <c r="S269">
        <v>2.282</v>
      </c>
      <c r="T269" t="s">
        <v>111</v>
      </c>
      <c r="U269">
        <v>593.72900000000004</v>
      </c>
      <c r="V269">
        <v>593.72900000000004</v>
      </c>
      <c r="W269">
        <v>607.42100000000005</v>
      </c>
      <c r="X269">
        <v>-132.16</v>
      </c>
      <c r="Y269">
        <v>112</v>
      </c>
      <c r="Z269">
        <v>0</v>
      </c>
      <c r="AA269">
        <v>20.16</v>
      </c>
      <c r="AB269">
        <v>1</v>
      </c>
      <c r="AC269" t="s">
        <v>110</v>
      </c>
      <c r="AD269">
        <v>2602</v>
      </c>
      <c r="AE269">
        <v>-1920.739</v>
      </c>
      <c r="AF269">
        <v>-1920.739</v>
      </c>
      <c r="AG269">
        <v>0</v>
      </c>
      <c r="AJ269">
        <v>0</v>
      </c>
      <c r="AK269">
        <v>607.42100000000005</v>
      </c>
      <c r="AL269">
        <v>-132.16</v>
      </c>
      <c r="AM269">
        <v>-2396</v>
      </c>
      <c r="AN269">
        <v>0</v>
      </c>
      <c r="AO269">
        <v>2281.9</v>
      </c>
      <c r="AP269">
        <v>5</v>
      </c>
      <c r="AQ269">
        <v>0</v>
      </c>
      <c r="AR269">
        <v>0</v>
      </c>
      <c r="AS269">
        <v>0.5</v>
      </c>
      <c r="AT269">
        <v>0</v>
      </c>
      <c r="AU269">
        <v>0</v>
      </c>
      <c r="AV269">
        <v>0.1</v>
      </c>
      <c r="AW269" t="s">
        <v>112</v>
      </c>
      <c r="AX269" t="s">
        <v>113</v>
      </c>
      <c r="AY269" t="s">
        <v>111</v>
      </c>
      <c r="AZ269">
        <v>0</v>
      </c>
      <c r="BA269">
        <v>0</v>
      </c>
      <c r="BD269">
        <v>593.72900000000004</v>
      </c>
      <c r="BE269">
        <v>593.72900000000004</v>
      </c>
      <c r="BF269">
        <v>648</v>
      </c>
      <c r="BG269">
        <v>2.2818999999999998</v>
      </c>
      <c r="BH269" t="s">
        <v>768</v>
      </c>
      <c r="BI269">
        <v>100090000000</v>
      </c>
      <c r="BJ269">
        <v>0</v>
      </c>
      <c r="BK269">
        <v>11.41</v>
      </c>
      <c r="BL269">
        <v>0</v>
      </c>
      <c r="BM269">
        <v>2.282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-1920.739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f t="shared" si="20"/>
        <v>2396</v>
      </c>
      <c r="CT269">
        <f t="shared" si="21"/>
        <v>593.72900000000004</v>
      </c>
      <c r="CU269">
        <f t="shared" si="22"/>
        <v>13.692</v>
      </c>
      <c r="CV269">
        <f>VLOOKUP(PG_Reverse_Settled__1[[#This Row],[order_release_id]],PG_FORWARD_SETTLED__1[[order_id]:[Logistics]],110,0)</f>
        <v>71.98</v>
      </c>
      <c r="CW269">
        <f t="shared" si="23"/>
        <v>125.50999999999999</v>
      </c>
      <c r="CX269">
        <v>1716.5989999999999</v>
      </c>
      <c r="CY269">
        <f t="shared" si="24"/>
        <v>132.16</v>
      </c>
    </row>
    <row r="270" spans="1:103" x14ac:dyDescent="0.3">
      <c r="A270">
        <v>8725349158</v>
      </c>
      <c r="B270">
        <v>10725299335</v>
      </c>
      <c r="C270" t="s">
        <v>1461</v>
      </c>
      <c r="D270" s="1">
        <v>45938.706250000003</v>
      </c>
      <c r="E270" s="1">
        <v>45931.8</v>
      </c>
      <c r="F270" s="2">
        <v>44603</v>
      </c>
      <c r="G270" t="s">
        <v>202</v>
      </c>
      <c r="H270">
        <v>2198</v>
      </c>
      <c r="I270">
        <v>2198</v>
      </c>
      <c r="J270">
        <v>0</v>
      </c>
      <c r="K270">
        <v>3000</v>
      </c>
      <c r="L270">
        <v>596</v>
      </c>
      <c r="M270" t="s">
        <v>109</v>
      </c>
      <c r="N270">
        <v>5</v>
      </c>
      <c r="O270">
        <v>104.67</v>
      </c>
      <c r="P270">
        <v>0</v>
      </c>
      <c r="Q270">
        <v>0</v>
      </c>
      <c r="R270">
        <v>10.467000000000001</v>
      </c>
      <c r="S270">
        <v>2.093</v>
      </c>
      <c r="T270" t="s">
        <v>111</v>
      </c>
      <c r="U270">
        <v>570.601</v>
      </c>
      <c r="V270">
        <v>570.601</v>
      </c>
      <c r="W270">
        <v>583.16099999999994</v>
      </c>
      <c r="X270">
        <v>-197.06</v>
      </c>
      <c r="Y270">
        <v>167</v>
      </c>
      <c r="Z270">
        <v>0</v>
      </c>
      <c r="AA270">
        <v>30.06</v>
      </c>
      <c r="AB270">
        <v>1</v>
      </c>
      <c r="AC270" t="s">
        <v>116</v>
      </c>
      <c r="AD270">
        <v>2404</v>
      </c>
      <c r="AE270">
        <v>-1811.8989999999999</v>
      </c>
      <c r="AF270">
        <v>-1811.8989999999999</v>
      </c>
      <c r="AG270">
        <v>0</v>
      </c>
      <c r="AJ270">
        <v>0</v>
      </c>
      <c r="AK270">
        <v>583.16099999999994</v>
      </c>
      <c r="AL270">
        <v>-197.06</v>
      </c>
      <c r="AM270">
        <v>-2198</v>
      </c>
      <c r="AN270">
        <v>0</v>
      </c>
      <c r="AO270">
        <v>2093.33</v>
      </c>
      <c r="AP270">
        <v>5</v>
      </c>
      <c r="AQ270">
        <v>0</v>
      </c>
      <c r="AR270">
        <v>0</v>
      </c>
      <c r="AS270">
        <v>0.5</v>
      </c>
      <c r="AT270">
        <v>0</v>
      </c>
      <c r="AU270">
        <v>0</v>
      </c>
      <c r="AV270">
        <v>0.1</v>
      </c>
      <c r="AW270" t="s">
        <v>121</v>
      </c>
      <c r="AX270" t="s">
        <v>113</v>
      </c>
      <c r="AY270" t="s">
        <v>111</v>
      </c>
      <c r="AZ270">
        <v>0</v>
      </c>
      <c r="BA270">
        <v>0</v>
      </c>
      <c r="BD270">
        <v>570.601</v>
      </c>
      <c r="BE270">
        <v>570.601</v>
      </c>
      <c r="BF270">
        <v>596</v>
      </c>
      <c r="BG270">
        <v>2.0933299999999999</v>
      </c>
      <c r="BH270" t="s">
        <v>203</v>
      </c>
      <c r="BI270">
        <v>100088000000</v>
      </c>
      <c r="BJ270">
        <v>0</v>
      </c>
      <c r="BK270">
        <v>10.467000000000001</v>
      </c>
      <c r="BL270">
        <v>0</v>
      </c>
      <c r="BM270">
        <v>2.093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-1811.8989999999999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f t="shared" si="20"/>
        <v>2198</v>
      </c>
      <c r="CT270">
        <f t="shared" si="21"/>
        <v>570.601</v>
      </c>
      <c r="CU270">
        <f t="shared" si="22"/>
        <v>12.56</v>
      </c>
      <c r="CV270">
        <f>VLOOKUP(PG_Reverse_Settled__1[[#This Row],[order_release_id]],PG_FORWARD_SETTLED__1[[order_id]:[Logistics]],110,0)</f>
        <v>71.98</v>
      </c>
      <c r="CW270">
        <f t="shared" si="23"/>
        <v>115.137</v>
      </c>
      <c r="CX270">
        <v>1542.8589999999999</v>
      </c>
      <c r="CY270">
        <f t="shared" si="24"/>
        <v>197.06</v>
      </c>
    </row>
    <row r="271" spans="1:103" x14ac:dyDescent="0.3">
      <c r="A271">
        <v>8707866737</v>
      </c>
      <c r="B271">
        <v>10707800599</v>
      </c>
      <c r="C271" t="s">
        <v>1461</v>
      </c>
      <c r="D271" s="1">
        <v>45948.206250000003</v>
      </c>
      <c r="E271" s="1">
        <v>45925.775694444441</v>
      </c>
      <c r="F271" s="2">
        <v>44585</v>
      </c>
      <c r="G271" t="s">
        <v>604</v>
      </c>
      <c r="H271">
        <v>3743</v>
      </c>
      <c r="I271">
        <v>750.71299999999997</v>
      </c>
      <c r="J271">
        <v>2992.2869999999998</v>
      </c>
      <c r="K271">
        <v>4000</v>
      </c>
      <c r="L271">
        <v>51</v>
      </c>
      <c r="M271" t="s">
        <v>109</v>
      </c>
      <c r="N271">
        <v>18</v>
      </c>
      <c r="O271">
        <v>570.97</v>
      </c>
      <c r="P271">
        <v>0</v>
      </c>
      <c r="Q271">
        <v>0</v>
      </c>
      <c r="R271">
        <v>15.86</v>
      </c>
      <c r="S271">
        <v>3.1720000000000002</v>
      </c>
      <c r="T271" t="s">
        <v>111</v>
      </c>
      <c r="U271">
        <v>927.51599999999996</v>
      </c>
      <c r="V271">
        <v>927.51599999999996</v>
      </c>
      <c r="W271">
        <v>946.548</v>
      </c>
      <c r="X271">
        <v>-197.06</v>
      </c>
      <c r="Y271">
        <v>167</v>
      </c>
      <c r="Z271">
        <v>0</v>
      </c>
      <c r="AA271">
        <v>30.06</v>
      </c>
      <c r="AB271">
        <v>1</v>
      </c>
      <c r="AC271" t="s">
        <v>116</v>
      </c>
      <c r="AD271">
        <v>3949</v>
      </c>
      <c r="AE271">
        <v>-2993.5120000000002</v>
      </c>
      <c r="AF271">
        <v>-2993.5120000000002</v>
      </c>
      <c r="AG271">
        <v>0</v>
      </c>
      <c r="AH271">
        <v>756.70399999999995</v>
      </c>
      <c r="AI271">
        <v>-157.53708</v>
      </c>
      <c r="AJ271">
        <v>-2992.2869999999998</v>
      </c>
      <c r="AK271">
        <v>189.84399999999999</v>
      </c>
      <c r="AL271">
        <v>-39.522919999999999</v>
      </c>
      <c r="AM271">
        <v>-750.71299999999997</v>
      </c>
      <c r="AN271">
        <v>300</v>
      </c>
      <c r="AO271">
        <v>3172.03</v>
      </c>
      <c r="AP271">
        <v>18</v>
      </c>
      <c r="AQ271">
        <v>0</v>
      </c>
      <c r="AR271">
        <v>0</v>
      </c>
      <c r="AS271">
        <v>0.5</v>
      </c>
      <c r="AT271">
        <v>0</v>
      </c>
      <c r="AU271">
        <v>0</v>
      </c>
      <c r="AV271">
        <v>0.1</v>
      </c>
      <c r="AW271" t="s">
        <v>112</v>
      </c>
      <c r="AX271" t="s">
        <v>113</v>
      </c>
      <c r="AY271" t="s">
        <v>111</v>
      </c>
      <c r="AZ271">
        <v>741.48900000000003</v>
      </c>
      <c r="BA271">
        <v>741.48900000000003</v>
      </c>
      <c r="BB271">
        <v>51</v>
      </c>
      <c r="BC271">
        <v>3.1720299999999999</v>
      </c>
      <c r="BD271">
        <v>186.02699999999999</v>
      </c>
      <c r="BE271">
        <v>186.02699999999999</v>
      </c>
      <c r="BF271">
        <v>51</v>
      </c>
      <c r="BG271">
        <v>3.1720299999999999</v>
      </c>
      <c r="BH271" t="s">
        <v>819</v>
      </c>
      <c r="BI271">
        <v>100089000000</v>
      </c>
      <c r="BJ271">
        <v>12.679</v>
      </c>
      <c r="BK271">
        <v>3.181</v>
      </c>
      <c r="BL271">
        <v>2.536</v>
      </c>
      <c r="BM271">
        <v>0.63600000000000001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-2993.5120000000002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f t="shared" si="20"/>
        <v>3743</v>
      </c>
      <c r="CT271">
        <f t="shared" si="21"/>
        <v>927.51599999999996</v>
      </c>
      <c r="CU271">
        <f t="shared" si="22"/>
        <v>19.032</v>
      </c>
      <c r="CV271">
        <f>VLOOKUP(PG_Reverse_Settled__1[[#This Row],[order_release_id]],PG_FORWARD_SETTLED__1[[order_id]:[Logistics]],110,0)</f>
        <v>71.98</v>
      </c>
      <c r="CW271">
        <f t="shared" si="23"/>
        <v>586.83000000000004</v>
      </c>
      <c r="CX271">
        <v>2724.4719999999998</v>
      </c>
      <c r="CY271">
        <f t="shared" si="24"/>
        <v>197.06</v>
      </c>
    </row>
    <row r="272" spans="1:103" x14ac:dyDescent="0.3">
      <c r="A272">
        <v>8666896038</v>
      </c>
      <c r="B272">
        <v>10666820130</v>
      </c>
      <c r="C272" t="s">
        <v>1461</v>
      </c>
      <c r="D272" s="1">
        <v>45924.609722222223</v>
      </c>
      <c r="E272" s="1">
        <v>45913.771527777775</v>
      </c>
      <c r="F272" s="2"/>
      <c r="G272" t="s">
        <v>705</v>
      </c>
      <c r="H272">
        <v>1204</v>
      </c>
      <c r="I272">
        <v>1204</v>
      </c>
      <c r="J272">
        <v>0</v>
      </c>
      <c r="K272">
        <v>2750</v>
      </c>
      <c r="L272">
        <v>1375</v>
      </c>
      <c r="M272" t="s">
        <v>109</v>
      </c>
      <c r="N272">
        <v>12</v>
      </c>
      <c r="O272">
        <v>129</v>
      </c>
      <c r="P272">
        <v>0</v>
      </c>
      <c r="Q272">
        <v>0</v>
      </c>
      <c r="R272">
        <v>5.375</v>
      </c>
      <c r="S272">
        <v>1.075</v>
      </c>
      <c r="T272" t="s">
        <v>111</v>
      </c>
      <c r="U272">
        <v>312.55799999999999</v>
      </c>
      <c r="V272">
        <v>312.55799999999999</v>
      </c>
      <c r="W272">
        <v>319.00799999999998</v>
      </c>
      <c r="X272">
        <v>-197.06</v>
      </c>
      <c r="Y272">
        <v>167</v>
      </c>
      <c r="Z272">
        <v>0</v>
      </c>
      <c r="AA272">
        <v>30.06</v>
      </c>
      <c r="AB272">
        <v>1</v>
      </c>
      <c r="AC272" t="s">
        <v>116</v>
      </c>
      <c r="AD272">
        <v>1375</v>
      </c>
      <c r="AE272">
        <v>-1082.0519999999999</v>
      </c>
      <c r="AF272">
        <v>-1082.0519999999999</v>
      </c>
      <c r="AG272">
        <v>0</v>
      </c>
      <c r="AJ272">
        <v>0</v>
      </c>
      <c r="AK272">
        <v>319.00799999999998</v>
      </c>
      <c r="AL272">
        <v>-197.06</v>
      </c>
      <c r="AM272">
        <v>-1204</v>
      </c>
      <c r="AN272">
        <v>0</v>
      </c>
      <c r="AO272">
        <v>1075</v>
      </c>
      <c r="AP272">
        <v>12</v>
      </c>
      <c r="AQ272">
        <v>0</v>
      </c>
      <c r="AR272">
        <v>0</v>
      </c>
      <c r="AS272">
        <v>0.5</v>
      </c>
      <c r="AT272">
        <v>0</v>
      </c>
      <c r="AU272">
        <v>0</v>
      </c>
      <c r="AV272">
        <v>0.1</v>
      </c>
      <c r="AW272" t="s">
        <v>112</v>
      </c>
      <c r="AX272" t="s">
        <v>113</v>
      </c>
      <c r="AY272" t="s">
        <v>111</v>
      </c>
      <c r="AZ272">
        <v>0</v>
      </c>
      <c r="BA272">
        <v>0</v>
      </c>
      <c r="BD272">
        <v>312.55799999999999</v>
      </c>
      <c r="BE272">
        <v>312.55799999999999</v>
      </c>
      <c r="BF272">
        <v>1375</v>
      </c>
      <c r="BG272">
        <v>1.075</v>
      </c>
      <c r="BH272" t="s">
        <v>1030</v>
      </c>
      <c r="BI272">
        <v>100080000000</v>
      </c>
      <c r="BJ272">
        <v>0</v>
      </c>
      <c r="BK272">
        <v>5.375</v>
      </c>
      <c r="BL272">
        <v>0</v>
      </c>
      <c r="BM272">
        <v>1.075</v>
      </c>
      <c r="BN272">
        <v>0</v>
      </c>
      <c r="BO272">
        <v>-1082.0519999999999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f t="shared" si="20"/>
        <v>1204</v>
      </c>
      <c r="CT272">
        <f t="shared" si="21"/>
        <v>312.55799999999999</v>
      </c>
      <c r="CU272">
        <f t="shared" si="22"/>
        <v>6.45</v>
      </c>
      <c r="CV272">
        <f>VLOOKUP(PG_Reverse_Settled__1[[#This Row],[order_release_id]],PG_FORWARD_SETTLED__1[[order_id]:[Logistics]],110,0)</f>
        <v>53.1</v>
      </c>
      <c r="CW272">
        <f t="shared" si="23"/>
        <v>134.375</v>
      </c>
      <c r="CX272">
        <v>831.89199999999994</v>
      </c>
      <c r="CY272">
        <f t="shared" si="24"/>
        <v>197.06</v>
      </c>
    </row>
    <row r="273" spans="1:103" x14ac:dyDescent="0.3">
      <c r="A273">
        <v>8738362887</v>
      </c>
      <c r="B273">
        <v>10738344072</v>
      </c>
      <c r="C273" t="s">
        <v>1461</v>
      </c>
      <c r="D273" s="1">
        <v>45957.581944444442</v>
      </c>
      <c r="E273" s="1">
        <v>45936.454861111109</v>
      </c>
      <c r="F273" s="2"/>
      <c r="G273" t="s">
        <v>702</v>
      </c>
      <c r="H273">
        <v>2244</v>
      </c>
      <c r="I273">
        <v>0</v>
      </c>
      <c r="J273">
        <v>2244</v>
      </c>
      <c r="K273">
        <v>3250</v>
      </c>
      <c r="L273">
        <v>800</v>
      </c>
      <c r="M273" t="s">
        <v>109</v>
      </c>
      <c r="N273">
        <v>5</v>
      </c>
      <c r="O273">
        <v>106.86</v>
      </c>
      <c r="P273">
        <v>0</v>
      </c>
      <c r="Q273">
        <v>0</v>
      </c>
      <c r="R273">
        <v>10.686</v>
      </c>
      <c r="S273">
        <v>2.137</v>
      </c>
      <c r="T273" t="s">
        <v>111</v>
      </c>
      <c r="U273">
        <v>582.54200000000003</v>
      </c>
      <c r="V273">
        <v>582.54200000000003</v>
      </c>
      <c r="W273">
        <v>595.36500000000001</v>
      </c>
      <c r="X273">
        <v>-197.06</v>
      </c>
      <c r="Y273">
        <v>167</v>
      </c>
      <c r="Z273">
        <v>0</v>
      </c>
      <c r="AA273">
        <v>30.06</v>
      </c>
      <c r="AB273">
        <v>1</v>
      </c>
      <c r="AC273" t="s">
        <v>116</v>
      </c>
      <c r="AD273">
        <v>2450</v>
      </c>
      <c r="AE273">
        <v>-1845.6949999999999</v>
      </c>
      <c r="AF273">
        <v>-1845.6949999999999</v>
      </c>
      <c r="AG273">
        <v>0</v>
      </c>
      <c r="AH273">
        <v>595.36500000000001</v>
      </c>
      <c r="AI273">
        <v>-197.06</v>
      </c>
      <c r="AJ273">
        <v>-2244</v>
      </c>
      <c r="AM273">
        <v>0</v>
      </c>
      <c r="AN273">
        <v>0</v>
      </c>
      <c r="AO273">
        <v>2137.14</v>
      </c>
      <c r="AP273">
        <v>5</v>
      </c>
      <c r="AQ273">
        <v>0</v>
      </c>
      <c r="AR273">
        <v>0</v>
      </c>
      <c r="AS273">
        <v>0.5</v>
      </c>
      <c r="AT273">
        <v>0</v>
      </c>
      <c r="AU273">
        <v>0</v>
      </c>
      <c r="AV273">
        <v>0.1</v>
      </c>
      <c r="AW273" t="s">
        <v>121</v>
      </c>
      <c r="AX273" t="s">
        <v>113</v>
      </c>
      <c r="AY273" t="s">
        <v>111</v>
      </c>
      <c r="AZ273">
        <v>582.54200000000003</v>
      </c>
      <c r="BA273">
        <v>582.54200000000003</v>
      </c>
      <c r="BB273">
        <v>800</v>
      </c>
      <c r="BC273">
        <v>2.13714</v>
      </c>
      <c r="BD273">
        <v>0</v>
      </c>
      <c r="BE273">
        <v>0</v>
      </c>
      <c r="BH273" t="s">
        <v>703</v>
      </c>
      <c r="BI273">
        <v>100090000000</v>
      </c>
      <c r="BJ273">
        <v>10.686</v>
      </c>
      <c r="BK273">
        <v>0</v>
      </c>
      <c r="BL273">
        <v>2.137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-1845.6949999999999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f t="shared" si="20"/>
        <v>2244</v>
      </c>
      <c r="CT273">
        <f t="shared" si="21"/>
        <v>582.54200000000003</v>
      </c>
      <c r="CU273">
        <f t="shared" si="22"/>
        <v>12.823</v>
      </c>
      <c r="CV273">
        <f>VLOOKUP(PG_Reverse_Settled__1[[#This Row],[order_release_id]],PG_FORWARD_SETTLED__1[[order_id]:[Logistics]],110,0)</f>
        <v>71.98</v>
      </c>
      <c r="CW273">
        <f t="shared" si="23"/>
        <v>117.54599999999999</v>
      </c>
      <c r="CX273">
        <v>1576.655</v>
      </c>
      <c r="CY273">
        <f t="shared" si="24"/>
        <v>197.06</v>
      </c>
    </row>
    <row r="274" spans="1:103" x14ac:dyDescent="0.3">
      <c r="A274">
        <v>8686235629</v>
      </c>
      <c r="B274">
        <v>10686163041</v>
      </c>
      <c r="C274" t="s">
        <v>1461</v>
      </c>
      <c r="D274" s="1">
        <v>45932.609027777777</v>
      </c>
      <c r="E274" s="1">
        <v>45920.473611111112</v>
      </c>
      <c r="F274" s="2"/>
      <c r="G274" t="s">
        <v>186</v>
      </c>
      <c r="H274">
        <v>4219</v>
      </c>
      <c r="I274">
        <v>0</v>
      </c>
      <c r="J274">
        <v>4219</v>
      </c>
      <c r="K274">
        <v>4750</v>
      </c>
      <c r="L274">
        <v>325</v>
      </c>
      <c r="M274" t="s">
        <v>109</v>
      </c>
      <c r="N274">
        <v>12</v>
      </c>
      <c r="O274">
        <v>452.04</v>
      </c>
      <c r="P274">
        <v>0</v>
      </c>
      <c r="Q274">
        <v>0</v>
      </c>
      <c r="R274">
        <v>18.835000000000001</v>
      </c>
      <c r="S274">
        <v>3.7669999999999999</v>
      </c>
      <c r="T274" t="s">
        <v>111</v>
      </c>
      <c r="U274">
        <v>1045.4680000000001</v>
      </c>
      <c r="V274">
        <v>1045.4680000000001</v>
      </c>
      <c r="W274">
        <v>1068.07</v>
      </c>
      <c r="X274">
        <v>-197.06</v>
      </c>
      <c r="Y274">
        <v>167</v>
      </c>
      <c r="Z274">
        <v>0</v>
      </c>
      <c r="AA274">
        <v>30.06</v>
      </c>
      <c r="AB274">
        <v>1</v>
      </c>
      <c r="AC274" t="s">
        <v>116</v>
      </c>
      <c r="AD274">
        <v>4425</v>
      </c>
      <c r="AE274">
        <v>-3347.99</v>
      </c>
      <c r="AF274">
        <v>-3347.99</v>
      </c>
      <c r="AG274">
        <v>0</v>
      </c>
      <c r="AH274">
        <v>1068.07</v>
      </c>
      <c r="AI274">
        <v>-197.06</v>
      </c>
      <c r="AJ274">
        <v>-4219</v>
      </c>
      <c r="AM274">
        <v>0</v>
      </c>
      <c r="AN274">
        <v>0</v>
      </c>
      <c r="AO274">
        <v>3766.96</v>
      </c>
      <c r="AP274">
        <v>12</v>
      </c>
      <c r="AQ274">
        <v>0</v>
      </c>
      <c r="AR274">
        <v>0</v>
      </c>
      <c r="AS274">
        <v>0.5</v>
      </c>
      <c r="AT274">
        <v>0</v>
      </c>
      <c r="AU274">
        <v>0</v>
      </c>
      <c r="AV274">
        <v>0.1</v>
      </c>
      <c r="AW274" t="s">
        <v>112</v>
      </c>
      <c r="AX274" t="s">
        <v>124</v>
      </c>
      <c r="AY274" t="s">
        <v>111</v>
      </c>
      <c r="AZ274">
        <v>1045.4680000000001</v>
      </c>
      <c r="BA274">
        <v>1045.4680000000001</v>
      </c>
      <c r="BB274">
        <v>325</v>
      </c>
      <c r="BC274">
        <v>3.7669600000000001</v>
      </c>
      <c r="BD274">
        <v>0</v>
      </c>
      <c r="BE274">
        <v>0</v>
      </c>
      <c r="BH274" t="s">
        <v>187</v>
      </c>
      <c r="BI274">
        <v>100085000000</v>
      </c>
      <c r="BJ274">
        <v>18.835000000000001</v>
      </c>
      <c r="BK274">
        <v>0</v>
      </c>
      <c r="BL274">
        <v>3.7669999999999999</v>
      </c>
      <c r="BM274">
        <v>0</v>
      </c>
      <c r="BN274">
        <v>0</v>
      </c>
      <c r="BO274">
        <v>0</v>
      </c>
      <c r="BP274">
        <v>0</v>
      </c>
      <c r="BQ274">
        <v>-3347.99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f t="shared" si="20"/>
        <v>4219</v>
      </c>
      <c r="CT274">
        <f t="shared" si="21"/>
        <v>1045.4680000000001</v>
      </c>
      <c r="CU274">
        <f t="shared" si="22"/>
        <v>22.602</v>
      </c>
      <c r="CV274">
        <f>VLOOKUP(PG_Reverse_Settled__1[[#This Row],[order_release_id]],PG_FORWARD_SETTLED__1[[order_id]:[Logistics]],110,0)</f>
        <v>71.98</v>
      </c>
      <c r="CW274">
        <f t="shared" si="23"/>
        <v>470.875</v>
      </c>
      <c r="CX274">
        <v>3078.9500000000003</v>
      </c>
      <c r="CY274">
        <f t="shared" si="24"/>
        <v>197.06</v>
      </c>
    </row>
    <row r="275" spans="1:103" x14ac:dyDescent="0.3">
      <c r="A275">
        <v>8699000629</v>
      </c>
      <c r="B275">
        <v>10698929955</v>
      </c>
      <c r="C275" t="s">
        <v>1461</v>
      </c>
      <c r="D275" s="1">
        <v>45930.604861111111</v>
      </c>
      <c r="E275" s="1">
        <v>45923.446527777778</v>
      </c>
      <c r="F275" s="2">
        <v>44573</v>
      </c>
      <c r="G275" t="s">
        <v>855</v>
      </c>
      <c r="H275">
        <v>3154</v>
      </c>
      <c r="I275">
        <v>3154</v>
      </c>
      <c r="J275">
        <v>0</v>
      </c>
      <c r="K275">
        <v>4000</v>
      </c>
      <c r="L275">
        <v>640</v>
      </c>
      <c r="M275" t="s">
        <v>109</v>
      </c>
      <c r="N275">
        <v>18</v>
      </c>
      <c r="O275">
        <v>481.12</v>
      </c>
      <c r="P275">
        <v>0</v>
      </c>
      <c r="Q275">
        <v>0</v>
      </c>
      <c r="R275">
        <v>13.364000000000001</v>
      </c>
      <c r="S275">
        <v>2.673</v>
      </c>
      <c r="T275" t="s">
        <v>111</v>
      </c>
      <c r="U275">
        <v>669.91</v>
      </c>
      <c r="V275">
        <v>669.91</v>
      </c>
      <c r="W275">
        <v>685.947</v>
      </c>
      <c r="X275">
        <v>-197.06</v>
      </c>
      <c r="Y275">
        <v>167</v>
      </c>
      <c r="Z275">
        <v>0</v>
      </c>
      <c r="AA275">
        <v>30.06</v>
      </c>
      <c r="AB275">
        <v>1</v>
      </c>
      <c r="AC275" t="s">
        <v>116</v>
      </c>
      <c r="AD275">
        <v>3360</v>
      </c>
      <c r="AE275">
        <v>-2665.1129999999998</v>
      </c>
      <c r="AF275">
        <v>-2665.1129999999998</v>
      </c>
      <c r="AG275">
        <v>0</v>
      </c>
      <c r="AJ275">
        <v>0</v>
      </c>
      <c r="AK275">
        <v>685.947</v>
      </c>
      <c r="AL275">
        <v>-197.06</v>
      </c>
      <c r="AM275">
        <v>-3154</v>
      </c>
      <c r="AN275">
        <v>0</v>
      </c>
      <c r="AO275">
        <v>2672.88</v>
      </c>
      <c r="AP275">
        <v>18</v>
      </c>
      <c r="AQ275">
        <v>0</v>
      </c>
      <c r="AR275">
        <v>0</v>
      </c>
      <c r="AS275">
        <v>0.5</v>
      </c>
      <c r="AT275">
        <v>0</v>
      </c>
      <c r="AU275">
        <v>0</v>
      </c>
      <c r="AV275">
        <v>0.1</v>
      </c>
      <c r="AW275" t="s">
        <v>112</v>
      </c>
      <c r="AX275" t="s">
        <v>128</v>
      </c>
      <c r="AY275" t="s">
        <v>111</v>
      </c>
      <c r="AZ275">
        <v>0</v>
      </c>
      <c r="BA275">
        <v>0</v>
      </c>
      <c r="BD275">
        <v>669.91</v>
      </c>
      <c r="BE275">
        <v>669.91</v>
      </c>
      <c r="BF275">
        <v>640</v>
      </c>
      <c r="BG275">
        <v>2.6728800000000001</v>
      </c>
      <c r="BH275" t="s">
        <v>856</v>
      </c>
      <c r="BI275">
        <v>100084000000</v>
      </c>
      <c r="BJ275">
        <v>0</v>
      </c>
      <c r="BK275">
        <v>13.364000000000001</v>
      </c>
      <c r="BL275">
        <v>0</v>
      </c>
      <c r="BM275">
        <v>2.673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-2665.1129999999998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f t="shared" si="20"/>
        <v>3154</v>
      </c>
      <c r="CT275">
        <f t="shared" si="21"/>
        <v>669.91</v>
      </c>
      <c r="CU275">
        <f t="shared" si="22"/>
        <v>16.036999999999999</v>
      </c>
      <c r="CV275">
        <f>VLOOKUP(PG_Reverse_Settled__1[[#This Row],[order_release_id]],PG_FORWARD_SETTLED__1[[order_id]:[Logistics]],110,0)</f>
        <v>71.98</v>
      </c>
      <c r="CW275">
        <f t="shared" si="23"/>
        <v>494.48399999999998</v>
      </c>
      <c r="CX275">
        <v>2396.0730000000003</v>
      </c>
      <c r="CY275">
        <f t="shared" si="24"/>
        <v>197.06</v>
      </c>
    </row>
    <row r="276" spans="1:103" x14ac:dyDescent="0.3">
      <c r="A276">
        <v>8666939756</v>
      </c>
      <c r="B276">
        <v>10666863848</v>
      </c>
      <c r="C276" t="s">
        <v>1461</v>
      </c>
      <c r="D276" s="1">
        <v>45920.631249999999</v>
      </c>
      <c r="E276" s="1">
        <v>45913.771527777775</v>
      </c>
      <c r="F276" s="2">
        <v>44551</v>
      </c>
      <c r="G276" t="s">
        <v>364</v>
      </c>
      <c r="H276">
        <v>3000</v>
      </c>
      <c r="I276">
        <v>0</v>
      </c>
      <c r="J276">
        <v>3000</v>
      </c>
      <c r="K276">
        <v>4500</v>
      </c>
      <c r="L276">
        <v>1125</v>
      </c>
      <c r="M276" t="s">
        <v>109</v>
      </c>
      <c r="N276">
        <v>12</v>
      </c>
      <c r="O276">
        <v>321.43</v>
      </c>
      <c r="P276">
        <v>0</v>
      </c>
      <c r="Q276">
        <v>0</v>
      </c>
      <c r="R276">
        <v>13.393000000000001</v>
      </c>
      <c r="S276">
        <v>2.6789999999999998</v>
      </c>
      <c r="T276" t="s">
        <v>111</v>
      </c>
      <c r="U276">
        <v>778.8</v>
      </c>
      <c r="V276">
        <v>778.8</v>
      </c>
      <c r="W276">
        <v>794.87199999999996</v>
      </c>
      <c r="X276">
        <v>-197.06</v>
      </c>
      <c r="Y276">
        <v>167</v>
      </c>
      <c r="Z276">
        <v>0</v>
      </c>
      <c r="AA276">
        <v>30.06</v>
      </c>
      <c r="AB276">
        <v>1</v>
      </c>
      <c r="AC276" t="s">
        <v>116</v>
      </c>
      <c r="AD276">
        <v>3206</v>
      </c>
      <c r="AE276">
        <v>-2402.1880000000001</v>
      </c>
      <c r="AF276">
        <v>-2402.1880000000001</v>
      </c>
      <c r="AG276">
        <v>0</v>
      </c>
      <c r="AH276">
        <v>794.87199999999996</v>
      </c>
      <c r="AI276">
        <v>-197.06</v>
      </c>
      <c r="AJ276">
        <v>-3000</v>
      </c>
      <c r="AM276">
        <v>0</v>
      </c>
      <c r="AN276">
        <v>0</v>
      </c>
      <c r="AO276">
        <v>2678.57</v>
      </c>
      <c r="AP276">
        <v>12</v>
      </c>
      <c r="AQ276">
        <v>0</v>
      </c>
      <c r="AR276">
        <v>0</v>
      </c>
      <c r="AS276">
        <v>0.5</v>
      </c>
      <c r="AT276">
        <v>0</v>
      </c>
      <c r="AU276">
        <v>0</v>
      </c>
      <c r="AV276">
        <v>0.1</v>
      </c>
      <c r="AW276" t="s">
        <v>112</v>
      </c>
      <c r="AX276" t="s">
        <v>160</v>
      </c>
      <c r="AY276" t="s">
        <v>111</v>
      </c>
      <c r="AZ276">
        <v>778.8</v>
      </c>
      <c r="BA276">
        <v>778.8</v>
      </c>
      <c r="BB276">
        <v>1125</v>
      </c>
      <c r="BC276">
        <v>2.6785700000000001</v>
      </c>
      <c r="BD276">
        <v>0</v>
      </c>
      <c r="BE276">
        <v>0</v>
      </c>
      <c r="BH276" t="s">
        <v>365</v>
      </c>
      <c r="BI276">
        <v>100080000000</v>
      </c>
      <c r="BJ276">
        <v>13.393000000000001</v>
      </c>
      <c r="BK276">
        <v>0</v>
      </c>
      <c r="BL276">
        <v>2.6789999999999998</v>
      </c>
      <c r="BM276">
        <v>0</v>
      </c>
      <c r="BN276">
        <v>-2402.1880000000001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f t="shared" si="20"/>
        <v>3000</v>
      </c>
      <c r="CT276">
        <f t="shared" si="21"/>
        <v>778.8</v>
      </c>
      <c r="CU276">
        <f t="shared" si="22"/>
        <v>16.071999999999999</v>
      </c>
      <c r="CV276">
        <f>VLOOKUP(PG_Reverse_Settled__1[[#This Row],[order_release_id]],PG_FORWARD_SETTLED__1[[order_id]:[Logistics]],110,0)</f>
        <v>71.98</v>
      </c>
      <c r="CW276">
        <f t="shared" si="23"/>
        <v>334.82299999999998</v>
      </c>
      <c r="CX276">
        <v>2133.1479999999997</v>
      </c>
      <c r="CY276">
        <f t="shared" si="24"/>
        <v>197.06</v>
      </c>
    </row>
    <row r="277" spans="1:103" x14ac:dyDescent="0.3">
      <c r="A277">
        <v>8757832611</v>
      </c>
      <c r="B277">
        <v>10757903984</v>
      </c>
      <c r="C277" t="s">
        <v>1461</v>
      </c>
      <c r="D277" s="1">
        <v>45953.156944444447</v>
      </c>
      <c r="E277" s="1">
        <v>45946.456944444442</v>
      </c>
      <c r="F277" s="2"/>
      <c r="G277" t="s">
        <v>1151</v>
      </c>
      <c r="H277">
        <v>2396</v>
      </c>
      <c r="I277">
        <v>0</v>
      </c>
      <c r="J277">
        <v>2396</v>
      </c>
      <c r="K277">
        <v>3250</v>
      </c>
      <c r="L277">
        <v>648</v>
      </c>
      <c r="M277" t="s">
        <v>109</v>
      </c>
      <c r="N277">
        <v>5</v>
      </c>
      <c r="O277">
        <v>114.1</v>
      </c>
      <c r="P277">
        <v>0</v>
      </c>
      <c r="Q277">
        <v>0</v>
      </c>
      <c r="R277">
        <v>11.41</v>
      </c>
      <c r="S277">
        <v>2.282</v>
      </c>
      <c r="U277">
        <v>622.00199999999995</v>
      </c>
      <c r="V277">
        <v>622.00199999999995</v>
      </c>
      <c r="W277">
        <v>635.69399999999996</v>
      </c>
      <c r="X277">
        <v>-197.06</v>
      </c>
      <c r="Y277">
        <v>167</v>
      </c>
      <c r="Z277">
        <v>0</v>
      </c>
      <c r="AA277">
        <v>30.06</v>
      </c>
      <c r="AB277">
        <v>1</v>
      </c>
      <c r="AC277" t="s">
        <v>116</v>
      </c>
      <c r="AD277">
        <v>2602</v>
      </c>
      <c r="AE277">
        <v>-1957.366</v>
      </c>
      <c r="AF277">
        <v>0</v>
      </c>
      <c r="AG277">
        <v>-1957.366</v>
      </c>
      <c r="AH277">
        <v>635.69399999999996</v>
      </c>
      <c r="AI277">
        <v>-197.06</v>
      </c>
      <c r="AJ277">
        <v>-2396</v>
      </c>
      <c r="AM277">
        <v>0</v>
      </c>
      <c r="AN277">
        <v>0</v>
      </c>
      <c r="AO277">
        <v>2281.9</v>
      </c>
      <c r="AP277">
        <v>5</v>
      </c>
      <c r="AQ277">
        <v>0</v>
      </c>
      <c r="AR277">
        <v>0</v>
      </c>
      <c r="AS277">
        <v>0.5</v>
      </c>
      <c r="AT277">
        <v>0</v>
      </c>
      <c r="AU277">
        <v>0</v>
      </c>
      <c r="AV277">
        <v>0.1</v>
      </c>
      <c r="AW277" t="s">
        <v>121</v>
      </c>
      <c r="AX277" t="s">
        <v>113</v>
      </c>
      <c r="AZ277">
        <v>622.00199999999995</v>
      </c>
      <c r="BA277">
        <v>622.00199999999995</v>
      </c>
      <c r="BB277">
        <v>648</v>
      </c>
      <c r="BC277">
        <v>2.2818999999999998</v>
      </c>
      <c r="BD277">
        <v>0</v>
      </c>
      <c r="BE277">
        <v>0</v>
      </c>
      <c r="BH277" t="s">
        <v>1152</v>
      </c>
      <c r="BI277">
        <v>100093000000</v>
      </c>
      <c r="BJ277">
        <v>11.41</v>
      </c>
      <c r="BK277">
        <v>0</v>
      </c>
      <c r="BL277">
        <v>2.282</v>
      </c>
      <c r="BM277">
        <v>0</v>
      </c>
      <c r="CS277">
        <f t="shared" si="20"/>
        <v>2396</v>
      </c>
      <c r="CT277">
        <f t="shared" si="21"/>
        <v>622.00199999999995</v>
      </c>
      <c r="CU277">
        <f t="shared" si="22"/>
        <v>13.692</v>
      </c>
      <c r="CV277">
        <f>VLOOKUP(PG_Reverse_Settled__1[[#This Row],[order_release_id]],PG_FORWARD_SETTLED__1[[order_id]:[Logistics]],110,0)</f>
        <v>76.7</v>
      </c>
      <c r="CW277">
        <f t="shared" si="23"/>
        <v>125.50999999999999</v>
      </c>
      <c r="CX277">
        <v>1683.606</v>
      </c>
      <c r="CY277">
        <f t="shared" si="24"/>
        <v>197.06</v>
      </c>
    </row>
    <row r="278" spans="1:103" x14ac:dyDescent="0.3">
      <c r="A278">
        <v>8748401276</v>
      </c>
      <c r="B278">
        <v>10748426608</v>
      </c>
      <c r="C278" t="s">
        <v>1461</v>
      </c>
      <c r="D278" s="1">
        <v>45948.675000000003</v>
      </c>
      <c r="E278" s="1">
        <v>45941.755555555559</v>
      </c>
      <c r="F278" s="2">
        <v>44630</v>
      </c>
      <c r="G278" t="s">
        <v>486</v>
      </c>
      <c r="H278">
        <v>2886</v>
      </c>
      <c r="I278">
        <v>0</v>
      </c>
      <c r="J278">
        <v>2886</v>
      </c>
      <c r="K278">
        <v>3500</v>
      </c>
      <c r="L278">
        <v>408</v>
      </c>
      <c r="M278" t="s">
        <v>109</v>
      </c>
      <c r="N278">
        <v>18</v>
      </c>
      <c r="O278">
        <v>440.24</v>
      </c>
      <c r="P278">
        <v>0</v>
      </c>
      <c r="Q278">
        <v>0</v>
      </c>
      <c r="R278">
        <v>12.228999999999999</v>
      </c>
      <c r="S278">
        <v>2.4460000000000002</v>
      </c>
      <c r="U278">
        <v>612.98599999999999</v>
      </c>
      <c r="V278">
        <v>612.98599999999999</v>
      </c>
      <c r="W278">
        <v>627.66099999999994</v>
      </c>
      <c r="X278">
        <v>-197.06</v>
      </c>
      <c r="Y278">
        <v>167</v>
      </c>
      <c r="Z278">
        <v>0</v>
      </c>
      <c r="AA278">
        <v>30.06</v>
      </c>
      <c r="AB278">
        <v>1</v>
      </c>
      <c r="AC278" t="s">
        <v>116</v>
      </c>
      <c r="AD278">
        <v>3092</v>
      </c>
      <c r="AE278">
        <v>-2455.3989999999999</v>
      </c>
      <c r="AF278">
        <v>0</v>
      </c>
      <c r="AG278">
        <v>-2455.3989999999999</v>
      </c>
      <c r="AH278">
        <v>627.66099999999994</v>
      </c>
      <c r="AI278">
        <v>-197.06</v>
      </c>
      <c r="AJ278">
        <v>-2886</v>
      </c>
      <c r="AM278">
        <v>0</v>
      </c>
      <c r="AN278">
        <v>0</v>
      </c>
      <c r="AO278">
        <v>2445.7600000000002</v>
      </c>
      <c r="AP278">
        <v>18</v>
      </c>
      <c r="AQ278">
        <v>0</v>
      </c>
      <c r="AR278">
        <v>0</v>
      </c>
      <c r="AS278">
        <v>0.5</v>
      </c>
      <c r="AT278">
        <v>0</v>
      </c>
      <c r="AU278">
        <v>0</v>
      </c>
      <c r="AV278">
        <v>0.1</v>
      </c>
      <c r="AW278" t="s">
        <v>112</v>
      </c>
      <c r="AX278" t="s">
        <v>128</v>
      </c>
      <c r="AZ278">
        <v>612.98599999999999</v>
      </c>
      <c r="BA278">
        <v>612.98599999999999</v>
      </c>
      <c r="BB278">
        <v>408</v>
      </c>
      <c r="BC278">
        <v>2.4457599999999999</v>
      </c>
      <c r="BD278">
        <v>0</v>
      </c>
      <c r="BE278">
        <v>0</v>
      </c>
      <c r="BH278" t="s">
        <v>1137</v>
      </c>
      <c r="BI278">
        <v>100092000000</v>
      </c>
      <c r="BJ278">
        <v>12.228999999999999</v>
      </c>
      <c r="BK278">
        <v>0</v>
      </c>
      <c r="BL278">
        <v>2.4460000000000002</v>
      </c>
      <c r="BM278">
        <v>0</v>
      </c>
      <c r="CS278">
        <f t="shared" si="20"/>
        <v>2886</v>
      </c>
      <c r="CT278">
        <f t="shared" si="21"/>
        <v>612.98599999999999</v>
      </c>
      <c r="CU278">
        <f t="shared" si="22"/>
        <v>14.674999999999999</v>
      </c>
      <c r="CV278">
        <f>VLOOKUP(PG_Reverse_Settled__1[[#This Row],[order_release_id]],PG_FORWARD_SETTLED__1[[order_id]:[Logistics]],110,0)</f>
        <v>71.98</v>
      </c>
      <c r="CW278">
        <f t="shared" si="23"/>
        <v>452.46899999999999</v>
      </c>
      <c r="CX278">
        <v>2186.3589999999999</v>
      </c>
      <c r="CY278">
        <f t="shared" si="24"/>
        <v>197.06</v>
      </c>
    </row>
    <row r="279" spans="1:103" x14ac:dyDescent="0.3">
      <c r="A279">
        <v>8748342066</v>
      </c>
      <c r="B279">
        <v>10748367398</v>
      </c>
      <c r="C279" t="s">
        <v>1461</v>
      </c>
      <c r="D279" s="1">
        <v>45952.536111111112</v>
      </c>
      <c r="E279" s="1">
        <v>45941.755555555559</v>
      </c>
      <c r="F279" s="2">
        <v>44627</v>
      </c>
      <c r="G279" t="s">
        <v>1214</v>
      </c>
      <c r="H279">
        <v>3354</v>
      </c>
      <c r="I279">
        <v>3354</v>
      </c>
      <c r="J279">
        <v>0</v>
      </c>
      <c r="K279">
        <v>4000</v>
      </c>
      <c r="L279">
        <v>440</v>
      </c>
      <c r="M279" t="s">
        <v>109</v>
      </c>
      <c r="N279">
        <v>18</v>
      </c>
      <c r="O279">
        <v>511.63</v>
      </c>
      <c r="P279">
        <v>0</v>
      </c>
      <c r="Q279">
        <v>0</v>
      </c>
      <c r="R279">
        <v>14.212</v>
      </c>
      <c r="S279">
        <v>2.8420000000000001</v>
      </c>
      <c r="U279">
        <v>831.12099999999998</v>
      </c>
      <c r="V279">
        <v>831.12099999999998</v>
      </c>
      <c r="W279">
        <v>848.17499999999995</v>
      </c>
      <c r="X279">
        <v>-197.06</v>
      </c>
      <c r="Y279">
        <v>167</v>
      </c>
      <c r="Z279">
        <v>0</v>
      </c>
      <c r="AA279">
        <v>30.06</v>
      </c>
      <c r="AB279">
        <v>1</v>
      </c>
      <c r="AC279" t="s">
        <v>116</v>
      </c>
      <c r="AD279">
        <v>3560</v>
      </c>
      <c r="AE279">
        <v>-2702.8850000000002</v>
      </c>
      <c r="AF279">
        <v>0</v>
      </c>
      <c r="AG279">
        <v>-2702.8850000000002</v>
      </c>
      <c r="AJ279">
        <v>0</v>
      </c>
      <c r="AK279">
        <v>848.17499999999995</v>
      </c>
      <c r="AL279">
        <v>-197.06</v>
      </c>
      <c r="AM279">
        <v>-3354</v>
      </c>
      <c r="AN279">
        <v>0</v>
      </c>
      <c r="AO279">
        <v>2842.37</v>
      </c>
      <c r="AP279">
        <v>18</v>
      </c>
      <c r="AQ279">
        <v>0</v>
      </c>
      <c r="AR279">
        <v>0</v>
      </c>
      <c r="AS279">
        <v>0.5</v>
      </c>
      <c r="AT279">
        <v>0</v>
      </c>
      <c r="AU279">
        <v>0</v>
      </c>
      <c r="AV279">
        <v>0.1</v>
      </c>
      <c r="AW279" t="s">
        <v>112</v>
      </c>
      <c r="AX279" t="s">
        <v>124</v>
      </c>
      <c r="AZ279">
        <v>0</v>
      </c>
      <c r="BA279">
        <v>0</v>
      </c>
      <c r="BD279">
        <v>831.12099999999998</v>
      </c>
      <c r="BE279">
        <v>831.12099999999998</v>
      </c>
      <c r="BF279">
        <v>440</v>
      </c>
      <c r="BG279">
        <v>2.8423699999999998</v>
      </c>
      <c r="BH279" t="s">
        <v>1215</v>
      </c>
      <c r="BI279">
        <v>100093000000</v>
      </c>
      <c r="BJ279">
        <v>0</v>
      </c>
      <c r="BK279">
        <v>14.212</v>
      </c>
      <c r="BL279">
        <v>0</v>
      </c>
      <c r="BM279">
        <v>2.8420000000000001</v>
      </c>
      <c r="CS279">
        <f t="shared" si="20"/>
        <v>3354</v>
      </c>
      <c r="CT279">
        <f t="shared" si="21"/>
        <v>831.12099999999998</v>
      </c>
      <c r="CU279">
        <f t="shared" si="22"/>
        <v>17.053999999999998</v>
      </c>
      <c r="CV279">
        <f>VLOOKUP(PG_Reverse_Settled__1[[#This Row],[order_release_id]],PG_FORWARD_SETTLED__1[[order_id]:[Logistics]],110,0)</f>
        <v>71.98</v>
      </c>
      <c r="CW279">
        <f t="shared" si="23"/>
        <v>525.84199999999998</v>
      </c>
      <c r="CX279">
        <v>2433.8449999999998</v>
      </c>
      <c r="CY279">
        <f t="shared" si="24"/>
        <v>197.06</v>
      </c>
    </row>
    <row r="280" spans="1:103" x14ac:dyDescent="0.3">
      <c r="A280">
        <v>8766342431</v>
      </c>
      <c r="B280">
        <v>10766479524</v>
      </c>
      <c r="C280" t="s">
        <v>1461</v>
      </c>
      <c r="D280" s="1">
        <v>45960.293749999997</v>
      </c>
      <c r="E280" s="1">
        <v>45953.529861111114</v>
      </c>
      <c r="F280" s="2"/>
      <c r="G280" t="s">
        <v>317</v>
      </c>
      <c r="H280">
        <v>3294.01</v>
      </c>
      <c r="I280">
        <v>3294</v>
      </c>
      <c r="J280">
        <v>0</v>
      </c>
      <c r="K280">
        <v>4000</v>
      </c>
      <c r="L280">
        <v>500</v>
      </c>
      <c r="M280" t="s">
        <v>109</v>
      </c>
      <c r="N280">
        <v>18</v>
      </c>
      <c r="O280">
        <v>502.48</v>
      </c>
      <c r="P280">
        <v>0</v>
      </c>
      <c r="Q280">
        <v>0</v>
      </c>
      <c r="R280">
        <v>13.958</v>
      </c>
      <c r="S280">
        <v>2.7919999999999998</v>
      </c>
      <c r="U280">
        <v>855.12199999999996</v>
      </c>
      <c r="V280">
        <v>855.12199999999996</v>
      </c>
      <c r="W280">
        <v>871.87199999999996</v>
      </c>
      <c r="X280">
        <v>-132.16</v>
      </c>
      <c r="Y280">
        <v>112</v>
      </c>
      <c r="Z280">
        <v>0</v>
      </c>
      <c r="AA280">
        <v>20.16</v>
      </c>
      <c r="AB280">
        <v>1</v>
      </c>
      <c r="AC280" t="s">
        <v>110</v>
      </c>
      <c r="AD280">
        <v>3500</v>
      </c>
      <c r="AE280">
        <v>-2554.288</v>
      </c>
      <c r="AF280">
        <v>0</v>
      </c>
      <c r="AG280">
        <v>-2554.288</v>
      </c>
      <c r="AJ280">
        <v>0</v>
      </c>
      <c r="AK280">
        <v>871.87199999999996</v>
      </c>
      <c r="AL280">
        <v>-132.16</v>
      </c>
      <c r="AM280">
        <v>-3294</v>
      </c>
      <c r="AN280">
        <v>0</v>
      </c>
      <c r="AO280">
        <v>2791.53</v>
      </c>
      <c r="AP280">
        <v>18</v>
      </c>
      <c r="AQ280">
        <v>0</v>
      </c>
      <c r="AR280">
        <v>0</v>
      </c>
      <c r="AS280">
        <v>0.5</v>
      </c>
      <c r="AT280">
        <v>0</v>
      </c>
      <c r="AU280">
        <v>0</v>
      </c>
      <c r="AV280">
        <v>0.1</v>
      </c>
      <c r="AW280" t="s">
        <v>112</v>
      </c>
      <c r="AX280" t="s">
        <v>160</v>
      </c>
      <c r="AZ280">
        <v>0</v>
      </c>
      <c r="BA280">
        <v>0</v>
      </c>
      <c r="BD280">
        <v>855.12199999999996</v>
      </c>
      <c r="BE280">
        <v>855.12199999999996</v>
      </c>
      <c r="BF280">
        <v>500</v>
      </c>
      <c r="BG280">
        <v>2.7915299999999998</v>
      </c>
      <c r="BH280" t="s">
        <v>1232</v>
      </c>
      <c r="BI280">
        <v>100095000000</v>
      </c>
      <c r="BJ280">
        <v>0</v>
      </c>
      <c r="BK280">
        <v>13.958</v>
      </c>
      <c r="BL280">
        <v>0</v>
      </c>
      <c r="BM280">
        <v>2.7919999999999998</v>
      </c>
      <c r="CS280">
        <f t="shared" si="20"/>
        <v>3294</v>
      </c>
      <c r="CT280">
        <f t="shared" si="21"/>
        <v>855.12199999999996</v>
      </c>
      <c r="CU280">
        <f t="shared" si="22"/>
        <v>16.75</v>
      </c>
      <c r="CV280">
        <f>VLOOKUP(PG_Reverse_Settled__1[[#This Row],[order_release_id]],PG_FORWARD_SETTLED__1[[order_id]:[Logistics]],110,0)</f>
        <v>71.98</v>
      </c>
      <c r="CW280">
        <f t="shared" si="23"/>
        <v>516.43799999999999</v>
      </c>
      <c r="CX280">
        <v>2350.1480000000001</v>
      </c>
      <c r="CY280">
        <f t="shared" si="24"/>
        <v>132.16</v>
      </c>
    </row>
    <row r="281" spans="1:103" x14ac:dyDescent="0.3">
      <c r="A281">
        <v>8761002263</v>
      </c>
      <c r="B281">
        <v>10761097200</v>
      </c>
      <c r="C281" t="s">
        <v>1461</v>
      </c>
      <c r="D281" s="1">
        <v>45953.4375</v>
      </c>
      <c r="E281" s="1">
        <v>45948.45416666667</v>
      </c>
      <c r="F281" s="2"/>
      <c r="G281" t="s">
        <v>1174</v>
      </c>
      <c r="H281">
        <v>5398</v>
      </c>
      <c r="I281">
        <v>0</v>
      </c>
      <c r="J281">
        <v>5398</v>
      </c>
      <c r="K281">
        <v>6000</v>
      </c>
      <c r="L281">
        <v>396</v>
      </c>
      <c r="M281" t="s">
        <v>109</v>
      </c>
      <c r="N281">
        <v>18</v>
      </c>
      <c r="O281">
        <v>823.42</v>
      </c>
      <c r="P281">
        <v>0</v>
      </c>
      <c r="Q281">
        <v>0</v>
      </c>
      <c r="R281">
        <v>22.873000000000001</v>
      </c>
      <c r="S281">
        <v>4.5750000000000002</v>
      </c>
      <c r="U281">
        <v>1528.7139999999999</v>
      </c>
      <c r="V281">
        <v>1528.7139999999999</v>
      </c>
      <c r="W281">
        <v>1556.162</v>
      </c>
      <c r="X281">
        <v>-132.16</v>
      </c>
      <c r="Y281">
        <v>112</v>
      </c>
      <c r="Z281">
        <v>0</v>
      </c>
      <c r="AA281">
        <v>20.16</v>
      </c>
      <c r="AB281">
        <v>1</v>
      </c>
      <c r="AC281" t="s">
        <v>110</v>
      </c>
      <c r="AD281">
        <v>5604</v>
      </c>
      <c r="AE281">
        <v>-3973.998</v>
      </c>
      <c r="AF281">
        <v>0</v>
      </c>
      <c r="AG281">
        <v>-3973.998</v>
      </c>
      <c r="AH281">
        <v>1556.162</v>
      </c>
      <c r="AI281">
        <v>-132.16</v>
      </c>
      <c r="AJ281">
        <v>-5398</v>
      </c>
      <c r="AM281">
        <v>0</v>
      </c>
      <c r="AN281">
        <v>0</v>
      </c>
      <c r="AO281">
        <v>4574.58</v>
      </c>
      <c r="AP281">
        <v>18</v>
      </c>
      <c r="AQ281">
        <v>0</v>
      </c>
      <c r="AR281">
        <v>0</v>
      </c>
      <c r="AS281">
        <v>0.5</v>
      </c>
      <c r="AT281">
        <v>0</v>
      </c>
      <c r="AU281">
        <v>0</v>
      </c>
      <c r="AV281">
        <v>0.1</v>
      </c>
      <c r="AW281" t="s">
        <v>127</v>
      </c>
      <c r="AX281" t="s">
        <v>191</v>
      </c>
      <c r="AZ281">
        <v>1528.7139999999999</v>
      </c>
      <c r="BA281">
        <v>1528.7139999999999</v>
      </c>
      <c r="BB281">
        <v>396</v>
      </c>
      <c r="BC281">
        <v>4.5745800000000001</v>
      </c>
      <c r="BD281">
        <v>0</v>
      </c>
      <c r="BE281">
        <v>0</v>
      </c>
      <c r="BH281" t="s">
        <v>1345</v>
      </c>
      <c r="BI281">
        <v>100094000000</v>
      </c>
      <c r="BJ281">
        <v>22.873000000000001</v>
      </c>
      <c r="BK281">
        <v>0</v>
      </c>
      <c r="BL281">
        <v>4.5750000000000002</v>
      </c>
      <c r="BM281">
        <v>0</v>
      </c>
      <c r="CS281">
        <f t="shared" si="20"/>
        <v>5398</v>
      </c>
      <c r="CT281">
        <f t="shared" si="21"/>
        <v>1528.7139999999999</v>
      </c>
      <c r="CU281">
        <f t="shared" si="22"/>
        <v>27.448</v>
      </c>
      <c r="CV281">
        <f>VLOOKUP(PG_Reverse_Settled__1[[#This Row],[order_release_id]],PG_FORWARD_SETTLED__1[[order_id]:[Logistics]],110,0)</f>
        <v>76.7</v>
      </c>
      <c r="CW281">
        <f t="shared" si="23"/>
        <v>846.29300000000001</v>
      </c>
      <c r="CX281">
        <v>3765.1380000000004</v>
      </c>
      <c r="CY281">
        <f t="shared" si="24"/>
        <v>132.16</v>
      </c>
    </row>
    <row r="282" spans="1:103" x14ac:dyDescent="0.3">
      <c r="A282">
        <v>8747928609</v>
      </c>
      <c r="B282">
        <v>10747953936</v>
      </c>
      <c r="C282" t="s">
        <v>1461</v>
      </c>
      <c r="D282" s="1">
        <v>45953.307638888888</v>
      </c>
      <c r="E282" s="1">
        <v>45941.550694444442</v>
      </c>
      <c r="F282" s="2">
        <v>44631</v>
      </c>
      <c r="G282" t="s">
        <v>1172</v>
      </c>
      <c r="H282">
        <v>2123</v>
      </c>
      <c r="I282">
        <v>2123</v>
      </c>
      <c r="J282">
        <v>0</v>
      </c>
      <c r="K282">
        <v>4500</v>
      </c>
      <c r="L282">
        <v>2171</v>
      </c>
      <c r="M282" t="s">
        <v>109</v>
      </c>
      <c r="N282">
        <v>5</v>
      </c>
      <c r="O282">
        <v>101.1</v>
      </c>
      <c r="P282">
        <v>0</v>
      </c>
      <c r="Q282">
        <v>0</v>
      </c>
      <c r="R282">
        <v>10.11</v>
      </c>
      <c r="S282">
        <v>2.0219999999999998</v>
      </c>
      <c r="U282">
        <v>601.23400000000004</v>
      </c>
      <c r="V282">
        <v>601.23400000000004</v>
      </c>
      <c r="W282">
        <v>613.36599999999999</v>
      </c>
      <c r="X282">
        <v>-197.06</v>
      </c>
      <c r="Y282">
        <v>167</v>
      </c>
      <c r="Z282">
        <v>0</v>
      </c>
      <c r="AA282">
        <v>30.06</v>
      </c>
      <c r="AB282">
        <v>1</v>
      </c>
      <c r="AC282" t="s">
        <v>116</v>
      </c>
      <c r="AD282">
        <v>2329</v>
      </c>
      <c r="AE282">
        <v>-1706.694</v>
      </c>
      <c r="AF282">
        <v>0</v>
      </c>
      <c r="AG282">
        <v>-1706.694</v>
      </c>
      <c r="AJ282">
        <v>0</v>
      </c>
      <c r="AK282">
        <v>613.36599999999999</v>
      </c>
      <c r="AL282">
        <v>-197.06</v>
      </c>
      <c r="AM282">
        <v>-2123</v>
      </c>
      <c r="AN282">
        <v>0</v>
      </c>
      <c r="AO282">
        <v>2021.9</v>
      </c>
      <c r="AP282">
        <v>5</v>
      </c>
      <c r="AQ282">
        <v>0</v>
      </c>
      <c r="AR282">
        <v>0</v>
      </c>
      <c r="AS282">
        <v>0.5</v>
      </c>
      <c r="AT282">
        <v>0</v>
      </c>
      <c r="AU282">
        <v>0</v>
      </c>
      <c r="AV282">
        <v>0.1</v>
      </c>
      <c r="AW282" t="s">
        <v>127</v>
      </c>
      <c r="AX282" t="s">
        <v>191</v>
      </c>
      <c r="AZ282">
        <v>0</v>
      </c>
      <c r="BA282">
        <v>0</v>
      </c>
      <c r="BD282">
        <v>601.23400000000004</v>
      </c>
      <c r="BE282">
        <v>601.23400000000004</v>
      </c>
      <c r="BF282">
        <v>2171</v>
      </c>
      <c r="BG282">
        <v>2.0219</v>
      </c>
      <c r="BH282" t="s">
        <v>1173</v>
      </c>
      <c r="BI282">
        <v>100093000000</v>
      </c>
      <c r="BJ282">
        <v>0</v>
      </c>
      <c r="BK282">
        <v>10.11</v>
      </c>
      <c r="BL282">
        <v>0</v>
      </c>
      <c r="BM282">
        <v>2.0219999999999998</v>
      </c>
      <c r="CS282">
        <f t="shared" si="20"/>
        <v>2123</v>
      </c>
      <c r="CT282">
        <f t="shared" si="21"/>
        <v>601.23400000000004</v>
      </c>
      <c r="CU282">
        <f t="shared" si="22"/>
        <v>12.132</v>
      </c>
      <c r="CV282">
        <f>VLOOKUP(PG_Reverse_Settled__1[[#This Row],[order_release_id]],PG_FORWARD_SETTLED__1[[order_id]:[Logistics]],110,0)</f>
        <v>71.98</v>
      </c>
      <c r="CW282">
        <f t="shared" si="23"/>
        <v>111.21</v>
      </c>
      <c r="CX282">
        <v>1437.654</v>
      </c>
      <c r="CY282">
        <f t="shared" si="24"/>
        <v>197.06</v>
      </c>
    </row>
    <row r="283" spans="1:103" x14ac:dyDescent="0.3">
      <c r="A283">
        <v>8756406253</v>
      </c>
      <c r="B283">
        <v>10756466237</v>
      </c>
      <c r="C283" t="s">
        <v>1462</v>
      </c>
      <c r="D283" s="1">
        <v>45949.59375</v>
      </c>
      <c r="E283" s="1">
        <v>45945.45416666667</v>
      </c>
      <c r="F283" s="2">
        <v>44636</v>
      </c>
      <c r="G283" t="s">
        <v>373</v>
      </c>
      <c r="H283">
        <v>2244</v>
      </c>
      <c r="I283">
        <v>2244</v>
      </c>
      <c r="J283">
        <v>0</v>
      </c>
      <c r="K283">
        <v>3250</v>
      </c>
      <c r="L283">
        <v>800</v>
      </c>
      <c r="M283" t="s">
        <v>109</v>
      </c>
      <c r="N283">
        <v>5</v>
      </c>
      <c r="O283">
        <v>106.86</v>
      </c>
      <c r="P283">
        <v>0</v>
      </c>
      <c r="Q283">
        <v>0</v>
      </c>
      <c r="R283">
        <v>10.686</v>
      </c>
      <c r="S283">
        <v>2.137</v>
      </c>
      <c r="U283">
        <v>582.54200000000003</v>
      </c>
      <c r="V283">
        <v>582.54200000000003</v>
      </c>
      <c r="W283">
        <v>595.36500000000001</v>
      </c>
      <c r="X283">
        <v>-197.06</v>
      </c>
      <c r="Y283">
        <v>167</v>
      </c>
      <c r="Z283">
        <v>0</v>
      </c>
      <c r="AA283">
        <v>30.06</v>
      </c>
      <c r="AB283">
        <v>1</v>
      </c>
      <c r="AC283" t="s">
        <v>116</v>
      </c>
      <c r="AD283">
        <v>2450</v>
      </c>
      <c r="AE283">
        <v>-1845.6949999999999</v>
      </c>
      <c r="AF283">
        <v>0</v>
      </c>
      <c r="AG283">
        <v>-1845.6949999999999</v>
      </c>
      <c r="AJ283">
        <v>0</v>
      </c>
      <c r="AK283">
        <v>595.36500000000001</v>
      </c>
      <c r="AL283">
        <v>-197.06</v>
      </c>
      <c r="AM283">
        <v>-2244</v>
      </c>
      <c r="AN283">
        <v>0</v>
      </c>
      <c r="AO283">
        <v>2137.14</v>
      </c>
      <c r="AP283">
        <v>5</v>
      </c>
      <c r="AQ283">
        <v>0</v>
      </c>
      <c r="AR283">
        <v>0</v>
      </c>
      <c r="AS283">
        <v>0.5</v>
      </c>
      <c r="AT283">
        <v>0</v>
      </c>
      <c r="AU283">
        <v>0</v>
      </c>
      <c r="AV283">
        <v>0.1</v>
      </c>
      <c r="AW283" t="s">
        <v>121</v>
      </c>
      <c r="AX283" t="s">
        <v>113</v>
      </c>
      <c r="AZ283">
        <v>0</v>
      </c>
      <c r="BA283">
        <v>0</v>
      </c>
      <c r="BD283">
        <v>582.54200000000003</v>
      </c>
      <c r="BE283">
        <v>582.54200000000003</v>
      </c>
      <c r="BF283">
        <v>800</v>
      </c>
      <c r="BG283">
        <v>2.13714</v>
      </c>
      <c r="BH283" t="s">
        <v>1131</v>
      </c>
      <c r="BI283">
        <v>100094000000</v>
      </c>
      <c r="BJ283">
        <v>0</v>
      </c>
      <c r="BK283">
        <v>10.686</v>
      </c>
      <c r="BL283">
        <v>0</v>
      </c>
      <c r="BM283">
        <v>2.137</v>
      </c>
      <c r="CS283">
        <f t="shared" si="20"/>
        <v>2244</v>
      </c>
      <c r="CT283">
        <f t="shared" si="21"/>
        <v>582.54200000000003</v>
      </c>
      <c r="CU283">
        <f t="shared" si="22"/>
        <v>12.823</v>
      </c>
      <c r="CV283">
        <f>VLOOKUP(PG_Reverse_Settled__1[[#This Row],[order_release_id]],PG_FORWARD_SETTLED__1[[order_id]:[Logistics]],110,0)</f>
        <v>76.7</v>
      </c>
      <c r="CW283">
        <f t="shared" si="23"/>
        <v>117.54599999999999</v>
      </c>
      <c r="CX283">
        <v>1571.9349999999999</v>
      </c>
      <c r="CY283">
        <f t="shared" si="24"/>
        <v>197.06</v>
      </c>
    </row>
    <row r="284" spans="1:103" x14ac:dyDescent="0.3">
      <c r="A284">
        <v>8760671701</v>
      </c>
      <c r="B284">
        <v>10760763722</v>
      </c>
      <c r="C284" t="s">
        <v>1461</v>
      </c>
      <c r="D284" s="1">
        <v>45955.450694444444</v>
      </c>
      <c r="E284" s="1">
        <v>45947.790972222225</v>
      </c>
      <c r="F284" s="2">
        <v>44635</v>
      </c>
      <c r="G284" t="s">
        <v>108</v>
      </c>
      <c r="H284">
        <v>2410</v>
      </c>
      <c r="I284">
        <v>2410</v>
      </c>
      <c r="J284">
        <v>0</v>
      </c>
      <c r="K284">
        <v>3500</v>
      </c>
      <c r="L284">
        <v>884</v>
      </c>
      <c r="M284" t="s">
        <v>109</v>
      </c>
      <c r="N284">
        <v>5</v>
      </c>
      <c r="O284">
        <v>114.76</v>
      </c>
      <c r="P284">
        <v>0</v>
      </c>
      <c r="Q284">
        <v>0</v>
      </c>
      <c r="R284">
        <v>11.476000000000001</v>
      </c>
      <c r="S284">
        <v>2.2949999999999999</v>
      </c>
      <c r="U284">
        <v>597.19799999999998</v>
      </c>
      <c r="V284">
        <v>597.19799999999998</v>
      </c>
      <c r="W284">
        <v>610.96900000000005</v>
      </c>
      <c r="X284">
        <v>-132.16</v>
      </c>
      <c r="Y284">
        <v>112</v>
      </c>
      <c r="Z284">
        <v>0</v>
      </c>
      <c r="AA284">
        <v>20.16</v>
      </c>
      <c r="AB284">
        <v>1</v>
      </c>
      <c r="AC284" t="s">
        <v>110</v>
      </c>
      <c r="AD284">
        <v>2616</v>
      </c>
      <c r="AE284">
        <v>-1931.191</v>
      </c>
      <c r="AF284">
        <v>0</v>
      </c>
      <c r="AG284">
        <v>-1931.191</v>
      </c>
      <c r="AJ284">
        <v>0</v>
      </c>
      <c r="AK284">
        <v>610.96900000000005</v>
      </c>
      <c r="AL284">
        <v>-132.16</v>
      </c>
      <c r="AM284">
        <v>-2410</v>
      </c>
      <c r="AN284">
        <v>0</v>
      </c>
      <c r="AO284">
        <v>2295.2399999999998</v>
      </c>
      <c r="AP284">
        <v>5</v>
      </c>
      <c r="AQ284">
        <v>0</v>
      </c>
      <c r="AR284">
        <v>0</v>
      </c>
      <c r="AS284">
        <v>0.5</v>
      </c>
      <c r="AT284">
        <v>0</v>
      </c>
      <c r="AU284">
        <v>0</v>
      </c>
      <c r="AV284">
        <v>0.1</v>
      </c>
      <c r="AW284" t="s">
        <v>112</v>
      </c>
      <c r="AX284" t="s">
        <v>113</v>
      </c>
      <c r="AZ284">
        <v>0</v>
      </c>
      <c r="BA284">
        <v>0</v>
      </c>
      <c r="BD284">
        <v>597.19799999999998</v>
      </c>
      <c r="BE284">
        <v>597.19799999999998</v>
      </c>
      <c r="BF284">
        <v>884</v>
      </c>
      <c r="BG284">
        <v>2.2952400000000002</v>
      </c>
      <c r="BH284" t="s">
        <v>1157</v>
      </c>
      <c r="BI284">
        <v>100094000000</v>
      </c>
      <c r="BJ284">
        <v>0</v>
      </c>
      <c r="BK284">
        <v>11.476000000000001</v>
      </c>
      <c r="BL284">
        <v>0</v>
      </c>
      <c r="BM284">
        <v>2.2949999999999999</v>
      </c>
      <c r="CS284">
        <f t="shared" si="20"/>
        <v>2410</v>
      </c>
      <c r="CT284">
        <f t="shared" si="21"/>
        <v>597.19799999999998</v>
      </c>
      <c r="CU284">
        <f t="shared" si="22"/>
        <v>13.771000000000001</v>
      </c>
      <c r="CV284">
        <f>VLOOKUP(PG_Reverse_Settled__1[[#This Row],[order_release_id]],PG_FORWARD_SETTLED__1[[order_id]:[Logistics]],110,0)</f>
        <v>76.7</v>
      </c>
      <c r="CW284">
        <f t="shared" si="23"/>
        <v>126.236</v>
      </c>
      <c r="CX284">
        <v>1722.3310000000001</v>
      </c>
      <c r="CY284">
        <f t="shared" si="24"/>
        <v>132.16</v>
      </c>
    </row>
    <row r="285" spans="1:103" x14ac:dyDescent="0.3">
      <c r="A285">
        <v>8750022873</v>
      </c>
      <c r="B285">
        <v>10750052756</v>
      </c>
      <c r="C285" t="s">
        <v>1461</v>
      </c>
      <c r="D285" s="1">
        <v>45951.415277777778</v>
      </c>
      <c r="E285" s="1">
        <v>45942.466666666667</v>
      </c>
      <c r="F285" s="2"/>
      <c r="G285" t="s">
        <v>693</v>
      </c>
      <c r="H285">
        <v>3794</v>
      </c>
      <c r="I285">
        <v>3794</v>
      </c>
      <c r="J285">
        <v>0</v>
      </c>
      <c r="K285">
        <v>4000</v>
      </c>
      <c r="L285">
        <v>0</v>
      </c>
      <c r="M285" t="s">
        <v>109</v>
      </c>
      <c r="N285">
        <v>18</v>
      </c>
      <c r="O285">
        <v>578.75</v>
      </c>
      <c r="P285">
        <v>0</v>
      </c>
      <c r="Q285">
        <v>0</v>
      </c>
      <c r="R285">
        <v>16.076000000000001</v>
      </c>
      <c r="S285">
        <v>3.2149999999999999</v>
      </c>
      <c r="U285">
        <v>940.15300000000002</v>
      </c>
      <c r="V285">
        <v>940.15300000000002</v>
      </c>
      <c r="W285">
        <v>959.44399999999996</v>
      </c>
      <c r="X285">
        <v>-132.16</v>
      </c>
      <c r="Y285">
        <v>112</v>
      </c>
      <c r="Z285">
        <v>0</v>
      </c>
      <c r="AA285">
        <v>20.16</v>
      </c>
      <c r="AB285">
        <v>1</v>
      </c>
      <c r="AC285" t="s">
        <v>110</v>
      </c>
      <c r="AD285">
        <v>4000</v>
      </c>
      <c r="AE285">
        <v>-2966.7159999999999</v>
      </c>
      <c r="AF285">
        <v>0</v>
      </c>
      <c r="AG285">
        <v>-2966.7159999999999</v>
      </c>
      <c r="AJ285">
        <v>0</v>
      </c>
      <c r="AK285">
        <v>959.44399999999996</v>
      </c>
      <c r="AL285">
        <v>-132.16</v>
      </c>
      <c r="AM285">
        <v>-3794</v>
      </c>
      <c r="AN285">
        <v>0</v>
      </c>
      <c r="AO285">
        <v>3215.25</v>
      </c>
      <c r="AP285">
        <v>18</v>
      </c>
      <c r="AQ285">
        <v>0</v>
      </c>
      <c r="AR285">
        <v>0</v>
      </c>
      <c r="AS285">
        <v>0.5</v>
      </c>
      <c r="AT285">
        <v>0</v>
      </c>
      <c r="AU285">
        <v>0</v>
      </c>
      <c r="AV285">
        <v>0.1</v>
      </c>
      <c r="AW285" t="s">
        <v>112</v>
      </c>
      <c r="AX285" t="s">
        <v>113</v>
      </c>
      <c r="AZ285">
        <v>0</v>
      </c>
      <c r="BA285">
        <v>0</v>
      </c>
      <c r="BD285">
        <v>940.15300000000002</v>
      </c>
      <c r="BE285">
        <v>940.15300000000002</v>
      </c>
      <c r="BF285">
        <v>0</v>
      </c>
      <c r="BG285">
        <v>3.2152500000000002</v>
      </c>
      <c r="BH285" t="s">
        <v>1348</v>
      </c>
      <c r="BI285">
        <v>100093000000</v>
      </c>
      <c r="BJ285">
        <v>0</v>
      </c>
      <c r="BK285">
        <v>16.076000000000001</v>
      </c>
      <c r="BL285">
        <v>0</v>
      </c>
      <c r="BM285">
        <v>3.2149999999999999</v>
      </c>
      <c r="CS285">
        <f t="shared" si="20"/>
        <v>3794</v>
      </c>
      <c r="CT285">
        <f t="shared" si="21"/>
        <v>940.15300000000002</v>
      </c>
      <c r="CU285">
        <f t="shared" si="22"/>
        <v>19.291</v>
      </c>
      <c r="CV285">
        <f>VLOOKUP(PG_Reverse_Settled__1[[#This Row],[order_release_id]],PG_FORWARD_SETTLED__1[[order_id]:[Logistics]],110,0)</f>
        <v>71.98</v>
      </c>
      <c r="CW285">
        <f t="shared" si="23"/>
        <v>594.82600000000002</v>
      </c>
      <c r="CX285">
        <v>2762.5759999999996</v>
      </c>
      <c r="CY285">
        <f t="shared" si="24"/>
        <v>132.16</v>
      </c>
    </row>
    <row r="286" spans="1:103" x14ac:dyDescent="0.3">
      <c r="A286">
        <v>8730282763</v>
      </c>
      <c r="B286">
        <v>10730241595</v>
      </c>
      <c r="C286" t="s">
        <v>1461</v>
      </c>
      <c r="D286" s="1">
        <v>45958.553472222222</v>
      </c>
      <c r="E286" s="1">
        <v>45933.806250000001</v>
      </c>
      <c r="F286" s="2">
        <v>44607</v>
      </c>
      <c r="G286" t="s">
        <v>1027</v>
      </c>
      <c r="H286">
        <v>3734</v>
      </c>
      <c r="I286">
        <v>3734</v>
      </c>
      <c r="J286">
        <v>0</v>
      </c>
      <c r="K286">
        <v>5000</v>
      </c>
      <c r="L286">
        <v>1060</v>
      </c>
      <c r="M286" t="s">
        <v>109</v>
      </c>
      <c r="N286">
        <v>18</v>
      </c>
      <c r="O286">
        <v>569.59</v>
      </c>
      <c r="P286">
        <v>0</v>
      </c>
      <c r="Q286">
        <v>0</v>
      </c>
      <c r="R286">
        <v>15.821999999999999</v>
      </c>
      <c r="S286">
        <v>3.1640000000000001</v>
      </c>
      <c r="U286">
        <v>969.346</v>
      </c>
      <c r="V286">
        <v>969.346</v>
      </c>
      <c r="W286">
        <v>988.33199999999999</v>
      </c>
      <c r="X286">
        <v>-197.06</v>
      </c>
      <c r="Y286">
        <v>167</v>
      </c>
      <c r="Z286">
        <v>0</v>
      </c>
      <c r="AA286">
        <v>30.06</v>
      </c>
      <c r="AB286">
        <v>1</v>
      </c>
      <c r="AC286" t="s">
        <v>116</v>
      </c>
      <c r="AD286">
        <v>3940</v>
      </c>
      <c r="AE286">
        <v>-2942.7280000000001</v>
      </c>
      <c r="AF286">
        <v>0</v>
      </c>
      <c r="AG286">
        <v>-2942.7280000000001</v>
      </c>
      <c r="AJ286">
        <v>0</v>
      </c>
      <c r="AK286">
        <v>988.33199999999999</v>
      </c>
      <c r="AL286">
        <v>-197.06</v>
      </c>
      <c r="AM286">
        <v>-3734</v>
      </c>
      <c r="AN286">
        <v>0</v>
      </c>
      <c r="AO286">
        <v>3164.41</v>
      </c>
      <c r="AP286">
        <v>18</v>
      </c>
      <c r="AQ286">
        <v>0</v>
      </c>
      <c r="AR286">
        <v>0</v>
      </c>
      <c r="AS286">
        <v>0.5</v>
      </c>
      <c r="AT286">
        <v>0</v>
      </c>
      <c r="AU286">
        <v>0</v>
      </c>
      <c r="AV286">
        <v>0.1</v>
      </c>
      <c r="AW286" t="s">
        <v>112</v>
      </c>
      <c r="AX286" t="s">
        <v>160</v>
      </c>
      <c r="AZ286">
        <v>0</v>
      </c>
      <c r="BA286">
        <v>0</v>
      </c>
      <c r="BD286">
        <v>969.346</v>
      </c>
      <c r="BE286">
        <v>969.346</v>
      </c>
      <c r="BF286">
        <v>1060</v>
      </c>
      <c r="BG286">
        <v>3.1644100000000002</v>
      </c>
      <c r="BH286" t="s">
        <v>318</v>
      </c>
      <c r="BI286">
        <v>100095000000</v>
      </c>
      <c r="BJ286">
        <v>0</v>
      </c>
      <c r="BK286">
        <v>15.821999999999999</v>
      </c>
      <c r="BL286">
        <v>0</v>
      </c>
      <c r="BM286">
        <v>3.1640000000000001</v>
      </c>
      <c r="CS286">
        <f t="shared" si="20"/>
        <v>3734</v>
      </c>
      <c r="CT286">
        <f t="shared" si="21"/>
        <v>969.346</v>
      </c>
      <c r="CU286">
        <f t="shared" si="22"/>
        <v>18.986000000000001</v>
      </c>
      <c r="CV286">
        <f>VLOOKUP(PG_Reverse_Settled__1[[#This Row],[order_release_id]],PG_FORWARD_SETTLED__1[[order_id]:[Logistics]],110,0)</f>
        <v>71.98</v>
      </c>
      <c r="CW286">
        <f t="shared" si="23"/>
        <v>585.41200000000003</v>
      </c>
      <c r="CX286">
        <v>2673.6880000000001</v>
      </c>
      <c r="CY286">
        <f t="shared" si="24"/>
        <v>197.06</v>
      </c>
    </row>
    <row r="287" spans="1:103" x14ac:dyDescent="0.3">
      <c r="A287">
        <v>8765137250</v>
      </c>
      <c r="B287">
        <v>10765264849</v>
      </c>
      <c r="C287" t="s">
        <v>1461</v>
      </c>
      <c r="D287" s="1">
        <v>45960.412499999999</v>
      </c>
      <c r="E287" s="1">
        <v>45953.529861111114</v>
      </c>
      <c r="F287" s="2"/>
      <c r="G287" t="s">
        <v>188</v>
      </c>
      <c r="H287">
        <v>2410</v>
      </c>
      <c r="I287">
        <v>0</v>
      </c>
      <c r="J287">
        <v>2410.0100000000002</v>
      </c>
      <c r="K287">
        <v>3500</v>
      </c>
      <c r="L287">
        <v>884</v>
      </c>
      <c r="M287" t="s">
        <v>109</v>
      </c>
      <c r="N287">
        <v>5</v>
      </c>
      <c r="O287">
        <v>114.76</v>
      </c>
      <c r="P287">
        <v>0</v>
      </c>
      <c r="Q287">
        <v>0</v>
      </c>
      <c r="R287">
        <v>11.476000000000001</v>
      </c>
      <c r="S287">
        <v>2.2949999999999999</v>
      </c>
      <c r="U287">
        <v>597.20000000000005</v>
      </c>
      <c r="V287">
        <v>597.20000000000005</v>
      </c>
      <c r="W287">
        <v>610.971</v>
      </c>
      <c r="X287">
        <v>-197.06</v>
      </c>
      <c r="Y287">
        <v>167</v>
      </c>
      <c r="Z287">
        <v>0</v>
      </c>
      <c r="AA287">
        <v>30.06</v>
      </c>
      <c r="AB287">
        <v>1</v>
      </c>
      <c r="AC287" t="s">
        <v>116</v>
      </c>
      <c r="AD287">
        <v>2616</v>
      </c>
      <c r="AE287">
        <v>-1996.0989999999999</v>
      </c>
      <c r="AF287">
        <v>0</v>
      </c>
      <c r="AG287">
        <v>-1996.0989999999999</v>
      </c>
      <c r="AH287">
        <v>610.971</v>
      </c>
      <c r="AI287">
        <v>-197.06</v>
      </c>
      <c r="AJ287">
        <v>-2410.0100000000002</v>
      </c>
      <c r="AM287">
        <v>0</v>
      </c>
      <c r="AN287">
        <v>0</v>
      </c>
      <c r="AO287">
        <v>2295.2399999999998</v>
      </c>
      <c r="AP287">
        <v>5</v>
      </c>
      <c r="AQ287">
        <v>0</v>
      </c>
      <c r="AR287">
        <v>0</v>
      </c>
      <c r="AS287">
        <v>0.5</v>
      </c>
      <c r="AT287">
        <v>0</v>
      </c>
      <c r="AU287">
        <v>0</v>
      </c>
      <c r="AV287">
        <v>0.1</v>
      </c>
      <c r="AW287" t="s">
        <v>112</v>
      </c>
      <c r="AX287" t="s">
        <v>113</v>
      </c>
      <c r="AZ287">
        <v>597.20000000000005</v>
      </c>
      <c r="BA287">
        <v>597.20000000000005</v>
      </c>
      <c r="BB287">
        <v>884</v>
      </c>
      <c r="BC287">
        <v>2.2952400000000002</v>
      </c>
      <c r="BD287">
        <v>0</v>
      </c>
      <c r="BE287">
        <v>0</v>
      </c>
      <c r="BH287" t="s">
        <v>1188</v>
      </c>
      <c r="BI287">
        <v>100095000000</v>
      </c>
      <c r="BJ287">
        <v>11.476000000000001</v>
      </c>
      <c r="BK287">
        <v>0</v>
      </c>
      <c r="BL287">
        <v>2.2949999999999999</v>
      </c>
      <c r="BM287">
        <v>0</v>
      </c>
      <c r="CS287">
        <f t="shared" si="20"/>
        <v>2410.0100000000002</v>
      </c>
      <c r="CT287">
        <f t="shared" si="21"/>
        <v>597.20000000000005</v>
      </c>
      <c r="CU287">
        <f t="shared" si="22"/>
        <v>13.771000000000001</v>
      </c>
      <c r="CV287">
        <f>VLOOKUP(PG_Reverse_Settled__1[[#This Row],[order_release_id]],PG_FORWARD_SETTLED__1[[order_id]:[Logistics]],110,0)</f>
        <v>71.98</v>
      </c>
      <c r="CW287">
        <f t="shared" si="23"/>
        <v>126.236</v>
      </c>
      <c r="CX287">
        <v>1727.0590000000002</v>
      </c>
      <c r="CY287">
        <f t="shared" si="24"/>
        <v>197.06</v>
      </c>
    </row>
    <row r="288" spans="1:103" x14ac:dyDescent="0.3">
      <c r="A288">
        <v>8757697046</v>
      </c>
      <c r="B288">
        <v>10757768409</v>
      </c>
      <c r="C288" t="s">
        <v>1462</v>
      </c>
      <c r="D288" s="1">
        <v>45950.541666666664</v>
      </c>
      <c r="E288" s="1">
        <v>45946.456944444442</v>
      </c>
      <c r="F288" s="2"/>
      <c r="G288" t="s">
        <v>298</v>
      </c>
      <c r="H288">
        <v>1012</v>
      </c>
      <c r="I288">
        <v>0</v>
      </c>
      <c r="J288">
        <v>1012</v>
      </c>
      <c r="K288">
        <v>2500</v>
      </c>
      <c r="L288">
        <v>1317</v>
      </c>
      <c r="M288" t="s">
        <v>120</v>
      </c>
      <c r="N288">
        <v>5</v>
      </c>
      <c r="O288">
        <v>0</v>
      </c>
      <c r="P288">
        <v>24.1</v>
      </c>
      <c r="Q288">
        <v>24.1</v>
      </c>
      <c r="R288">
        <v>4.819</v>
      </c>
      <c r="S288">
        <v>0.96399999999999997</v>
      </c>
      <c r="U288">
        <v>250.774</v>
      </c>
      <c r="V288">
        <v>250.774</v>
      </c>
      <c r="W288">
        <v>256.55700000000002</v>
      </c>
      <c r="X288">
        <v>-132.16</v>
      </c>
      <c r="Y288">
        <v>112</v>
      </c>
      <c r="Z288">
        <v>0</v>
      </c>
      <c r="AA288">
        <v>20.16</v>
      </c>
      <c r="AB288">
        <v>1</v>
      </c>
      <c r="AC288" t="s">
        <v>110</v>
      </c>
      <c r="AD288">
        <v>1183</v>
      </c>
      <c r="AE288">
        <v>-887.60299999999995</v>
      </c>
      <c r="AF288">
        <v>0</v>
      </c>
      <c r="AG288">
        <v>-887.60299999999995</v>
      </c>
      <c r="AH288">
        <v>256.55700000000002</v>
      </c>
      <c r="AI288">
        <v>-132.16</v>
      </c>
      <c r="AJ288">
        <v>-1012</v>
      </c>
      <c r="AM288">
        <v>0</v>
      </c>
      <c r="AN288">
        <v>0</v>
      </c>
      <c r="AO288">
        <v>963.8</v>
      </c>
      <c r="AP288">
        <v>0</v>
      </c>
      <c r="AQ288">
        <v>2.5</v>
      </c>
      <c r="AR288">
        <v>2.5</v>
      </c>
      <c r="AS288">
        <v>0</v>
      </c>
      <c r="AT288">
        <v>0.25</v>
      </c>
      <c r="AU288">
        <v>0.25</v>
      </c>
      <c r="AV288">
        <v>0.1</v>
      </c>
      <c r="AW288" t="s">
        <v>112</v>
      </c>
      <c r="AX288" t="s">
        <v>124</v>
      </c>
      <c r="AZ288">
        <v>250.774</v>
      </c>
      <c r="BA288">
        <v>250.774</v>
      </c>
      <c r="BB288">
        <v>1317</v>
      </c>
      <c r="BC288">
        <v>0.96379999999999999</v>
      </c>
      <c r="BD288">
        <v>0</v>
      </c>
      <c r="BE288">
        <v>0</v>
      </c>
      <c r="BH288" t="s">
        <v>1338</v>
      </c>
      <c r="BI288">
        <v>100094000000</v>
      </c>
      <c r="BJ288">
        <v>4.819</v>
      </c>
      <c r="BK288">
        <v>0</v>
      </c>
      <c r="BL288">
        <v>0.96399999999999997</v>
      </c>
      <c r="BM288">
        <v>0</v>
      </c>
      <c r="CS288">
        <f t="shared" si="20"/>
        <v>1012</v>
      </c>
      <c r="CT288">
        <f t="shared" si="21"/>
        <v>250.774</v>
      </c>
      <c r="CU288">
        <f t="shared" si="22"/>
        <v>5.7829999999999995</v>
      </c>
      <c r="CV288">
        <f>VLOOKUP(PG_Reverse_Settled__1[[#This Row],[order_release_id]],PG_FORWARD_SETTLED__1[[order_id]:[Logistics]],110,0)</f>
        <v>57.82</v>
      </c>
      <c r="CW288">
        <f t="shared" si="23"/>
        <v>53.019000000000005</v>
      </c>
      <c r="CX288">
        <v>697.62299999999993</v>
      </c>
      <c r="CY288">
        <f t="shared" si="24"/>
        <v>132.16</v>
      </c>
    </row>
    <row r="289" spans="1:103" x14ac:dyDescent="0.3">
      <c r="A289">
        <v>8766342430</v>
      </c>
      <c r="B289">
        <v>10766479523</v>
      </c>
      <c r="C289" t="s">
        <v>1461</v>
      </c>
      <c r="D289" s="1">
        <v>45960.292361111111</v>
      </c>
      <c r="E289" s="1">
        <v>45953.529861111114</v>
      </c>
      <c r="F289" s="2">
        <v>44642</v>
      </c>
      <c r="G289" t="s">
        <v>130</v>
      </c>
      <c r="H289">
        <v>2886</v>
      </c>
      <c r="I289">
        <v>2886</v>
      </c>
      <c r="J289">
        <v>0</v>
      </c>
      <c r="K289">
        <v>3500</v>
      </c>
      <c r="L289">
        <v>408</v>
      </c>
      <c r="M289" t="s">
        <v>109</v>
      </c>
      <c r="N289">
        <v>18</v>
      </c>
      <c r="O289">
        <v>440.24</v>
      </c>
      <c r="P289">
        <v>0</v>
      </c>
      <c r="Q289">
        <v>0</v>
      </c>
      <c r="R289">
        <v>12.228999999999999</v>
      </c>
      <c r="S289">
        <v>2.4460000000000002</v>
      </c>
      <c r="U289">
        <v>612.98599999999999</v>
      </c>
      <c r="V289">
        <v>612.98599999999999</v>
      </c>
      <c r="W289">
        <v>627.66099999999994</v>
      </c>
      <c r="X289">
        <v>-132.16</v>
      </c>
      <c r="Y289">
        <v>112</v>
      </c>
      <c r="Z289">
        <v>0</v>
      </c>
      <c r="AA289">
        <v>20.16</v>
      </c>
      <c r="AB289">
        <v>1</v>
      </c>
      <c r="AC289" t="s">
        <v>110</v>
      </c>
      <c r="AD289">
        <v>3092</v>
      </c>
      <c r="AE289">
        <v>-2390.4989999999998</v>
      </c>
      <c r="AF289">
        <v>0</v>
      </c>
      <c r="AG289">
        <v>-2390.4989999999998</v>
      </c>
      <c r="AJ289">
        <v>0</v>
      </c>
      <c r="AK289">
        <v>627.66099999999994</v>
      </c>
      <c r="AL289">
        <v>-132.16</v>
      </c>
      <c r="AM289">
        <v>-2886</v>
      </c>
      <c r="AN289">
        <v>0</v>
      </c>
      <c r="AO289">
        <v>2445.7600000000002</v>
      </c>
      <c r="AP289">
        <v>18</v>
      </c>
      <c r="AQ289">
        <v>0</v>
      </c>
      <c r="AR289">
        <v>0</v>
      </c>
      <c r="AS289">
        <v>0.5</v>
      </c>
      <c r="AT289">
        <v>0</v>
      </c>
      <c r="AU289">
        <v>0</v>
      </c>
      <c r="AV289">
        <v>0.1</v>
      </c>
      <c r="AW289" t="s">
        <v>112</v>
      </c>
      <c r="AX289" t="s">
        <v>128</v>
      </c>
      <c r="AZ289">
        <v>0</v>
      </c>
      <c r="BA289">
        <v>0</v>
      </c>
      <c r="BD289">
        <v>612.98599999999999</v>
      </c>
      <c r="BE289">
        <v>612.98599999999999</v>
      </c>
      <c r="BF289">
        <v>408</v>
      </c>
      <c r="BG289">
        <v>2.4457599999999999</v>
      </c>
      <c r="BH289" t="s">
        <v>1232</v>
      </c>
      <c r="BI289">
        <v>100095000000</v>
      </c>
      <c r="BJ289">
        <v>0</v>
      </c>
      <c r="BK289">
        <v>12.228999999999999</v>
      </c>
      <c r="BL289">
        <v>0</v>
      </c>
      <c r="BM289">
        <v>2.4460000000000002</v>
      </c>
      <c r="CS289">
        <f t="shared" si="20"/>
        <v>2886</v>
      </c>
      <c r="CT289">
        <f t="shared" si="21"/>
        <v>612.98599999999999</v>
      </c>
      <c r="CU289">
        <f t="shared" si="22"/>
        <v>14.674999999999999</v>
      </c>
      <c r="CV289">
        <f>VLOOKUP(PG_Reverse_Settled__1[[#This Row],[order_release_id]],PG_FORWARD_SETTLED__1[[order_id]:[Logistics]],110,0)</f>
        <v>71.98</v>
      </c>
      <c r="CW289">
        <f t="shared" si="23"/>
        <v>452.46899999999999</v>
      </c>
      <c r="CX289">
        <v>2186.3589999999999</v>
      </c>
      <c r="CY289">
        <f t="shared" si="24"/>
        <v>132.16</v>
      </c>
    </row>
    <row r="290" spans="1:103" x14ac:dyDescent="0.3">
      <c r="A290">
        <v>8756545460</v>
      </c>
      <c r="B290">
        <v>10756605477</v>
      </c>
      <c r="C290" t="s">
        <v>1461</v>
      </c>
      <c r="D290" s="1">
        <v>45950.232638888891</v>
      </c>
      <c r="E290" s="1">
        <v>45945.45416666667</v>
      </c>
      <c r="F290" s="2">
        <v>44635</v>
      </c>
      <c r="G290" t="s">
        <v>1380</v>
      </c>
      <c r="H290">
        <v>3954.99</v>
      </c>
      <c r="I290">
        <v>3955</v>
      </c>
      <c r="J290">
        <v>0</v>
      </c>
      <c r="K290">
        <v>4500</v>
      </c>
      <c r="L290">
        <v>339</v>
      </c>
      <c r="M290" t="s">
        <v>109</v>
      </c>
      <c r="N290">
        <v>18</v>
      </c>
      <c r="O290">
        <v>603.29999999999995</v>
      </c>
      <c r="P290">
        <v>0</v>
      </c>
      <c r="Q290">
        <v>0</v>
      </c>
      <c r="R290">
        <v>16.757999999999999</v>
      </c>
      <c r="S290">
        <v>3.3519999999999999</v>
      </c>
      <c r="U290">
        <v>980.04899999999998</v>
      </c>
      <c r="V290">
        <v>980.04899999999998</v>
      </c>
      <c r="W290">
        <v>1000.159</v>
      </c>
      <c r="X290">
        <v>-132.16</v>
      </c>
      <c r="Y290">
        <v>112</v>
      </c>
      <c r="Z290">
        <v>0</v>
      </c>
      <c r="AA290">
        <v>20.16</v>
      </c>
      <c r="AB290">
        <v>1</v>
      </c>
      <c r="AC290" t="s">
        <v>110</v>
      </c>
      <c r="AD290">
        <v>4161</v>
      </c>
      <c r="AE290">
        <v>-3087.0010000000002</v>
      </c>
      <c r="AF290">
        <v>0</v>
      </c>
      <c r="AG290">
        <v>-3087.0010000000002</v>
      </c>
      <c r="AJ290">
        <v>0</v>
      </c>
      <c r="AK290">
        <v>1000.159</v>
      </c>
      <c r="AL290">
        <v>-132.16</v>
      </c>
      <c r="AM290">
        <v>-3955</v>
      </c>
      <c r="AN290">
        <v>0</v>
      </c>
      <c r="AO290">
        <v>3351.69</v>
      </c>
      <c r="AP290">
        <v>18</v>
      </c>
      <c r="AQ290">
        <v>0</v>
      </c>
      <c r="AR290">
        <v>0</v>
      </c>
      <c r="AS290">
        <v>0.5</v>
      </c>
      <c r="AT290">
        <v>0</v>
      </c>
      <c r="AU290">
        <v>0</v>
      </c>
      <c r="AV290">
        <v>0.1</v>
      </c>
      <c r="AW290" t="s">
        <v>112</v>
      </c>
      <c r="AX290" t="s">
        <v>113</v>
      </c>
      <c r="AZ290">
        <v>0</v>
      </c>
      <c r="BA290">
        <v>0</v>
      </c>
      <c r="BD290">
        <v>980.04899999999998</v>
      </c>
      <c r="BE290">
        <v>980.04899999999998</v>
      </c>
      <c r="BF290">
        <v>339</v>
      </c>
      <c r="BG290">
        <v>3.3516900000000001</v>
      </c>
      <c r="BH290" t="s">
        <v>1213</v>
      </c>
      <c r="BI290">
        <v>100093000000</v>
      </c>
      <c r="BJ290">
        <v>0</v>
      </c>
      <c r="BK290">
        <v>16.757999999999999</v>
      </c>
      <c r="BL290">
        <v>0</v>
      </c>
      <c r="BM290">
        <v>3.3519999999999999</v>
      </c>
      <c r="CS290">
        <f t="shared" si="20"/>
        <v>3955</v>
      </c>
      <c r="CT290">
        <f t="shared" si="21"/>
        <v>980.04899999999998</v>
      </c>
      <c r="CU290">
        <f t="shared" si="22"/>
        <v>20.11</v>
      </c>
      <c r="CV290">
        <f>VLOOKUP(PG_Reverse_Settled__1[[#This Row],[order_release_id]],PG_FORWARD_SETTLED__1[[order_id]:[Logistics]],110,0)</f>
        <v>76.7</v>
      </c>
      <c r="CW290">
        <f t="shared" si="23"/>
        <v>620.05799999999999</v>
      </c>
      <c r="CX290">
        <v>2878.1410000000001</v>
      </c>
      <c r="CY290">
        <f t="shared" si="24"/>
        <v>132.16</v>
      </c>
    </row>
    <row r="291" spans="1:103" x14ac:dyDescent="0.3">
      <c r="A291">
        <v>8752712387</v>
      </c>
      <c r="B291">
        <v>10752756156</v>
      </c>
      <c r="C291" t="s">
        <v>1461</v>
      </c>
      <c r="D291" s="1">
        <v>45948.263888888891</v>
      </c>
      <c r="E291" s="1">
        <v>45943.55972222222</v>
      </c>
      <c r="F291" s="2"/>
      <c r="G291" t="s">
        <v>1216</v>
      </c>
      <c r="H291">
        <v>909</v>
      </c>
      <c r="I291">
        <v>0</v>
      </c>
      <c r="J291">
        <v>908.99</v>
      </c>
      <c r="K291">
        <v>2700</v>
      </c>
      <c r="L291">
        <v>1620</v>
      </c>
      <c r="M291" t="s">
        <v>109</v>
      </c>
      <c r="N291">
        <v>5</v>
      </c>
      <c r="O291">
        <v>43.29</v>
      </c>
      <c r="P291">
        <v>0</v>
      </c>
      <c r="Q291">
        <v>0</v>
      </c>
      <c r="R291">
        <v>4.3289999999999997</v>
      </c>
      <c r="S291">
        <v>0.86599999999999999</v>
      </c>
      <c r="U291">
        <v>300.334</v>
      </c>
      <c r="V291">
        <v>300.334</v>
      </c>
      <c r="W291">
        <v>305.529</v>
      </c>
      <c r="X291">
        <v>-132.16</v>
      </c>
      <c r="Y291">
        <v>112</v>
      </c>
      <c r="Z291">
        <v>0</v>
      </c>
      <c r="AA291">
        <v>20.16</v>
      </c>
      <c r="AB291">
        <v>1</v>
      </c>
      <c r="AC291" t="s">
        <v>110</v>
      </c>
      <c r="AD291">
        <v>1080</v>
      </c>
      <c r="AE291">
        <v>-735.63099999999997</v>
      </c>
      <c r="AF291">
        <v>0</v>
      </c>
      <c r="AG291">
        <v>-735.63099999999997</v>
      </c>
      <c r="AH291">
        <v>305.529</v>
      </c>
      <c r="AI291">
        <v>-132.16</v>
      </c>
      <c r="AJ291">
        <v>-909</v>
      </c>
      <c r="AM291">
        <v>0</v>
      </c>
      <c r="AN291">
        <v>0</v>
      </c>
      <c r="AO291">
        <v>865.71</v>
      </c>
      <c r="AP291">
        <v>5</v>
      </c>
      <c r="AQ291">
        <v>0</v>
      </c>
      <c r="AR291">
        <v>0</v>
      </c>
      <c r="AS291">
        <v>0.5</v>
      </c>
      <c r="AT291">
        <v>0</v>
      </c>
      <c r="AU291">
        <v>0</v>
      </c>
      <c r="AV291">
        <v>0.1</v>
      </c>
      <c r="AW291" t="s">
        <v>127</v>
      </c>
      <c r="AX291" t="s">
        <v>128</v>
      </c>
      <c r="AZ291">
        <v>300.334</v>
      </c>
      <c r="BA291">
        <v>300.334</v>
      </c>
      <c r="BB291">
        <v>1620</v>
      </c>
      <c r="BC291">
        <v>0.86570999999999998</v>
      </c>
      <c r="BD291">
        <v>0</v>
      </c>
      <c r="BE291">
        <v>0</v>
      </c>
      <c r="BH291" t="s">
        <v>1217</v>
      </c>
      <c r="BI291">
        <v>100092000000</v>
      </c>
      <c r="BJ291">
        <v>4.3289999999999997</v>
      </c>
      <c r="BK291">
        <v>0</v>
      </c>
      <c r="BL291">
        <v>0.86599999999999999</v>
      </c>
      <c r="BM291">
        <v>0</v>
      </c>
      <c r="CS291">
        <f t="shared" si="20"/>
        <v>908.99</v>
      </c>
      <c r="CT291">
        <f t="shared" si="21"/>
        <v>300.334</v>
      </c>
      <c r="CU291">
        <f t="shared" si="22"/>
        <v>5.1949999999999994</v>
      </c>
      <c r="CV291">
        <f>VLOOKUP(PG_Reverse_Settled__1[[#This Row],[order_release_id]],PG_FORWARD_SETTLED__1[[order_id]:[Logistics]],110,0)</f>
        <v>31.86</v>
      </c>
      <c r="CW291">
        <f t="shared" si="23"/>
        <v>47.619</v>
      </c>
      <c r="CX291">
        <v>571.60099999999989</v>
      </c>
      <c r="CY291">
        <f t="shared" si="24"/>
        <v>132.16</v>
      </c>
    </row>
    <row r="292" spans="1:103" x14ac:dyDescent="0.3">
      <c r="A292">
        <v>8760216238</v>
      </c>
      <c r="B292">
        <v>10760303132</v>
      </c>
      <c r="C292" t="s">
        <v>1461</v>
      </c>
      <c r="D292" s="1">
        <v>45955.71875</v>
      </c>
      <c r="E292" s="1">
        <v>45947.459027777775</v>
      </c>
      <c r="F292" s="2">
        <v>44642</v>
      </c>
      <c r="G292" t="s">
        <v>1301</v>
      </c>
      <c r="H292">
        <v>1329</v>
      </c>
      <c r="I292">
        <v>1329</v>
      </c>
      <c r="J292">
        <v>0</v>
      </c>
      <c r="K292">
        <v>3600</v>
      </c>
      <c r="L292">
        <v>2100</v>
      </c>
      <c r="M292" t="s">
        <v>109</v>
      </c>
      <c r="N292">
        <v>5</v>
      </c>
      <c r="O292">
        <v>63.29</v>
      </c>
      <c r="P292">
        <v>0</v>
      </c>
      <c r="Q292">
        <v>0</v>
      </c>
      <c r="R292">
        <v>6.3289999999999997</v>
      </c>
      <c r="S292">
        <v>1.266</v>
      </c>
      <c r="U292">
        <v>360.69099999999997</v>
      </c>
      <c r="V292">
        <v>360.69099999999997</v>
      </c>
      <c r="W292">
        <v>368.286</v>
      </c>
      <c r="X292">
        <v>-197.06</v>
      </c>
      <c r="Y292">
        <v>167</v>
      </c>
      <c r="Z292">
        <v>0</v>
      </c>
      <c r="AA292">
        <v>30.06</v>
      </c>
      <c r="AB292">
        <v>1</v>
      </c>
      <c r="AC292" t="s">
        <v>116</v>
      </c>
      <c r="AD292">
        <v>1500</v>
      </c>
      <c r="AE292">
        <v>-1157.7739999999999</v>
      </c>
      <c r="AF292">
        <v>0</v>
      </c>
      <c r="AG292">
        <v>-1157.7739999999999</v>
      </c>
      <c r="AJ292">
        <v>0</v>
      </c>
      <c r="AK292">
        <v>368.286</v>
      </c>
      <c r="AL292">
        <v>-197.06</v>
      </c>
      <c r="AM292">
        <v>-1329</v>
      </c>
      <c r="AN292">
        <v>100</v>
      </c>
      <c r="AO292">
        <v>1265.71</v>
      </c>
      <c r="AP292">
        <v>5</v>
      </c>
      <c r="AQ292">
        <v>0</v>
      </c>
      <c r="AR292">
        <v>0</v>
      </c>
      <c r="AS292">
        <v>0.5</v>
      </c>
      <c r="AT292">
        <v>0</v>
      </c>
      <c r="AU292">
        <v>0</v>
      </c>
      <c r="AV292">
        <v>0.1</v>
      </c>
      <c r="AW292" t="s">
        <v>121</v>
      </c>
      <c r="AX292" t="s">
        <v>113</v>
      </c>
      <c r="AZ292">
        <v>0</v>
      </c>
      <c r="BA292">
        <v>0</v>
      </c>
      <c r="BD292">
        <v>360.69099999999997</v>
      </c>
      <c r="BE292">
        <v>360.69099999999997</v>
      </c>
      <c r="BF292">
        <v>2100</v>
      </c>
      <c r="BG292">
        <v>1.2657099999999999</v>
      </c>
      <c r="BH292" t="s">
        <v>1302</v>
      </c>
      <c r="BI292">
        <v>100094000000</v>
      </c>
      <c r="BJ292">
        <v>0</v>
      </c>
      <c r="BK292">
        <v>6.3289999999999997</v>
      </c>
      <c r="BL292">
        <v>0</v>
      </c>
      <c r="BM292">
        <v>1.266</v>
      </c>
      <c r="CS292">
        <f t="shared" si="20"/>
        <v>1329</v>
      </c>
      <c r="CT292">
        <f t="shared" si="21"/>
        <v>360.69099999999997</v>
      </c>
      <c r="CU292">
        <f t="shared" si="22"/>
        <v>7.5949999999999998</v>
      </c>
      <c r="CV292">
        <f>VLOOKUP(PG_Reverse_Settled__1[[#This Row],[order_release_id]],PG_FORWARD_SETTLED__1[[order_id]:[Logistics]],110,0)</f>
        <v>57.82</v>
      </c>
      <c r="CW292">
        <f t="shared" si="23"/>
        <v>69.619</v>
      </c>
      <c r="CX292">
        <v>902.89399999999989</v>
      </c>
      <c r="CY292">
        <f t="shared" si="24"/>
        <v>197.06</v>
      </c>
    </row>
    <row r="293" spans="1:103" x14ac:dyDescent="0.3">
      <c r="A293">
        <v>8762219520</v>
      </c>
      <c r="B293">
        <v>10762323391</v>
      </c>
      <c r="C293" t="s">
        <v>1461</v>
      </c>
      <c r="D293" s="1">
        <v>45955.256944444445</v>
      </c>
      <c r="E293" s="1">
        <v>45948.762499999997</v>
      </c>
      <c r="F293" s="2"/>
      <c r="G293" t="s">
        <v>1290</v>
      </c>
      <c r="H293">
        <v>2150</v>
      </c>
      <c r="I293">
        <v>0</v>
      </c>
      <c r="J293">
        <v>2150</v>
      </c>
      <c r="K293">
        <v>4750</v>
      </c>
      <c r="L293">
        <v>2394</v>
      </c>
      <c r="M293" t="s">
        <v>109</v>
      </c>
      <c r="N293">
        <v>5</v>
      </c>
      <c r="O293">
        <v>102.38</v>
      </c>
      <c r="P293">
        <v>0</v>
      </c>
      <c r="Q293">
        <v>0</v>
      </c>
      <c r="R293">
        <v>10.238</v>
      </c>
      <c r="S293">
        <v>2.048</v>
      </c>
      <c r="U293">
        <v>684.99</v>
      </c>
      <c r="V293">
        <v>684.99</v>
      </c>
      <c r="W293">
        <v>697.27599999999995</v>
      </c>
      <c r="X293">
        <v>-197.06</v>
      </c>
      <c r="Y293">
        <v>167</v>
      </c>
      <c r="Z293">
        <v>0</v>
      </c>
      <c r="AA293">
        <v>30.06</v>
      </c>
      <c r="AB293">
        <v>1</v>
      </c>
      <c r="AC293" t="s">
        <v>116</v>
      </c>
      <c r="AD293">
        <v>2356</v>
      </c>
      <c r="AE293">
        <v>-1649.7840000000001</v>
      </c>
      <c r="AF293">
        <v>0</v>
      </c>
      <c r="AG293">
        <v>-1649.7840000000001</v>
      </c>
      <c r="AH293">
        <v>697.27599999999995</v>
      </c>
      <c r="AI293">
        <v>-197.06</v>
      </c>
      <c r="AJ293">
        <v>-2150</v>
      </c>
      <c r="AM293">
        <v>0</v>
      </c>
      <c r="AN293">
        <v>0</v>
      </c>
      <c r="AO293">
        <v>2047.62</v>
      </c>
      <c r="AP293">
        <v>5</v>
      </c>
      <c r="AQ293">
        <v>0</v>
      </c>
      <c r="AR293">
        <v>0</v>
      </c>
      <c r="AS293">
        <v>0.5</v>
      </c>
      <c r="AT293">
        <v>0</v>
      </c>
      <c r="AU293">
        <v>0</v>
      </c>
      <c r="AV293">
        <v>0.1</v>
      </c>
      <c r="AW293" t="s">
        <v>127</v>
      </c>
      <c r="AX293" t="s">
        <v>128</v>
      </c>
      <c r="AZ293">
        <v>684.99</v>
      </c>
      <c r="BA293">
        <v>684.99</v>
      </c>
      <c r="BB293">
        <v>2394</v>
      </c>
      <c r="BC293">
        <v>2.0476200000000002</v>
      </c>
      <c r="BD293">
        <v>0</v>
      </c>
      <c r="BE293">
        <v>0</v>
      </c>
      <c r="BH293" t="s">
        <v>1291</v>
      </c>
      <c r="BI293">
        <v>100094000000</v>
      </c>
      <c r="BJ293">
        <v>10.238</v>
      </c>
      <c r="BK293">
        <v>0</v>
      </c>
      <c r="BL293">
        <v>2.048</v>
      </c>
      <c r="BM293">
        <v>0</v>
      </c>
      <c r="CS293">
        <f t="shared" si="20"/>
        <v>2150</v>
      </c>
      <c r="CT293">
        <f t="shared" si="21"/>
        <v>684.99</v>
      </c>
      <c r="CU293">
        <f t="shared" si="22"/>
        <v>12.286</v>
      </c>
      <c r="CV293">
        <f>VLOOKUP(PG_Reverse_Settled__1[[#This Row],[order_release_id]],PG_FORWARD_SETTLED__1[[order_id]:[Logistics]],110,0)</f>
        <v>76.7</v>
      </c>
      <c r="CW293">
        <f t="shared" si="23"/>
        <v>112.61799999999999</v>
      </c>
      <c r="CX293">
        <v>1376.0239999999999</v>
      </c>
      <c r="CY293">
        <f t="shared" si="24"/>
        <v>197.06</v>
      </c>
    </row>
    <row r="294" spans="1:103" x14ac:dyDescent="0.3">
      <c r="A294">
        <v>8750275615</v>
      </c>
      <c r="B294">
        <v>10750310078</v>
      </c>
      <c r="C294" t="s">
        <v>1461</v>
      </c>
      <c r="D294" s="1">
        <v>45948.411111111112</v>
      </c>
      <c r="E294" s="1">
        <v>45942.500694444447</v>
      </c>
      <c r="F294" s="2"/>
      <c r="G294" t="s">
        <v>1141</v>
      </c>
      <c r="H294">
        <v>2526</v>
      </c>
      <c r="I294">
        <v>0</v>
      </c>
      <c r="J294">
        <v>2526</v>
      </c>
      <c r="K294">
        <v>3500</v>
      </c>
      <c r="L294">
        <v>768</v>
      </c>
      <c r="M294" t="s">
        <v>109</v>
      </c>
      <c r="N294">
        <v>5</v>
      </c>
      <c r="O294">
        <v>120.29</v>
      </c>
      <c r="P294">
        <v>0</v>
      </c>
      <c r="Q294">
        <v>0</v>
      </c>
      <c r="R294">
        <v>12.029</v>
      </c>
      <c r="S294">
        <v>2.4060000000000001</v>
      </c>
      <c r="U294">
        <v>536.52200000000005</v>
      </c>
      <c r="V294">
        <v>536.52200000000005</v>
      </c>
      <c r="W294">
        <v>550.95699999999999</v>
      </c>
      <c r="X294">
        <v>-197.06</v>
      </c>
      <c r="Y294">
        <v>167</v>
      </c>
      <c r="Z294">
        <v>0</v>
      </c>
      <c r="AA294">
        <v>30.06</v>
      </c>
      <c r="AB294">
        <v>1</v>
      </c>
      <c r="AC294" t="s">
        <v>116</v>
      </c>
      <c r="AD294">
        <v>2732</v>
      </c>
      <c r="AE294">
        <v>-2172.1030000000001</v>
      </c>
      <c r="AF294">
        <v>0</v>
      </c>
      <c r="AG294">
        <v>-2172.1030000000001</v>
      </c>
      <c r="AH294">
        <v>550.95699999999999</v>
      </c>
      <c r="AI294">
        <v>-197.06</v>
      </c>
      <c r="AJ294">
        <v>-2526</v>
      </c>
      <c r="AM294">
        <v>0</v>
      </c>
      <c r="AN294">
        <v>0</v>
      </c>
      <c r="AO294">
        <v>2405.71</v>
      </c>
      <c r="AP294">
        <v>5</v>
      </c>
      <c r="AQ294">
        <v>0</v>
      </c>
      <c r="AR294">
        <v>0</v>
      </c>
      <c r="AS294">
        <v>0.5</v>
      </c>
      <c r="AT294">
        <v>0</v>
      </c>
      <c r="AU294">
        <v>0</v>
      </c>
      <c r="AV294">
        <v>0.1</v>
      </c>
      <c r="AW294" t="s">
        <v>112</v>
      </c>
      <c r="AX294" t="s">
        <v>128</v>
      </c>
      <c r="AZ294">
        <v>536.52200000000005</v>
      </c>
      <c r="BA294">
        <v>536.52200000000005</v>
      </c>
      <c r="BB294">
        <v>768</v>
      </c>
      <c r="BC294">
        <v>2.40571</v>
      </c>
      <c r="BD294">
        <v>0</v>
      </c>
      <c r="BE294">
        <v>0</v>
      </c>
      <c r="BH294" t="s">
        <v>1142</v>
      </c>
      <c r="BI294">
        <v>100092000000</v>
      </c>
      <c r="BJ294">
        <v>12.029</v>
      </c>
      <c r="BK294">
        <v>0</v>
      </c>
      <c r="BL294">
        <v>2.4060000000000001</v>
      </c>
      <c r="BM294">
        <v>0</v>
      </c>
      <c r="CS294">
        <f t="shared" si="20"/>
        <v>2526</v>
      </c>
      <c r="CT294">
        <f t="shared" si="21"/>
        <v>536.52200000000005</v>
      </c>
      <c r="CU294">
        <f t="shared" si="22"/>
        <v>14.435</v>
      </c>
      <c r="CV294">
        <f>VLOOKUP(PG_Reverse_Settled__1[[#This Row],[order_release_id]],PG_FORWARD_SETTLED__1[[order_id]:[Logistics]],110,0)</f>
        <v>71.98</v>
      </c>
      <c r="CW294">
        <f t="shared" si="23"/>
        <v>132.31900000000002</v>
      </c>
      <c r="CX294">
        <v>1903.0630000000001</v>
      </c>
      <c r="CY294">
        <f t="shared" si="24"/>
        <v>197.06</v>
      </c>
    </row>
    <row r="295" spans="1:103" x14ac:dyDescent="0.3">
      <c r="A295">
        <v>8752668448</v>
      </c>
      <c r="B295">
        <v>10752711768</v>
      </c>
      <c r="C295" t="s">
        <v>1461</v>
      </c>
      <c r="D295" s="1">
        <v>45957.674305555556</v>
      </c>
      <c r="E295" s="1">
        <v>45943.449305555558</v>
      </c>
      <c r="F295" s="2"/>
      <c r="G295" t="s">
        <v>1241</v>
      </c>
      <c r="H295">
        <v>1869</v>
      </c>
      <c r="I295">
        <v>1869</v>
      </c>
      <c r="J295">
        <v>0</v>
      </c>
      <c r="K295">
        <v>2750</v>
      </c>
      <c r="L295">
        <v>675</v>
      </c>
      <c r="M295" t="s">
        <v>109</v>
      </c>
      <c r="N295">
        <v>5</v>
      </c>
      <c r="O295">
        <v>89</v>
      </c>
      <c r="P295">
        <v>0</v>
      </c>
      <c r="Q295">
        <v>0</v>
      </c>
      <c r="R295">
        <v>8.9</v>
      </c>
      <c r="S295">
        <v>1.78</v>
      </c>
      <c r="U295">
        <v>507.24700000000001</v>
      </c>
      <c r="V295">
        <v>507.24700000000001</v>
      </c>
      <c r="W295">
        <v>517.92700000000002</v>
      </c>
      <c r="X295">
        <v>-197.06</v>
      </c>
      <c r="Y295">
        <v>167</v>
      </c>
      <c r="Z295">
        <v>0</v>
      </c>
      <c r="AA295">
        <v>30.06</v>
      </c>
      <c r="AB295">
        <v>1</v>
      </c>
      <c r="AC295" t="s">
        <v>116</v>
      </c>
      <c r="AD295">
        <v>2075</v>
      </c>
      <c r="AE295">
        <v>-1548.133</v>
      </c>
      <c r="AF295">
        <v>0</v>
      </c>
      <c r="AG295">
        <v>-1548.133</v>
      </c>
      <c r="AH295">
        <v>517.92700000000002</v>
      </c>
      <c r="AI295">
        <v>-197.06</v>
      </c>
      <c r="AJ295">
        <v>-1869</v>
      </c>
      <c r="AM295">
        <v>0</v>
      </c>
      <c r="AN295">
        <v>0</v>
      </c>
      <c r="AO295">
        <v>1780</v>
      </c>
      <c r="AP295">
        <v>5</v>
      </c>
      <c r="AQ295">
        <v>0</v>
      </c>
      <c r="AR295">
        <v>0</v>
      </c>
      <c r="AS295">
        <v>0.5</v>
      </c>
      <c r="AT295">
        <v>0</v>
      </c>
      <c r="AU295">
        <v>0</v>
      </c>
      <c r="AV295">
        <v>0.1</v>
      </c>
      <c r="AW295" t="s">
        <v>121</v>
      </c>
      <c r="AX295" t="s">
        <v>113</v>
      </c>
      <c r="AZ295">
        <v>507.24700000000001</v>
      </c>
      <c r="BA295">
        <v>507.24700000000001</v>
      </c>
      <c r="BB295">
        <v>675</v>
      </c>
      <c r="BC295">
        <v>1.78</v>
      </c>
      <c r="BD295">
        <v>0</v>
      </c>
      <c r="BE295">
        <v>0</v>
      </c>
      <c r="BH295" t="s">
        <v>1242</v>
      </c>
      <c r="BI295">
        <v>100094000000</v>
      </c>
      <c r="BJ295">
        <v>8.9</v>
      </c>
      <c r="BK295">
        <v>0</v>
      </c>
      <c r="BL295">
        <v>1.78</v>
      </c>
      <c r="BM295">
        <v>0</v>
      </c>
      <c r="CS295">
        <f t="shared" si="20"/>
        <v>1869</v>
      </c>
      <c r="CT295">
        <f t="shared" si="21"/>
        <v>507.24700000000001</v>
      </c>
      <c r="CU295">
        <f t="shared" si="22"/>
        <v>10.68</v>
      </c>
      <c r="CV295">
        <f>VLOOKUP(PG_Reverse_Settled__1[[#This Row],[order_release_id]],PG_FORWARD_SETTLED__1[[order_id]:[Logistics]],110,0)</f>
        <v>53.1</v>
      </c>
      <c r="CW295">
        <f t="shared" si="23"/>
        <v>97.9</v>
      </c>
      <c r="CX295">
        <v>1297.973</v>
      </c>
      <c r="CY295">
        <f t="shared" si="24"/>
        <v>197.06</v>
      </c>
    </row>
    <row r="296" spans="1:103" x14ac:dyDescent="0.3">
      <c r="A296">
        <v>8755186046</v>
      </c>
      <c r="B296">
        <v>10755240480</v>
      </c>
      <c r="C296" t="s">
        <v>1461</v>
      </c>
      <c r="D296" s="1">
        <v>45955.484722222223</v>
      </c>
      <c r="E296" s="1">
        <v>45944.813194444447</v>
      </c>
      <c r="F296" s="2"/>
      <c r="G296" t="s">
        <v>693</v>
      </c>
      <c r="H296">
        <v>3194</v>
      </c>
      <c r="I296">
        <v>0</v>
      </c>
      <c r="J296">
        <v>3194</v>
      </c>
      <c r="K296">
        <v>4000</v>
      </c>
      <c r="L296">
        <v>600</v>
      </c>
      <c r="M296" t="s">
        <v>109</v>
      </c>
      <c r="N296">
        <v>18</v>
      </c>
      <c r="O296">
        <v>487.22</v>
      </c>
      <c r="P296">
        <v>0</v>
      </c>
      <c r="Q296">
        <v>0</v>
      </c>
      <c r="R296">
        <v>13.534000000000001</v>
      </c>
      <c r="S296">
        <v>2.7069999999999999</v>
      </c>
      <c r="U296">
        <v>791.47299999999996</v>
      </c>
      <c r="V296">
        <v>791.47299999999996</v>
      </c>
      <c r="W296">
        <v>807.71400000000006</v>
      </c>
      <c r="X296">
        <v>-132.16</v>
      </c>
      <c r="Y296">
        <v>112</v>
      </c>
      <c r="Z296">
        <v>0</v>
      </c>
      <c r="AA296">
        <v>20.16</v>
      </c>
      <c r="AB296">
        <v>1</v>
      </c>
      <c r="AC296" t="s">
        <v>110</v>
      </c>
      <c r="AD296">
        <v>3400</v>
      </c>
      <c r="AE296">
        <v>-2518.4459999999999</v>
      </c>
      <c r="AF296">
        <v>0</v>
      </c>
      <c r="AG296">
        <v>-2518.4459999999999</v>
      </c>
      <c r="AH296">
        <v>807.71400000000006</v>
      </c>
      <c r="AI296">
        <v>-132.16</v>
      </c>
      <c r="AJ296">
        <v>-3194</v>
      </c>
      <c r="AM296">
        <v>0</v>
      </c>
      <c r="AN296">
        <v>0</v>
      </c>
      <c r="AO296">
        <v>2706.78</v>
      </c>
      <c r="AP296">
        <v>18</v>
      </c>
      <c r="AQ296">
        <v>0</v>
      </c>
      <c r="AR296">
        <v>0</v>
      </c>
      <c r="AS296">
        <v>0.5</v>
      </c>
      <c r="AT296">
        <v>0</v>
      </c>
      <c r="AU296">
        <v>0</v>
      </c>
      <c r="AV296">
        <v>0.1</v>
      </c>
      <c r="AW296" t="s">
        <v>112</v>
      </c>
      <c r="AX296" t="s">
        <v>113</v>
      </c>
      <c r="AZ296">
        <v>791.47299999999996</v>
      </c>
      <c r="BA296">
        <v>791.47299999999996</v>
      </c>
      <c r="BB296">
        <v>600</v>
      </c>
      <c r="BC296">
        <v>2.7067800000000002</v>
      </c>
      <c r="BD296">
        <v>0</v>
      </c>
      <c r="BE296">
        <v>0</v>
      </c>
      <c r="BH296" t="s">
        <v>1429</v>
      </c>
      <c r="BI296">
        <v>100094000000</v>
      </c>
      <c r="BJ296">
        <v>13.534000000000001</v>
      </c>
      <c r="BK296">
        <v>0</v>
      </c>
      <c r="BL296">
        <v>2.7069999999999999</v>
      </c>
      <c r="BM296">
        <v>0</v>
      </c>
      <c r="CS296">
        <f t="shared" si="20"/>
        <v>3194</v>
      </c>
      <c r="CT296">
        <f t="shared" si="21"/>
        <v>791.47299999999996</v>
      </c>
      <c r="CU296">
        <f t="shared" si="22"/>
        <v>16.241</v>
      </c>
      <c r="CV296">
        <f>VLOOKUP(PG_Reverse_Settled__1[[#This Row],[order_release_id]],PG_FORWARD_SETTLED__1[[order_id]:[Logistics]],110,0)</f>
        <v>71.98</v>
      </c>
      <c r="CW296">
        <f t="shared" si="23"/>
        <v>500.75400000000002</v>
      </c>
      <c r="CX296">
        <v>2314.306</v>
      </c>
      <c r="CY296">
        <f t="shared" si="24"/>
        <v>132.16</v>
      </c>
    </row>
    <row r="297" spans="1:103" x14ac:dyDescent="0.3">
      <c r="A297">
        <v>8749382315</v>
      </c>
      <c r="B297">
        <v>10749412197</v>
      </c>
      <c r="C297" t="s">
        <v>1461</v>
      </c>
      <c r="D297" s="1">
        <v>45950.517361111109</v>
      </c>
      <c r="E297" s="1">
        <v>45942.466666666667</v>
      </c>
      <c r="F297" s="2">
        <v>44629</v>
      </c>
      <c r="G297" t="s">
        <v>903</v>
      </c>
      <c r="H297">
        <v>3119</v>
      </c>
      <c r="I297">
        <v>3119</v>
      </c>
      <c r="J297">
        <v>0</v>
      </c>
      <c r="K297">
        <v>3750</v>
      </c>
      <c r="L297">
        <v>425</v>
      </c>
      <c r="M297" t="s">
        <v>109</v>
      </c>
      <c r="N297">
        <v>18</v>
      </c>
      <c r="O297">
        <v>475.78</v>
      </c>
      <c r="P297">
        <v>0</v>
      </c>
      <c r="Q297">
        <v>0</v>
      </c>
      <c r="R297">
        <v>13.215999999999999</v>
      </c>
      <c r="S297">
        <v>2.6429999999999998</v>
      </c>
      <c r="U297">
        <v>662.476</v>
      </c>
      <c r="V297">
        <v>662.476</v>
      </c>
      <c r="W297">
        <v>678.33500000000004</v>
      </c>
      <c r="X297">
        <v>-197.06</v>
      </c>
      <c r="Y297">
        <v>167</v>
      </c>
      <c r="Z297">
        <v>0</v>
      </c>
      <c r="AA297">
        <v>30.06</v>
      </c>
      <c r="AB297">
        <v>1</v>
      </c>
      <c r="AC297" t="s">
        <v>116</v>
      </c>
      <c r="AD297">
        <v>3325</v>
      </c>
      <c r="AE297">
        <v>-2637.7249999999999</v>
      </c>
      <c r="AF297">
        <v>0</v>
      </c>
      <c r="AG297">
        <v>-2637.7249999999999</v>
      </c>
      <c r="AJ297">
        <v>0</v>
      </c>
      <c r="AK297">
        <v>678.33500000000004</v>
      </c>
      <c r="AL297">
        <v>-197.06</v>
      </c>
      <c r="AM297">
        <v>-3119</v>
      </c>
      <c r="AN297">
        <v>0</v>
      </c>
      <c r="AO297">
        <v>2643.22</v>
      </c>
      <c r="AP297">
        <v>18</v>
      </c>
      <c r="AQ297">
        <v>0</v>
      </c>
      <c r="AR297">
        <v>0</v>
      </c>
      <c r="AS297">
        <v>0.5</v>
      </c>
      <c r="AT297">
        <v>0</v>
      </c>
      <c r="AU297">
        <v>0</v>
      </c>
      <c r="AV297">
        <v>0.1</v>
      </c>
      <c r="AW297" t="s">
        <v>112</v>
      </c>
      <c r="AX297" t="s">
        <v>128</v>
      </c>
      <c r="AZ297">
        <v>0</v>
      </c>
      <c r="BA297">
        <v>0</v>
      </c>
      <c r="BD297">
        <v>662.476</v>
      </c>
      <c r="BE297">
        <v>662.476</v>
      </c>
      <c r="BF297">
        <v>425</v>
      </c>
      <c r="BG297">
        <v>2.6432199999999999</v>
      </c>
      <c r="BH297" t="s">
        <v>1346</v>
      </c>
      <c r="BI297">
        <v>100092000000</v>
      </c>
      <c r="BJ297">
        <v>0</v>
      </c>
      <c r="BK297">
        <v>13.215999999999999</v>
      </c>
      <c r="BL297">
        <v>0</v>
      </c>
      <c r="BM297">
        <v>2.6429999999999998</v>
      </c>
      <c r="CS297">
        <f t="shared" si="20"/>
        <v>3119</v>
      </c>
      <c r="CT297">
        <f t="shared" si="21"/>
        <v>662.476</v>
      </c>
      <c r="CU297">
        <f t="shared" si="22"/>
        <v>15.858999999999998</v>
      </c>
      <c r="CV297">
        <f>VLOOKUP(PG_Reverse_Settled__1[[#This Row],[order_release_id]],PG_FORWARD_SETTLED__1[[order_id]:[Logistics]],110,0)</f>
        <v>71.98</v>
      </c>
      <c r="CW297">
        <f t="shared" si="23"/>
        <v>488.99599999999998</v>
      </c>
      <c r="CX297">
        <v>2368.6849999999999</v>
      </c>
      <c r="CY297">
        <f t="shared" si="24"/>
        <v>197.06</v>
      </c>
    </row>
    <row r="298" spans="1:103" x14ac:dyDescent="0.3">
      <c r="A298">
        <v>8763449275</v>
      </c>
      <c r="B298">
        <v>10763561066</v>
      </c>
      <c r="C298" t="s">
        <v>1461</v>
      </c>
      <c r="D298" s="1">
        <v>45959.188888888886</v>
      </c>
      <c r="E298" s="1">
        <v>45953.529861111114</v>
      </c>
      <c r="F298" s="2"/>
      <c r="G298" t="s">
        <v>1304</v>
      </c>
      <c r="H298">
        <v>3339</v>
      </c>
      <c r="I298">
        <v>0</v>
      </c>
      <c r="J298">
        <v>3339</v>
      </c>
      <c r="K298">
        <v>4500</v>
      </c>
      <c r="L298">
        <v>955</v>
      </c>
      <c r="M298" t="s">
        <v>109</v>
      </c>
      <c r="N298">
        <v>18</v>
      </c>
      <c r="O298">
        <v>509.34</v>
      </c>
      <c r="P298">
        <v>0</v>
      </c>
      <c r="Q298">
        <v>0</v>
      </c>
      <c r="R298">
        <v>14.148</v>
      </c>
      <c r="S298">
        <v>2.83</v>
      </c>
      <c r="U298">
        <v>1024.405</v>
      </c>
      <c r="V298">
        <v>1024.405</v>
      </c>
      <c r="W298">
        <v>1041.383</v>
      </c>
      <c r="X298">
        <v>-197.06</v>
      </c>
      <c r="Y298">
        <v>167</v>
      </c>
      <c r="Z298">
        <v>0</v>
      </c>
      <c r="AA298">
        <v>30.06</v>
      </c>
      <c r="AB298">
        <v>1</v>
      </c>
      <c r="AC298" t="s">
        <v>116</v>
      </c>
      <c r="AD298">
        <v>3545</v>
      </c>
      <c r="AE298">
        <v>-2494.6770000000001</v>
      </c>
      <c r="AF298">
        <v>0</v>
      </c>
      <c r="AG298">
        <v>-2494.6770000000001</v>
      </c>
      <c r="AH298">
        <v>1041.383</v>
      </c>
      <c r="AI298">
        <v>-197.06</v>
      </c>
      <c r="AJ298">
        <v>-3339</v>
      </c>
      <c r="AM298">
        <v>0</v>
      </c>
      <c r="AN298">
        <v>0</v>
      </c>
      <c r="AO298">
        <v>2829.66</v>
      </c>
      <c r="AP298">
        <v>18</v>
      </c>
      <c r="AQ298">
        <v>0</v>
      </c>
      <c r="AR298">
        <v>0</v>
      </c>
      <c r="AS298">
        <v>0.5</v>
      </c>
      <c r="AT298">
        <v>0</v>
      </c>
      <c r="AU298">
        <v>0</v>
      </c>
      <c r="AV298">
        <v>0.1</v>
      </c>
      <c r="AW298" t="s">
        <v>127</v>
      </c>
      <c r="AX298" t="s">
        <v>160</v>
      </c>
      <c r="AZ298">
        <v>1024.405</v>
      </c>
      <c r="BA298">
        <v>1024.405</v>
      </c>
      <c r="BB298">
        <v>955</v>
      </c>
      <c r="BC298">
        <v>2.8296600000000001</v>
      </c>
      <c r="BD298">
        <v>0</v>
      </c>
      <c r="BE298">
        <v>0</v>
      </c>
      <c r="BH298" t="s">
        <v>1305</v>
      </c>
      <c r="BI298">
        <v>100095000000</v>
      </c>
      <c r="BJ298">
        <v>14.148</v>
      </c>
      <c r="BK298">
        <v>0</v>
      </c>
      <c r="BL298">
        <v>2.83</v>
      </c>
      <c r="BM298">
        <v>0</v>
      </c>
      <c r="CS298">
        <f t="shared" si="20"/>
        <v>3339</v>
      </c>
      <c r="CT298">
        <f t="shared" si="21"/>
        <v>1024.405</v>
      </c>
      <c r="CU298">
        <f t="shared" si="22"/>
        <v>16.978000000000002</v>
      </c>
      <c r="CV298">
        <f>VLOOKUP(PG_Reverse_Settled__1[[#This Row],[order_release_id]],PG_FORWARD_SETTLED__1[[order_id]:[Logistics]],110,0)</f>
        <v>76.7</v>
      </c>
      <c r="CW298">
        <f t="shared" si="23"/>
        <v>523.48799999999994</v>
      </c>
      <c r="CX298">
        <v>2220.9170000000004</v>
      </c>
      <c r="CY298">
        <f t="shared" si="24"/>
        <v>197.06</v>
      </c>
    </row>
    <row r="299" spans="1:103" x14ac:dyDescent="0.3">
      <c r="A299">
        <v>8748381267</v>
      </c>
      <c r="B299">
        <v>10748406599</v>
      </c>
      <c r="C299" t="s">
        <v>1461</v>
      </c>
      <c r="D299" s="1">
        <v>45950.361111111109</v>
      </c>
      <c r="E299" s="1">
        <v>45941.755555555559</v>
      </c>
      <c r="F299" s="2"/>
      <c r="G299" t="s">
        <v>1246</v>
      </c>
      <c r="H299">
        <v>1000</v>
      </c>
      <c r="I299">
        <v>0</v>
      </c>
      <c r="J299">
        <v>1000</v>
      </c>
      <c r="K299">
        <v>2750</v>
      </c>
      <c r="L299">
        <v>1579</v>
      </c>
      <c r="M299" t="s">
        <v>109</v>
      </c>
      <c r="N299">
        <v>5</v>
      </c>
      <c r="O299">
        <v>47.62</v>
      </c>
      <c r="P299">
        <v>0</v>
      </c>
      <c r="Q299">
        <v>0</v>
      </c>
      <c r="R299">
        <v>4.7619999999999996</v>
      </c>
      <c r="S299">
        <v>0.95199999999999996</v>
      </c>
      <c r="U299">
        <v>306.8</v>
      </c>
      <c r="V299">
        <v>306.8</v>
      </c>
      <c r="W299">
        <v>312.51400000000001</v>
      </c>
      <c r="X299">
        <v>-197.06</v>
      </c>
      <c r="Y299">
        <v>167</v>
      </c>
      <c r="Z299">
        <v>0</v>
      </c>
      <c r="AA299">
        <v>30.06</v>
      </c>
      <c r="AB299">
        <v>1</v>
      </c>
      <c r="AC299" t="s">
        <v>116</v>
      </c>
      <c r="AD299">
        <v>1171</v>
      </c>
      <c r="AE299">
        <v>-884.54600000000005</v>
      </c>
      <c r="AF299">
        <v>0</v>
      </c>
      <c r="AG299">
        <v>-884.54600000000005</v>
      </c>
      <c r="AH299">
        <v>312.51400000000001</v>
      </c>
      <c r="AI299">
        <v>-197.06</v>
      </c>
      <c r="AJ299">
        <v>-1000</v>
      </c>
      <c r="AM299">
        <v>0</v>
      </c>
      <c r="AN299">
        <v>0</v>
      </c>
      <c r="AO299">
        <v>952.38</v>
      </c>
      <c r="AP299">
        <v>5</v>
      </c>
      <c r="AQ299">
        <v>0</v>
      </c>
      <c r="AR299">
        <v>0</v>
      </c>
      <c r="AS299">
        <v>0.5</v>
      </c>
      <c r="AT299">
        <v>0</v>
      </c>
      <c r="AU299">
        <v>0</v>
      </c>
      <c r="AV299">
        <v>0.1</v>
      </c>
      <c r="AW299" t="s">
        <v>127</v>
      </c>
      <c r="AX299" t="s">
        <v>160</v>
      </c>
      <c r="AZ299">
        <v>306.8</v>
      </c>
      <c r="BA299">
        <v>306.8</v>
      </c>
      <c r="BB299">
        <v>1579</v>
      </c>
      <c r="BC299">
        <v>0.95238</v>
      </c>
      <c r="BD299">
        <v>0</v>
      </c>
      <c r="BE299">
        <v>0</v>
      </c>
      <c r="BH299" t="s">
        <v>1247</v>
      </c>
      <c r="BI299">
        <v>100093000000</v>
      </c>
      <c r="BJ299">
        <v>4.7619999999999996</v>
      </c>
      <c r="BK299">
        <v>0</v>
      </c>
      <c r="BL299">
        <v>0.95199999999999996</v>
      </c>
      <c r="BM299">
        <v>0</v>
      </c>
      <c r="CS299">
        <f t="shared" si="20"/>
        <v>1000</v>
      </c>
      <c r="CT299">
        <f t="shared" si="21"/>
        <v>306.8</v>
      </c>
      <c r="CU299">
        <f t="shared" si="22"/>
        <v>5.7139999999999995</v>
      </c>
      <c r="CV299">
        <f>VLOOKUP(PG_Reverse_Settled__1[[#This Row],[order_release_id]],PG_FORWARD_SETTLED__1[[order_id]:[Logistics]],110,0)</f>
        <v>53.1</v>
      </c>
      <c r="CW299">
        <f t="shared" si="23"/>
        <v>52.381999999999998</v>
      </c>
      <c r="CX299">
        <v>634.38599999999997</v>
      </c>
      <c r="CY299">
        <f t="shared" si="24"/>
        <v>197.06</v>
      </c>
    </row>
    <row r="300" spans="1:103" x14ac:dyDescent="0.3">
      <c r="A300">
        <v>8762765106</v>
      </c>
      <c r="B300">
        <v>10762871500</v>
      </c>
      <c r="C300" t="s">
        <v>1461</v>
      </c>
      <c r="D300" s="1">
        <v>45954.27847222222</v>
      </c>
      <c r="E300" s="1">
        <v>45949.477777777778</v>
      </c>
      <c r="F300" s="2">
        <v>44642</v>
      </c>
      <c r="G300" t="s">
        <v>315</v>
      </c>
      <c r="H300">
        <v>2886</v>
      </c>
      <c r="I300">
        <v>0</v>
      </c>
      <c r="J300">
        <v>2886</v>
      </c>
      <c r="K300">
        <v>3500</v>
      </c>
      <c r="L300">
        <v>408</v>
      </c>
      <c r="M300" t="s">
        <v>109</v>
      </c>
      <c r="N300">
        <v>18</v>
      </c>
      <c r="O300">
        <v>440.24</v>
      </c>
      <c r="P300">
        <v>0</v>
      </c>
      <c r="Q300">
        <v>0</v>
      </c>
      <c r="R300">
        <v>12.228999999999999</v>
      </c>
      <c r="S300">
        <v>2.4460000000000002</v>
      </c>
      <c r="U300">
        <v>612.98599999999999</v>
      </c>
      <c r="V300">
        <v>612.98599999999999</v>
      </c>
      <c r="W300">
        <v>627.66099999999994</v>
      </c>
      <c r="X300">
        <v>-132.16</v>
      </c>
      <c r="Y300">
        <v>112</v>
      </c>
      <c r="Z300">
        <v>0</v>
      </c>
      <c r="AA300">
        <v>20.16</v>
      </c>
      <c r="AB300">
        <v>1</v>
      </c>
      <c r="AC300" t="s">
        <v>110</v>
      </c>
      <c r="AD300">
        <v>3092</v>
      </c>
      <c r="AE300">
        <v>-2390.4989999999998</v>
      </c>
      <c r="AF300">
        <v>0</v>
      </c>
      <c r="AG300">
        <v>-2390.4989999999998</v>
      </c>
      <c r="AH300">
        <v>627.66099999999994</v>
      </c>
      <c r="AI300">
        <v>-132.16</v>
      </c>
      <c r="AJ300">
        <v>-2886</v>
      </c>
      <c r="AM300">
        <v>0</v>
      </c>
      <c r="AN300">
        <v>0</v>
      </c>
      <c r="AO300">
        <v>2445.7600000000002</v>
      </c>
      <c r="AP300">
        <v>18</v>
      </c>
      <c r="AQ300">
        <v>0</v>
      </c>
      <c r="AR300">
        <v>0</v>
      </c>
      <c r="AS300">
        <v>0.5</v>
      </c>
      <c r="AT300">
        <v>0</v>
      </c>
      <c r="AU300">
        <v>0</v>
      </c>
      <c r="AV300">
        <v>0.1</v>
      </c>
      <c r="AW300" t="s">
        <v>112</v>
      </c>
      <c r="AX300" t="s">
        <v>128</v>
      </c>
      <c r="AZ300">
        <v>612.98599999999999</v>
      </c>
      <c r="BA300">
        <v>612.98599999999999</v>
      </c>
      <c r="BB300">
        <v>408</v>
      </c>
      <c r="BC300">
        <v>2.4457599999999999</v>
      </c>
      <c r="BD300">
        <v>0</v>
      </c>
      <c r="BE300">
        <v>0</v>
      </c>
      <c r="BH300" t="s">
        <v>1128</v>
      </c>
      <c r="BI300">
        <v>100094000000</v>
      </c>
      <c r="BJ300">
        <v>12.228999999999999</v>
      </c>
      <c r="BK300">
        <v>0</v>
      </c>
      <c r="BL300">
        <v>2.4460000000000002</v>
      </c>
      <c r="BM300">
        <v>0</v>
      </c>
      <c r="CS300">
        <f t="shared" si="20"/>
        <v>2886</v>
      </c>
      <c r="CT300">
        <f t="shared" si="21"/>
        <v>612.98599999999999</v>
      </c>
      <c r="CU300">
        <f t="shared" si="22"/>
        <v>14.674999999999999</v>
      </c>
      <c r="CV300">
        <f>VLOOKUP(PG_Reverse_Settled__1[[#This Row],[order_release_id]],PG_FORWARD_SETTLED__1[[order_id]:[Logistics]],110,0)</f>
        <v>76.7</v>
      </c>
      <c r="CW300">
        <f t="shared" si="23"/>
        <v>452.46899999999999</v>
      </c>
      <c r="CX300">
        <v>2181.6390000000001</v>
      </c>
      <c r="CY300">
        <f t="shared" si="24"/>
        <v>132.16</v>
      </c>
    </row>
    <row r="301" spans="1:103" x14ac:dyDescent="0.3">
      <c r="A301">
        <v>8752846230</v>
      </c>
      <c r="B301">
        <v>10752890202</v>
      </c>
      <c r="C301" t="s">
        <v>1461</v>
      </c>
      <c r="D301" s="1">
        <v>45952.65625</v>
      </c>
      <c r="E301" s="1">
        <v>45943.55972222222</v>
      </c>
      <c r="F301" s="2"/>
      <c r="G301" t="s">
        <v>1208</v>
      </c>
      <c r="H301">
        <v>3394</v>
      </c>
      <c r="I301">
        <v>3394</v>
      </c>
      <c r="J301">
        <v>0</v>
      </c>
      <c r="K301">
        <v>4000</v>
      </c>
      <c r="L301">
        <v>400</v>
      </c>
      <c r="M301" t="s">
        <v>109</v>
      </c>
      <c r="N301">
        <v>18</v>
      </c>
      <c r="O301">
        <v>517.73</v>
      </c>
      <c r="P301">
        <v>0</v>
      </c>
      <c r="Q301">
        <v>0</v>
      </c>
      <c r="R301">
        <v>14.381</v>
      </c>
      <c r="S301">
        <v>2.8759999999999999</v>
      </c>
      <c r="U301">
        <v>841.03300000000002</v>
      </c>
      <c r="V301">
        <v>841.03300000000002</v>
      </c>
      <c r="W301">
        <v>858.29</v>
      </c>
      <c r="X301">
        <v>-197.06</v>
      </c>
      <c r="Y301">
        <v>167</v>
      </c>
      <c r="Z301">
        <v>0</v>
      </c>
      <c r="AA301">
        <v>30.06</v>
      </c>
      <c r="AB301">
        <v>1</v>
      </c>
      <c r="AC301" t="s">
        <v>116</v>
      </c>
      <c r="AD301">
        <v>3600</v>
      </c>
      <c r="AE301">
        <v>-2732.77</v>
      </c>
      <c r="AF301">
        <v>0</v>
      </c>
      <c r="AG301">
        <v>-2732.77</v>
      </c>
      <c r="AJ301">
        <v>0</v>
      </c>
      <c r="AK301">
        <v>858.29</v>
      </c>
      <c r="AL301">
        <v>-197.06</v>
      </c>
      <c r="AM301">
        <v>-3394</v>
      </c>
      <c r="AN301">
        <v>0</v>
      </c>
      <c r="AO301">
        <v>2876.27</v>
      </c>
      <c r="AP301">
        <v>18</v>
      </c>
      <c r="AQ301">
        <v>0</v>
      </c>
      <c r="AR301">
        <v>0</v>
      </c>
      <c r="AS301">
        <v>0.5</v>
      </c>
      <c r="AT301">
        <v>0</v>
      </c>
      <c r="AU301">
        <v>0</v>
      </c>
      <c r="AV301">
        <v>0.1</v>
      </c>
      <c r="AW301" t="s">
        <v>112</v>
      </c>
      <c r="AX301" t="s">
        <v>113</v>
      </c>
      <c r="AZ301">
        <v>0</v>
      </c>
      <c r="BA301">
        <v>0</v>
      </c>
      <c r="BD301">
        <v>841.03300000000002</v>
      </c>
      <c r="BE301">
        <v>841.03300000000002</v>
      </c>
      <c r="BF301">
        <v>400</v>
      </c>
      <c r="BG301">
        <v>2.8762699999999999</v>
      </c>
      <c r="BH301" t="s">
        <v>1209</v>
      </c>
      <c r="BI301">
        <v>100093000000</v>
      </c>
      <c r="BJ301">
        <v>0</v>
      </c>
      <c r="BK301">
        <v>14.381</v>
      </c>
      <c r="BL301">
        <v>0</v>
      </c>
      <c r="BM301">
        <v>2.8759999999999999</v>
      </c>
      <c r="CS301">
        <f t="shared" si="20"/>
        <v>3394</v>
      </c>
      <c r="CT301">
        <f t="shared" si="21"/>
        <v>841.03300000000002</v>
      </c>
      <c r="CU301">
        <f t="shared" si="22"/>
        <v>17.257000000000001</v>
      </c>
      <c r="CV301">
        <f>VLOOKUP(PG_Reverse_Settled__1[[#This Row],[order_release_id]],PG_FORWARD_SETTLED__1[[order_id]:[Logistics]],110,0)</f>
        <v>71.98</v>
      </c>
      <c r="CW301">
        <f t="shared" si="23"/>
        <v>532.11099999999999</v>
      </c>
      <c r="CX301">
        <v>2463.73</v>
      </c>
      <c r="CY301">
        <f t="shared" si="24"/>
        <v>197.06</v>
      </c>
    </row>
    <row r="302" spans="1:103" x14ac:dyDescent="0.3">
      <c r="A302">
        <v>8765461391</v>
      </c>
      <c r="B302">
        <v>10765591140</v>
      </c>
      <c r="C302" t="s">
        <v>1461</v>
      </c>
      <c r="D302" s="1">
        <v>45959.522916666669</v>
      </c>
      <c r="E302" s="1">
        <v>45953.529861111114</v>
      </c>
      <c r="F302" s="2"/>
      <c r="G302" t="s">
        <v>1149</v>
      </c>
      <c r="H302">
        <v>4751.0200000000004</v>
      </c>
      <c r="I302">
        <v>4751</v>
      </c>
      <c r="J302">
        <v>0</v>
      </c>
      <c r="K302">
        <v>6000</v>
      </c>
      <c r="L302">
        <v>1043</v>
      </c>
      <c r="M302" t="s">
        <v>120</v>
      </c>
      <c r="N302">
        <v>18</v>
      </c>
      <c r="O302">
        <v>0</v>
      </c>
      <c r="P302">
        <v>362.37</v>
      </c>
      <c r="Q302">
        <v>362.37</v>
      </c>
      <c r="R302">
        <v>20.131</v>
      </c>
      <c r="S302">
        <v>4.0259999999999998</v>
      </c>
      <c r="U302">
        <v>1513.6690000000001</v>
      </c>
      <c r="V302">
        <v>1513.6690000000001</v>
      </c>
      <c r="W302">
        <v>1537.826</v>
      </c>
      <c r="X302">
        <v>-132.16</v>
      </c>
      <c r="Y302">
        <v>112</v>
      </c>
      <c r="Z302">
        <v>0</v>
      </c>
      <c r="AA302">
        <v>20.16</v>
      </c>
      <c r="AB302">
        <v>1</v>
      </c>
      <c r="AC302" t="s">
        <v>110</v>
      </c>
      <c r="AD302">
        <v>4957</v>
      </c>
      <c r="AE302">
        <v>-3345.3339999999998</v>
      </c>
      <c r="AF302">
        <v>0</v>
      </c>
      <c r="AG302">
        <v>-3345.3339999999998</v>
      </c>
      <c r="AJ302">
        <v>0</v>
      </c>
      <c r="AK302">
        <v>1537.826</v>
      </c>
      <c r="AL302">
        <v>-132.16</v>
      </c>
      <c r="AM302">
        <v>-4751</v>
      </c>
      <c r="AN302">
        <v>0</v>
      </c>
      <c r="AO302">
        <v>4026.28</v>
      </c>
      <c r="AP302">
        <v>0</v>
      </c>
      <c r="AQ302">
        <v>9</v>
      </c>
      <c r="AR302">
        <v>9</v>
      </c>
      <c r="AS302">
        <v>0</v>
      </c>
      <c r="AT302">
        <v>0.25</v>
      </c>
      <c r="AU302">
        <v>0.25</v>
      </c>
      <c r="AV302">
        <v>0.1</v>
      </c>
      <c r="AW302" t="s">
        <v>127</v>
      </c>
      <c r="AX302" t="s">
        <v>128</v>
      </c>
      <c r="AZ302">
        <v>0</v>
      </c>
      <c r="BA302">
        <v>0</v>
      </c>
      <c r="BD302">
        <v>1513.6690000000001</v>
      </c>
      <c r="BE302">
        <v>1513.6690000000001</v>
      </c>
      <c r="BF302">
        <v>1043</v>
      </c>
      <c r="BG302">
        <v>4.0262799999999999</v>
      </c>
      <c r="BH302" t="s">
        <v>1150</v>
      </c>
      <c r="BI302">
        <v>100095000000</v>
      </c>
      <c r="BJ302">
        <v>0</v>
      </c>
      <c r="BK302">
        <v>20.131</v>
      </c>
      <c r="BL302">
        <v>0</v>
      </c>
      <c r="BM302">
        <v>4.0259999999999998</v>
      </c>
      <c r="CS302">
        <f t="shared" si="20"/>
        <v>4751</v>
      </c>
      <c r="CT302">
        <f t="shared" si="21"/>
        <v>1513.6690000000001</v>
      </c>
      <c r="CU302">
        <f t="shared" si="22"/>
        <v>24.157</v>
      </c>
      <c r="CV302">
        <f>VLOOKUP(PG_Reverse_Settled__1[[#This Row],[order_release_id]],PG_FORWARD_SETTLED__1[[order_id]:[Logistics]],110,0)</f>
        <v>71.98</v>
      </c>
      <c r="CW302">
        <f t="shared" si="23"/>
        <v>744.87099999999998</v>
      </c>
      <c r="CX302">
        <v>3141.194</v>
      </c>
      <c r="CY302">
        <f t="shared" si="24"/>
        <v>132.16</v>
      </c>
    </row>
    <row r="303" spans="1:103" x14ac:dyDescent="0.3">
      <c r="A303">
        <v>8765857517</v>
      </c>
      <c r="B303">
        <v>10765993416</v>
      </c>
      <c r="C303" t="s">
        <v>1461</v>
      </c>
      <c r="D303" s="1">
        <v>45959.36041666667</v>
      </c>
      <c r="E303" s="1">
        <v>45953.529861111114</v>
      </c>
      <c r="F303" s="2"/>
      <c r="G303" t="s">
        <v>278</v>
      </c>
      <c r="H303">
        <v>3294.01</v>
      </c>
      <c r="I303">
        <v>3294</v>
      </c>
      <c r="J303">
        <v>0</v>
      </c>
      <c r="K303">
        <v>5000</v>
      </c>
      <c r="L303">
        <v>1500</v>
      </c>
      <c r="M303" t="s">
        <v>109</v>
      </c>
      <c r="N303">
        <v>18</v>
      </c>
      <c r="O303">
        <v>502.48</v>
      </c>
      <c r="P303">
        <v>0</v>
      </c>
      <c r="Q303">
        <v>0</v>
      </c>
      <c r="R303">
        <v>13.958</v>
      </c>
      <c r="S303">
        <v>2.7919999999999998</v>
      </c>
      <c r="U303">
        <v>855.12199999999996</v>
      </c>
      <c r="V303">
        <v>855.12199999999996</v>
      </c>
      <c r="W303">
        <v>871.87199999999996</v>
      </c>
      <c r="X303">
        <v>-197.06</v>
      </c>
      <c r="Y303">
        <v>167</v>
      </c>
      <c r="Z303">
        <v>0</v>
      </c>
      <c r="AA303">
        <v>30.06</v>
      </c>
      <c r="AB303">
        <v>1</v>
      </c>
      <c r="AC303" t="s">
        <v>116</v>
      </c>
      <c r="AD303">
        <v>3500</v>
      </c>
      <c r="AE303">
        <v>-2619.1880000000001</v>
      </c>
      <c r="AF303">
        <v>0</v>
      </c>
      <c r="AG303">
        <v>-2619.1880000000001</v>
      </c>
      <c r="AJ303">
        <v>0</v>
      </c>
      <c r="AK303">
        <v>871.87199999999996</v>
      </c>
      <c r="AL303">
        <v>-197.06</v>
      </c>
      <c r="AM303">
        <v>-3294</v>
      </c>
      <c r="AN303">
        <v>0</v>
      </c>
      <c r="AO303">
        <v>2791.53</v>
      </c>
      <c r="AP303">
        <v>18</v>
      </c>
      <c r="AQ303">
        <v>0</v>
      </c>
      <c r="AR303">
        <v>0</v>
      </c>
      <c r="AS303">
        <v>0.5</v>
      </c>
      <c r="AT303">
        <v>0</v>
      </c>
      <c r="AU303">
        <v>0</v>
      </c>
      <c r="AV303">
        <v>0.1</v>
      </c>
      <c r="AW303" t="s">
        <v>112</v>
      </c>
      <c r="AX303" t="s">
        <v>160</v>
      </c>
      <c r="AZ303">
        <v>0</v>
      </c>
      <c r="BA303">
        <v>0</v>
      </c>
      <c r="BD303">
        <v>855.12199999999996</v>
      </c>
      <c r="BE303">
        <v>855.12199999999996</v>
      </c>
      <c r="BF303">
        <v>1500</v>
      </c>
      <c r="BG303">
        <v>2.7915299999999998</v>
      </c>
      <c r="BH303" t="s">
        <v>1337</v>
      </c>
      <c r="BI303">
        <v>100095000000</v>
      </c>
      <c r="BJ303">
        <v>0</v>
      </c>
      <c r="BK303">
        <v>13.958</v>
      </c>
      <c r="BL303">
        <v>0</v>
      </c>
      <c r="BM303">
        <v>2.7919999999999998</v>
      </c>
      <c r="CS303">
        <f t="shared" si="20"/>
        <v>3294</v>
      </c>
      <c r="CT303">
        <f t="shared" si="21"/>
        <v>855.12199999999996</v>
      </c>
      <c r="CU303">
        <f t="shared" si="22"/>
        <v>16.75</v>
      </c>
      <c r="CV303">
        <f>VLOOKUP(PG_Reverse_Settled__1[[#This Row],[order_release_id]],PG_FORWARD_SETTLED__1[[order_id]:[Logistics]],110,0)</f>
        <v>71.98</v>
      </c>
      <c r="CW303">
        <f t="shared" si="23"/>
        <v>516.43799999999999</v>
      </c>
      <c r="CX303">
        <v>2350.1480000000001</v>
      </c>
      <c r="CY303">
        <f t="shared" si="24"/>
        <v>197.06</v>
      </c>
    </row>
    <row r="304" spans="1:103" x14ac:dyDescent="0.3">
      <c r="A304">
        <v>8760359986</v>
      </c>
      <c r="B304">
        <v>10760449260</v>
      </c>
      <c r="C304" t="s">
        <v>1461</v>
      </c>
      <c r="D304" s="1">
        <v>45954.281944444447</v>
      </c>
      <c r="E304" s="1">
        <v>45947.545138888891</v>
      </c>
      <c r="F304" s="2">
        <v>44636</v>
      </c>
      <c r="G304" t="s">
        <v>1243</v>
      </c>
      <c r="H304">
        <v>5506</v>
      </c>
      <c r="I304">
        <v>5506</v>
      </c>
      <c r="J304">
        <v>0</v>
      </c>
      <c r="K304">
        <v>6000</v>
      </c>
      <c r="L304">
        <v>288</v>
      </c>
      <c r="M304" t="s">
        <v>109</v>
      </c>
      <c r="N304">
        <v>18</v>
      </c>
      <c r="O304">
        <v>839.9</v>
      </c>
      <c r="P304">
        <v>0</v>
      </c>
      <c r="Q304">
        <v>0</v>
      </c>
      <c r="R304">
        <v>23.331</v>
      </c>
      <c r="S304">
        <v>4.6660000000000004</v>
      </c>
      <c r="U304">
        <v>1689.241</v>
      </c>
      <c r="V304">
        <v>1689.241</v>
      </c>
      <c r="W304">
        <v>1717.2380000000001</v>
      </c>
      <c r="X304">
        <v>-197.06</v>
      </c>
      <c r="Y304">
        <v>167</v>
      </c>
      <c r="Z304">
        <v>0</v>
      </c>
      <c r="AA304">
        <v>30.06</v>
      </c>
      <c r="AB304">
        <v>1</v>
      </c>
      <c r="AC304" t="s">
        <v>116</v>
      </c>
      <c r="AD304">
        <v>5712</v>
      </c>
      <c r="AE304">
        <v>-3985.8220000000001</v>
      </c>
      <c r="AF304">
        <v>0</v>
      </c>
      <c r="AG304">
        <v>-3985.8220000000001</v>
      </c>
      <c r="AJ304">
        <v>0</v>
      </c>
      <c r="AK304">
        <v>1717.2380000000001</v>
      </c>
      <c r="AL304">
        <v>-197.06</v>
      </c>
      <c r="AM304">
        <v>-5506</v>
      </c>
      <c r="AN304">
        <v>0</v>
      </c>
      <c r="AO304">
        <v>4666.1000000000004</v>
      </c>
      <c r="AP304">
        <v>18</v>
      </c>
      <c r="AQ304">
        <v>0</v>
      </c>
      <c r="AR304">
        <v>0</v>
      </c>
      <c r="AS304">
        <v>0.5</v>
      </c>
      <c r="AT304">
        <v>0</v>
      </c>
      <c r="AU304">
        <v>0</v>
      </c>
      <c r="AV304">
        <v>0.1</v>
      </c>
      <c r="AW304" t="s">
        <v>127</v>
      </c>
      <c r="AX304" t="s">
        <v>124</v>
      </c>
      <c r="AZ304">
        <v>0</v>
      </c>
      <c r="BA304">
        <v>0</v>
      </c>
      <c r="BD304">
        <v>1689.241</v>
      </c>
      <c r="BE304">
        <v>1689.241</v>
      </c>
      <c r="BF304">
        <v>288</v>
      </c>
      <c r="BG304">
        <v>4.6661000000000001</v>
      </c>
      <c r="BH304" t="s">
        <v>1244</v>
      </c>
      <c r="BI304">
        <v>100094000000</v>
      </c>
      <c r="BJ304">
        <v>0</v>
      </c>
      <c r="BK304">
        <v>23.331</v>
      </c>
      <c r="BL304">
        <v>0</v>
      </c>
      <c r="BM304">
        <v>4.6660000000000004</v>
      </c>
      <c r="CS304">
        <f t="shared" si="20"/>
        <v>5506</v>
      </c>
      <c r="CT304">
        <f t="shared" si="21"/>
        <v>1689.241</v>
      </c>
      <c r="CU304">
        <f t="shared" si="22"/>
        <v>27.997</v>
      </c>
      <c r="CV304">
        <f>VLOOKUP(PG_Reverse_Settled__1[[#This Row],[order_release_id]],PG_FORWARD_SETTLED__1[[order_id]:[Logistics]],110,0)</f>
        <v>76.7</v>
      </c>
      <c r="CW304">
        <f t="shared" si="23"/>
        <v>863.23099999999999</v>
      </c>
      <c r="CX304">
        <v>3712.0620000000004</v>
      </c>
      <c r="CY304">
        <f t="shared" si="24"/>
        <v>197.06</v>
      </c>
    </row>
    <row r="305" spans="1:103" x14ac:dyDescent="0.3">
      <c r="A305">
        <v>8761490418</v>
      </c>
      <c r="B305">
        <v>10761585394</v>
      </c>
      <c r="C305" t="s">
        <v>1462</v>
      </c>
      <c r="D305" s="1">
        <v>45952.53125</v>
      </c>
      <c r="E305" s="1">
        <v>45948.45416666667</v>
      </c>
      <c r="F305" s="2"/>
      <c r="G305" t="s">
        <v>1145</v>
      </c>
      <c r="H305">
        <v>5398</v>
      </c>
      <c r="I305">
        <v>5398</v>
      </c>
      <c r="J305">
        <v>0</v>
      </c>
      <c r="K305">
        <v>6000</v>
      </c>
      <c r="L305">
        <v>396</v>
      </c>
      <c r="M305" t="s">
        <v>109</v>
      </c>
      <c r="N305">
        <v>18</v>
      </c>
      <c r="O305">
        <v>823.42</v>
      </c>
      <c r="P305">
        <v>0</v>
      </c>
      <c r="Q305">
        <v>0</v>
      </c>
      <c r="R305">
        <v>22.873000000000001</v>
      </c>
      <c r="S305">
        <v>4.5750000000000002</v>
      </c>
      <c r="U305">
        <v>1528.7139999999999</v>
      </c>
      <c r="V305">
        <v>1528.7139999999999</v>
      </c>
      <c r="W305">
        <v>1556.162</v>
      </c>
      <c r="X305">
        <v>-197.06</v>
      </c>
      <c r="Y305">
        <v>167</v>
      </c>
      <c r="Z305">
        <v>0</v>
      </c>
      <c r="AA305">
        <v>30.06</v>
      </c>
      <c r="AB305">
        <v>1</v>
      </c>
      <c r="AC305" t="s">
        <v>116</v>
      </c>
      <c r="AD305">
        <v>5604</v>
      </c>
      <c r="AE305">
        <v>-4038.8980000000001</v>
      </c>
      <c r="AF305">
        <v>0</v>
      </c>
      <c r="AG305">
        <v>-4038.8980000000001</v>
      </c>
      <c r="AJ305">
        <v>0</v>
      </c>
      <c r="AK305">
        <v>1556.162</v>
      </c>
      <c r="AL305">
        <v>-197.06</v>
      </c>
      <c r="AM305">
        <v>-5398</v>
      </c>
      <c r="AN305">
        <v>0</v>
      </c>
      <c r="AO305">
        <v>4574.58</v>
      </c>
      <c r="AP305">
        <v>18</v>
      </c>
      <c r="AQ305">
        <v>0</v>
      </c>
      <c r="AR305">
        <v>0</v>
      </c>
      <c r="AS305">
        <v>0.5</v>
      </c>
      <c r="AT305">
        <v>0</v>
      </c>
      <c r="AU305">
        <v>0</v>
      </c>
      <c r="AV305">
        <v>0.1</v>
      </c>
      <c r="AW305" t="s">
        <v>127</v>
      </c>
      <c r="AX305" t="s">
        <v>191</v>
      </c>
      <c r="AZ305">
        <v>0</v>
      </c>
      <c r="BA305">
        <v>0</v>
      </c>
      <c r="BD305">
        <v>1528.7139999999999</v>
      </c>
      <c r="BE305">
        <v>1528.7139999999999</v>
      </c>
      <c r="BF305">
        <v>396</v>
      </c>
      <c r="BG305">
        <v>4.5745800000000001</v>
      </c>
      <c r="BH305" t="s">
        <v>1146</v>
      </c>
      <c r="BI305">
        <v>100094000000</v>
      </c>
      <c r="BJ305">
        <v>0</v>
      </c>
      <c r="BK305">
        <v>22.873000000000001</v>
      </c>
      <c r="BL305">
        <v>0</v>
      </c>
      <c r="BM305">
        <v>4.5750000000000002</v>
      </c>
      <c r="CS305">
        <f t="shared" si="20"/>
        <v>5398</v>
      </c>
      <c r="CT305">
        <f t="shared" si="21"/>
        <v>1528.7139999999999</v>
      </c>
      <c r="CU305">
        <f t="shared" si="22"/>
        <v>27.448</v>
      </c>
      <c r="CV305">
        <f>VLOOKUP(PG_Reverse_Settled__1[[#This Row],[order_release_id]],PG_FORWARD_SETTLED__1[[order_id]:[Logistics]],110,0)</f>
        <v>76.7</v>
      </c>
      <c r="CW305">
        <f t="shared" si="23"/>
        <v>846.29300000000001</v>
      </c>
      <c r="CX305">
        <v>3765.1380000000004</v>
      </c>
      <c r="CY305">
        <f t="shared" si="24"/>
        <v>197.06</v>
      </c>
    </row>
    <row r="306" spans="1:103" x14ac:dyDescent="0.3">
      <c r="A306">
        <v>8755590703</v>
      </c>
      <c r="B306">
        <v>10755650644</v>
      </c>
      <c r="C306" t="s">
        <v>1461</v>
      </c>
      <c r="D306" s="1">
        <v>45954.217361111114</v>
      </c>
      <c r="E306" s="1">
        <v>45944.813194444447</v>
      </c>
      <c r="F306" s="2"/>
      <c r="G306" t="s">
        <v>130</v>
      </c>
      <c r="H306">
        <v>2886</v>
      </c>
      <c r="I306">
        <v>2886</v>
      </c>
      <c r="J306">
        <v>0</v>
      </c>
      <c r="K306">
        <v>3500</v>
      </c>
      <c r="L306">
        <v>408</v>
      </c>
      <c r="M306" t="s">
        <v>109</v>
      </c>
      <c r="N306">
        <v>18</v>
      </c>
      <c r="O306">
        <v>440.24</v>
      </c>
      <c r="P306">
        <v>0</v>
      </c>
      <c r="Q306">
        <v>0</v>
      </c>
      <c r="R306">
        <v>12.228999999999999</v>
      </c>
      <c r="S306">
        <v>2.4460000000000002</v>
      </c>
      <c r="U306">
        <v>612.98599999999999</v>
      </c>
      <c r="V306">
        <v>612.98599999999999</v>
      </c>
      <c r="W306">
        <v>627.66099999999994</v>
      </c>
      <c r="X306">
        <v>-197.06</v>
      </c>
      <c r="Y306">
        <v>167</v>
      </c>
      <c r="Z306">
        <v>0</v>
      </c>
      <c r="AA306">
        <v>30.06</v>
      </c>
      <c r="AB306">
        <v>1</v>
      </c>
      <c r="AC306" t="s">
        <v>116</v>
      </c>
      <c r="AD306">
        <v>3092</v>
      </c>
      <c r="AE306">
        <v>-2455.3989999999999</v>
      </c>
      <c r="AF306">
        <v>0</v>
      </c>
      <c r="AG306">
        <v>-2455.3989999999999</v>
      </c>
      <c r="AJ306">
        <v>0</v>
      </c>
      <c r="AK306">
        <v>627.66099999999994</v>
      </c>
      <c r="AL306">
        <v>-197.06</v>
      </c>
      <c r="AM306">
        <v>-2886</v>
      </c>
      <c r="AN306">
        <v>0</v>
      </c>
      <c r="AO306">
        <v>2445.7600000000002</v>
      </c>
      <c r="AP306">
        <v>18</v>
      </c>
      <c r="AQ306">
        <v>0</v>
      </c>
      <c r="AR306">
        <v>0</v>
      </c>
      <c r="AS306">
        <v>0.5</v>
      </c>
      <c r="AT306">
        <v>0</v>
      </c>
      <c r="AU306">
        <v>0</v>
      </c>
      <c r="AV306">
        <v>0.1</v>
      </c>
      <c r="AW306" t="s">
        <v>112</v>
      </c>
      <c r="AX306" t="s">
        <v>128</v>
      </c>
      <c r="AZ306">
        <v>0</v>
      </c>
      <c r="BA306">
        <v>0</v>
      </c>
      <c r="BD306">
        <v>612.98599999999999</v>
      </c>
      <c r="BE306">
        <v>612.98599999999999</v>
      </c>
      <c r="BF306">
        <v>408</v>
      </c>
      <c r="BG306">
        <v>2.4457599999999999</v>
      </c>
      <c r="BH306" t="s">
        <v>1262</v>
      </c>
      <c r="BI306">
        <v>100094000000</v>
      </c>
      <c r="BJ306">
        <v>0</v>
      </c>
      <c r="BK306">
        <v>12.228999999999999</v>
      </c>
      <c r="BL306">
        <v>0</v>
      </c>
      <c r="BM306">
        <v>2.4460000000000002</v>
      </c>
      <c r="CS306">
        <f t="shared" si="20"/>
        <v>2886</v>
      </c>
      <c r="CT306">
        <f t="shared" si="21"/>
        <v>612.98599999999999</v>
      </c>
      <c r="CU306">
        <f t="shared" si="22"/>
        <v>14.674999999999999</v>
      </c>
      <c r="CV306">
        <f>VLOOKUP(PG_Reverse_Settled__1[[#This Row],[order_release_id]],PG_FORWARD_SETTLED__1[[order_id]:[Logistics]],110,0)</f>
        <v>71.98</v>
      </c>
      <c r="CW306">
        <f t="shared" si="23"/>
        <v>452.46899999999999</v>
      </c>
      <c r="CX306">
        <v>2186.3589999999999</v>
      </c>
      <c r="CY306">
        <f t="shared" si="24"/>
        <v>197.06</v>
      </c>
    </row>
    <row r="307" spans="1:103" x14ac:dyDescent="0.3">
      <c r="A307">
        <v>8764516274</v>
      </c>
      <c r="B307">
        <v>10764633432</v>
      </c>
      <c r="C307" t="s">
        <v>1461</v>
      </c>
      <c r="D307" s="1">
        <v>45959.61041666667</v>
      </c>
      <c r="E307" s="1">
        <v>45953.529861111114</v>
      </c>
      <c r="F307" s="2"/>
      <c r="G307" t="s">
        <v>1273</v>
      </c>
      <c r="H307">
        <v>3564</v>
      </c>
      <c r="I307">
        <v>3564</v>
      </c>
      <c r="J307">
        <v>0</v>
      </c>
      <c r="K307">
        <v>4000</v>
      </c>
      <c r="L307">
        <v>230</v>
      </c>
      <c r="M307" t="s">
        <v>109</v>
      </c>
      <c r="N307">
        <v>18</v>
      </c>
      <c r="O307">
        <v>543.66</v>
      </c>
      <c r="P307">
        <v>0</v>
      </c>
      <c r="Q307">
        <v>0</v>
      </c>
      <c r="R307">
        <v>15.102</v>
      </c>
      <c r="S307">
        <v>3.02</v>
      </c>
      <c r="U307">
        <v>883.15899999999999</v>
      </c>
      <c r="V307">
        <v>883.15899999999999</v>
      </c>
      <c r="W307">
        <v>901.28099999999995</v>
      </c>
      <c r="X307">
        <v>-197.06</v>
      </c>
      <c r="Y307">
        <v>167</v>
      </c>
      <c r="Z307">
        <v>0</v>
      </c>
      <c r="AA307">
        <v>30.06</v>
      </c>
      <c r="AB307">
        <v>1</v>
      </c>
      <c r="AC307" t="s">
        <v>116</v>
      </c>
      <c r="AD307">
        <v>3770</v>
      </c>
      <c r="AE307">
        <v>-2859.779</v>
      </c>
      <c r="AF307">
        <v>0</v>
      </c>
      <c r="AG307">
        <v>-2859.779</v>
      </c>
      <c r="AJ307">
        <v>0</v>
      </c>
      <c r="AK307">
        <v>901.28099999999995</v>
      </c>
      <c r="AL307">
        <v>-197.06</v>
      </c>
      <c r="AM307">
        <v>-3564</v>
      </c>
      <c r="AN307">
        <v>0</v>
      </c>
      <c r="AO307">
        <v>3020.34</v>
      </c>
      <c r="AP307">
        <v>18</v>
      </c>
      <c r="AQ307">
        <v>0</v>
      </c>
      <c r="AR307">
        <v>0</v>
      </c>
      <c r="AS307">
        <v>0.5</v>
      </c>
      <c r="AT307">
        <v>0</v>
      </c>
      <c r="AU307">
        <v>0</v>
      </c>
      <c r="AV307">
        <v>0.1</v>
      </c>
      <c r="AW307" t="s">
        <v>112</v>
      </c>
      <c r="AX307" t="s">
        <v>113</v>
      </c>
      <c r="AZ307">
        <v>0</v>
      </c>
      <c r="BA307">
        <v>0</v>
      </c>
      <c r="BD307">
        <v>883.15899999999999</v>
      </c>
      <c r="BE307">
        <v>883.15899999999999</v>
      </c>
      <c r="BF307">
        <v>230</v>
      </c>
      <c r="BG307">
        <v>3.02034</v>
      </c>
      <c r="BH307" t="s">
        <v>1274</v>
      </c>
      <c r="BI307">
        <v>100095000000</v>
      </c>
      <c r="BJ307">
        <v>0</v>
      </c>
      <c r="BK307">
        <v>15.102</v>
      </c>
      <c r="BL307">
        <v>0</v>
      </c>
      <c r="BM307">
        <v>3.02</v>
      </c>
      <c r="CS307">
        <f t="shared" si="20"/>
        <v>3564</v>
      </c>
      <c r="CT307">
        <f t="shared" si="21"/>
        <v>883.15899999999999</v>
      </c>
      <c r="CU307">
        <f t="shared" si="22"/>
        <v>18.122</v>
      </c>
      <c r="CV307">
        <f>VLOOKUP(PG_Reverse_Settled__1[[#This Row],[order_release_id]],PG_FORWARD_SETTLED__1[[order_id]:[Logistics]],110,0)</f>
        <v>71.98</v>
      </c>
      <c r="CW307">
        <f t="shared" si="23"/>
        <v>558.76199999999994</v>
      </c>
      <c r="CX307">
        <v>2590.739</v>
      </c>
      <c r="CY307">
        <f t="shared" si="24"/>
        <v>197.06</v>
      </c>
    </row>
    <row r="308" spans="1:103" x14ac:dyDescent="0.3">
      <c r="A308">
        <v>8756577310</v>
      </c>
      <c r="B308">
        <v>10756639054</v>
      </c>
      <c r="C308" t="s">
        <v>1461</v>
      </c>
      <c r="D308" s="1">
        <v>45957.538888888892</v>
      </c>
      <c r="E308" s="1">
        <v>45945.45416666667</v>
      </c>
      <c r="F308" s="2">
        <v>44634</v>
      </c>
      <c r="G308" t="s">
        <v>457</v>
      </c>
      <c r="H308">
        <v>2150</v>
      </c>
      <c r="I308">
        <v>0</v>
      </c>
      <c r="J308">
        <v>2149.9899999999998</v>
      </c>
      <c r="K308">
        <v>5000</v>
      </c>
      <c r="L308">
        <v>2644</v>
      </c>
      <c r="M308" t="s">
        <v>109</v>
      </c>
      <c r="N308">
        <v>5</v>
      </c>
      <c r="O308">
        <v>102.38</v>
      </c>
      <c r="P308">
        <v>0</v>
      </c>
      <c r="Q308">
        <v>0</v>
      </c>
      <c r="R308">
        <v>10.238</v>
      </c>
      <c r="S308">
        <v>2.048</v>
      </c>
      <c r="U308">
        <v>684.99</v>
      </c>
      <c r="V308">
        <v>684.99</v>
      </c>
      <c r="W308">
        <v>697.27599999999995</v>
      </c>
      <c r="X308">
        <v>-132.16</v>
      </c>
      <c r="Y308">
        <v>112</v>
      </c>
      <c r="Z308">
        <v>0</v>
      </c>
      <c r="AA308">
        <v>20.16</v>
      </c>
      <c r="AB308">
        <v>1</v>
      </c>
      <c r="AC308" t="s">
        <v>110</v>
      </c>
      <c r="AD308">
        <v>2356</v>
      </c>
      <c r="AE308">
        <v>-1584.884</v>
      </c>
      <c r="AF308">
        <v>0</v>
      </c>
      <c r="AG308">
        <v>-1584.884</v>
      </c>
      <c r="AH308">
        <v>697.27599999999995</v>
      </c>
      <c r="AI308">
        <v>-132.16</v>
      </c>
      <c r="AJ308">
        <v>-2150</v>
      </c>
      <c r="AM308">
        <v>0</v>
      </c>
      <c r="AN308">
        <v>0</v>
      </c>
      <c r="AO308">
        <v>2047.62</v>
      </c>
      <c r="AP308">
        <v>5</v>
      </c>
      <c r="AQ308">
        <v>0</v>
      </c>
      <c r="AR308">
        <v>0</v>
      </c>
      <c r="AS308">
        <v>0.5</v>
      </c>
      <c r="AT308">
        <v>0</v>
      </c>
      <c r="AU308">
        <v>0</v>
      </c>
      <c r="AV308">
        <v>0.1</v>
      </c>
      <c r="AW308" t="s">
        <v>127</v>
      </c>
      <c r="AX308" t="s">
        <v>128</v>
      </c>
      <c r="AZ308">
        <v>684.99</v>
      </c>
      <c r="BA308">
        <v>684.99</v>
      </c>
      <c r="BB308">
        <v>2644</v>
      </c>
      <c r="BC308">
        <v>2.0476200000000002</v>
      </c>
      <c r="BD308">
        <v>0</v>
      </c>
      <c r="BE308">
        <v>0</v>
      </c>
      <c r="BH308" t="s">
        <v>1253</v>
      </c>
      <c r="BI308">
        <v>100095000000</v>
      </c>
      <c r="BJ308">
        <v>10.238</v>
      </c>
      <c r="BK308">
        <v>0</v>
      </c>
      <c r="BL308">
        <v>2.048</v>
      </c>
      <c r="BM308">
        <v>0</v>
      </c>
      <c r="CS308">
        <f t="shared" si="20"/>
        <v>2149.9899999999998</v>
      </c>
      <c r="CT308">
        <f t="shared" si="21"/>
        <v>684.99</v>
      </c>
      <c r="CU308">
        <f t="shared" si="22"/>
        <v>12.286</v>
      </c>
      <c r="CV308">
        <f>VLOOKUP(PG_Reverse_Settled__1[[#This Row],[order_release_id]],PG_FORWARD_SETTLED__1[[order_id]:[Logistics]],110,0)</f>
        <v>76.7</v>
      </c>
      <c r="CW308">
        <f t="shared" si="23"/>
        <v>112.61799999999999</v>
      </c>
      <c r="CX308">
        <v>1376.0139999999997</v>
      </c>
      <c r="CY308">
        <f t="shared" si="24"/>
        <v>132.16</v>
      </c>
    </row>
    <row r="309" spans="1:103" x14ac:dyDescent="0.3">
      <c r="A309">
        <v>8748446705</v>
      </c>
      <c r="B309">
        <v>10748472037</v>
      </c>
      <c r="C309" t="s">
        <v>1461</v>
      </c>
      <c r="D309" s="1">
        <v>45956.345138888886</v>
      </c>
      <c r="E309" s="1">
        <v>45941.755555555559</v>
      </c>
      <c r="F309" s="2">
        <v>44635</v>
      </c>
      <c r="G309" t="s">
        <v>1357</v>
      </c>
      <c r="H309">
        <v>2044</v>
      </c>
      <c r="I309">
        <v>2044</v>
      </c>
      <c r="J309">
        <v>0</v>
      </c>
      <c r="K309">
        <v>4500</v>
      </c>
      <c r="L309">
        <v>2250</v>
      </c>
      <c r="M309" t="s">
        <v>109</v>
      </c>
      <c r="N309">
        <v>5</v>
      </c>
      <c r="O309">
        <v>97.33</v>
      </c>
      <c r="P309">
        <v>0</v>
      </c>
      <c r="Q309">
        <v>0</v>
      </c>
      <c r="R309">
        <v>9.7330000000000005</v>
      </c>
      <c r="S309">
        <v>1.9470000000000001</v>
      </c>
      <c r="U309">
        <v>506.50299999999999</v>
      </c>
      <c r="V309">
        <v>506.50299999999999</v>
      </c>
      <c r="W309">
        <v>518.18299999999999</v>
      </c>
      <c r="X309">
        <v>-197.06</v>
      </c>
      <c r="Y309">
        <v>167</v>
      </c>
      <c r="Z309">
        <v>0</v>
      </c>
      <c r="AA309">
        <v>30.06</v>
      </c>
      <c r="AB309">
        <v>1</v>
      </c>
      <c r="AC309" t="s">
        <v>116</v>
      </c>
      <c r="AD309">
        <v>2250</v>
      </c>
      <c r="AE309">
        <v>-1722.877</v>
      </c>
      <c r="AF309">
        <v>0</v>
      </c>
      <c r="AG309">
        <v>-1722.877</v>
      </c>
      <c r="AJ309">
        <v>0</v>
      </c>
      <c r="AK309">
        <v>518.18299999999999</v>
      </c>
      <c r="AL309">
        <v>-197.06</v>
      </c>
      <c r="AM309">
        <v>-2044</v>
      </c>
      <c r="AN309">
        <v>0</v>
      </c>
      <c r="AO309">
        <v>1946.67</v>
      </c>
      <c r="AP309">
        <v>5</v>
      </c>
      <c r="AQ309">
        <v>0</v>
      </c>
      <c r="AR309">
        <v>0</v>
      </c>
      <c r="AS309">
        <v>0.5</v>
      </c>
      <c r="AT309">
        <v>0</v>
      </c>
      <c r="AU309">
        <v>0</v>
      </c>
      <c r="AV309">
        <v>0.1</v>
      </c>
      <c r="AW309" t="s">
        <v>112</v>
      </c>
      <c r="AX309" t="s">
        <v>124</v>
      </c>
      <c r="AZ309">
        <v>0</v>
      </c>
      <c r="BA309">
        <v>0</v>
      </c>
      <c r="BD309">
        <v>506.50299999999999</v>
      </c>
      <c r="BE309">
        <v>506.50299999999999</v>
      </c>
      <c r="BF309">
        <v>2250</v>
      </c>
      <c r="BG309">
        <v>1.9466699999999999</v>
      </c>
      <c r="BH309" t="s">
        <v>1358</v>
      </c>
      <c r="BI309">
        <v>100092000000</v>
      </c>
      <c r="BJ309">
        <v>0</v>
      </c>
      <c r="BK309">
        <v>9.7330000000000005</v>
      </c>
      <c r="BL309">
        <v>0</v>
      </c>
      <c r="BM309">
        <v>1.9470000000000001</v>
      </c>
      <c r="CS309">
        <f t="shared" si="20"/>
        <v>2044</v>
      </c>
      <c r="CT309">
        <f t="shared" si="21"/>
        <v>506.50299999999999</v>
      </c>
      <c r="CU309">
        <f t="shared" si="22"/>
        <v>11.68</v>
      </c>
      <c r="CV309">
        <f>VLOOKUP(PG_Reverse_Settled__1[[#This Row],[order_release_id]],PG_FORWARD_SETTLED__1[[order_id]:[Logistics]],110,0)</f>
        <v>71.98</v>
      </c>
      <c r="CW309">
        <f t="shared" si="23"/>
        <v>107.063</v>
      </c>
      <c r="CX309">
        <v>1453.837</v>
      </c>
      <c r="CY309">
        <f t="shared" si="24"/>
        <v>197.06</v>
      </c>
    </row>
    <row r="310" spans="1:103" x14ac:dyDescent="0.3">
      <c r="A310">
        <v>8764497852</v>
      </c>
      <c r="B310">
        <v>10764615008</v>
      </c>
      <c r="C310" t="s">
        <v>1461</v>
      </c>
      <c r="D310" s="1">
        <v>45960.568055555559</v>
      </c>
      <c r="E310" s="1">
        <v>45953.529861111114</v>
      </c>
      <c r="F310" s="2"/>
      <c r="G310" t="s">
        <v>1384</v>
      </c>
      <c r="H310">
        <v>3394</v>
      </c>
      <c r="I310">
        <v>3394</v>
      </c>
      <c r="J310">
        <v>0</v>
      </c>
      <c r="K310">
        <v>4000</v>
      </c>
      <c r="L310">
        <v>400</v>
      </c>
      <c r="M310" t="s">
        <v>109</v>
      </c>
      <c r="N310">
        <v>18</v>
      </c>
      <c r="O310">
        <v>517.73</v>
      </c>
      <c r="P310">
        <v>0</v>
      </c>
      <c r="Q310">
        <v>0</v>
      </c>
      <c r="R310">
        <v>14.381</v>
      </c>
      <c r="S310">
        <v>2.8759999999999999</v>
      </c>
      <c r="U310">
        <v>841.03300000000002</v>
      </c>
      <c r="V310">
        <v>841.03300000000002</v>
      </c>
      <c r="W310">
        <v>858.29</v>
      </c>
      <c r="X310">
        <v>-197.06</v>
      </c>
      <c r="Y310">
        <v>167</v>
      </c>
      <c r="Z310">
        <v>0</v>
      </c>
      <c r="AA310">
        <v>30.06</v>
      </c>
      <c r="AB310">
        <v>1</v>
      </c>
      <c r="AC310" t="s">
        <v>116</v>
      </c>
      <c r="AD310">
        <v>3600</v>
      </c>
      <c r="AE310">
        <v>-2732.77</v>
      </c>
      <c r="AF310">
        <v>0</v>
      </c>
      <c r="AG310">
        <v>-2732.77</v>
      </c>
      <c r="AJ310">
        <v>0</v>
      </c>
      <c r="AK310">
        <v>858.29</v>
      </c>
      <c r="AL310">
        <v>-197.06</v>
      </c>
      <c r="AM310">
        <v>-3394</v>
      </c>
      <c r="AN310">
        <v>0</v>
      </c>
      <c r="AO310">
        <v>2876.27</v>
      </c>
      <c r="AP310">
        <v>18</v>
      </c>
      <c r="AQ310">
        <v>0</v>
      </c>
      <c r="AR310">
        <v>0</v>
      </c>
      <c r="AS310">
        <v>0.5</v>
      </c>
      <c r="AT310">
        <v>0</v>
      </c>
      <c r="AU310">
        <v>0</v>
      </c>
      <c r="AV310">
        <v>0.1</v>
      </c>
      <c r="AW310" t="s">
        <v>112</v>
      </c>
      <c r="AX310" t="s">
        <v>113</v>
      </c>
      <c r="AZ310">
        <v>0</v>
      </c>
      <c r="BA310">
        <v>0</v>
      </c>
      <c r="BD310">
        <v>841.03300000000002</v>
      </c>
      <c r="BE310">
        <v>841.03300000000002</v>
      </c>
      <c r="BF310">
        <v>400</v>
      </c>
      <c r="BG310">
        <v>2.8762699999999999</v>
      </c>
      <c r="BH310" t="s">
        <v>1385</v>
      </c>
      <c r="BI310">
        <v>100095000000</v>
      </c>
      <c r="BJ310">
        <v>0</v>
      </c>
      <c r="BK310">
        <v>14.381</v>
      </c>
      <c r="BL310">
        <v>0</v>
      </c>
      <c r="BM310">
        <v>2.8759999999999999</v>
      </c>
      <c r="CS310">
        <f t="shared" si="20"/>
        <v>3394</v>
      </c>
      <c r="CT310">
        <f t="shared" si="21"/>
        <v>841.03300000000002</v>
      </c>
      <c r="CU310">
        <f t="shared" si="22"/>
        <v>17.257000000000001</v>
      </c>
      <c r="CV310">
        <f>VLOOKUP(PG_Reverse_Settled__1[[#This Row],[order_release_id]],PG_FORWARD_SETTLED__1[[order_id]:[Logistics]],110,0)</f>
        <v>71.98</v>
      </c>
      <c r="CW310">
        <f t="shared" si="23"/>
        <v>532.11099999999999</v>
      </c>
      <c r="CX310">
        <v>2463.73</v>
      </c>
      <c r="CY310">
        <f t="shared" si="24"/>
        <v>197.06</v>
      </c>
    </row>
    <row r="311" spans="1:103" x14ac:dyDescent="0.3">
      <c r="A311">
        <v>8767474088</v>
      </c>
      <c r="B311">
        <v>10767619966</v>
      </c>
      <c r="C311" t="s">
        <v>1461</v>
      </c>
      <c r="D311" s="1">
        <v>45958.55972222222</v>
      </c>
      <c r="E311" s="1">
        <v>45953.529861111114</v>
      </c>
      <c r="F311" s="2"/>
      <c r="G311" t="s">
        <v>714</v>
      </c>
      <c r="H311">
        <v>3294.01</v>
      </c>
      <c r="I311">
        <v>0</v>
      </c>
      <c r="J311">
        <v>3294</v>
      </c>
      <c r="K311">
        <v>4500</v>
      </c>
      <c r="L311">
        <v>1000</v>
      </c>
      <c r="M311" t="s">
        <v>109</v>
      </c>
      <c r="N311">
        <v>18</v>
      </c>
      <c r="O311">
        <v>502.48</v>
      </c>
      <c r="P311">
        <v>0</v>
      </c>
      <c r="Q311">
        <v>0</v>
      </c>
      <c r="R311">
        <v>13.958</v>
      </c>
      <c r="S311">
        <v>2.7919999999999998</v>
      </c>
      <c r="U311">
        <v>816.25300000000004</v>
      </c>
      <c r="V311">
        <v>816.25300000000004</v>
      </c>
      <c r="W311">
        <v>833.00300000000004</v>
      </c>
      <c r="X311">
        <v>-132.16</v>
      </c>
      <c r="Y311">
        <v>112</v>
      </c>
      <c r="Z311">
        <v>0</v>
      </c>
      <c r="AA311">
        <v>20.16</v>
      </c>
      <c r="AB311">
        <v>1</v>
      </c>
      <c r="AC311" t="s">
        <v>110</v>
      </c>
      <c r="AD311">
        <v>3500</v>
      </c>
      <c r="AE311">
        <v>-2593.1570000000002</v>
      </c>
      <c r="AF311">
        <v>0</v>
      </c>
      <c r="AG311">
        <v>-2593.1570000000002</v>
      </c>
      <c r="AH311">
        <v>833.00300000000004</v>
      </c>
      <c r="AI311">
        <v>-132.16</v>
      </c>
      <c r="AJ311">
        <v>-3294</v>
      </c>
      <c r="AM311">
        <v>0</v>
      </c>
      <c r="AN311">
        <v>0</v>
      </c>
      <c r="AO311">
        <v>2791.53</v>
      </c>
      <c r="AP311">
        <v>18</v>
      </c>
      <c r="AQ311">
        <v>0</v>
      </c>
      <c r="AR311">
        <v>0</v>
      </c>
      <c r="AS311">
        <v>0.5</v>
      </c>
      <c r="AT311">
        <v>0</v>
      </c>
      <c r="AU311">
        <v>0</v>
      </c>
      <c r="AV311">
        <v>0.1</v>
      </c>
      <c r="AW311" t="s">
        <v>112</v>
      </c>
      <c r="AX311" t="s">
        <v>113</v>
      </c>
      <c r="AZ311">
        <v>816.25300000000004</v>
      </c>
      <c r="BA311">
        <v>816.25300000000004</v>
      </c>
      <c r="BB311">
        <v>1000</v>
      </c>
      <c r="BC311">
        <v>2.7915299999999998</v>
      </c>
      <c r="BD311">
        <v>0</v>
      </c>
      <c r="BE311">
        <v>0</v>
      </c>
      <c r="BH311" t="s">
        <v>1235</v>
      </c>
      <c r="BI311">
        <v>100095000000</v>
      </c>
      <c r="BJ311">
        <v>13.958</v>
      </c>
      <c r="BK311">
        <v>0</v>
      </c>
      <c r="BL311">
        <v>2.7919999999999998</v>
      </c>
      <c r="BM311">
        <v>0</v>
      </c>
      <c r="CS311">
        <f t="shared" si="20"/>
        <v>3294</v>
      </c>
      <c r="CT311">
        <f t="shared" si="21"/>
        <v>816.25300000000004</v>
      </c>
      <c r="CU311">
        <f t="shared" si="22"/>
        <v>16.75</v>
      </c>
      <c r="CV311">
        <f>VLOOKUP(PG_Reverse_Settled__1[[#This Row],[order_release_id]],PG_FORWARD_SETTLED__1[[order_id]:[Logistics]],110,0)</f>
        <v>71.98</v>
      </c>
      <c r="CW311">
        <f t="shared" si="23"/>
        <v>516.43799999999999</v>
      </c>
      <c r="CX311">
        <v>2389.0169999999998</v>
      </c>
      <c r="CY311">
        <f t="shared" si="24"/>
        <v>132.16</v>
      </c>
    </row>
    <row r="312" spans="1:103" x14ac:dyDescent="0.3">
      <c r="A312">
        <v>8751908346</v>
      </c>
      <c r="B312">
        <v>10751947508</v>
      </c>
      <c r="C312" t="s">
        <v>1461</v>
      </c>
      <c r="D312" s="1">
        <v>45953.555555555555</v>
      </c>
      <c r="E312" s="1">
        <v>45943.449305555558</v>
      </c>
      <c r="F312" s="2"/>
      <c r="G312" t="s">
        <v>1424</v>
      </c>
      <c r="H312">
        <v>3354</v>
      </c>
      <c r="I312">
        <v>0</v>
      </c>
      <c r="J312">
        <v>3354</v>
      </c>
      <c r="K312">
        <v>3750</v>
      </c>
      <c r="L312">
        <v>190</v>
      </c>
      <c r="M312" t="s">
        <v>109</v>
      </c>
      <c r="N312">
        <v>18</v>
      </c>
      <c r="O312">
        <v>511.63</v>
      </c>
      <c r="P312">
        <v>0</v>
      </c>
      <c r="Q312">
        <v>0</v>
      </c>
      <c r="R312">
        <v>14.212</v>
      </c>
      <c r="S312">
        <v>2.8420000000000001</v>
      </c>
      <c r="U312">
        <v>831.12599999999998</v>
      </c>
      <c r="V312">
        <v>831.12599999999998</v>
      </c>
      <c r="W312">
        <v>848.18</v>
      </c>
      <c r="X312">
        <v>-197.06</v>
      </c>
      <c r="Y312">
        <v>167</v>
      </c>
      <c r="Z312">
        <v>0</v>
      </c>
      <c r="AA312">
        <v>30.06</v>
      </c>
      <c r="AB312">
        <v>1</v>
      </c>
      <c r="AC312" t="s">
        <v>116</v>
      </c>
      <c r="AD312">
        <v>3560</v>
      </c>
      <c r="AE312">
        <v>-2702.9</v>
      </c>
      <c r="AF312">
        <v>0</v>
      </c>
      <c r="AG312">
        <v>-2702.9</v>
      </c>
      <c r="AH312">
        <v>848.18</v>
      </c>
      <c r="AI312">
        <v>-197.06</v>
      </c>
      <c r="AJ312">
        <v>-3354.02</v>
      </c>
      <c r="AM312">
        <v>0</v>
      </c>
      <c r="AN312">
        <v>0</v>
      </c>
      <c r="AO312">
        <v>2842.37</v>
      </c>
      <c r="AP312">
        <v>18</v>
      </c>
      <c r="AQ312">
        <v>0</v>
      </c>
      <c r="AR312">
        <v>0</v>
      </c>
      <c r="AS312">
        <v>0.5</v>
      </c>
      <c r="AT312">
        <v>0</v>
      </c>
      <c r="AU312">
        <v>0</v>
      </c>
      <c r="AV312">
        <v>0.1</v>
      </c>
      <c r="AW312" t="s">
        <v>112</v>
      </c>
      <c r="AX312" t="s">
        <v>113</v>
      </c>
      <c r="AZ312">
        <v>831.12599999999998</v>
      </c>
      <c r="BA312">
        <v>831.12599999999998</v>
      </c>
      <c r="BB312">
        <v>190</v>
      </c>
      <c r="BC312">
        <v>2.8423699999999998</v>
      </c>
      <c r="BD312">
        <v>0</v>
      </c>
      <c r="BE312">
        <v>0</v>
      </c>
      <c r="BH312" t="s">
        <v>1425</v>
      </c>
      <c r="BI312">
        <v>100093000000</v>
      </c>
      <c r="BJ312">
        <v>14.212</v>
      </c>
      <c r="BK312">
        <v>0</v>
      </c>
      <c r="BL312">
        <v>2.8420000000000001</v>
      </c>
      <c r="BM312">
        <v>0</v>
      </c>
      <c r="CS312">
        <f t="shared" si="20"/>
        <v>3354</v>
      </c>
      <c r="CT312">
        <f t="shared" si="21"/>
        <v>831.12599999999998</v>
      </c>
      <c r="CU312">
        <f t="shared" si="22"/>
        <v>17.053999999999998</v>
      </c>
      <c r="CV312">
        <f>VLOOKUP(PG_Reverse_Settled__1[[#This Row],[order_release_id]],PG_FORWARD_SETTLED__1[[order_id]:[Logistics]],110,0)</f>
        <v>71.98</v>
      </c>
      <c r="CW312">
        <f t="shared" si="23"/>
        <v>525.84199999999998</v>
      </c>
      <c r="CX312">
        <v>2433.8399999999997</v>
      </c>
      <c r="CY312">
        <f t="shared" si="24"/>
        <v>197.06</v>
      </c>
    </row>
    <row r="313" spans="1:103" x14ac:dyDescent="0.3">
      <c r="A313">
        <v>8759024209</v>
      </c>
      <c r="B313">
        <v>10759104532</v>
      </c>
      <c r="C313" t="s">
        <v>1461</v>
      </c>
      <c r="D313" s="1">
        <v>45953.652083333334</v>
      </c>
      <c r="E313" s="1">
        <v>45946.780555555553</v>
      </c>
      <c r="F313" s="2"/>
      <c r="G313" t="s">
        <v>1446</v>
      </c>
      <c r="H313">
        <v>3102</v>
      </c>
      <c r="I313">
        <v>0</v>
      </c>
      <c r="J313">
        <v>3102</v>
      </c>
      <c r="K313">
        <v>4500</v>
      </c>
      <c r="L313">
        <v>1192</v>
      </c>
      <c r="M313" t="s">
        <v>109</v>
      </c>
      <c r="N313">
        <v>18</v>
      </c>
      <c r="O313">
        <v>473.19</v>
      </c>
      <c r="P313">
        <v>0</v>
      </c>
      <c r="Q313">
        <v>0</v>
      </c>
      <c r="R313">
        <v>13.144</v>
      </c>
      <c r="S313">
        <v>2.629</v>
      </c>
      <c r="U313">
        <v>988.29700000000003</v>
      </c>
      <c r="V313">
        <v>988.29700000000003</v>
      </c>
      <c r="W313">
        <v>1004.07</v>
      </c>
      <c r="X313">
        <v>-132.16</v>
      </c>
      <c r="Y313">
        <v>112</v>
      </c>
      <c r="Z313">
        <v>0</v>
      </c>
      <c r="AA313">
        <v>20.16</v>
      </c>
      <c r="AB313">
        <v>1</v>
      </c>
      <c r="AC313" t="s">
        <v>110</v>
      </c>
      <c r="AD313">
        <v>3308</v>
      </c>
      <c r="AE313">
        <v>-2230.09</v>
      </c>
      <c r="AF313">
        <v>0</v>
      </c>
      <c r="AG313">
        <v>-2230.09</v>
      </c>
      <c r="AH313">
        <v>1004.07</v>
      </c>
      <c r="AI313">
        <v>-132.16</v>
      </c>
      <c r="AJ313">
        <v>-3102</v>
      </c>
      <c r="AM313">
        <v>0</v>
      </c>
      <c r="AN313">
        <v>0</v>
      </c>
      <c r="AO313">
        <v>2628.81</v>
      </c>
      <c r="AP313">
        <v>18</v>
      </c>
      <c r="AQ313">
        <v>0</v>
      </c>
      <c r="AR313">
        <v>0</v>
      </c>
      <c r="AS313">
        <v>0.5</v>
      </c>
      <c r="AT313">
        <v>0</v>
      </c>
      <c r="AU313">
        <v>0</v>
      </c>
      <c r="AV313">
        <v>0.1</v>
      </c>
      <c r="AW313" t="s">
        <v>127</v>
      </c>
      <c r="AX313" t="s">
        <v>128</v>
      </c>
      <c r="AZ313">
        <v>988.29700000000003</v>
      </c>
      <c r="BA313">
        <v>988.29700000000003</v>
      </c>
      <c r="BB313">
        <v>1192</v>
      </c>
      <c r="BC313">
        <v>2.6288100000000001</v>
      </c>
      <c r="BD313">
        <v>0</v>
      </c>
      <c r="BE313">
        <v>0</v>
      </c>
      <c r="BH313" t="s">
        <v>1447</v>
      </c>
      <c r="BI313">
        <v>100094000000</v>
      </c>
      <c r="BJ313">
        <v>13.144</v>
      </c>
      <c r="BK313">
        <v>0</v>
      </c>
      <c r="BL313">
        <v>2.629</v>
      </c>
      <c r="BM313">
        <v>0</v>
      </c>
      <c r="CS313">
        <f t="shared" si="20"/>
        <v>3102</v>
      </c>
      <c r="CT313">
        <f t="shared" si="21"/>
        <v>988.29700000000003</v>
      </c>
      <c r="CU313">
        <f t="shared" si="22"/>
        <v>15.773</v>
      </c>
      <c r="CV313">
        <f>VLOOKUP(PG_Reverse_Settled__1[[#This Row],[order_release_id]],PG_FORWARD_SETTLED__1[[order_id]:[Logistics]],110,0)</f>
        <v>76.7</v>
      </c>
      <c r="CW313">
        <f t="shared" si="23"/>
        <v>486.334</v>
      </c>
      <c r="CX313">
        <v>2021.2299999999998</v>
      </c>
      <c r="CY313">
        <f t="shared" si="24"/>
        <v>132.16</v>
      </c>
    </row>
    <row r="314" spans="1:103" x14ac:dyDescent="0.3">
      <c r="A314">
        <v>8750189930</v>
      </c>
      <c r="B314">
        <v>10750224382</v>
      </c>
      <c r="C314" t="s">
        <v>1461</v>
      </c>
      <c r="D314" s="1">
        <v>45949.490277777775</v>
      </c>
      <c r="E314" s="1">
        <v>45942.500694444447</v>
      </c>
      <c r="F314" s="2">
        <v>44631</v>
      </c>
      <c r="G314" t="s">
        <v>1195</v>
      </c>
      <c r="H314">
        <v>2886</v>
      </c>
      <c r="I314">
        <v>2886</v>
      </c>
      <c r="J314">
        <v>0</v>
      </c>
      <c r="K314">
        <v>3500</v>
      </c>
      <c r="L314">
        <v>408</v>
      </c>
      <c r="M314" t="s">
        <v>109</v>
      </c>
      <c r="N314">
        <v>18</v>
      </c>
      <c r="O314">
        <v>440.24</v>
      </c>
      <c r="P314">
        <v>0</v>
      </c>
      <c r="Q314">
        <v>0</v>
      </c>
      <c r="R314">
        <v>12.228999999999999</v>
      </c>
      <c r="S314">
        <v>2.4460000000000002</v>
      </c>
      <c r="U314">
        <v>612.98599999999999</v>
      </c>
      <c r="V314">
        <v>612.98599999999999</v>
      </c>
      <c r="W314">
        <v>627.66099999999994</v>
      </c>
      <c r="X314">
        <v>-197.06</v>
      </c>
      <c r="Y314">
        <v>167</v>
      </c>
      <c r="Z314">
        <v>0</v>
      </c>
      <c r="AA314">
        <v>30.06</v>
      </c>
      <c r="AB314">
        <v>1</v>
      </c>
      <c r="AC314" t="s">
        <v>116</v>
      </c>
      <c r="AD314">
        <v>3092</v>
      </c>
      <c r="AE314">
        <v>-2455.3989999999999</v>
      </c>
      <c r="AF314">
        <v>0</v>
      </c>
      <c r="AG314">
        <v>-2455.3989999999999</v>
      </c>
      <c r="AJ314">
        <v>0</v>
      </c>
      <c r="AK314">
        <v>627.66099999999994</v>
      </c>
      <c r="AL314">
        <v>-197.06</v>
      </c>
      <c r="AM314">
        <v>-2886</v>
      </c>
      <c r="AN314">
        <v>0</v>
      </c>
      <c r="AO314">
        <v>2445.7600000000002</v>
      </c>
      <c r="AP314">
        <v>18</v>
      </c>
      <c r="AQ314">
        <v>0</v>
      </c>
      <c r="AR314">
        <v>0</v>
      </c>
      <c r="AS314">
        <v>0.5</v>
      </c>
      <c r="AT314">
        <v>0</v>
      </c>
      <c r="AU314">
        <v>0</v>
      </c>
      <c r="AV314">
        <v>0.1</v>
      </c>
      <c r="AW314" t="s">
        <v>112</v>
      </c>
      <c r="AX314" t="s">
        <v>128</v>
      </c>
      <c r="AZ314">
        <v>0</v>
      </c>
      <c r="BA314">
        <v>0</v>
      </c>
      <c r="BD314">
        <v>612.98599999999999</v>
      </c>
      <c r="BE314">
        <v>612.98599999999999</v>
      </c>
      <c r="BF314">
        <v>408</v>
      </c>
      <c r="BG314">
        <v>2.4457599999999999</v>
      </c>
      <c r="BH314" t="s">
        <v>1323</v>
      </c>
      <c r="BI314">
        <v>100093000000</v>
      </c>
      <c r="BJ314">
        <v>0</v>
      </c>
      <c r="BK314">
        <v>12.228999999999999</v>
      </c>
      <c r="BL314">
        <v>0</v>
      </c>
      <c r="BM314">
        <v>2.4460000000000002</v>
      </c>
      <c r="CS314">
        <f t="shared" si="20"/>
        <v>2886</v>
      </c>
      <c r="CT314">
        <f t="shared" si="21"/>
        <v>612.98599999999999</v>
      </c>
      <c r="CU314">
        <f t="shared" si="22"/>
        <v>14.674999999999999</v>
      </c>
      <c r="CV314">
        <f>VLOOKUP(PG_Reverse_Settled__1[[#This Row],[order_release_id]],PG_FORWARD_SETTLED__1[[order_id]:[Logistics]],110,0)</f>
        <v>71.98</v>
      </c>
      <c r="CW314">
        <f t="shared" si="23"/>
        <v>452.46899999999999</v>
      </c>
      <c r="CX314">
        <v>2186.3589999999999</v>
      </c>
      <c r="CY314">
        <f t="shared" si="24"/>
        <v>197.06</v>
      </c>
    </row>
    <row r="315" spans="1:103" x14ac:dyDescent="0.3">
      <c r="A315">
        <v>8745712028</v>
      </c>
      <c r="B315">
        <v>10745724528</v>
      </c>
      <c r="C315" t="s">
        <v>1461</v>
      </c>
      <c r="D315" s="1">
        <v>45951.77847222222</v>
      </c>
      <c r="E315" s="1">
        <v>45940.445138888892</v>
      </c>
      <c r="F315" s="2"/>
      <c r="G315" t="s">
        <v>1389</v>
      </c>
      <c r="H315">
        <v>3114</v>
      </c>
      <c r="I315">
        <v>3114</v>
      </c>
      <c r="J315">
        <v>0</v>
      </c>
      <c r="K315">
        <v>3500</v>
      </c>
      <c r="L315">
        <v>180</v>
      </c>
      <c r="M315" t="s">
        <v>109</v>
      </c>
      <c r="N315">
        <v>18</v>
      </c>
      <c r="O315">
        <v>475.02</v>
      </c>
      <c r="P315">
        <v>0</v>
      </c>
      <c r="Q315">
        <v>0</v>
      </c>
      <c r="R315">
        <v>13.195</v>
      </c>
      <c r="S315">
        <v>2.6389999999999998</v>
      </c>
      <c r="U315">
        <v>771.649</v>
      </c>
      <c r="V315">
        <v>771.649</v>
      </c>
      <c r="W315">
        <v>787.48299999999995</v>
      </c>
      <c r="X315">
        <v>-197.06</v>
      </c>
      <c r="Y315">
        <v>167</v>
      </c>
      <c r="Z315">
        <v>0</v>
      </c>
      <c r="AA315">
        <v>30.06</v>
      </c>
      <c r="AB315">
        <v>1</v>
      </c>
      <c r="AC315" t="s">
        <v>116</v>
      </c>
      <c r="AD315">
        <v>3320</v>
      </c>
      <c r="AE315">
        <v>-2523.5770000000002</v>
      </c>
      <c r="AF315">
        <v>0</v>
      </c>
      <c r="AG315">
        <v>-2523.5770000000002</v>
      </c>
      <c r="AJ315">
        <v>0</v>
      </c>
      <c r="AK315">
        <v>787.48299999999995</v>
      </c>
      <c r="AL315">
        <v>-197.06</v>
      </c>
      <c r="AM315">
        <v>-3114</v>
      </c>
      <c r="AN315">
        <v>0</v>
      </c>
      <c r="AO315">
        <v>2638.98</v>
      </c>
      <c r="AP315">
        <v>18</v>
      </c>
      <c r="AQ315">
        <v>0</v>
      </c>
      <c r="AR315">
        <v>0</v>
      </c>
      <c r="AS315">
        <v>0.5</v>
      </c>
      <c r="AT315">
        <v>0</v>
      </c>
      <c r="AU315">
        <v>0</v>
      </c>
      <c r="AV315">
        <v>0.1</v>
      </c>
      <c r="AW315" t="s">
        <v>112</v>
      </c>
      <c r="AX315" t="s">
        <v>113</v>
      </c>
      <c r="AZ315">
        <v>0</v>
      </c>
      <c r="BA315">
        <v>0</v>
      </c>
      <c r="BD315">
        <v>771.649</v>
      </c>
      <c r="BE315">
        <v>771.649</v>
      </c>
      <c r="BF315">
        <v>180</v>
      </c>
      <c r="BG315">
        <v>2.6389800000000001</v>
      </c>
      <c r="BH315" t="s">
        <v>1390</v>
      </c>
      <c r="BI315">
        <v>100093000000</v>
      </c>
      <c r="BJ315">
        <v>0</v>
      </c>
      <c r="BK315">
        <v>13.195</v>
      </c>
      <c r="BL315">
        <v>0</v>
      </c>
      <c r="BM315">
        <v>2.6389999999999998</v>
      </c>
      <c r="CS315">
        <f t="shared" si="20"/>
        <v>3114</v>
      </c>
      <c r="CT315">
        <f t="shared" si="21"/>
        <v>771.649</v>
      </c>
      <c r="CU315">
        <f t="shared" si="22"/>
        <v>15.834</v>
      </c>
      <c r="CV315">
        <f>VLOOKUP(PG_Reverse_Settled__1[[#This Row],[order_release_id]],PG_FORWARD_SETTLED__1[[order_id]:[Logistics]],110,0)</f>
        <v>71.98</v>
      </c>
      <c r="CW315">
        <f t="shared" si="23"/>
        <v>488.21499999999997</v>
      </c>
      <c r="CX315">
        <v>2254.5370000000003</v>
      </c>
      <c r="CY315">
        <f t="shared" si="24"/>
        <v>197.06</v>
      </c>
    </row>
    <row r="316" spans="1:103" x14ac:dyDescent="0.3">
      <c r="A316">
        <v>8756243686</v>
      </c>
      <c r="B316">
        <v>10756303633</v>
      </c>
      <c r="C316" t="s">
        <v>1461</v>
      </c>
      <c r="D316" s="1">
        <v>45953.40902777778</v>
      </c>
      <c r="E316" s="1">
        <v>45945.45416666667</v>
      </c>
      <c r="F316" s="2"/>
      <c r="G316" t="s">
        <v>1342</v>
      </c>
      <c r="H316">
        <v>3119</v>
      </c>
      <c r="I316">
        <v>0</v>
      </c>
      <c r="J316">
        <v>3119</v>
      </c>
      <c r="K316">
        <v>3500</v>
      </c>
      <c r="L316">
        <v>175</v>
      </c>
      <c r="M316" t="s">
        <v>109</v>
      </c>
      <c r="N316">
        <v>18</v>
      </c>
      <c r="O316">
        <v>475.78</v>
      </c>
      <c r="P316">
        <v>0</v>
      </c>
      <c r="Q316">
        <v>0</v>
      </c>
      <c r="R316">
        <v>13.215999999999999</v>
      </c>
      <c r="S316">
        <v>2.6429999999999998</v>
      </c>
      <c r="U316">
        <v>662.476</v>
      </c>
      <c r="V316">
        <v>662.476</v>
      </c>
      <c r="W316">
        <v>678.33500000000004</v>
      </c>
      <c r="X316">
        <v>-197.06</v>
      </c>
      <c r="Y316">
        <v>167</v>
      </c>
      <c r="Z316">
        <v>0</v>
      </c>
      <c r="AA316">
        <v>30.06</v>
      </c>
      <c r="AB316">
        <v>1</v>
      </c>
      <c r="AC316" t="s">
        <v>116</v>
      </c>
      <c r="AD316">
        <v>3325</v>
      </c>
      <c r="AE316">
        <v>-2637.7249999999999</v>
      </c>
      <c r="AF316">
        <v>0</v>
      </c>
      <c r="AG316">
        <v>-2637.7249999999999</v>
      </c>
      <c r="AH316">
        <v>678.33500000000004</v>
      </c>
      <c r="AI316">
        <v>-197.06</v>
      </c>
      <c r="AJ316">
        <v>-3119</v>
      </c>
      <c r="AM316">
        <v>0</v>
      </c>
      <c r="AN316">
        <v>0</v>
      </c>
      <c r="AO316">
        <v>2643.22</v>
      </c>
      <c r="AP316">
        <v>18</v>
      </c>
      <c r="AQ316">
        <v>0</v>
      </c>
      <c r="AR316">
        <v>0</v>
      </c>
      <c r="AS316">
        <v>0.5</v>
      </c>
      <c r="AT316">
        <v>0</v>
      </c>
      <c r="AU316">
        <v>0</v>
      </c>
      <c r="AV316">
        <v>0.1</v>
      </c>
      <c r="AW316" t="s">
        <v>112</v>
      </c>
      <c r="AX316" t="s">
        <v>128</v>
      </c>
      <c r="AZ316">
        <v>662.476</v>
      </c>
      <c r="BA316">
        <v>662.476</v>
      </c>
      <c r="BB316">
        <v>175</v>
      </c>
      <c r="BC316">
        <v>2.6432199999999999</v>
      </c>
      <c r="BD316">
        <v>0</v>
      </c>
      <c r="BE316">
        <v>0</v>
      </c>
      <c r="BH316" t="s">
        <v>1343</v>
      </c>
      <c r="BI316">
        <v>100094000000</v>
      </c>
      <c r="BJ316">
        <v>13.215999999999999</v>
      </c>
      <c r="BK316">
        <v>0</v>
      </c>
      <c r="BL316">
        <v>2.6429999999999998</v>
      </c>
      <c r="BM316">
        <v>0</v>
      </c>
      <c r="CS316">
        <f t="shared" si="20"/>
        <v>3119</v>
      </c>
      <c r="CT316">
        <f t="shared" si="21"/>
        <v>662.476</v>
      </c>
      <c r="CU316">
        <f t="shared" si="22"/>
        <v>15.858999999999998</v>
      </c>
      <c r="CV316">
        <f>VLOOKUP(PG_Reverse_Settled__1[[#This Row],[order_release_id]],PG_FORWARD_SETTLED__1[[order_id]:[Logistics]],110,0)</f>
        <v>76.7</v>
      </c>
      <c r="CW316">
        <f t="shared" si="23"/>
        <v>488.99599999999998</v>
      </c>
      <c r="CX316">
        <v>2363.9650000000001</v>
      </c>
      <c r="CY316">
        <f t="shared" si="24"/>
        <v>197.06</v>
      </c>
    </row>
    <row r="317" spans="1:103" x14ac:dyDescent="0.3">
      <c r="A317">
        <v>8757603238</v>
      </c>
      <c r="B317">
        <v>10757674598</v>
      </c>
      <c r="C317" t="s">
        <v>1461</v>
      </c>
      <c r="D317" s="1">
        <v>45954.256944444445</v>
      </c>
      <c r="E317" s="1">
        <v>45946.456944444442</v>
      </c>
      <c r="F317" s="2">
        <v>44633</v>
      </c>
      <c r="G317" t="s">
        <v>1308</v>
      </c>
      <c r="H317">
        <v>2790</v>
      </c>
      <c r="I317">
        <v>2790</v>
      </c>
      <c r="J317">
        <v>0</v>
      </c>
      <c r="K317">
        <v>3500</v>
      </c>
      <c r="L317">
        <v>504</v>
      </c>
      <c r="M317" t="s">
        <v>120</v>
      </c>
      <c r="N317">
        <v>18</v>
      </c>
      <c r="O317">
        <v>0</v>
      </c>
      <c r="P317">
        <v>212.8</v>
      </c>
      <c r="Q317">
        <v>212.8</v>
      </c>
      <c r="R317">
        <v>11.821999999999999</v>
      </c>
      <c r="S317">
        <v>2.3639999999999999</v>
      </c>
      <c r="U317">
        <v>592.596</v>
      </c>
      <c r="V317">
        <v>592.596</v>
      </c>
      <c r="W317">
        <v>606.78200000000004</v>
      </c>
      <c r="X317">
        <v>-107.38</v>
      </c>
      <c r="Y317">
        <v>91</v>
      </c>
      <c r="Z317">
        <v>0</v>
      </c>
      <c r="AA317">
        <v>16.38</v>
      </c>
      <c r="AB317">
        <v>1</v>
      </c>
      <c r="AC317" t="s">
        <v>131</v>
      </c>
      <c r="AD317">
        <v>2996</v>
      </c>
      <c r="AE317">
        <v>-2290.598</v>
      </c>
      <c r="AF317">
        <v>0</v>
      </c>
      <c r="AG317">
        <v>-2290.598</v>
      </c>
      <c r="AJ317">
        <v>0</v>
      </c>
      <c r="AK317">
        <v>606.78200000000004</v>
      </c>
      <c r="AL317">
        <v>-107.38</v>
      </c>
      <c r="AM317">
        <v>-2790</v>
      </c>
      <c r="AN317">
        <v>0</v>
      </c>
      <c r="AO317">
        <v>2364.4</v>
      </c>
      <c r="AP317">
        <v>0</v>
      </c>
      <c r="AQ317">
        <v>9</v>
      </c>
      <c r="AR317">
        <v>9</v>
      </c>
      <c r="AS317">
        <v>0</v>
      </c>
      <c r="AT317">
        <v>0.25</v>
      </c>
      <c r="AU317">
        <v>0.25</v>
      </c>
      <c r="AV317">
        <v>0.1</v>
      </c>
      <c r="AW317" t="s">
        <v>112</v>
      </c>
      <c r="AX317" t="s">
        <v>128</v>
      </c>
      <c r="AZ317">
        <v>0</v>
      </c>
      <c r="BA317">
        <v>0</v>
      </c>
      <c r="BD317">
        <v>592.596</v>
      </c>
      <c r="BE317">
        <v>592.596</v>
      </c>
      <c r="BF317">
        <v>504</v>
      </c>
      <c r="BG317">
        <v>2.3643999999999998</v>
      </c>
      <c r="BH317" t="s">
        <v>1309</v>
      </c>
      <c r="BI317">
        <v>100094000000</v>
      </c>
      <c r="BJ317">
        <v>0</v>
      </c>
      <c r="BK317">
        <v>11.821999999999999</v>
      </c>
      <c r="BL317">
        <v>0</v>
      </c>
      <c r="BM317">
        <v>2.3639999999999999</v>
      </c>
      <c r="CS317">
        <f t="shared" si="20"/>
        <v>2790</v>
      </c>
      <c r="CT317">
        <f t="shared" si="21"/>
        <v>592.596</v>
      </c>
      <c r="CU317">
        <f t="shared" si="22"/>
        <v>14.186</v>
      </c>
      <c r="CV317">
        <f>VLOOKUP(PG_Reverse_Settled__1[[#This Row],[order_release_id]],PG_FORWARD_SETTLED__1[[order_id]:[Logistics]],110,0)</f>
        <v>76.7</v>
      </c>
      <c r="CW317">
        <f t="shared" si="23"/>
        <v>437.42200000000003</v>
      </c>
      <c r="CX317">
        <v>2106.518</v>
      </c>
      <c r="CY317">
        <f t="shared" si="24"/>
        <v>107.38</v>
      </c>
    </row>
    <row r="318" spans="1:103" x14ac:dyDescent="0.3">
      <c r="A318">
        <v>8766342429</v>
      </c>
      <c r="B318">
        <v>10766479522</v>
      </c>
      <c r="C318" t="s">
        <v>1461</v>
      </c>
      <c r="D318" s="1">
        <v>45960.293055555558</v>
      </c>
      <c r="E318" s="1">
        <v>45953.529861111114</v>
      </c>
      <c r="F318" s="2">
        <v>44642</v>
      </c>
      <c r="G318" t="s">
        <v>1259</v>
      </c>
      <c r="H318">
        <v>2886</v>
      </c>
      <c r="I318">
        <v>2886</v>
      </c>
      <c r="J318">
        <v>0</v>
      </c>
      <c r="K318">
        <v>3500</v>
      </c>
      <c r="L318">
        <v>408</v>
      </c>
      <c r="M318" t="s">
        <v>109</v>
      </c>
      <c r="N318">
        <v>18</v>
      </c>
      <c r="O318">
        <v>440.24</v>
      </c>
      <c r="P318">
        <v>0</v>
      </c>
      <c r="Q318">
        <v>0</v>
      </c>
      <c r="R318">
        <v>12.228999999999999</v>
      </c>
      <c r="S318">
        <v>2.4460000000000002</v>
      </c>
      <c r="U318">
        <v>612.98599999999999</v>
      </c>
      <c r="V318">
        <v>612.98599999999999</v>
      </c>
      <c r="W318">
        <v>627.66099999999994</v>
      </c>
      <c r="X318">
        <v>-132.16</v>
      </c>
      <c r="Y318">
        <v>112</v>
      </c>
      <c r="Z318">
        <v>0</v>
      </c>
      <c r="AA318">
        <v>20.16</v>
      </c>
      <c r="AB318">
        <v>1</v>
      </c>
      <c r="AC318" t="s">
        <v>110</v>
      </c>
      <c r="AD318">
        <v>3092</v>
      </c>
      <c r="AE318">
        <v>-2390.4989999999998</v>
      </c>
      <c r="AF318">
        <v>0</v>
      </c>
      <c r="AG318">
        <v>-2390.4989999999998</v>
      </c>
      <c r="AJ318">
        <v>0</v>
      </c>
      <c r="AK318">
        <v>627.66099999999994</v>
      </c>
      <c r="AL318">
        <v>-132.16</v>
      </c>
      <c r="AM318">
        <v>-2886</v>
      </c>
      <c r="AN318">
        <v>0</v>
      </c>
      <c r="AO318">
        <v>2445.7600000000002</v>
      </c>
      <c r="AP318">
        <v>18</v>
      </c>
      <c r="AQ318">
        <v>0</v>
      </c>
      <c r="AR318">
        <v>0</v>
      </c>
      <c r="AS318">
        <v>0.5</v>
      </c>
      <c r="AT318">
        <v>0</v>
      </c>
      <c r="AU318">
        <v>0</v>
      </c>
      <c r="AV318">
        <v>0.1</v>
      </c>
      <c r="AW318" t="s">
        <v>112</v>
      </c>
      <c r="AX318" t="s">
        <v>128</v>
      </c>
      <c r="AZ318">
        <v>0</v>
      </c>
      <c r="BA318">
        <v>0</v>
      </c>
      <c r="BD318">
        <v>612.98599999999999</v>
      </c>
      <c r="BE318">
        <v>612.98599999999999</v>
      </c>
      <c r="BF318">
        <v>408</v>
      </c>
      <c r="BG318">
        <v>2.4457599999999999</v>
      </c>
      <c r="BH318" t="s">
        <v>1232</v>
      </c>
      <c r="BI318">
        <v>100095000000</v>
      </c>
      <c r="BJ318">
        <v>0</v>
      </c>
      <c r="BK318">
        <v>12.228999999999999</v>
      </c>
      <c r="BL318">
        <v>0</v>
      </c>
      <c r="BM318">
        <v>2.4460000000000002</v>
      </c>
      <c r="CS318">
        <f t="shared" si="20"/>
        <v>2886</v>
      </c>
      <c r="CT318">
        <f t="shared" si="21"/>
        <v>612.98599999999999</v>
      </c>
      <c r="CU318">
        <f t="shared" si="22"/>
        <v>14.674999999999999</v>
      </c>
      <c r="CV318">
        <f>VLOOKUP(PG_Reverse_Settled__1[[#This Row],[order_release_id]],PG_FORWARD_SETTLED__1[[order_id]:[Logistics]],110,0)</f>
        <v>71.98</v>
      </c>
      <c r="CW318">
        <f t="shared" si="23"/>
        <v>452.46899999999999</v>
      </c>
      <c r="CX318">
        <v>2186.3589999999999</v>
      </c>
      <c r="CY318">
        <f t="shared" si="24"/>
        <v>132.16</v>
      </c>
    </row>
    <row r="319" spans="1:103" x14ac:dyDescent="0.3">
      <c r="A319">
        <v>8765461389</v>
      </c>
      <c r="B319">
        <v>10765591138</v>
      </c>
      <c r="C319" t="s">
        <v>1461</v>
      </c>
      <c r="D319" s="1">
        <v>45959.522222222222</v>
      </c>
      <c r="E319" s="1">
        <v>45953.529861111114</v>
      </c>
      <c r="F319" s="2"/>
      <c r="G319" t="s">
        <v>1280</v>
      </c>
      <c r="H319">
        <v>3194</v>
      </c>
      <c r="I319">
        <v>3194</v>
      </c>
      <c r="J319">
        <v>0</v>
      </c>
      <c r="K319">
        <v>4000</v>
      </c>
      <c r="L319">
        <v>600</v>
      </c>
      <c r="M319" t="s">
        <v>120</v>
      </c>
      <c r="N319">
        <v>18</v>
      </c>
      <c r="O319">
        <v>0</v>
      </c>
      <c r="P319">
        <v>243.61</v>
      </c>
      <c r="Q319">
        <v>243.61</v>
      </c>
      <c r="R319">
        <v>13.534000000000001</v>
      </c>
      <c r="S319">
        <v>2.7069999999999999</v>
      </c>
      <c r="U319">
        <v>791.47299999999996</v>
      </c>
      <c r="V319">
        <v>791.47299999999996</v>
      </c>
      <c r="W319">
        <v>807.71400000000006</v>
      </c>
      <c r="X319">
        <v>-132.16</v>
      </c>
      <c r="Y319">
        <v>112</v>
      </c>
      <c r="Z319">
        <v>0</v>
      </c>
      <c r="AA319">
        <v>20.16</v>
      </c>
      <c r="AB319">
        <v>1</v>
      </c>
      <c r="AC319" t="s">
        <v>110</v>
      </c>
      <c r="AD319">
        <v>3400</v>
      </c>
      <c r="AE319">
        <v>-2518.4459999999999</v>
      </c>
      <c r="AF319">
        <v>0</v>
      </c>
      <c r="AG319">
        <v>-2518.4459999999999</v>
      </c>
      <c r="AJ319">
        <v>0</v>
      </c>
      <c r="AK319">
        <v>807.71400000000006</v>
      </c>
      <c r="AL319">
        <v>-132.16</v>
      </c>
      <c r="AM319">
        <v>-3194</v>
      </c>
      <c r="AN319">
        <v>0</v>
      </c>
      <c r="AO319">
        <v>2706.78</v>
      </c>
      <c r="AP319">
        <v>0</v>
      </c>
      <c r="AQ319">
        <v>9</v>
      </c>
      <c r="AR319">
        <v>9</v>
      </c>
      <c r="AS319">
        <v>0</v>
      </c>
      <c r="AT319">
        <v>0.25</v>
      </c>
      <c r="AU319">
        <v>0.25</v>
      </c>
      <c r="AV319">
        <v>0.1</v>
      </c>
      <c r="AW319" t="s">
        <v>112</v>
      </c>
      <c r="AX319" t="s">
        <v>124</v>
      </c>
      <c r="AZ319">
        <v>0</v>
      </c>
      <c r="BA319">
        <v>0</v>
      </c>
      <c r="BD319">
        <v>791.47299999999996</v>
      </c>
      <c r="BE319">
        <v>791.47299999999996</v>
      </c>
      <c r="BF319">
        <v>600</v>
      </c>
      <c r="BG319">
        <v>2.7067800000000002</v>
      </c>
      <c r="BH319" t="s">
        <v>1150</v>
      </c>
      <c r="BI319">
        <v>100095000000</v>
      </c>
      <c r="BJ319">
        <v>0</v>
      </c>
      <c r="BK319">
        <v>13.534000000000001</v>
      </c>
      <c r="BL319">
        <v>0</v>
      </c>
      <c r="BM319">
        <v>2.7069999999999999</v>
      </c>
      <c r="CS319">
        <f t="shared" si="20"/>
        <v>3194</v>
      </c>
      <c r="CT319">
        <f t="shared" si="21"/>
        <v>791.47299999999996</v>
      </c>
      <c r="CU319">
        <f t="shared" si="22"/>
        <v>16.241</v>
      </c>
      <c r="CV319">
        <f>VLOOKUP(PG_Reverse_Settled__1[[#This Row],[order_release_id]],PG_FORWARD_SETTLED__1[[order_id]:[Logistics]],110,0)</f>
        <v>71.98</v>
      </c>
      <c r="CW319">
        <f t="shared" si="23"/>
        <v>500.75400000000002</v>
      </c>
      <c r="CX319">
        <v>2314.306</v>
      </c>
      <c r="CY319">
        <f t="shared" si="24"/>
        <v>132.16</v>
      </c>
    </row>
    <row r="320" spans="1:103" x14ac:dyDescent="0.3">
      <c r="A320">
        <v>8749091125</v>
      </c>
      <c r="B320">
        <v>10749121001</v>
      </c>
      <c r="C320" t="s">
        <v>1461</v>
      </c>
      <c r="D320" s="1">
        <v>45948.561111111114</v>
      </c>
      <c r="E320" s="1">
        <v>45942.466666666667</v>
      </c>
      <c r="F320" s="2">
        <v>44635</v>
      </c>
      <c r="G320" t="s">
        <v>728</v>
      </c>
      <c r="H320">
        <v>3143</v>
      </c>
      <c r="I320">
        <v>0</v>
      </c>
      <c r="J320">
        <v>3143</v>
      </c>
      <c r="K320">
        <v>4000</v>
      </c>
      <c r="L320">
        <v>651</v>
      </c>
      <c r="M320" t="s">
        <v>109</v>
      </c>
      <c r="N320">
        <v>18</v>
      </c>
      <c r="O320">
        <v>479.44</v>
      </c>
      <c r="P320">
        <v>0</v>
      </c>
      <c r="Q320">
        <v>0</v>
      </c>
      <c r="R320">
        <v>13.318</v>
      </c>
      <c r="S320">
        <v>2.6640000000000001</v>
      </c>
      <c r="U320">
        <v>667.57299999999998</v>
      </c>
      <c r="V320">
        <v>667.57299999999998</v>
      </c>
      <c r="W320">
        <v>683.55499999999995</v>
      </c>
      <c r="X320">
        <v>-197.06</v>
      </c>
      <c r="Y320">
        <v>167</v>
      </c>
      <c r="Z320">
        <v>0</v>
      </c>
      <c r="AA320">
        <v>30.06</v>
      </c>
      <c r="AB320">
        <v>1</v>
      </c>
      <c r="AC320" t="s">
        <v>116</v>
      </c>
      <c r="AD320">
        <v>3349</v>
      </c>
      <c r="AE320">
        <v>-2656.5050000000001</v>
      </c>
      <c r="AF320">
        <v>0</v>
      </c>
      <c r="AG320">
        <v>-2656.5050000000001</v>
      </c>
      <c r="AH320">
        <v>683.55499999999995</v>
      </c>
      <c r="AI320">
        <v>-197.06</v>
      </c>
      <c r="AJ320">
        <v>-3143</v>
      </c>
      <c r="AM320">
        <v>0</v>
      </c>
      <c r="AN320">
        <v>0</v>
      </c>
      <c r="AO320">
        <v>2663.56</v>
      </c>
      <c r="AP320">
        <v>18</v>
      </c>
      <c r="AQ320">
        <v>0</v>
      </c>
      <c r="AR320">
        <v>0</v>
      </c>
      <c r="AS320">
        <v>0.5</v>
      </c>
      <c r="AT320">
        <v>0</v>
      </c>
      <c r="AU320">
        <v>0</v>
      </c>
      <c r="AV320">
        <v>0.1</v>
      </c>
      <c r="AW320" t="s">
        <v>112</v>
      </c>
      <c r="AX320" t="s">
        <v>128</v>
      </c>
      <c r="AZ320">
        <v>667.57299999999998</v>
      </c>
      <c r="BA320">
        <v>667.57299999999998</v>
      </c>
      <c r="BB320">
        <v>651</v>
      </c>
      <c r="BC320">
        <v>2.6635599999999999</v>
      </c>
      <c r="BD320">
        <v>0</v>
      </c>
      <c r="BE320">
        <v>0</v>
      </c>
      <c r="BH320" t="s">
        <v>1245</v>
      </c>
      <c r="BI320">
        <v>100092000000</v>
      </c>
      <c r="BJ320">
        <v>13.318</v>
      </c>
      <c r="BK320">
        <v>0</v>
      </c>
      <c r="BL320">
        <v>2.6640000000000001</v>
      </c>
      <c r="BM320">
        <v>0</v>
      </c>
      <c r="CS320">
        <f t="shared" si="20"/>
        <v>3143</v>
      </c>
      <c r="CT320">
        <f t="shared" si="21"/>
        <v>667.57299999999998</v>
      </c>
      <c r="CU320">
        <f t="shared" si="22"/>
        <v>15.981999999999999</v>
      </c>
      <c r="CV320">
        <f>VLOOKUP(PG_Reverse_Settled__1[[#This Row],[order_release_id]],PG_FORWARD_SETTLED__1[[order_id]:[Logistics]],110,0)</f>
        <v>71.98</v>
      </c>
      <c r="CW320">
        <f t="shared" si="23"/>
        <v>492.75799999999998</v>
      </c>
      <c r="CX320">
        <v>2387.4650000000001</v>
      </c>
      <c r="CY320">
        <f t="shared" si="24"/>
        <v>197.06</v>
      </c>
    </row>
    <row r="321" spans="1:103" x14ac:dyDescent="0.3">
      <c r="A321">
        <v>7272865874</v>
      </c>
      <c r="C321" t="s">
        <v>1461</v>
      </c>
      <c r="D321" s="1">
        <v>44979.286111111112</v>
      </c>
      <c r="E321" s="1"/>
      <c r="F321" s="2"/>
      <c r="G321" t="s">
        <v>111</v>
      </c>
      <c r="J321">
        <v>3200</v>
      </c>
      <c r="M321" t="s">
        <v>111</v>
      </c>
      <c r="R321">
        <v>28.571000000000002</v>
      </c>
      <c r="S321">
        <v>28.571000000000002</v>
      </c>
      <c r="T321">
        <v>22.42</v>
      </c>
      <c r="U321">
        <v>717.44</v>
      </c>
      <c r="V321">
        <v>717.44</v>
      </c>
      <c r="W321">
        <v>774.58199999999999</v>
      </c>
      <c r="X321">
        <v>-166.2</v>
      </c>
      <c r="Y321">
        <v>75</v>
      </c>
      <c r="Z321">
        <v>30</v>
      </c>
      <c r="AA321">
        <v>8.1</v>
      </c>
      <c r="AB321">
        <v>1</v>
      </c>
      <c r="AC321" t="s">
        <v>116</v>
      </c>
      <c r="AD321">
        <v>3200</v>
      </c>
      <c r="AE321">
        <v>-2478.518</v>
      </c>
      <c r="AF321">
        <v>0</v>
      </c>
      <c r="AG321">
        <v>-2478.518</v>
      </c>
      <c r="AH321">
        <v>809.98199999999997</v>
      </c>
      <c r="AI321">
        <v>-88.5</v>
      </c>
      <c r="AJ321">
        <v>-3200</v>
      </c>
      <c r="AM321">
        <v>0</v>
      </c>
      <c r="AV321">
        <v>1</v>
      </c>
      <c r="AW321" t="s">
        <v>111</v>
      </c>
      <c r="AX321" t="s">
        <v>111</v>
      </c>
      <c r="AY321">
        <v>22.42</v>
      </c>
      <c r="AZ321">
        <v>717.44</v>
      </c>
      <c r="BA321">
        <v>717.44</v>
      </c>
      <c r="BD321">
        <v>0</v>
      </c>
      <c r="BE321">
        <v>0</v>
      </c>
      <c r="BH321" t="s">
        <v>111</v>
      </c>
      <c r="BJ321">
        <v>28.571000000000002</v>
      </c>
      <c r="BK321">
        <v>0</v>
      </c>
      <c r="BL321">
        <v>28.571000000000002</v>
      </c>
      <c r="BM321">
        <v>0</v>
      </c>
      <c r="CS321">
        <f t="shared" si="20"/>
        <v>3200</v>
      </c>
      <c r="CT321">
        <f t="shared" si="21"/>
        <v>717.44</v>
      </c>
      <c r="CU321">
        <f t="shared" si="22"/>
        <v>57.142000000000003</v>
      </c>
      <c r="CV321">
        <v>53.1</v>
      </c>
      <c r="CW321">
        <f t="shared" si="23"/>
        <v>28.571000000000002</v>
      </c>
      <c r="CX321">
        <v>2372.3180000000002</v>
      </c>
      <c r="CY321">
        <v>113.1</v>
      </c>
    </row>
    <row r="322" spans="1:103" x14ac:dyDescent="0.3">
      <c r="A322">
        <v>6982985963</v>
      </c>
      <c r="C322" t="s">
        <v>1462</v>
      </c>
      <c r="D322" s="1">
        <v>44789.801388888889</v>
      </c>
      <c r="E322" s="1"/>
      <c r="F322" s="2"/>
      <c r="G322" t="s">
        <v>111</v>
      </c>
      <c r="J322">
        <v>3720</v>
      </c>
      <c r="M322" t="s">
        <v>111</v>
      </c>
      <c r="R322">
        <v>33.213999999999999</v>
      </c>
      <c r="S322">
        <v>33.213999999999999</v>
      </c>
      <c r="T322">
        <v>22.42</v>
      </c>
      <c r="U322">
        <v>834.024</v>
      </c>
      <c r="V322">
        <v>834.024</v>
      </c>
      <c r="W322">
        <v>900.452</v>
      </c>
      <c r="X322">
        <v>-166.2</v>
      </c>
      <c r="Y322">
        <v>75</v>
      </c>
      <c r="Z322">
        <v>30</v>
      </c>
      <c r="AA322">
        <v>8.1</v>
      </c>
      <c r="AB322">
        <v>1</v>
      </c>
      <c r="AC322" t="s">
        <v>116</v>
      </c>
      <c r="AD322">
        <v>3720</v>
      </c>
      <c r="AE322">
        <v>-2872.6480000000001</v>
      </c>
      <c r="AF322">
        <v>0</v>
      </c>
      <c r="AG322">
        <v>-2872.6480000000001</v>
      </c>
      <c r="AH322">
        <v>935.85199999999998</v>
      </c>
      <c r="AI322">
        <v>-88.5</v>
      </c>
      <c r="AJ322">
        <v>-3720</v>
      </c>
      <c r="AM322">
        <v>0</v>
      </c>
      <c r="AV322">
        <v>1</v>
      </c>
      <c r="AW322" t="s">
        <v>111</v>
      </c>
      <c r="AX322" t="s">
        <v>111</v>
      </c>
      <c r="AY322">
        <v>22.42</v>
      </c>
      <c r="AZ322">
        <v>834.024</v>
      </c>
      <c r="BA322">
        <v>834.024</v>
      </c>
      <c r="BD322">
        <v>0</v>
      </c>
      <c r="BE322">
        <v>0</v>
      </c>
      <c r="BH322" t="s">
        <v>111</v>
      </c>
      <c r="BJ322">
        <v>33.213999999999999</v>
      </c>
      <c r="BK322">
        <v>0</v>
      </c>
      <c r="BL322">
        <v>33.213999999999999</v>
      </c>
      <c r="BM322">
        <v>0</v>
      </c>
      <c r="CS322">
        <f t="shared" ref="CS322:CS376" si="25">IFERROR(I322,0)+IFERROR(J322,0)</f>
        <v>3720</v>
      </c>
      <c r="CT322">
        <f t="shared" ref="CT322:CT376" si="26">ABS(IFERROR(V322,0))</f>
        <v>834.024</v>
      </c>
      <c r="CU322">
        <f t="shared" ref="CU322:CU376" si="27">ABS(IFERROR(R322,0)+IFERROR(S322,0))</f>
        <v>66.427999999999997</v>
      </c>
      <c r="CV322">
        <v>53.1</v>
      </c>
      <c r="CW322">
        <f t="shared" ref="CW322:CW376" si="28">IFERROR(O322,0)+IFERROR(P322,0)+IFERROR(Q322,0)+IFERROR(R322,0)</f>
        <v>33.213999999999999</v>
      </c>
      <c r="CX322">
        <v>2766.4480000000003</v>
      </c>
      <c r="CY322">
        <v>113.1</v>
      </c>
    </row>
    <row r="323" spans="1:103" x14ac:dyDescent="0.3">
      <c r="A323">
        <v>8766346356</v>
      </c>
      <c r="B323">
        <v>10766483450</v>
      </c>
      <c r="C323" t="s">
        <v>1461</v>
      </c>
      <c r="D323" s="1">
        <v>45957.352777777778</v>
      </c>
      <c r="E323" s="1">
        <v>45953.529861111114</v>
      </c>
      <c r="F323" s="2">
        <v>44645</v>
      </c>
      <c r="G323" t="s">
        <v>1280</v>
      </c>
      <c r="H323">
        <v>3194</v>
      </c>
      <c r="I323">
        <v>0</v>
      </c>
      <c r="J323">
        <v>3194</v>
      </c>
      <c r="K323">
        <v>4000</v>
      </c>
      <c r="L323">
        <v>600</v>
      </c>
      <c r="M323" t="s">
        <v>120</v>
      </c>
      <c r="N323">
        <v>18</v>
      </c>
      <c r="O323">
        <v>0</v>
      </c>
      <c r="P323">
        <v>243.61</v>
      </c>
      <c r="Q323">
        <v>243.61</v>
      </c>
      <c r="R323">
        <v>13.534000000000001</v>
      </c>
      <c r="S323">
        <v>2.7069999999999999</v>
      </c>
      <c r="U323">
        <v>791.47299999999996</v>
      </c>
      <c r="V323">
        <v>791.47299999999996</v>
      </c>
      <c r="W323">
        <v>807.71400000000006</v>
      </c>
      <c r="X323">
        <v>-197.06</v>
      </c>
      <c r="Y323">
        <v>167</v>
      </c>
      <c r="Z323">
        <v>0</v>
      </c>
      <c r="AA323">
        <v>30.06</v>
      </c>
      <c r="AB323">
        <v>1</v>
      </c>
      <c r="AC323" t="s">
        <v>116</v>
      </c>
      <c r="AD323">
        <v>3400</v>
      </c>
      <c r="AE323">
        <v>-2583.346</v>
      </c>
      <c r="AF323">
        <v>0</v>
      </c>
      <c r="AG323">
        <v>-2583.346</v>
      </c>
      <c r="AH323">
        <v>807.71400000000006</v>
      </c>
      <c r="AI323">
        <v>-197.06</v>
      </c>
      <c r="AJ323">
        <v>-3194</v>
      </c>
      <c r="AM323">
        <v>0</v>
      </c>
      <c r="AN323">
        <v>0</v>
      </c>
      <c r="AO323">
        <v>2706.78</v>
      </c>
      <c r="AP323">
        <v>0</v>
      </c>
      <c r="AQ323">
        <v>9</v>
      </c>
      <c r="AR323">
        <v>9</v>
      </c>
      <c r="AS323">
        <v>0</v>
      </c>
      <c r="AT323">
        <v>0.25</v>
      </c>
      <c r="AU323">
        <v>0.25</v>
      </c>
      <c r="AV323">
        <v>0.1</v>
      </c>
      <c r="AW323" t="s">
        <v>112</v>
      </c>
      <c r="AX323" t="s">
        <v>124</v>
      </c>
      <c r="AZ323">
        <v>791.47299999999996</v>
      </c>
      <c r="BA323">
        <v>791.47299999999996</v>
      </c>
      <c r="BB323">
        <v>600</v>
      </c>
      <c r="BC323">
        <v>2.7067800000000002</v>
      </c>
      <c r="BD323">
        <v>0</v>
      </c>
      <c r="BE323">
        <v>0</v>
      </c>
      <c r="BH323" t="s">
        <v>1139</v>
      </c>
      <c r="BI323">
        <v>100094000000</v>
      </c>
      <c r="BJ323">
        <v>13.534000000000001</v>
      </c>
      <c r="BK323">
        <v>0</v>
      </c>
      <c r="BL323">
        <v>2.7069999999999999</v>
      </c>
      <c r="BM323">
        <v>0</v>
      </c>
      <c r="CS323">
        <f t="shared" si="25"/>
        <v>3194</v>
      </c>
      <c r="CT323">
        <f t="shared" si="26"/>
        <v>791.47299999999996</v>
      </c>
      <c r="CU323">
        <f t="shared" si="27"/>
        <v>16.241</v>
      </c>
      <c r="CV323">
        <f>VLOOKUP(PG_Reverse_Settled__1[[#This Row],[order_release_id]],PG_FORWARD_SETTLED__1[[order_id]:[Logistics]],110,0)</f>
        <v>71.98</v>
      </c>
      <c r="CW323">
        <f t="shared" si="28"/>
        <v>500.75400000000002</v>
      </c>
      <c r="CX323">
        <v>2314.306</v>
      </c>
      <c r="CY323">
        <f t="shared" ref="CY323:CY376" si="29">ABS(IFERROR(X323,0))</f>
        <v>197.06</v>
      </c>
    </row>
    <row r="324" spans="1:103" x14ac:dyDescent="0.3">
      <c r="A324">
        <v>8753634102</v>
      </c>
      <c r="B324">
        <v>10753683136</v>
      </c>
      <c r="C324" t="s">
        <v>1461</v>
      </c>
      <c r="D324" s="1">
        <v>45954.585416666669</v>
      </c>
      <c r="E324" s="1">
        <v>45944.447916666664</v>
      </c>
      <c r="F324" s="2">
        <v>44633</v>
      </c>
      <c r="G324" t="s">
        <v>1135</v>
      </c>
      <c r="H324">
        <v>4751</v>
      </c>
      <c r="I324">
        <v>0</v>
      </c>
      <c r="J324">
        <v>4751</v>
      </c>
      <c r="K324">
        <v>6000</v>
      </c>
      <c r="L324">
        <v>1043</v>
      </c>
      <c r="M324" t="s">
        <v>109</v>
      </c>
      <c r="N324">
        <v>18</v>
      </c>
      <c r="O324">
        <v>724.73</v>
      </c>
      <c r="P324">
        <v>0</v>
      </c>
      <c r="Q324">
        <v>0</v>
      </c>
      <c r="R324">
        <v>20.131</v>
      </c>
      <c r="S324">
        <v>4.0259999999999998</v>
      </c>
      <c r="U324">
        <v>1513.6690000000001</v>
      </c>
      <c r="V324">
        <v>1513.6690000000001</v>
      </c>
      <c r="W324">
        <v>1537.826</v>
      </c>
      <c r="X324">
        <v>-132.16</v>
      </c>
      <c r="Y324">
        <v>112</v>
      </c>
      <c r="Z324">
        <v>0</v>
      </c>
      <c r="AA324">
        <v>20.16</v>
      </c>
      <c r="AB324">
        <v>1</v>
      </c>
      <c r="AC324" t="s">
        <v>110</v>
      </c>
      <c r="AD324">
        <v>4957</v>
      </c>
      <c r="AE324">
        <v>-3345.3339999999998</v>
      </c>
      <c r="AF324">
        <v>0</v>
      </c>
      <c r="AG324">
        <v>-3345.3339999999998</v>
      </c>
      <c r="AH324">
        <v>1537.826</v>
      </c>
      <c r="AI324">
        <v>-132.16</v>
      </c>
      <c r="AJ324">
        <v>-4751</v>
      </c>
      <c r="AM324">
        <v>0</v>
      </c>
      <c r="AN324">
        <v>0</v>
      </c>
      <c r="AO324">
        <v>4026.27</v>
      </c>
      <c r="AP324">
        <v>18</v>
      </c>
      <c r="AQ324">
        <v>0</v>
      </c>
      <c r="AR324">
        <v>0</v>
      </c>
      <c r="AS324">
        <v>0.5</v>
      </c>
      <c r="AT324">
        <v>0</v>
      </c>
      <c r="AU324">
        <v>0</v>
      </c>
      <c r="AV324">
        <v>0.1</v>
      </c>
      <c r="AW324" t="s">
        <v>127</v>
      </c>
      <c r="AX324" t="s">
        <v>128</v>
      </c>
      <c r="AZ324">
        <v>1513.6690000000001</v>
      </c>
      <c r="BA324">
        <v>1513.6690000000001</v>
      </c>
      <c r="BB324">
        <v>1043</v>
      </c>
      <c r="BC324">
        <v>4.0262700000000002</v>
      </c>
      <c r="BD324">
        <v>0</v>
      </c>
      <c r="BE324">
        <v>0</v>
      </c>
      <c r="BH324" t="s">
        <v>1136</v>
      </c>
      <c r="BI324">
        <v>100094000000</v>
      </c>
      <c r="BJ324">
        <v>20.131</v>
      </c>
      <c r="BK324">
        <v>0</v>
      </c>
      <c r="BL324">
        <v>4.0259999999999998</v>
      </c>
      <c r="BM324">
        <v>0</v>
      </c>
      <c r="CS324">
        <f t="shared" si="25"/>
        <v>4751</v>
      </c>
      <c r="CT324">
        <f t="shared" si="26"/>
        <v>1513.6690000000001</v>
      </c>
      <c r="CU324">
        <f t="shared" si="27"/>
        <v>24.157</v>
      </c>
      <c r="CV324">
        <f>VLOOKUP(PG_Reverse_Settled__1[[#This Row],[order_release_id]],PG_FORWARD_SETTLED__1[[order_id]:[Logistics]],110,0)</f>
        <v>71.98</v>
      </c>
      <c r="CW324">
        <f t="shared" si="28"/>
        <v>744.86099999999999</v>
      </c>
      <c r="CX324">
        <v>3141.194</v>
      </c>
      <c r="CY324">
        <f t="shared" si="29"/>
        <v>132.16</v>
      </c>
    </row>
    <row r="325" spans="1:103" x14ac:dyDescent="0.3">
      <c r="A325">
        <v>8750360070</v>
      </c>
      <c r="B325">
        <v>10750394534</v>
      </c>
      <c r="C325" t="s">
        <v>1461</v>
      </c>
      <c r="D325" s="1">
        <v>45948.462500000001</v>
      </c>
      <c r="E325" s="1">
        <v>45942.659722222219</v>
      </c>
      <c r="F325" s="2"/>
      <c r="G325" t="s">
        <v>1108</v>
      </c>
      <c r="H325">
        <v>391</v>
      </c>
      <c r="I325">
        <v>160.417</v>
      </c>
      <c r="J325">
        <v>230.583</v>
      </c>
      <c r="K325">
        <v>995</v>
      </c>
      <c r="L325">
        <v>545</v>
      </c>
      <c r="M325" t="s">
        <v>109</v>
      </c>
      <c r="N325">
        <v>5</v>
      </c>
      <c r="O325">
        <v>18.62</v>
      </c>
      <c r="P325">
        <v>0</v>
      </c>
      <c r="Q325">
        <v>0</v>
      </c>
      <c r="R325">
        <v>1.8620000000000001</v>
      </c>
      <c r="S325">
        <v>0.373</v>
      </c>
      <c r="U325">
        <v>36.909999999999997</v>
      </c>
      <c r="V325">
        <v>36.909999999999997</v>
      </c>
      <c r="W325">
        <v>39.145000000000003</v>
      </c>
      <c r="X325">
        <v>-197.06</v>
      </c>
      <c r="Y325">
        <v>167</v>
      </c>
      <c r="Z325">
        <v>0</v>
      </c>
      <c r="AA325">
        <v>30.06</v>
      </c>
      <c r="AB325">
        <v>1</v>
      </c>
      <c r="AC325" t="s">
        <v>116</v>
      </c>
      <c r="AD325">
        <v>450</v>
      </c>
      <c r="AE325">
        <v>-548.91499999999996</v>
      </c>
      <c r="AF325">
        <v>-323.70911999999998</v>
      </c>
      <c r="AG325">
        <v>-225.20588000000001</v>
      </c>
      <c r="AH325">
        <v>23.085000000000001</v>
      </c>
      <c r="AI325">
        <v>-116.21111999999999</v>
      </c>
      <c r="AJ325">
        <v>-230.583</v>
      </c>
      <c r="AK325">
        <v>16.059999999999999</v>
      </c>
      <c r="AL325">
        <v>-80.848879999999994</v>
      </c>
      <c r="AM325">
        <v>-160.417</v>
      </c>
      <c r="AN325">
        <v>0</v>
      </c>
      <c r="AO325">
        <v>372.38</v>
      </c>
      <c r="AP325">
        <v>5</v>
      </c>
      <c r="AQ325">
        <v>0</v>
      </c>
      <c r="AR325">
        <v>0</v>
      </c>
      <c r="AS325">
        <v>0.5</v>
      </c>
      <c r="AT325">
        <v>0</v>
      </c>
      <c r="AU325">
        <v>0</v>
      </c>
      <c r="AV325">
        <v>0.1</v>
      </c>
      <c r="AW325" t="s">
        <v>112</v>
      </c>
      <c r="AX325" t="s">
        <v>247</v>
      </c>
      <c r="AZ325">
        <v>21.766999999999999</v>
      </c>
      <c r="BA325">
        <v>21.766999999999999</v>
      </c>
      <c r="BB325">
        <v>545</v>
      </c>
      <c r="BC325">
        <v>0.37237999999999999</v>
      </c>
      <c r="BD325">
        <v>15.143000000000001</v>
      </c>
      <c r="BE325">
        <v>15.143000000000001</v>
      </c>
      <c r="BF325">
        <v>545</v>
      </c>
      <c r="BG325">
        <v>0.37237999999999999</v>
      </c>
      <c r="BH325" t="s">
        <v>1109</v>
      </c>
      <c r="BI325">
        <v>100092000000</v>
      </c>
      <c r="BJ325">
        <v>1.0980000000000001</v>
      </c>
      <c r="BK325">
        <v>0.76400000000000001</v>
      </c>
      <c r="BL325">
        <v>0.22</v>
      </c>
      <c r="BM325">
        <v>0.153</v>
      </c>
      <c r="CS325">
        <f t="shared" si="25"/>
        <v>391</v>
      </c>
      <c r="CT325">
        <f t="shared" si="26"/>
        <v>36.909999999999997</v>
      </c>
      <c r="CU325">
        <f t="shared" si="27"/>
        <v>2.2350000000000003</v>
      </c>
      <c r="CV325">
        <f>VLOOKUP(PG_Reverse_Settled__1[[#This Row],[order_release_id]],PG_FORWARD_SETTLED__1[[order_id]:[Logistics]],110,0)</f>
        <v>31.86</v>
      </c>
      <c r="CW325">
        <f t="shared" si="28"/>
        <v>20.481999999999999</v>
      </c>
      <c r="CX325">
        <v>319.995</v>
      </c>
      <c r="CY325">
        <f t="shared" si="29"/>
        <v>197.06</v>
      </c>
    </row>
    <row r="326" spans="1:103" x14ac:dyDescent="0.3">
      <c r="A326">
        <v>8759185623</v>
      </c>
      <c r="B326">
        <v>10759268843</v>
      </c>
      <c r="C326" t="s">
        <v>1461</v>
      </c>
      <c r="D326" s="1">
        <v>45957.415972222225</v>
      </c>
      <c r="E326" s="1">
        <v>45946.780555555553</v>
      </c>
      <c r="F326" s="2"/>
      <c r="G326" t="s">
        <v>1317</v>
      </c>
      <c r="H326">
        <v>3394</v>
      </c>
      <c r="I326">
        <v>3394</v>
      </c>
      <c r="J326">
        <v>0</v>
      </c>
      <c r="K326">
        <v>4000</v>
      </c>
      <c r="L326">
        <v>400</v>
      </c>
      <c r="M326" t="s">
        <v>109</v>
      </c>
      <c r="N326">
        <v>18</v>
      </c>
      <c r="O326">
        <v>517.73</v>
      </c>
      <c r="P326">
        <v>0</v>
      </c>
      <c r="Q326">
        <v>0</v>
      </c>
      <c r="R326">
        <v>14.381</v>
      </c>
      <c r="S326">
        <v>2.8759999999999999</v>
      </c>
      <c r="U326">
        <v>841.03300000000002</v>
      </c>
      <c r="V326">
        <v>841.03300000000002</v>
      </c>
      <c r="W326">
        <v>858.29</v>
      </c>
      <c r="X326">
        <v>-197.06</v>
      </c>
      <c r="Y326">
        <v>167</v>
      </c>
      <c r="Z326">
        <v>0</v>
      </c>
      <c r="AA326">
        <v>30.06</v>
      </c>
      <c r="AB326">
        <v>1</v>
      </c>
      <c r="AC326" t="s">
        <v>116</v>
      </c>
      <c r="AD326">
        <v>3600</v>
      </c>
      <c r="AE326">
        <v>-2732.77</v>
      </c>
      <c r="AF326">
        <v>0</v>
      </c>
      <c r="AG326">
        <v>-2732.77</v>
      </c>
      <c r="AJ326">
        <v>0</v>
      </c>
      <c r="AK326">
        <v>858.29</v>
      </c>
      <c r="AL326">
        <v>-197.06</v>
      </c>
      <c r="AM326">
        <v>-3394</v>
      </c>
      <c r="AN326">
        <v>0</v>
      </c>
      <c r="AO326">
        <v>2876.27</v>
      </c>
      <c r="AP326">
        <v>18</v>
      </c>
      <c r="AQ326">
        <v>0</v>
      </c>
      <c r="AR326">
        <v>0</v>
      </c>
      <c r="AS326">
        <v>0.5</v>
      </c>
      <c r="AT326">
        <v>0</v>
      </c>
      <c r="AU326">
        <v>0</v>
      </c>
      <c r="AV326">
        <v>0.1</v>
      </c>
      <c r="AW326" t="s">
        <v>112</v>
      </c>
      <c r="AX326" t="s">
        <v>113</v>
      </c>
      <c r="AZ326">
        <v>0</v>
      </c>
      <c r="BA326">
        <v>0</v>
      </c>
      <c r="BD326">
        <v>841.03300000000002</v>
      </c>
      <c r="BE326">
        <v>841.03300000000002</v>
      </c>
      <c r="BF326">
        <v>400</v>
      </c>
      <c r="BG326">
        <v>2.8762699999999999</v>
      </c>
      <c r="BH326" t="s">
        <v>1318</v>
      </c>
      <c r="BI326">
        <v>100094000000</v>
      </c>
      <c r="BJ326">
        <v>0</v>
      </c>
      <c r="BK326">
        <v>14.381</v>
      </c>
      <c r="BL326">
        <v>0</v>
      </c>
      <c r="BM326">
        <v>2.8759999999999999</v>
      </c>
      <c r="CS326">
        <f t="shared" si="25"/>
        <v>3394</v>
      </c>
      <c r="CT326">
        <f t="shared" si="26"/>
        <v>841.03300000000002</v>
      </c>
      <c r="CU326">
        <f t="shared" si="27"/>
        <v>17.257000000000001</v>
      </c>
      <c r="CV326">
        <f>VLOOKUP(PG_Reverse_Settled__1[[#This Row],[order_release_id]],PG_FORWARD_SETTLED__1[[order_id]:[Logistics]],110,0)</f>
        <v>76.7</v>
      </c>
      <c r="CW326">
        <f t="shared" si="28"/>
        <v>532.11099999999999</v>
      </c>
      <c r="CX326">
        <v>2459.0100000000002</v>
      </c>
      <c r="CY326">
        <f t="shared" si="29"/>
        <v>197.06</v>
      </c>
    </row>
    <row r="327" spans="1:103" x14ac:dyDescent="0.3">
      <c r="A327">
        <v>8755592484</v>
      </c>
      <c r="B327">
        <v>10755652425</v>
      </c>
      <c r="C327" t="s">
        <v>1461</v>
      </c>
      <c r="D327" s="1">
        <v>45954.220138888886</v>
      </c>
      <c r="E327" s="1">
        <v>45944.813194444447</v>
      </c>
      <c r="F327" s="2"/>
      <c r="G327" t="s">
        <v>1129</v>
      </c>
      <c r="H327">
        <v>3203</v>
      </c>
      <c r="I327">
        <v>3203</v>
      </c>
      <c r="J327">
        <v>0</v>
      </c>
      <c r="K327">
        <v>4000</v>
      </c>
      <c r="L327">
        <v>591</v>
      </c>
      <c r="M327" t="s">
        <v>109</v>
      </c>
      <c r="N327">
        <v>18</v>
      </c>
      <c r="O327">
        <v>488.59</v>
      </c>
      <c r="P327">
        <v>0</v>
      </c>
      <c r="Q327">
        <v>0</v>
      </c>
      <c r="R327">
        <v>13.571999999999999</v>
      </c>
      <c r="S327">
        <v>2.714</v>
      </c>
      <c r="U327">
        <v>680.31700000000001</v>
      </c>
      <c r="V327">
        <v>680.31700000000001</v>
      </c>
      <c r="W327">
        <v>696.60299999999995</v>
      </c>
      <c r="X327">
        <v>-197.06</v>
      </c>
      <c r="Y327">
        <v>167</v>
      </c>
      <c r="Z327">
        <v>0</v>
      </c>
      <c r="AA327">
        <v>30.06</v>
      </c>
      <c r="AB327">
        <v>1</v>
      </c>
      <c r="AC327" t="s">
        <v>116</v>
      </c>
      <c r="AD327">
        <v>3409</v>
      </c>
      <c r="AE327">
        <v>-2703.4569999999999</v>
      </c>
      <c r="AF327">
        <v>0</v>
      </c>
      <c r="AG327">
        <v>-2703.4569999999999</v>
      </c>
      <c r="AH327">
        <v>696.60299999999995</v>
      </c>
      <c r="AI327">
        <v>-197.06</v>
      </c>
      <c r="AJ327">
        <v>-3203</v>
      </c>
      <c r="AM327">
        <v>0</v>
      </c>
      <c r="AN327">
        <v>0</v>
      </c>
      <c r="AO327">
        <v>2714.41</v>
      </c>
      <c r="AP327">
        <v>18</v>
      </c>
      <c r="AQ327">
        <v>0</v>
      </c>
      <c r="AR327">
        <v>0</v>
      </c>
      <c r="AS327">
        <v>0.5</v>
      </c>
      <c r="AT327">
        <v>0</v>
      </c>
      <c r="AU327">
        <v>0</v>
      </c>
      <c r="AV327">
        <v>0.1</v>
      </c>
      <c r="AW327" t="s">
        <v>112</v>
      </c>
      <c r="AX327" t="s">
        <v>128</v>
      </c>
      <c r="AZ327">
        <v>680.31700000000001</v>
      </c>
      <c r="BA327">
        <v>680.31700000000001</v>
      </c>
      <c r="BB327">
        <v>591</v>
      </c>
      <c r="BC327">
        <v>2.71441</v>
      </c>
      <c r="BD327">
        <v>0</v>
      </c>
      <c r="BE327">
        <v>0</v>
      </c>
      <c r="BH327" t="s">
        <v>1130</v>
      </c>
      <c r="BI327">
        <v>100094000000</v>
      </c>
      <c r="BJ327">
        <v>13.571999999999999</v>
      </c>
      <c r="BK327">
        <v>0</v>
      </c>
      <c r="BL327">
        <v>2.714</v>
      </c>
      <c r="BM327">
        <v>0</v>
      </c>
      <c r="CS327">
        <f t="shared" si="25"/>
        <v>3203</v>
      </c>
      <c r="CT327">
        <f t="shared" si="26"/>
        <v>680.31700000000001</v>
      </c>
      <c r="CU327">
        <f t="shared" si="27"/>
        <v>16.285999999999998</v>
      </c>
      <c r="CV327">
        <f>VLOOKUP(PG_Reverse_Settled__1[[#This Row],[order_release_id]],PG_FORWARD_SETTLED__1[[order_id]:[Logistics]],110,0)</f>
        <v>71.98</v>
      </c>
      <c r="CW327">
        <f t="shared" si="28"/>
        <v>502.16199999999998</v>
      </c>
      <c r="CX327">
        <v>2434.4169999999999</v>
      </c>
      <c r="CY327">
        <f t="shared" si="29"/>
        <v>197.06</v>
      </c>
    </row>
    <row r="328" spans="1:103" x14ac:dyDescent="0.3">
      <c r="A328">
        <v>8747524115</v>
      </c>
      <c r="B328">
        <v>10747545103</v>
      </c>
      <c r="C328" t="s">
        <v>1461</v>
      </c>
      <c r="D328" s="1">
        <v>45954.571527777778</v>
      </c>
      <c r="E328" s="1">
        <v>45941.439583333333</v>
      </c>
      <c r="F328" s="2">
        <v>44630</v>
      </c>
      <c r="G328" t="s">
        <v>835</v>
      </c>
      <c r="H328">
        <v>2104</v>
      </c>
      <c r="I328">
        <v>2102.9470000000001</v>
      </c>
      <c r="J328">
        <v>1.0429999999999999</v>
      </c>
      <c r="K328">
        <v>3500</v>
      </c>
      <c r="L328">
        <v>1190</v>
      </c>
      <c r="M328" t="s">
        <v>109</v>
      </c>
      <c r="N328">
        <v>5</v>
      </c>
      <c r="O328">
        <v>100.19</v>
      </c>
      <c r="P328">
        <v>0</v>
      </c>
      <c r="Q328">
        <v>0</v>
      </c>
      <c r="R328">
        <v>10.019</v>
      </c>
      <c r="S328">
        <v>2.004</v>
      </c>
      <c r="U328">
        <v>546.19600000000003</v>
      </c>
      <c r="V328">
        <v>546.19600000000003</v>
      </c>
      <c r="W328">
        <v>558.21900000000005</v>
      </c>
      <c r="X328">
        <v>-197.06</v>
      </c>
      <c r="Y328">
        <v>167</v>
      </c>
      <c r="Z328">
        <v>0</v>
      </c>
      <c r="AA328">
        <v>30.06</v>
      </c>
      <c r="AB328">
        <v>1</v>
      </c>
      <c r="AC328" t="s">
        <v>116</v>
      </c>
      <c r="AD328">
        <v>2310</v>
      </c>
      <c r="AE328">
        <v>-1742.8309999999999</v>
      </c>
      <c r="AF328">
        <v>-0.86394000000000004</v>
      </c>
      <c r="AG328">
        <v>-1741.9670599999999</v>
      </c>
      <c r="AH328">
        <v>0.27700000000000002</v>
      </c>
      <c r="AI328">
        <v>-9.7939999999999999E-2</v>
      </c>
      <c r="AJ328">
        <v>-1.0429999999999999</v>
      </c>
      <c r="AK328">
        <v>557.94200000000001</v>
      </c>
      <c r="AL328">
        <v>-196.96206000000001</v>
      </c>
      <c r="AM328">
        <v>-2102.9470000000001</v>
      </c>
      <c r="AN328">
        <v>0</v>
      </c>
      <c r="AO328">
        <v>2003.81</v>
      </c>
      <c r="AP328">
        <v>5</v>
      </c>
      <c r="AQ328">
        <v>0</v>
      </c>
      <c r="AR328">
        <v>0</v>
      </c>
      <c r="AS328">
        <v>0.5</v>
      </c>
      <c r="AT328">
        <v>0</v>
      </c>
      <c r="AU328">
        <v>0</v>
      </c>
      <c r="AV328">
        <v>0.1</v>
      </c>
      <c r="AW328" t="s">
        <v>112</v>
      </c>
      <c r="AX328" t="s">
        <v>160</v>
      </c>
      <c r="AZ328">
        <v>0.27100000000000002</v>
      </c>
      <c r="BA328">
        <v>0.27100000000000002</v>
      </c>
      <c r="BB328">
        <v>1190</v>
      </c>
      <c r="BC328">
        <v>2.0038100000000001</v>
      </c>
      <c r="BD328">
        <v>545.92499999999995</v>
      </c>
      <c r="BE328">
        <v>545.92499999999995</v>
      </c>
      <c r="BF328">
        <v>1190</v>
      </c>
      <c r="BG328">
        <v>2.0038100000000001</v>
      </c>
      <c r="BH328" t="s">
        <v>836</v>
      </c>
      <c r="BI328">
        <v>100092000000</v>
      </c>
      <c r="BJ328">
        <v>5.0000000000000001E-3</v>
      </c>
      <c r="BK328">
        <v>10.013999999999999</v>
      </c>
      <c r="BL328">
        <v>1E-3</v>
      </c>
      <c r="BM328">
        <v>2.0030000000000001</v>
      </c>
      <c r="CS328">
        <f t="shared" si="25"/>
        <v>2103.9900000000002</v>
      </c>
      <c r="CT328">
        <f t="shared" si="26"/>
        <v>546.19600000000003</v>
      </c>
      <c r="CU328">
        <f t="shared" si="27"/>
        <v>12.023</v>
      </c>
      <c r="CV328">
        <f>VLOOKUP(PG_Reverse_Settled__1[[#This Row],[order_release_id]],PG_FORWARD_SETTLED__1[[order_id]:[Logistics]],110,0)</f>
        <v>71.97999999999999</v>
      </c>
      <c r="CW328">
        <f t="shared" si="28"/>
        <v>110.209</v>
      </c>
      <c r="CX328">
        <v>1473.7910000000004</v>
      </c>
      <c r="CY328">
        <f t="shared" si="29"/>
        <v>197.06</v>
      </c>
    </row>
    <row r="329" spans="1:103" x14ac:dyDescent="0.3">
      <c r="A329">
        <v>8755045654</v>
      </c>
      <c r="B329">
        <v>10755100078</v>
      </c>
      <c r="C329" t="s">
        <v>1461</v>
      </c>
      <c r="D329" s="1">
        <v>45950.525000000001</v>
      </c>
      <c r="E329" s="1">
        <v>45944.813194444447</v>
      </c>
      <c r="F329" s="2">
        <v>44631</v>
      </c>
      <c r="G329" t="s">
        <v>550</v>
      </c>
      <c r="H329">
        <v>3143</v>
      </c>
      <c r="I329">
        <v>0</v>
      </c>
      <c r="J329">
        <v>3143</v>
      </c>
      <c r="K329">
        <v>4000</v>
      </c>
      <c r="L329">
        <v>651</v>
      </c>
      <c r="M329" t="s">
        <v>109</v>
      </c>
      <c r="N329">
        <v>18</v>
      </c>
      <c r="O329">
        <v>479.44</v>
      </c>
      <c r="P329">
        <v>0</v>
      </c>
      <c r="Q329">
        <v>0</v>
      </c>
      <c r="R329">
        <v>13.318</v>
      </c>
      <c r="S329">
        <v>2.6640000000000001</v>
      </c>
      <c r="U329">
        <v>667.57299999999998</v>
      </c>
      <c r="V329">
        <v>667.57299999999998</v>
      </c>
      <c r="W329">
        <v>683.55499999999995</v>
      </c>
      <c r="X329">
        <v>-132.16</v>
      </c>
      <c r="Y329">
        <v>112</v>
      </c>
      <c r="Z329">
        <v>0</v>
      </c>
      <c r="AA329">
        <v>20.16</v>
      </c>
      <c r="AB329">
        <v>1</v>
      </c>
      <c r="AC329" t="s">
        <v>110</v>
      </c>
      <c r="AD329">
        <v>3349</v>
      </c>
      <c r="AE329">
        <v>-2591.605</v>
      </c>
      <c r="AF329">
        <v>0</v>
      </c>
      <c r="AG329">
        <v>-2591.605</v>
      </c>
      <c r="AH329">
        <v>683.55499999999995</v>
      </c>
      <c r="AI329">
        <v>-132.16</v>
      </c>
      <c r="AJ329">
        <v>-3143</v>
      </c>
      <c r="AM329">
        <v>0</v>
      </c>
      <c r="AN329">
        <v>0</v>
      </c>
      <c r="AO329">
        <v>2663.56</v>
      </c>
      <c r="AP329">
        <v>18</v>
      </c>
      <c r="AQ329">
        <v>0</v>
      </c>
      <c r="AR329">
        <v>0</v>
      </c>
      <c r="AS329">
        <v>0.5</v>
      </c>
      <c r="AT329">
        <v>0</v>
      </c>
      <c r="AU329">
        <v>0</v>
      </c>
      <c r="AV329">
        <v>0.1</v>
      </c>
      <c r="AW329" t="s">
        <v>112</v>
      </c>
      <c r="AX329" t="s">
        <v>128</v>
      </c>
      <c r="AZ329">
        <v>667.57299999999998</v>
      </c>
      <c r="BA329">
        <v>667.57299999999998</v>
      </c>
      <c r="BB329">
        <v>651</v>
      </c>
      <c r="BC329">
        <v>2.6635599999999999</v>
      </c>
      <c r="BD329">
        <v>0</v>
      </c>
      <c r="BE329">
        <v>0</v>
      </c>
      <c r="BH329" t="s">
        <v>1218</v>
      </c>
      <c r="BI329">
        <v>100093000000</v>
      </c>
      <c r="BJ329">
        <v>13.318</v>
      </c>
      <c r="BK329">
        <v>0</v>
      </c>
      <c r="BL329">
        <v>2.6640000000000001</v>
      </c>
      <c r="BM329">
        <v>0</v>
      </c>
      <c r="CS329">
        <f t="shared" si="25"/>
        <v>3143</v>
      </c>
      <c r="CT329">
        <f t="shared" si="26"/>
        <v>667.57299999999998</v>
      </c>
      <c r="CU329">
        <f t="shared" si="27"/>
        <v>15.981999999999999</v>
      </c>
      <c r="CV329">
        <f>VLOOKUP(PG_Reverse_Settled__1[[#This Row],[order_release_id]],PG_FORWARD_SETTLED__1[[order_id]:[Logistics]],110,0)</f>
        <v>71.98</v>
      </c>
      <c r="CW329">
        <f t="shared" si="28"/>
        <v>492.75799999999998</v>
      </c>
      <c r="CX329">
        <v>2387.4650000000001</v>
      </c>
      <c r="CY329">
        <f t="shared" si="29"/>
        <v>132.16</v>
      </c>
    </row>
    <row r="330" spans="1:103" x14ac:dyDescent="0.3">
      <c r="A330">
        <v>8762762978</v>
      </c>
      <c r="B330">
        <v>10762869372</v>
      </c>
      <c r="C330" t="s">
        <v>1461</v>
      </c>
      <c r="D330" s="1">
        <v>45959.670138888891</v>
      </c>
      <c r="E330" s="1">
        <v>45949.477777777778</v>
      </c>
      <c r="F330" s="2">
        <v>44639</v>
      </c>
      <c r="G330" t="s">
        <v>1278</v>
      </c>
      <c r="H330">
        <v>2264</v>
      </c>
      <c r="I330">
        <v>2262.1750000000002</v>
      </c>
      <c r="J330">
        <v>1.8149999999999999</v>
      </c>
      <c r="K330">
        <v>4500</v>
      </c>
      <c r="L330">
        <v>1900</v>
      </c>
      <c r="M330" t="s">
        <v>109</v>
      </c>
      <c r="N330">
        <v>5</v>
      </c>
      <c r="O330">
        <v>107.81</v>
      </c>
      <c r="P330">
        <v>0</v>
      </c>
      <c r="Q330">
        <v>0</v>
      </c>
      <c r="R330">
        <v>10.781000000000001</v>
      </c>
      <c r="S330">
        <v>2.1560000000000001</v>
      </c>
      <c r="U330">
        <v>587.73199999999997</v>
      </c>
      <c r="V330">
        <v>587.73199999999997</v>
      </c>
      <c r="W330">
        <v>600.66899999999998</v>
      </c>
      <c r="X330">
        <v>-197.06</v>
      </c>
      <c r="Y330">
        <v>167</v>
      </c>
      <c r="Z330">
        <v>0</v>
      </c>
      <c r="AA330">
        <v>30.06</v>
      </c>
      <c r="AB330">
        <v>1</v>
      </c>
      <c r="AC330" t="s">
        <v>116</v>
      </c>
      <c r="AD330">
        <v>2470</v>
      </c>
      <c r="AE330">
        <v>-1860.3810000000001</v>
      </c>
      <c r="AF330">
        <v>0</v>
      </c>
      <c r="AG330">
        <v>-1860.3810000000001</v>
      </c>
      <c r="AH330">
        <v>0.48199999999999998</v>
      </c>
      <c r="AI330">
        <v>-0.15812000000000001</v>
      </c>
      <c r="AJ330">
        <v>-1.8149999999999999</v>
      </c>
      <c r="AK330">
        <v>600.18700000000001</v>
      </c>
      <c r="AL330">
        <v>-196.90188000000001</v>
      </c>
      <c r="AM330">
        <v>-2262.1750000000002</v>
      </c>
      <c r="AN330">
        <v>0</v>
      </c>
      <c r="AO330">
        <v>2156.19</v>
      </c>
      <c r="AP330">
        <v>5</v>
      </c>
      <c r="AQ330">
        <v>0</v>
      </c>
      <c r="AR330">
        <v>0</v>
      </c>
      <c r="AS330">
        <v>0.5</v>
      </c>
      <c r="AT330">
        <v>0</v>
      </c>
      <c r="AU330">
        <v>0</v>
      </c>
      <c r="AV330">
        <v>0.1</v>
      </c>
      <c r="AW330" t="s">
        <v>112</v>
      </c>
      <c r="AX330" t="s">
        <v>160</v>
      </c>
      <c r="AZ330">
        <v>0.47099999999999997</v>
      </c>
      <c r="BA330">
        <v>0.47099999999999997</v>
      </c>
      <c r="BB330">
        <v>1900</v>
      </c>
      <c r="BC330">
        <v>2.1561900000000001</v>
      </c>
      <c r="BD330">
        <v>587.26099999999997</v>
      </c>
      <c r="BE330">
        <v>587.26099999999997</v>
      </c>
      <c r="BF330">
        <v>1900</v>
      </c>
      <c r="BG330">
        <v>2.1561900000000001</v>
      </c>
      <c r="BH330" t="s">
        <v>1279</v>
      </c>
      <c r="BI330">
        <v>100095000000</v>
      </c>
      <c r="BJ330">
        <v>8.9999999999999993E-3</v>
      </c>
      <c r="BK330">
        <v>10.772</v>
      </c>
      <c r="BL330">
        <v>2E-3</v>
      </c>
      <c r="BM330">
        <v>2.1539999999999999</v>
      </c>
      <c r="CS330">
        <f t="shared" si="25"/>
        <v>2263.9900000000002</v>
      </c>
      <c r="CT330">
        <f t="shared" si="26"/>
        <v>587.73199999999997</v>
      </c>
      <c r="CU330">
        <f t="shared" si="27"/>
        <v>12.937000000000001</v>
      </c>
      <c r="CV330">
        <f>VLOOKUP(PG_Reverse_Settled__1[[#This Row],[order_release_id]],PG_FORWARD_SETTLED__1[[order_id]:[Logistics]],110,0)</f>
        <v>76.699999999999989</v>
      </c>
      <c r="CW330">
        <f t="shared" si="28"/>
        <v>118.59100000000001</v>
      </c>
      <c r="CX330">
        <v>1586.6210000000003</v>
      </c>
      <c r="CY330">
        <f t="shared" si="29"/>
        <v>197.06</v>
      </c>
    </row>
    <row r="331" spans="1:103" x14ac:dyDescent="0.3">
      <c r="A331">
        <v>8753557337</v>
      </c>
      <c r="B331">
        <v>10753606369</v>
      </c>
      <c r="C331" t="s">
        <v>1461</v>
      </c>
      <c r="D331" s="1">
        <v>45953.362500000003</v>
      </c>
      <c r="E331" s="1">
        <v>45943.811111111114</v>
      </c>
      <c r="F331" s="2">
        <v>44630</v>
      </c>
      <c r="G331" t="s">
        <v>714</v>
      </c>
      <c r="H331">
        <v>3294.01</v>
      </c>
      <c r="I331">
        <v>0</v>
      </c>
      <c r="J331">
        <v>3294</v>
      </c>
      <c r="K331">
        <v>4500</v>
      </c>
      <c r="L331">
        <v>1000</v>
      </c>
      <c r="M331" t="s">
        <v>109</v>
      </c>
      <c r="N331">
        <v>18</v>
      </c>
      <c r="O331">
        <v>502.48</v>
      </c>
      <c r="P331">
        <v>0</v>
      </c>
      <c r="Q331">
        <v>0</v>
      </c>
      <c r="R331">
        <v>13.958</v>
      </c>
      <c r="S331">
        <v>2.7919999999999998</v>
      </c>
      <c r="U331">
        <v>816.25300000000004</v>
      </c>
      <c r="V331">
        <v>816.25300000000004</v>
      </c>
      <c r="W331">
        <v>833.00300000000004</v>
      </c>
      <c r="X331">
        <v>-132.16</v>
      </c>
      <c r="Y331">
        <v>112</v>
      </c>
      <c r="Z331">
        <v>0</v>
      </c>
      <c r="AA331">
        <v>20.16</v>
      </c>
      <c r="AB331">
        <v>1</v>
      </c>
      <c r="AC331" t="s">
        <v>110</v>
      </c>
      <c r="AD331">
        <v>3500</v>
      </c>
      <c r="AE331">
        <v>-2593.1570000000002</v>
      </c>
      <c r="AF331">
        <v>0</v>
      </c>
      <c r="AG331">
        <v>-2593.1570000000002</v>
      </c>
      <c r="AH331">
        <v>833.00300000000004</v>
      </c>
      <c r="AI331">
        <v>-132.16</v>
      </c>
      <c r="AJ331">
        <v>-3294</v>
      </c>
      <c r="AM331">
        <v>0</v>
      </c>
      <c r="AN331">
        <v>0</v>
      </c>
      <c r="AO331">
        <v>2791.53</v>
      </c>
      <c r="AP331">
        <v>18</v>
      </c>
      <c r="AQ331">
        <v>0</v>
      </c>
      <c r="AR331">
        <v>0</v>
      </c>
      <c r="AS331">
        <v>0.5</v>
      </c>
      <c r="AT331">
        <v>0</v>
      </c>
      <c r="AU331">
        <v>0</v>
      </c>
      <c r="AV331">
        <v>0.1</v>
      </c>
      <c r="AW331" t="s">
        <v>112</v>
      </c>
      <c r="AX331" t="s">
        <v>113</v>
      </c>
      <c r="AZ331">
        <v>816.25300000000004</v>
      </c>
      <c r="BA331">
        <v>816.25300000000004</v>
      </c>
      <c r="BB331">
        <v>1000</v>
      </c>
      <c r="BC331">
        <v>2.7915299999999998</v>
      </c>
      <c r="BD331">
        <v>0</v>
      </c>
      <c r="BE331">
        <v>0</v>
      </c>
      <c r="BH331" t="s">
        <v>1312</v>
      </c>
      <c r="BI331">
        <v>100094000000</v>
      </c>
      <c r="BJ331">
        <v>13.958</v>
      </c>
      <c r="BK331">
        <v>0</v>
      </c>
      <c r="BL331">
        <v>2.7919999999999998</v>
      </c>
      <c r="BM331">
        <v>0</v>
      </c>
      <c r="CS331">
        <f t="shared" si="25"/>
        <v>3294</v>
      </c>
      <c r="CT331">
        <f t="shared" si="26"/>
        <v>816.25300000000004</v>
      </c>
      <c r="CU331">
        <f t="shared" si="27"/>
        <v>16.75</v>
      </c>
      <c r="CV331">
        <f>VLOOKUP(PG_Reverse_Settled__1[[#This Row],[order_release_id]],PG_FORWARD_SETTLED__1[[order_id]:[Logistics]],110,0)</f>
        <v>71.98</v>
      </c>
      <c r="CW331">
        <f t="shared" si="28"/>
        <v>516.43799999999999</v>
      </c>
      <c r="CX331">
        <v>2389.0169999999998</v>
      </c>
      <c r="CY331">
        <f t="shared" si="29"/>
        <v>132.16</v>
      </c>
    </row>
    <row r="332" spans="1:103" x14ac:dyDescent="0.3">
      <c r="A332">
        <v>8759255463</v>
      </c>
      <c r="B332">
        <v>10759338720</v>
      </c>
      <c r="C332" t="s">
        <v>1461</v>
      </c>
      <c r="D332" s="1">
        <v>45952.61041666667</v>
      </c>
      <c r="E332" s="1">
        <v>45946.804166666669</v>
      </c>
      <c r="F332" s="2">
        <v>44642</v>
      </c>
      <c r="G332" t="s">
        <v>1297</v>
      </c>
      <c r="H332">
        <v>3109.01</v>
      </c>
      <c r="I332">
        <v>3109</v>
      </c>
      <c r="J332">
        <v>0</v>
      </c>
      <c r="K332">
        <v>3500</v>
      </c>
      <c r="L332">
        <v>185</v>
      </c>
      <c r="M332" t="s">
        <v>109</v>
      </c>
      <c r="N332">
        <v>18</v>
      </c>
      <c r="O332">
        <v>474.26</v>
      </c>
      <c r="P332">
        <v>0</v>
      </c>
      <c r="Q332">
        <v>0</v>
      </c>
      <c r="R332">
        <v>13.173999999999999</v>
      </c>
      <c r="S332">
        <v>2.6349999999999998</v>
      </c>
      <c r="U332">
        <v>660.35199999999998</v>
      </c>
      <c r="V332">
        <v>660.35199999999998</v>
      </c>
      <c r="W332">
        <v>676.16099999999994</v>
      </c>
      <c r="X332">
        <v>-197.06</v>
      </c>
      <c r="Y332">
        <v>167</v>
      </c>
      <c r="Z332">
        <v>0</v>
      </c>
      <c r="AA332">
        <v>30.06</v>
      </c>
      <c r="AB332">
        <v>1</v>
      </c>
      <c r="AC332" t="s">
        <v>116</v>
      </c>
      <c r="AD332">
        <v>3315</v>
      </c>
      <c r="AE332">
        <v>-2629.8989999999999</v>
      </c>
      <c r="AF332">
        <v>0</v>
      </c>
      <c r="AG332">
        <v>-2629.8989999999999</v>
      </c>
      <c r="AJ332">
        <v>0</v>
      </c>
      <c r="AK332">
        <v>676.16099999999994</v>
      </c>
      <c r="AL332">
        <v>-197.06</v>
      </c>
      <c r="AM332">
        <v>-3109</v>
      </c>
      <c r="AN332">
        <v>0</v>
      </c>
      <c r="AO332">
        <v>2634.75</v>
      </c>
      <c r="AP332">
        <v>18</v>
      </c>
      <c r="AQ332">
        <v>0</v>
      </c>
      <c r="AR332">
        <v>0</v>
      </c>
      <c r="AS332">
        <v>0.5</v>
      </c>
      <c r="AT332">
        <v>0</v>
      </c>
      <c r="AU332">
        <v>0</v>
      </c>
      <c r="AV332">
        <v>0.1</v>
      </c>
      <c r="AW332" t="s">
        <v>112</v>
      </c>
      <c r="AX332" t="s">
        <v>128</v>
      </c>
      <c r="AZ332">
        <v>0</v>
      </c>
      <c r="BA332">
        <v>0</v>
      </c>
      <c r="BD332">
        <v>660.35199999999998</v>
      </c>
      <c r="BE332">
        <v>660.35199999999998</v>
      </c>
      <c r="BF332">
        <v>185</v>
      </c>
      <c r="BG332">
        <v>2.6347499999999999</v>
      </c>
      <c r="BH332" t="s">
        <v>1298</v>
      </c>
      <c r="BI332">
        <v>100093000000</v>
      </c>
      <c r="BJ332">
        <v>0</v>
      </c>
      <c r="BK332">
        <v>13.173999999999999</v>
      </c>
      <c r="BL332">
        <v>0</v>
      </c>
      <c r="BM332">
        <v>2.6349999999999998</v>
      </c>
      <c r="CS332">
        <f t="shared" si="25"/>
        <v>3109</v>
      </c>
      <c r="CT332">
        <f t="shared" si="26"/>
        <v>660.35199999999998</v>
      </c>
      <c r="CU332">
        <f t="shared" si="27"/>
        <v>15.808999999999999</v>
      </c>
      <c r="CV332">
        <f>VLOOKUP(PG_Reverse_Settled__1[[#This Row],[order_release_id]],PG_FORWARD_SETTLED__1[[order_id]:[Logistics]],110,0)</f>
        <v>76.7</v>
      </c>
      <c r="CW332">
        <f t="shared" si="28"/>
        <v>487.43399999999997</v>
      </c>
      <c r="CX332">
        <v>2356.1390000000001</v>
      </c>
      <c r="CY332">
        <f t="shared" si="29"/>
        <v>197.06</v>
      </c>
    </row>
    <row r="333" spans="1:103" x14ac:dyDescent="0.3">
      <c r="A333">
        <v>8756153676</v>
      </c>
      <c r="B333">
        <v>10756213624</v>
      </c>
      <c r="C333" t="s">
        <v>1461</v>
      </c>
      <c r="D333" s="1">
        <v>45959.463888888888</v>
      </c>
      <c r="E333" s="1">
        <v>45945.45416666667</v>
      </c>
      <c r="F333" s="2">
        <v>44635</v>
      </c>
      <c r="G333" t="s">
        <v>1118</v>
      </c>
      <c r="H333">
        <v>2394</v>
      </c>
      <c r="I333">
        <v>2394</v>
      </c>
      <c r="J333">
        <v>0</v>
      </c>
      <c r="K333">
        <v>4500</v>
      </c>
      <c r="L333">
        <v>1900</v>
      </c>
      <c r="M333" t="s">
        <v>109</v>
      </c>
      <c r="N333">
        <v>5</v>
      </c>
      <c r="O333">
        <v>114</v>
      </c>
      <c r="P333">
        <v>0</v>
      </c>
      <c r="Q333">
        <v>0</v>
      </c>
      <c r="R333">
        <v>11.4</v>
      </c>
      <c r="S333">
        <v>2.2799999999999998</v>
      </c>
      <c r="U333">
        <v>621.48199999999997</v>
      </c>
      <c r="V333">
        <v>621.48199999999997</v>
      </c>
      <c r="W333">
        <v>635.16200000000003</v>
      </c>
      <c r="X333">
        <v>-197.06</v>
      </c>
      <c r="Y333">
        <v>167</v>
      </c>
      <c r="Z333">
        <v>0</v>
      </c>
      <c r="AA333">
        <v>30.06</v>
      </c>
      <c r="AB333">
        <v>1</v>
      </c>
      <c r="AC333" t="s">
        <v>116</v>
      </c>
      <c r="AD333">
        <v>2600</v>
      </c>
      <c r="AE333">
        <v>-1955.8979999999999</v>
      </c>
      <c r="AF333">
        <v>0</v>
      </c>
      <c r="AG333">
        <v>-1955.8979999999999</v>
      </c>
      <c r="AJ333">
        <v>0</v>
      </c>
      <c r="AK333">
        <v>635.16200000000003</v>
      </c>
      <c r="AL333">
        <v>-197.06</v>
      </c>
      <c r="AM333">
        <v>-2394</v>
      </c>
      <c r="AN333">
        <v>0</v>
      </c>
      <c r="AO333">
        <v>2280</v>
      </c>
      <c r="AP333">
        <v>5</v>
      </c>
      <c r="AQ333">
        <v>0</v>
      </c>
      <c r="AR333">
        <v>0</v>
      </c>
      <c r="AS333">
        <v>0.5</v>
      </c>
      <c r="AT333">
        <v>0</v>
      </c>
      <c r="AU333">
        <v>0</v>
      </c>
      <c r="AV333">
        <v>0.1</v>
      </c>
      <c r="AW333" t="s">
        <v>112</v>
      </c>
      <c r="AX333" t="s">
        <v>160</v>
      </c>
      <c r="AZ333">
        <v>0</v>
      </c>
      <c r="BA333">
        <v>0</v>
      </c>
      <c r="BD333">
        <v>621.48199999999997</v>
      </c>
      <c r="BE333">
        <v>621.48199999999997</v>
      </c>
      <c r="BF333">
        <v>1900</v>
      </c>
      <c r="BG333">
        <v>2.2799999999999998</v>
      </c>
      <c r="BH333" t="s">
        <v>1183</v>
      </c>
      <c r="BI333">
        <v>100094000000</v>
      </c>
      <c r="BJ333">
        <v>0</v>
      </c>
      <c r="BK333">
        <v>11.4</v>
      </c>
      <c r="BL333">
        <v>0</v>
      </c>
      <c r="BM333">
        <v>2.2799999999999998</v>
      </c>
      <c r="CS333">
        <f t="shared" si="25"/>
        <v>2394</v>
      </c>
      <c r="CT333">
        <f t="shared" si="26"/>
        <v>621.48199999999997</v>
      </c>
      <c r="CU333">
        <f t="shared" si="27"/>
        <v>13.68</v>
      </c>
      <c r="CV333">
        <f>VLOOKUP(PG_Reverse_Settled__1[[#This Row],[order_release_id]],PG_FORWARD_SETTLED__1[[order_id]:[Logistics]],110,0)</f>
        <v>71.98</v>
      </c>
      <c r="CW333">
        <f t="shared" si="28"/>
        <v>125.4</v>
      </c>
      <c r="CX333">
        <v>1686.8579999999999</v>
      </c>
      <c r="CY333">
        <f t="shared" si="29"/>
        <v>197.06</v>
      </c>
    </row>
    <row r="334" spans="1:103" x14ac:dyDescent="0.3">
      <c r="A334">
        <v>8767677299</v>
      </c>
      <c r="B334">
        <v>10767826809</v>
      </c>
      <c r="C334" t="s">
        <v>1461</v>
      </c>
      <c r="D334" s="1">
        <v>45957.195138888892</v>
      </c>
      <c r="E334" s="1">
        <v>45953.531944444447</v>
      </c>
      <c r="F334" s="2">
        <v>44644</v>
      </c>
      <c r="G334" t="s">
        <v>1153</v>
      </c>
      <c r="H334">
        <v>2150</v>
      </c>
      <c r="I334">
        <v>2150</v>
      </c>
      <c r="J334">
        <v>0</v>
      </c>
      <c r="K334">
        <v>4500</v>
      </c>
      <c r="L334">
        <v>2144</v>
      </c>
      <c r="M334" t="s">
        <v>109</v>
      </c>
      <c r="N334">
        <v>5</v>
      </c>
      <c r="O334">
        <v>102.38</v>
      </c>
      <c r="P334">
        <v>0</v>
      </c>
      <c r="Q334">
        <v>0</v>
      </c>
      <c r="R334">
        <v>10.238</v>
      </c>
      <c r="S334">
        <v>2.048</v>
      </c>
      <c r="U334">
        <v>684.99</v>
      </c>
      <c r="V334">
        <v>684.99</v>
      </c>
      <c r="W334">
        <v>697.27599999999995</v>
      </c>
      <c r="X334">
        <v>-132.16</v>
      </c>
      <c r="Y334">
        <v>112</v>
      </c>
      <c r="Z334">
        <v>0</v>
      </c>
      <c r="AA334">
        <v>20.16</v>
      </c>
      <c r="AB334">
        <v>1</v>
      </c>
      <c r="AC334" t="s">
        <v>110</v>
      </c>
      <c r="AD334">
        <v>2356</v>
      </c>
      <c r="AE334">
        <v>-1584.884</v>
      </c>
      <c r="AF334">
        <v>0</v>
      </c>
      <c r="AG334">
        <v>-1584.884</v>
      </c>
      <c r="AJ334">
        <v>0</v>
      </c>
      <c r="AK334">
        <v>697.27599999999995</v>
      </c>
      <c r="AL334">
        <v>-132.16</v>
      </c>
      <c r="AM334">
        <v>-2150</v>
      </c>
      <c r="AN334">
        <v>0</v>
      </c>
      <c r="AO334">
        <v>2047.62</v>
      </c>
      <c r="AP334">
        <v>5</v>
      </c>
      <c r="AQ334">
        <v>0</v>
      </c>
      <c r="AR334">
        <v>0</v>
      </c>
      <c r="AS334">
        <v>0.5</v>
      </c>
      <c r="AT334">
        <v>0</v>
      </c>
      <c r="AU334">
        <v>0</v>
      </c>
      <c r="AV334">
        <v>0.1</v>
      </c>
      <c r="AW334" t="s">
        <v>127</v>
      </c>
      <c r="AX334" t="s">
        <v>128</v>
      </c>
      <c r="AZ334">
        <v>0</v>
      </c>
      <c r="BA334">
        <v>0</v>
      </c>
      <c r="BD334">
        <v>684.99</v>
      </c>
      <c r="BE334">
        <v>684.99</v>
      </c>
      <c r="BF334">
        <v>2144</v>
      </c>
      <c r="BG334">
        <v>2.0476200000000002</v>
      </c>
      <c r="BH334" t="s">
        <v>1154</v>
      </c>
      <c r="BI334">
        <v>100094000000</v>
      </c>
      <c r="BJ334">
        <v>0</v>
      </c>
      <c r="BK334">
        <v>10.238</v>
      </c>
      <c r="BL334">
        <v>0</v>
      </c>
      <c r="BM334">
        <v>2.048</v>
      </c>
      <c r="CS334">
        <f t="shared" si="25"/>
        <v>2150</v>
      </c>
      <c r="CT334">
        <f t="shared" si="26"/>
        <v>684.99</v>
      </c>
      <c r="CU334">
        <f t="shared" si="27"/>
        <v>12.286</v>
      </c>
      <c r="CV334">
        <f>VLOOKUP(PG_Reverse_Settled__1[[#This Row],[order_release_id]],PG_FORWARD_SETTLED__1[[order_id]:[Logistics]],110,0)</f>
        <v>71.98</v>
      </c>
      <c r="CW334">
        <f t="shared" si="28"/>
        <v>112.61799999999999</v>
      </c>
      <c r="CX334">
        <v>1380.7439999999999</v>
      </c>
      <c r="CY334">
        <f t="shared" si="29"/>
        <v>132.16</v>
      </c>
    </row>
    <row r="335" spans="1:103" x14ac:dyDescent="0.3">
      <c r="A335">
        <v>7080578063</v>
      </c>
      <c r="C335" t="s">
        <v>1461</v>
      </c>
      <c r="D335" s="1">
        <v>44855.647916666669</v>
      </c>
      <c r="E335" s="1"/>
      <c r="F335" s="2"/>
      <c r="G335" t="s">
        <v>111</v>
      </c>
      <c r="J335">
        <v>3375</v>
      </c>
      <c r="M335" t="s">
        <v>111</v>
      </c>
      <c r="R335">
        <v>30.134</v>
      </c>
      <c r="S335">
        <v>30.134</v>
      </c>
      <c r="T335">
        <v>22.42</v>
      </c>
      <c r="U335">
        <v>756.67499999999995</v>
      </c>
      <c r="V335">
        <v>756.67499999999995</v>
      </c>
      <c r="W335">
        <v>816.94299999999998</v>
      </c>
      <c r="X335">
        <v>-166.2</v>
      </c>
      <c r="Y335">
        <v>75</v>
      </c>
      <c r="Z335">
        <v>30</v>
      </c>
      <c r="AA335">
        <v>8.1</v>
      </c>
      <c r="AB335">
        <v>1</v>
      </c>
      <c r="AC335" t="s">
        <v>116</v>
      </c>
      <c r="AD335">
        <v>3375</v>
      </c>
      <c r="AE335">
        <v>-2611.1570000000002</v>
      </c>
      <c r="AF335">
        <v>0</v>
      </c>
      <c r="AG335">
        <v>-2611.1570000000002</v>
      </c>
      <c r="AH335">
        <v>852.34299999999996</v>
      </c>
      <c r="AI335">
        <v>-88.5</v>
      </c>
      <c r="AJ335">
        <v>-3375</v>
      </c>
      <c r="AM335">
        <v>0</v>
      </c>
      <c r="AV335">
        <v>1</v>
      </c>
      <c r="AW335" t="s">
        <v>111</v>
      </c>
      <c r="AX335" t="s">
        <v>111</v>
      </c>
      <c r="AY335">
        <v>22.42</v>
      </c>
      <c r="AZ335">
        <v>756.67499999999995</v>
      </c>
      <c r="BA335">
        <v>756.67499999999995</v>
      </c>
      <c r="BD335">
        <v>0</v>
      </c>
      <c r="BE335">
        <v>0</v>
      </c>
      <c r="BH335" t="s">
        <v>111</v>
      </c>
      <c r="BJ335">
        <v>30.134</v>
      </c>
      <c r="BK335">
        <v>0</v>
      </c>
      <c r="BL335">
        <v>30.134</v>
      </c>
      <c r="BM335">
        <v>0</v>
      </c>
      <c r="CS335">
        <f t="shared" si="25"/>
        <v>3375</v>
      </c>
      <c r="CT335">
        <f t="shared" si="26"/>
        <v>756.67499999999995</v>
      </c>
      <c r="CU335">
        <f t="shared" si="27"/>
        <v>60.268000000000001</v>
      </c>
      <c r="CV335">
        <v>53.1</v>
      </c>
      <c r="CW335">
        <f t="shared" si="28"/>
        <v>30.134</v>
      </c>
      <c r="CX335">
        <v>2504.9569999999999</v>
      </c>
      <c r="CY335">
        <v>113.1</v>
      </c>
    </row>
    <row r="336" spans="1:103" x14ac:dyDescent="0.3">
      <c r="A336">
        <v>8730282759</v>
      </c>
      <c r="B336">
        <v>10730241591</v>
      </c>
      <c r="C336" t="s">
        <v>1461</v>
      </c>
      <c r="D336" s="1">
        <v>45958.554861111108</v>
      </c>
      <c r="E336" s="1">
        <v>45933.806250000001</v>
      </c>
      <c r="F336" s="2"/>
      <c r="G336" t="s">
        <v>317</v>
      </c>
      <c r="H336">
        <v>3594</v>
      </c>
      <c r="I336">
        <v>3594</v>
      </c>
      <c r="J336">
        <v>0</v>
      </c>
      <c r="K336">
        <v>4000</v>
      </c>
      <c r="L336">
        <v>200</v>
      </c>
      <c r="M336" t="s">
        <v>109</v>
      </c>
      <c r="N336">
        <v>18</v>
      </c>
      <c r="O336">
        <v>548.24</v>
      </c>
      <c r="P336">
        <v>0</v>
      </c>
      <c r="Q336">
        <v>0</v>
      </c>
      <c r="R336">
        <v>15.228999999999999</v>
      </c>
      <c r="S336">
        <v>3.0459999999999998</v>
      </c>
      <c r="U336">
        <v>933.00199999999995</v>
      </c>
      <c r="V336">
        <v>933.00199999999995</v>
      </c>
      <c r="W336">
        <v>951.27700000000004</v>
      </c>
      <c r="X336">
        <v>-197.06</v>
      </c>
      <c r="Y336">
        <v>167</v>
      </c>
      <c r="Z336">
        <v>0</v>
      </c>
      <c r="AA336">
        <v>30.06</v>
      </c>
      <c r="AB336">
        <v>1</v>
      </c>
      <c r="AC336" t="s">
        <v>116</v>
      </c>
      <c r="AD336">
        <v>3800</v>
      </c>
      <c r="AE336">
        <v>-2839.7829999999999</v>
      </c>
      <c r="AF336">
        <v>0</v>
      </c>
      <c r="AG336">
        <v>-2839.7829999999999</v>
      </c>
      <c r="AJ336">
        <v>0</v>
      </c>
      <c r="AK336">
        <v>951.27700000000004</v>
      </c>
      <c r="AL336">
        <v>-197.06</v>
      </c>
      <c r="AM336">
        <v>-3594</v>
      </c>
      <c r="AN336">
        <v>0</v>
      </c>
      <c r="AO336">
        <v>3045.76</v>
      </c>
      <c r="AP336">
        <v>18</v>
      </c>
      <c r="AQ336">
        <v>0</v>
      </c>
      <c r="AR336">
        <v>0</v>
      </c>
      <c r="AS336">
        <v>0.5</v>
      </c>
      <c r="AT336">
        <v>0</v>
      </c>
      <c r="AU336">
        <v>0</v>
      </c>
      <c r="AV336">
        <v>0.1</v>
      </c>
      <c r="AW336" t="s">
        <v>112</v>
      </c>
      <c r="AX336" t="s">
        <v>160</v>
      </c>
      <c r="AZ336">
        <v>0</v>
      </c>
      <c r="BA336">
        <v>0</v>
      </c>
      <c r="BD336">
        <v>933.00199999999995</v>
      </c>
      <c r="BE336">
        <v>933.00199999999995</v>
      </c>
      <c r="BF336">
        <v>200</v>
      </c>
      <c r="BG336">
        <v>3.04576</v>
      </c>
      <c r="BH336" t="s">
        <v>318</v>
      </c>
      <c r="BI336">
        <v>100095000000</v>
      </c>
      <c r="BJ336">
        <v>0</v>
      </c>
      <c r="BK336">
        <v>15.228999999999999</v>
      </c>
      <c r="BL336">
        <v>0</v>
      </c>
      <c r="BM336">
        <v>3.0459999999999998</v>
      </c>
      <c r="CS336">
        <f t="shared" si="25"/>
        <v>3594</v>
      </c>
      <c r="CT336">
        <f t="shared" si="26"/>
        <v>933.00199999999995</v>
      </c>
      <c r="CU336">
        <f t="shared" si="27"/>
        <v>18.274999999999999</v>
      </c>
      <c r="CV336">
        <f>VLOOKUP(PG_Reverse_Settled__1[[#This Row],[order_release_id]],PG_FORWARD_SETTLED__1[[order_id]:[Logistics]],110,0)</f>
        <v>71.98</v>
      </c>
      <c r="CW336">
        <f t="shared" si="28"/>
        <v>563.46900000000005</v>
      </c>
      <c r="CX336">
        <v>2570.7429999999999</v>
      </c>
      <c r="CY336">
        <f t="shared" si="29"/>
        <v>197.06</v>
      </c>
    </row>
    <row r="337" spans="1:103" x14ac:dyDescent="0.3">
      <c r="A337">
        <v>8751826482</v>
      </c>
      <c r="B337">
        <v>10751865644</v>
      </c>
      <c r="C337" t="s">
        <v>1461</v>
      </c>
      <c r="D337" s="1">
        <v>45949.530555555553</v>
      </c>
      <c r="E337" s="1">
        <v>45943.449305555558</v>
      </c>
      <c r="F337" s="2"/>
      <c r="G337" t="s">
        <v>1360</v>
      </c>
      <c r="H337">
        <v>3564</v>
      </c>
      <c r="I337">
        <v>3564</v>
      </c>
      <c r="J337">
        <v>0</v>
      </c>
      <c r="K337">
        <v>4000</v>
      </c>
      <c r="L337">
        <v>230</v>
      </c>
      <c r="M337" t="s">
        <v>109</v>
      </c>
      <c r="N337">
        <v>18</v>
      </c>
      <c r="O337">
        <v>543.66</v>
      </c>
      <c r="P337">
        <v>0</v>
      </c>
      <c r="Q337">
        <v>0</v>
      </c>
      <c r="R337">
        <v>15.102</v>
      </c>
      <c r="S337">
        <v>3.02</v>
      </c>
      <c r="U337">
        <v>883.15899999999999</v>
      </c>
      <c r="V337">
        <v>883.15899999999999</v>
      </c>
      <c r="W337">
        <v>901.28099999999995</v>
      </c>
      <c r="X337">
        <v>-197.06</v>
      </c>
      <c r="Y337">
        <v>167</v>
      </c>
      <c r="Z337">
        <v>0</v>
      </c>
      <c r="AA337">
        <v>30.06</v>
      </c>
      <c r="AB337">
        <v>1</v>
      </c>
      <c r="AC337" t="s">
        <v>116</v>
      </c>
      <c r="AD337">
        <v>3770</v>
      </c>
      <c r="AE337">
        <v>-2859.779</v>
      </c>
      <c r="AF337">
        <v>0</v>
      </c>
      <c r="AG337">
        <v>-2859.779</v>
      </c>
      <c r="AJ337">
        <v>0</v>
      </c>
      <c r="AK337">
        <v>901.28099999999995</v>
      </c>
      <c r="AL337">
        <v>-197.06</v>
      </c>
      <c r="AM337">
        <v>-3564</v>
      </c>
      <c r="AN337">
        <v>0</v>
      </c>
      <c r="AO337">
        <v>3020.34</v>
      </c>
      <c r="AP337">
        <v>18</v>
      </c>
      <c r="AQ337">
        <v>0</v>
      </c>
      <c r="AR337">
        <v>0</v>
      </c>
      <c r="AS337">
        <v>0.5</v>
      </c>
      <c r="AT337">
        <v>0</v>
      </c>
      <c r="AU337">
        <v>0</v>
      </c>
      <c r="AV337">
        <v>0.1</v>
      </c>
      <c r="AW337" t="s">
        <v>112</v>
      </c>
      <c r="AX337" t="s">
        <v>124</v>
      </c>
      <c r="AZ337">
        <v>0</v>
      </c>
      <c r="BA337">
        <v>0</v>
      </c>
      <c r="BD337">
        <v>883.15899999999999</v>
      </c>
      <c r="BE337">
        <v>883.15899999999999</v>
      </c>
      <c r="BF337">
        <v>230</v>
      </c>
      <c r="BG337">
        <v>3.02034</v>
      </c>
      <c r="BH337" t="s">
        <v>1361</v>
      </c>
      <c r="BI337">
        <v>100092000000</v>
      </c>
      <c r="BJ337">
        <v>0</v>
      </c>
      <c r="BK337">
        <v>15.102</v>
      </c>
      <c r="BL337">
        <v>0</v>
      </c>
      <c r="BM337">
        <v>3.02</v>
      </c>
      <c r="CS337">
        <f t="shared" si="25"/>
        <v>3564</v>
      </c>
      <c r="CT337">
        <f t="shared" si="26"/>
        <v>883.15899999999999</v>
      </c>
      <c r="CU337">
        <f t="shared" si="27"/>
        <v>18.122</v>
      </c>
      <c r="CV337">
        <f>VLOOKUP(PG_Reverse_Settled__1[[#This Row],[order_release_id]],PG_FORWARD_SETTLED__1[[order_id]:[Logistics]],110,0)</f>
        <v>71.98</v>
      </c>
      <c r="CW337">
        <f t="shared" si="28"/>
        <v>558.76199999999994</v>
      </c>
      <c r="CX337">
        <v>2590.739</v>
      </c>
      <c r="CY337">
        <f t="shared" si="29"/>
        <v>197.06</v>
      </c>
    </row>
    <row r="338" spans="1:103" x14ac:dyDescent="0.3">
      <c r="A338">
        <v>7080578061</v>
      </c>
      <c r="C338" t="s">
        <v>1461</v>
      </c>
      <c r="D338" s="1">
        <v>44855.647916666669</v>
      </c>
      <c r="E338" s="1"/>
      <c r="F338" s="2"/>
      <c r="G338" t="s">
        <v>111</v>
      </c>
      <c r="J338">
        <v>3720</v>
      </c>
      <c r="M338" t="s">
        <v>111</v>
      </c>
      <c r="R338">
        <v>33.213999999999999</v>
      </c>
      <c r="S338">
        <v>33.213999999999999</v>
      </c>
      <c r="T338">
        <v>22.42</v>
      </c>
      <c r="U338">
        <v>834.024</v>
      </c>
      <c r="V338">
        <v>834.024</v>
      </c>
      <c r="W338">
        <v>900.452</v>
      </c>
      <c r="X338">
        <v>-166.2</v>
      </c>
      <c r="Y338">
        <v>75</v>
      </c>
      <c r="Z338">
        <v>30</v>
      </c>
      <c r="AA338">
        <v>8.1</v>
      </c>
      <c r="AB338">
        <v>1</v>
      </c>
      <c r="AC338" t="s">
        <v>116</v>
      </c>
      <c r="AD338">
        <v>3720</v>
      </c>
      <c r="AE338">
        <v>-2872.6480000000001</v>
      </c>
      <c r="AF338">
        <v>0</v>
      </c>
      <c r="AG338">
        <v>-2872.6480000000001</v>
      </c>
      <c r="AH338">
        <v>935.85199999999998</v>
      </c>
      <c r="AI338">
        <v>-88.5</v>
      </c>
      <c r="AJ338">
        <v>-3720</v>
      </c>
      <c r="AM338">
        <v>0</v>
      </c>
      <c r="AV338">
        <v>1</v>
      </c>
      <c r="AW338" t="s">
        <v>111</v>
      </c>
      <c r="AX338" t="s">
        <v>111</v>
      </c>
      <c r="AY338">
        <v>22.42</v>
      </c>
      <c r="AZ338">
        <v>834.024</v>
      </c>
      <c r="BA338">
        <v>834.024</v>
      </c>
      <c r="BD338">
        <v>0</v>
      </c>
      <c r="BE338">
        <v>0</v>
      </c>
      <c r="BH338" t="s">
        <v>111</v>
      </c>
      <c r="BJ338">
        <v>33.213999999999999</v>
      </c>
      <c r="BK338">
        <v>0</v>
      </c>
      <c r="BL338">
        <v>33.213999999999999</v>
      </c>
      <c r="BM338">
        <v>0</v>
      </c>
      <c r="CS338">
        <f t="shared" si="25"/>
        <v>3720</v>
      </c>
      <c r="CT338">
        <f t="shared" si="26"/>
        <v>834.024</v>
      </c>
      <c r="CU338">
        <f t="shared" si="27"/>
        <v>66.427999999999997</v>
      </c>
      <c r="CV338">
        <v>53.1</v>
      </c>
      <c r="CW338">
        <f t="shared" si="28"/>
        <v>33.213999999999999</v>
      </c>
      <c r="CX338">
        <v>2766.4480000000003</v>
      </c>
      <c r="CY338">
        <v>113.1</v>
      </c>
    </row>
    <row r="339" spans="1:103" x14ac:dyDescent="0.3">
      <c r="A339">
        <v>8754075931</v>
      </c>
      <c r="B339">
        <v>10754124970</v>
      </c>
      <c r="C339" t="s">
        <v>1461</v>
      </c>
      <c r="D339" s="1">
        <v>45954.532638888886</v>
      </c>
      <c r="E339" s="1">
        <v>45944.447916666664</v>
      </c>
      <c r="F339" s="2"/>
      <c r="G339" t="s">
        <v>1422</v>
      </c>
      <c r="H339">
        <v>3564</v>
      </c>
      <c r="I339">
        <v>3564</v>
      </c>
      <c r="J339">
        <v>0</v>
      </c>
      <c r="K339">
        <v>4000</v>
      </c>
      <c r="L339">
        <v>230</v>
      </c>
      <c r="M339" t="s">
        <v>109</v>
      </c>
      <c r="N339">
        <v>18</v>
      </c>
      <c r="O339">
        <v>543.66</v>
      </c>
      <c r="P339">
        <v>0</v>
      </c>
      <c r="Q339">
        <v>0</v>
      </c>
      <c r="R339">
        <v>15.102</v>
      </c>
      <c r="S339">
        <v>3.02</v>
      </c>
      <c r="U339">
        <v>883.15899999999999</v>
      </c>
      <c r="V339">
        <v>883.15899999999999</v>
      </c>
      <c r="W339">
        <v>901.28099999999995</v>
      </c>
      <c r="X339">
        <v>-132.16</v>
      </c>
      <c r="Y339">
        <v>112</v>
      </c>
      <c r="Z339">
        <v>0</v>
      </c>
      <c r="AA339">
        <v>20.16</v>
      </c>
      <c r="AB339">
        <v>1</v>
      </c>
      <c r="AC339" t="s">
        <v>110</v>
      </c>
      <c r="AD339">
        <v>3770</v>
      </c>
      <c r="AE339">
        <v>-2794.8789999999999</v>
      </c>
      <c r="AF339">
        <v>0</v>
      </c>
      <c r="AG339">
        <v>-2794.8789999999999</v>
      </c>
      <c r="AJ339">
        <v>0</v>
      </c>
      <c r="AK339">
        <v>901.28099999999995</v>
      </c>
      <c r="AL339">
        <v>-132.16</v>
      </c>
      <c r="AM339">
        <v>-3564</v>
      </c>
      <c r="AN339">
        <v>0</v>
      </c>
      <c r="AO339">
        <v>3020.34</v>
      </c>
      <c r="AP339">
        <v>18</v>
      </c>
      <c r="AQ339">
        <v>0</v>
      </c>
      <c r="AR339">
        <v>0</v>
      </c>
      <c r="AS339">
        <v>0.5</v>
      </c>
      <c r="AT339">
        <v>0</v>
      </c>
      <c r="AU339">
        <v>0</v>
      </c>
      <c r="AV339">
        <v>0.1</v>
      </c>
      <c r="AW339" t="s">
        <v>112</v>
      </c>
      <c r="AX339" t="s">
        <v>113</v>
      </c>
      <c r="AZ339">
        <v>0</v>
      </c>
      <c r="BA339">
        <v>0</v>
      </c>
      <c r="BD339">
        <v>883.15899999999999</v>
      </c>
      <c r="BE339">
        <v>883.15899999999999</v>
      </c>
      <c r="BF339">
        <v>230</v>
      </c>
      <c r="BG339">
        <v>3.02034</v>
      </c>
      <c r="BH339" t="s">
        <v>1423</v>
      </c>
      <c r="BI339">
        <v>100094000000</v>
      </c>
      <c r="BJ339">
        <v>0</v>
      </c>
      <c r="BK339">
        <v>15.102</v>
      </c>
      <c r="BL339">
        <v>0</v>
      </c>
      <c r="BM339">
        <v>3.02</v>
      </c>
      <c r="CS339">
        <f t="shared" si="25"/>
        <v>3564</v>
      </c>
      <c r="CT339">
        <f t="shared" si="26"/>
        <v>883.15899999999999</v>
      </c>
      <c r="CU339">
        <f t="shared" si="27"/>
        <v>18.122</v>
      </c>
      <c r="CV339">
        <f>VLOOKUP(PG_Reverse_Settled__1[[#This Row],[order_release_id]],PG_FORWARD_SETTLED__1[[order_id]:[Logistics]],110,0)</f>
        <v>71.98</v>
      </c>
      <c r="CW339">
        <f t="shared" si="28"/>
        <v>558.76199999999994</v>
      </c>
      <c r="CX339">
        <v>2590.739</v>
      </c>
      <c r="CY339">
        <f t="shared" si="29"/>
        <v>132.16</v>
      </c>
    </row>
    <row r="340" spans="1:103" x14ac:dyDescent="0.3">
      <c r="A340">
        <v>8750757925</v>
      </c>
      <c r="B340">
        <v>10750792390</v>
      </c>
      <c r="C340" t="s">
        <v>1461</v>
      </c>
      <c r="D340" s="1">
        <v>45956.380555555559</v>
      </c>
      <c r="E340" s="1">
        <v>45942.659722222219</v>
      </c>
      <c r="F340" s="2">
        <v>44629</v>
      </c>
      <c r="G340" t="s">
        <v>276</v>
      </c>
      <c r="H340">
        <v>6341</v>
      </c>
      <c r="I340">
        <v>6341</v>
      </c>
      <c r="J340">
        <v>0</v>
      </c>
      <c r="K340">
        <v>6950</v>
      </c>
      <c r="L340">
        <v>403</v>
      </c>
      <c r="M340" t="s">
        <v>109</v>
      </c>
      <c r="N340">
        <v>18</v>
      </c>
      <c r="O340">
        <v>967.27</v>
      </c>
      <c r="P340">
        <v>0</v>
      </c>
      <c r="Q340">
        <v>0</v>
      </c>
      <c r="R340">
        <v>26.869</v>
      </c>
      <c r="S340">
        <v>5.3739999999999997</v>
      </c>
      <c r="U340">
        <v>1945.4190000000001</v>
      </c>
      <c r="V340">
        <v>1945.4190000000001</v>
      </c>
      <c r="W340">
        <v>1977.662</v>
      </c>
      <c r="X340">
        <v>-132.16</v>
      </c>
      <c r="Y340">
        <v>112</v>
      </c>
      <c r="Z340">
        <v>0</v>
      </c>
      <c r="AA340">
        <v>20.16</v>
      </c>
      <c r="AB340">
        <v>1</v>
      </c>
      <c r="AC340" t="s">
        <v>110</v>
      </c>
      <c r="AD340">
        <v>6547</v>
      </c>
      <c r="AE340">
        <v>-4495.4979999999996</v>
      </c>
      <c r="AF340">
        <v>0</v>
      </c>
      <c r="AG340">
        <v>-4495.4979999999996</v>
      </c>
      <c r="AJ340">
        <v>0</v>
      </c>
      <c r="AK340">
        <v>1977.662</v>
      </c>
      <c r="AL340">
        <v>-132.16</v>
      </c>
      <c r="AM340">
        <v>-6341</v>
      </c>
      <c r="AN340">
        <v>0</v>
      </c>
      <c r="AO340">
        <v>5373.73</v>
      </c>
      <c r="AP340">
        <v>18</v>
      </c>
      <c r="AQ340">
        <v>0</v>
      </c>
      <c r="AR340">
        <v>0</v>
      </c>
      <c r="AS340">
        <v>0.5</v>
      </c>
      <c r="AT340">
        <v>0</v>
      </c>
      <c r="AU340">
        <v>0</v>
      </c>
      <c r="AV340">
        <v>0.1</v>
      </c>
      <c r="AW340" t="s">
        <v>127</v>
      </c>
      <c r="AX340" t="s">
        <v>124</v>
      </c>
      <c r="AZ340">
        <v>0</v>
      </c>
      <c r="BA340">
        <v>0</v>
      </c>
      <c r="BD340">
        <v>1945.4190000000001</v>
      </c>
      <c r="BE340">
        <v>1945.4190000000001</v>
      </c>
      <c r="BF340">
        <v>403</v>
      </c>
      <c r="BG340">
        <v>5.3737300000000001</v>
      </c>
      <c r="BH340" t="s">
        <v>1237</v>
      </c>
      <c r="BI340">
        <v>100094000000</v>
      </c>
      <c r="BJ340">
        <v>0</v>
      </c>
      <c r="BK340">
        <v>26.869</v>
      </c>
      <c r="BL340">
        <v>0</v>
      </c>
      <c r="BM340">
        <v>5.3739999999999997</v>
      </c>
      <c r="CS340">
        <f t="shared" si="25"/>
        <v>6341</v>
      </c>
      <c r="CT340">
        <f t="shared" si="26"/>
        <v>1945.4190000000001</v>
      </c>
      <c r="CU340">
        <f t="shared" si="27"/>
        <v>32.243000000000002</v>
      </c>
      <c r="CV340">
        <f>VLOOKUP(PG_Reverse_Settled__1[[#This Row],[order_release_id]],PG_FORWARD_SETTLED__1[[order_id]:[Logistics]],110,0)</f>
        <v>71.98</v>
      </c>
      <c r="CW340">
        <f t="shared" si="28"/>
        <v>994.13900000000001</v>
      </c>
      <c r="CX340">
        <v>4291.3580000000002</v>
      </c>
      <c r="CY340">
        <f t="shared" si="29"/>
        <v>132.16</v>
      </c>
    </row>
    <row r="341" spans="1:103" x14ac:dyDescent="0.3">
      <c r="A341">
        <v>8753883179</v>
      </c>
      <c r="B341">
        <v>10753932216</v>
      </c>
      <c r="C341" t="s">
        <v>1461</v>
      </c>
      <c r="D341" s="1">
        <v>45954.586111111108</v>
      </c>
      <c r="E341" s="1">
        <v>45944.447916666664</v>
      </c>
      <c r="F341" s="2">
        <v>44631</v>
      </c>
      <c r="G341" t="s">
        <v>1391</v>
      </c>
      <c r="H341">
        <v>4751</v>
      </c>
      <c r="I341">
        <v>0</v>
      </c>
      <c r="J341">
        <v>4751</v>
      </c>
      <c r="K341">
        <v>6000</v>
      </c>
      <c r="L341">
        <v>1043</v>
      </c>
      <c r="M341" t="s">
        <v>109</v>
      </c>
      <c r="N341">
        <v>18</v>
      </c>
      <c r="O341">
        <v>724.73</v>
      </c>
      <c r="P341">
        <v>0</v>
      </c>
      <c r="Q341">
        <v>0</v>
      </c>
      <c r="R341">
        <v>20.131</v>
      </c>
      <c r="S341">
        <v>4.0259999999999998</v>
      </c>
      <c r="U341">
        <v>1513.6690000000001</v>
      </c>
      <c r="V341">
        <v>1513.6690000000001</v>
      </c>
      <c r="W341">
        <v>1537.826</v>
      </c>
      <c r="X341">
        <v>-132.16</v>
      </c>
      <c r="Y341">
        <v>112</v>
      </c>
      <c r="Z341">
        <v>0</v>
      </c>
      <c r="AA341">
        <v>20.16</v>
      </c>
      <c r="AB341">
        <v>1</v>
      </c>
      <c r="AC341" t="s">
        <v>110</v>
      </c>
      <c r="AD341">
        <v>4957</v>
      </c>
      <c r="AE341">
        <v>-3345.3339999999998</v>
      </c>
      <c r="AF341">
        <v>0</v>
      </c>
      <c r="AG341">
        <v>-3345.3339999999998</v>
      </c>
      <c r="AH341">
        <v>1537.826</v>
      </c>
      <c r="AI341">
        <v>-132.16</v>
      </c>
      <c r="AJ341">
        <v>-4751</v>
      </c>
      <c r="AM341">
        <v>0</v>
      </c>
      <c r="AN341">
        <v>0</v>
      </c>
      <c r="AO341">
        <v>4026.27</v>
      </c>
      <c r="AP341">
        <v>18</v>
      </c>
      <c r="AQ341">
        <v>0</v>
      </c>
      <c r="AR341">
        <v>0</v>
      </c>
      <c r="AS341">
        <v>0.5</v>
      </c>
      <c r="AT341">
        <v>0</v>
      </c>
      <c r="AU341">
        <v>0</v>
      </c>
      <c r="AV341">
        <v>0.1</v>
      </c>
      <c r="AW341" t="s">
        <v>127</v>
      </c>
      <c r="AX341" t="s">
        <v>128</v>
      </c>
      <c r="AZ341">
        <v>1513.6690000000001</v>
      </c>
      <c r="BA341">
        <v>1513.6690000000001</v>
      </c>
      <c r="BB341">
        <v>1043</v>
      </c>
      <c r="BC341">
        <v>4.0262700000000002</v>
      </c>
      <c r="BD341">
        <v>0</v>
      </c>
      <c r="BE341">
        <v>0</v>
      </c>
      <c r="BH341" t="s">
        <v>1392</v>
      </c>
      <c r="BI341">
        <v>100094000000</v>
      </c>
      <c r="BJ341">
        <v>20.131</v>
      </c>
      <c r="BK341">
        <v>0</v>
      </c>
      <c r="BL341">
        <v>4.0259999999999998</v>
      </c>
      <c r="BM341">
        <v>0</v>
      </c>
      <c r="CS341">
        <f t="shared" si="25"/>
        <v>4751</v>
      </c>
      <c r="CT341">
        <f t="shared" si="26"/>
        <v>1513.6690000000001</v>
      </c>
      <c r="CU341">
        <f t="shared" si="27"/>
        <v>24.157</v>
      </c>
      <c r="CV341">
        <f>VLOOKUP(PG_Reverse_Settled__1[[#This Row],[order_release_id]],PG_FORWARD_SETTLED__1[[order_id]:[Logistics]],110,0)</f>
        <v>71.98</v>
      </c>
      <c r="CW341">
        <f t="shared" si="28"/>
        <v>744.86099999999999</v>
      </c>
      <c r="CX341">
        <v>3141.194</v>
      </c>
      <c r="CY341">
        <f t="shared" si="29"/>
        <v>132.16</v>
      </c>
    </row>
    <row r="342" spans="1:103" x14ac:dyDescent="0.3">
      <c r="A342">
        <v>8754496745</v>
      </c>
      <c r="B342">
        <v>10754545883</v>
      </c>
      <c r="C342" t="s">
        <v>1461</v>
      </c>
      <c r="D342" s="1">
        <v>45957.501388888886</v>
      </c>
      <c r="E342" s="1">
        <v>45944.447916666664</v>
      </c>
      <c r="F342" s="2"/>
      <c r="G342" t="s">
        <v>1193</v>
      </c>
      <c r="H342">
        <v>2104</v>
      </c>
      <c r="I342">
        <v>2104</v>
      </c>
      <c r="J342">
        <v>0</v>
      </c>
      <c r="K342">
        <v>3500</v>
      </c>
      <c r="L342">
        <v>1190</v>
      </c>
      <c r="M342" t="s">
        <v>109</v>
      </c>
      <c r="N342">
        <v>5</v>
      </c>
      <c r="O342">
        <v>100.19</v>
      </c>
      <c r="P342">
        <v>0</v>
      </c>
      <c r="Q342">
        <v>0</v>
      </c>
      <c r="R342">
        <v>10.019</v>
      </c>
      <c r="S342">
        <v>2.004</v>
      </c>
      <c r="U342">
        <v>546.19799999999998</v>
      </c>
      <c r="V342">
        <v>546.19799999999998</v>
      </c>
      <c r="W342">
        <v>558.221</v>
      </c>
      <c r="X342">
        <v>-197.06</v>
      </c>
      <c r="Y342">
        <v>167</v>
      </c>
      <c r="Z342">
        <v>0</v>
      </c>
      <c r="AA342">
        <v>30.06</v>
      </c>
      <c r="AB342">
        <v>1</v>
      </c>
      <c r="AC342" t="s">
        <v>116</v>
      </c>
      <c r="AD342">
        <v>2310</v>
      </c>
      <c r="AE342">
        <v>-1742.8389999999999</v>
      </c>
      <c r="AF342">
        <v>0</v>
      </c>
      <c r="AG342">
        <v>-1742.8389999999999</v>
      </c>
      <c r="AJ342">
        <v>0</v>
      </c>
      <c r="AK342">
        <v>558.221</v>
      </c>
      <c r="AL342">
        <v>-197.06</v>
      </c>
      <c r="AM342">
        <v>-2104</v>
      </c>
      <c r="AN342">
        <v>300</v>
      </c>
      <c r="AO342">
        <v>2003.81</v>
      </c>
      <c r="AP342">
        <v>5</v>
      </c>
      <c r="AQ342">
        <v>0</v>
      </c>
      <c r="AR342">
        <v>0</v>
      </c>
      <c r="AS342">
        <v>0.5</v>
      </c>
      <c r="AT342">
        <v>0</v>
      </c>
      <c r="AU342">
        <v>0</v>
      </c>
      <c r="AV342">
        <v>0.1</v>
      </c>
      <c r="AW342" t="s">
        <v>112</v>
      </c>
      <c r="AX342" t="s">
        <v>160</v>
      </c>
      <c r="AZ342">
        <v>0</v>
      </c>
      <c r="BA342">
        <v>0</v>
      </c>
      <c r="BD342">
        <v>546.19799999999998</v>
      </c>
      <c r="BE342">
        <v>546.19799999999998</v>
      </c>
      <c r="BF342">
        <v>1190</v>
      </c>
      <c r="BG342">
        <v>2.0038100000000001</v>
      </c>
      <c r="BH342" t="s">
        <v>1194</v>
      </c>
      <c r="BI342">
        <v>100092000000</v>
      </c>
      <c r="BJ342">
        <v>0</v>
      </c>
      <c r="BK342">
        <v>10.019</v>
      </c>
      <c r="BL342">
        <v>0</v>
      </c>
      <c r="BM342">
        <v>2.004</v>
      </c>
      <c r="CS342">
        <f t="shared" si="25"/>
        <v>2104</v>
      </c>
      <c r="CT342">
        <f t="shared" si="26"/>
        <v>546.19799999999998</v>
      </c>
      <c r="CU342">
        <f t="shared" si="27"/>
        <v>12.023</v>
      </c>
      <c r="CV342">
        <f>VLOOKUP(PG_Reverse_Settled__1[[#This Row],[order_release_id]],PG_FORWARD_SETTLED__1[[order_id]:[Logistics]],110,0)</f>
        <v>71.98</v>
      </c>
      <c r="CW342">
        <f t="shared" si="28"/>
        <v>110.209</v>
      </c>
      <c r="CX342">
        <v>1473.7990000000002</v>
      </c>
      <c r="CY342">
        <f t="shared" si="29"/>
        <v>197.06</v>
      </c>
    </row>
    <row r="343" spans="1:103" x14ac:dyDescent="0.3">
      <c r="A343">
        <v>8750022871</v>
      </c>
      <c r="B343">
        <v>10750052754</v>
      </c>
      <c r="C343" t="s">
        <v>1461</v>
      </c>
      <c r="D343" s="1">
        <v>45951.413888888892</v>
      </c>
      <c r="E343" s="1">
        <v>45942.466666666667</v>
      </c>
      <c r="F343" s="2"/>
      <c r="G343" t="s">
        <v>1347</v>
      </c>
      <c r="H343">
        <v>3594</v>
      </c>
      <c r="I343">
        <v>3594</v>
      </c>
      <c r="J343">
        <v>0</v>
      </c>
      <c r="K343">
        <v>4000</v>
      </c>
      <c r="L343">
        <v>200</v>
      </c>
      <c r="M343" t="s">
        <v>109</v>
      </c>
      <c r="N343">
        <v>18</v>
      </c>
      <c r="O343">
        <v>548.24</v>
      </c>
      <c r="P343">
        <v>0</v>
      </c>
      <c r="Q343">
        <v>0</v>
      </c>
      <c r="R343">
        <v>15.228999999999999</v>
      </c>
      <c r="S343">
        <v>3.0459999999999998</v>
      </c>
      <c r="U343">
        <v>933.00199999999995</v>
      </c>
      <c r="V343">
        <v>933.00199999999995</v>
      </c>
      <c r="W343">
        <v>951.27700000000004</v>
      </c>
      <c r="X343">
        <v>-132.16</v>
      </c>
      <c r="Y343">
        <v>112</v>
      </c>
      <c r="Z343">
        <v>0</v>
      </c>
      <c r="AA343">
        <v>20.16</v>
      </c>
      <c r="AB343">
        <v>1</v>
      </c>
      <c r="AC343" t="s">
        <v>110</v>
      </c>
      <c r="AD343">
        <v>3800</v>
      </c>
      <c r="AE343">
        <v>-2774.8829999999998</v>
      </c>
      <c r="AF343">
        <v>0</v>
      </c>
      <c r="AG343">
        <v>-2774.8829999999998</v>
      </c>
      <c r="AJ343">
        <v>0</v>
      </c>
      <c r="AK343">
        <v>951.27700000000004</v>
      </c>
      <c r="AL343">
        <v>-132.16</v>
      </c>
      <c r="AM343">
        <v>-3594</v>
      </c>
      <c r="AN343">
        <v>0</v>
      </c>
      <c r="AO343">
        <v>3045.76</v>
      </c>
      <c r="AP343">
        <v>18</v>
      </c>
      <c r="AQ343">
        <v>0</v>
      </c>
      <c r="AR343">
        <v>0</v>
      </c>
      <c r="AS343">
        <v>0.5</v>
      </c>
      <c r="AT343">
        <v>0</v>
      </c>
      <c r="AU343">
        <v>0</v>
      </c>
      <c r="AV343">
        <v>0.1</v>
      </c>
      <c r="AW343" t="s">
        <v>112</v>
      </c>
      <c r="AX343" t="s">
        <v>160</v>
      </c>
      <c r="AZ343">
        <v>0</v>
      </c>
      <c r="BA343">
        <v>0</v>
      </c>
      <c r="BD343">
        <v>933.00199999999995</v>
      </c>
      <c r="BE343">
        <v>933.00199999999995</v>
      </c>
      <c r="BF343">
        <v>200</v>
      </c>
      <c r="BG343">
        <v>3.04576</v>
      </c>
      <c r="BH343" t="s">
        <v>1348</v>
      </c>
      <c r="BI343">
        <v>100093000000</v>
      </c>
      <c r="BJ343">
        <v>0</v>
      </c>
      <c r="BK343">
        <v>15.228999999999999</v>
      </c>
      <c r="BL343">
        <v>0</v>
      </c>
      <c r="BM343">
        <v>3.0459999999999998</v>
      </c>
      <c r="CS343">
        <f t="shared" si="25"/>
        <v>3594</v>
      </c>
      <c r="CT343">
        <f t="shared" si="26"/>
        <v>933.00199999999995</v>
      </c>
      <c r="CU343">
        <f t="shared" si="27"/>
        <v>18.274999999999999</v>
      </c>
      <c r="CV343">
        <f>VLOOKUP(PG_Reverse_Settled__1[[#This Row],[order_release_id]],PG_FORWARD_SETTLED__1[[order_id]:[Logistics]],110,0)</f>
        <v>71.98</v>
      </c>
      <c r="CW343">
        <f t="shared" si="28"/>
        <v>563.46900000000005</v>
      </c>
      <c r="CX343">
        <v>2570.7429999999999</v>
      </c>
      <c r="CY343">
        <f t="shared" si="29"/>
        <v>132.16</v>
      </c>
    </row>
    <row r="344" spans="1:103" x14ac:dyDescent="0.3">
      <c r="A344">
        <v>8752762894</v>
      </c>
      <c r="B344">
        <v>10752806866</v>
      </c>
      <c r="C344" t="s">
        <v>1461</v>
      </c>
      <c r="D344" s="1">
        <v>45953.513194444444</v>
      </c>
      <c r="E344" s="1">
        <v>45943.55972222222</v>
      </c>
      <c r="F344" s="2"/>
      <c r="G344" t="s">
        <v>1266</v>
      </c>
      <c r="H344">
        <v>3564</v>
      </c>
      <c r="I344">
        <v>3564</v>
      </c>
      <c r="J344">
        <v>0</v>
      </c>
      <c r="K344">
        <v>4000</v>
      </c>
      <c r="L344">
        <v>230</v>
      </c>
      <c r="M344" t="s">
        <v>109</v>
      </c>
      <c r="N344">
        <v>18</v>
      </c>
      <c r="O344">
        <v>543.66</v>
      </c>
      <c r="P344">
        <v>0</v>
      </c>
      <c r="Q344">
        <v>0</v>
      </c>
      <c r="R344">
        <v>15.102</v>
      </c>
      <c r="S344">
        <v>3.02</v>
      </c>
      <c r="U344">
        <v>883.15899999999999</v>
      </c>
      <c r="V344">
        <v>883.15899999999999</v>
      </c>
      <c r="W344">
        <v>901.28099999999995</v>
      </c>
      <c r="X344">
        <v>-132.16</v>
      </c>
      <c r="Y344">
        <v>112</v>
      </c>
      <c r="Z344">
        <v>0</v>
      </c>
      <c r="AA344">
        <v>20.16</v>
      </c>
      <c r="AB344">
        <v>1</v>
      </c>
      <c r="AC344" t="s">
        <v>110</v>
      </c>
      <c r="AD344">
        <v>3770</v>
      </c>
      <c r="AE344">
        <v>-2794.8789999999999</v>
      </c>
      <c r="AF344">
        <v>0</v>
      </c>
      <c r="AG344">
        <v>-2794.8789999999999</v>
      </c>
      <c r="AJ344">
        <v>0</v>
      </c>
      <c r="AK344">
        <v>901.28099999999995</v>
      </c>
      <c r="AL344">
        <v>-132.16</v>
      </c>
      <c r="AM344">
        <v>-3564</v>
      </c>
      <c r="AN344">
        <v>0</v>
      </c>
      <c r="AO344">
        <v>3020.34</v>
      </c>
      <c r="AP344">
        <v>18</v>
      </c>
      <c r="AQ344">
        <v>0</v>
      </c>
      <c r="AR344">
        <v>0</v>
      </c>
      <c r="AS344">
        <v>0.5</v>
      </c>
      <c r="AT344">
        <v>0</v>
      </c>
      <c r="AU344">
        <v>0</v>
      </c>
      <c r="AV344">
        <v>0.1</v>
      </c>
      <c r="AW344" t="s">
        <v>112</v>
      </c>
      <c r="AX344" t="s">
        <v>124</v>
      </c>
      <c r="AZ344">
        <v>0</v>
      </c>
      <c r="BA344">
        <v>0</v>
      </c>
      <c r="BD344">
        <v>883.15899999999999</v>
      </c>
      <c r="BE344">
        <v>883.15899999999999</v>
      </c>
      <c r="BF344">
        <v>230</v>
      </c>
      <c r="BG344">
        <v>3.02034</v>
      </c>
      <c r="BH344" t="s">
        <v>1267</v>
      </c>
      <c r="BI344">
        <v>100093000000</v>
      </c>
      <c r="BJ344">
        <v>0</v>
      </c>
      <c r="BK344">
        <v>15.102</v>
      </c>
      <c r="BL344">
        <v>0</v>
      </c>
      <c r="BM344">
        <v>3.02</v>
      </c>
      <c r="CS344">
        <f t="shared" si="25"/>
        <v>3564</v>
      </c>
      <c r="CT344">
        <f t="shared" si="26"/>
        <v>883.15899999999999</v>
      </c>
      <c r="CU344">
        <f t="shared" si="27"/>
        <v>18.122</v>
      </c>
      <c r="CV344">
        <f>VLOOKUP(PG_Reverse_Settled__1[[#This Row],[order_release_id]],PG_FORWARD_SETTLED__1[[order_id]:[Logistics]],110,0)</f>
        <v>71.98</v>
      </c>
      <c r="CW344">
        <f t="shared" si="28"/>
        <v>558.76199999999994</v>
      </c>
      <c r="CX344">
        <v>2590.739</v>
      </c>
      <c r="CY344">
        <f t="shared" si="29"/>
        <v>132.16</v>
      </c>
    </row>
    <row r="345" spans="1:103" x14ac:dyDescent="0.3">
      <c r="A345">
        <v>8766309422</v>
      </c>
      <c r="B345">
        <v>10766446509</v>
      </c>
      <c r="C345" t="s">
        <v>1461</v>
      </c>
      <c r="D345" s="1">
        <v>45960.455555555556</v>
      </c>
      <c r="E345" s="1">
        <v>45953.529861111114</v>
      </c>
      <c r="F345" s="2">
        <v>44649</v>
      </c>
      <c r="G345" t="s">
        <v>188</v>
      </c>
      <c r="H345">
        <v>2410</v>
      </c>
      <c r="I345">
        <v>2410</v>
      </c>
      <c r="J345">
        <v>0</v>
      </c>
      <c r="K345">
        <v>3500</v>
      </c>
      <c r="L345">
        <v>884</v>
      </c>
      <c r="M345" t="s">
        <v>109</v>
      </c>
      <c r="N345">
        <v>5</v>
      </c>
      <c r="O345">
        <v>114.76</v>
      </c>
      <c r="P345">
        <v>0</v>
      </c>
      <c r="Q345">
        <v>0</v>
      </c>
      <c r="R345">
        <v>11.476000000000001</v>
      </c>
      <c r="S345">
        <v>2.2949999999999999</v>
      </c>
      <c r="U345">
        <v>597.19799999999998</v>
      </c>
      <c r="V345">
        <v>597.19799999999998</v>
      </c>
      <c r="W345">
        <v>610.96900000000005</v>
      </c>
      <c r="X345">
        <v>-197.06</v>
      </c>
      <c r="Y345">
        <v>167</v>
      </c>
      <c r="Z345">
        <v>0</v>
      </c>
      <c r="AA345">
        <v>30.06</v>
      </c>
      <c r="AB345">
        <v>1</v>
      </c>
      <c r="AC345" t="s">
        <v>116</v>
      </c>
      <c r="AD345">
        <v>2616</v>
      </c>
      <c r="AE345">
        <v>-1996.0909999999999</v>
      </c>
      <c r="AF345">
        <v>0</v>
      </c>
      <c r="AG345">
        <v>-1996.0909999999999</v>
      </c>
      <c r="AJ345">
        <v>0</v>
      </c>
      <c r="AK345">
        <v>610.96900000000005</v>
      </c>
      <c r="AL345">
        <v>-197.06</v>
      </c>
      <c r="AM345">
        <v>-2410</v>
      </c>
      <c r="AN345">
        <v>0</v>
      </c>
      <c r="AO345">
        <v>2295.2399999999998</v>
      </c>
      <c r="AP345">
        <v>5</v>
      </c>
      <c r="AQ345">
        <v>0</v>
      </c>
      <c r="AR345">
        <v>0</v>
      </c>
      <c r="AS345">
        <v>0.5</v>
      </c>
      <c r="AT345">
        <v>0</v>
      </c>
      <c r="AU345">
        <v>0</v>
      </c>
      <c r="AV345">
        <v>0.1</v>
      </c>
      <c r="AW345" t="s">
        <v>112</v>
      </c>
      <c r="AX345" t="s">
        <v>113</v>
      </c>
      <c r="AZ345">
        <v>0</v>
      </c>
      <c r="BA345">
        <v>0</v>
      </c>
      <c r="BD345">
        <v>597.19799999999998</v>
      </c>
      <c r="BE345">
        <v>597.19799999999998</v>
      </c>
      <c r="BF345">
        <v>884</v>
      </c>
      <c r="BG345">
        <v>2.2952400000000002</v>
      </c>
      <c r="BH345" t="s">
        <v>1187</v>
      </c>
      <c r="BI345">
        <v>100095000000</v>
      </c>
      <c r="BJ345">
        <v>0</v>
      </c>
      <c r="BK345">
        <v>11.476000000000001</v>
      </c>
      <c r="BL345">
        <v>0</v>
      </c>
      <c r="BM345">
        <v>2.2949999999999999</v>
      </c>
      <c r="CS345">
        <f t="shared" si="25"/>
        <v>2410</v>
      </c>
      <c r="CT345">
        <f t="shared" si="26"/>
        <v>597.19799999999998</v>
      </c>
      <c r="CU345">
        <f t="shared" si="27"/>
        <v>13.771000000000001</v>
      </c>
      <c r="CV345">
        <f>VLOOKUP(PG_Reverse_Settled__1[[#This Row],[order_release_id]],PG_FORWARD_SETTLED__1[[order_id]:[Logistics]],110,0)</f>
        <v>71.98</v>
      </c>
      <c r="CW345">
        <f t="shared" si="28"/>
        <v>126.236</v>
      </c>
      <c r="CX345">
        <v>1727.0510000000002</v>
      </c>
      <c r="CY345">
        <f t="shared" si="29"/>
        <v>197.06</v>
      </c>
    </row>
    <row r="346" spans="1:103" x14ac:dyDescent="0.3">
      <c r="A346">
        <v>8748836034</v>
      </c>
      <c r="B346">
        <v>10748865911</v>
      </c>
      <c r="C346" t="s">
        <v>1462</v>
      </c>
      <c r="D346" s="1">
        <v>45947.729166666664</v>
      </c>
      <c r="E346" s="1">
        <v>45942.466666666667</v>
      </c>
      <c r="F346" s="2"/>
      <c r="G346" t="s">
        <v>346</v>
      </c>
      <c r="H346">
        <v>2410</v>
      </c>
      <c r="I346">
        <v>0</v>
      </c>
      <c r="J346">
        <v>2410.0100000000002</v>
      </c>
      <c r="K346">
        <v>3500</v>
      </c>
      <c r="L346">
        <v>884</v>
      </c>
      <c r="M346" t="s">
        <v>109</v>
      </c>
      <c r="N346">
        <v>5</v>
      </c>
      <c r="O346">
        <v>114.76</v>
      </c>
      <c r="P346">
        <v>0</v>
      </c>
      <c r="Q346">
        <v>0</v>
      </c>
      <c r="R346">
        <v>11.476000000000001</v>
      </c>
      <c r="S346">
        <v>2.2949999999999999</v>
      </c>
      <c r="U346">
        <v>597.20000000000005</v>
      </c>
      <c r="V346">
        <v>597.20000000000005</v>
      </c>
      <c r="W346">
        <v>610.971</v>
      </c>
      <c r="X346">
        <v>-197.06</v>
      </c>
      <c r="Y346">
        <v>167</v>
      </c>
      <c r="Z346">
        <v>0</v>
      </c>
      <c r="AA346">
        <v>30.06</v>
      </c>
      <c r="AB346">
        <v>1</v>
      </c>
      <c r="AC346" t="s">
        <v>116</v>
      </c>
      <c r="AD346">
        <v>2616</v>
      </c>
      <c r="AE346">
        <v>-1996.0989999999999</v>
      </c>
      <c r="AF346">
        <v>0</v>
      </c>
      <c r="AG346">
        <v>-1996.0989999999999</v>
      </c>
      <c r="AH346">
        <v>610.971</v>
      </c>
      <c r="AI346">
        <v>-197.06</v>
      </c>
      <c r="AJ346">
        <v>-2410.0100000000002</v>
      </c>
      <c r="AM346">
        <v>0</v>
      </c>
      <c r="AN346">
        <v>0</v>
      </c>
      <c r="AO346">
        <v>2295.2399999999998</v>
      </c>
      <c r="AP346">
        <v>5</v>
      </c>
      <c r="AQ346">
        <v>0</v>
      </c>
      <c r="AR346">
        <v>0</v>
      </c>
      <c r="AS346">
        <v>0.5</v>
      </c>
      <c r="AT346">
        <v>0</v>
      </c>
      <c r="AU346">
        <v>0</v>
      </c>
      <c r="AV346">
        <v>0.1</v>
      </c>
      <c r="AW346" t="s">
        <v>112</v>
      </c>
      <c r="AX346" t="s">
        <v>113</v>
      </c>
      <c r="AZ346">
        <v>597.20000000000005</v>
      </c>
      <c r="BA346">
        <v>597.20000000000005</v>
      </c>
      <c r="BB346">
        <v>884</v>
      </c>
      <c r="BC346">
        <v>2.2952400000000002</v>
      </c>
      <c r="BD346">
        <v>0</v>
      </c>
      <c r="BE346">
        <v>0</v>
      </c>
      <c r="BH346" t="s">
        <v>1207</v>
      </c>
      <c r="BI346">
        <v>100094000000</v>
      </c>
      <c r="BJ346">
        <v>11.476000000000001</v>
      </c>
      <c r="BK346">
        <v>0</v>
      </c>
      <c r="BL346">
        <v>2.2949999999999999</v>
      </c>
      <c r="BM346">
        <v>0</v>
      </c>
      <c r="CS346">
        <f t="shared" si="25"/>
        <v>2410.0100000000002</v>
      </c>
      <c r="CT346">
        <f t="shared" si="26"/>
        <v>597.20000000000005</v>
      </c>
      <c r="CU346">
        <f t="shared" si="27"/>
        <v>13.771000000000001</v>
      </c>
      <c r="CV346">
        <f>VLOOKUP(PG_Reverse_Settled__1[[#This Row],[order_release_id]],PG_FORWARD_SETTLED__1[[order_id]:[Logistics]],110,0)</f>
        <v>71.98</v>
      </c>
      <c r="CW346">
        <f t="shared" si="28"/>
        <v>126.236</v>
      </c>
      <c r="CX346">
        <v>1727.0590000000002</v>
      </c>
      <c r="CY346">
        <f t="shared" si="29"/>
        <v>197.06</v>
      </c>
    </row>
    <row r="347" spans="1:103" x14ac:dyDescent="0.3">
      <c r="A347">
        <v>8752955742</v>
      </c>
      <c r="B347">
        <v>10752999708</v>
      </c>
      <c r="C347" t="s">
        <v>1461</v>
      </c>
      <c r="D347" s="1">
        <v>45959.561111111114</v>
      </c>
      <c r="E347" s="1">
        <v>45943.55972222222</v>
      </c>
      <c r="F347" s="2">
        <v>44631</v>
      </c>
      <c r="G347" t="s">
        <v>638</v>
      </c>
      <c r="H347">
        <v>3294.01</v>
      </c>
      <c r="I347">
        <v>3294</v>
      </c>
      <c r="J347">
        <v>0</v>
      </c>
      <c r="K347">
        <v>4000</v>
      </c>
      <c r="L347">
        <v>500</v>
      </c>
      <c r="M347" t="s">
        <v>109</v>
      </c>
      <c r="N347">
        <v>18</v>
      </c>
      <c r="O347">
        <v>502.48</v>
      </c>
      <c r="P347">
        <v>0</v>
      </c>
      <c r="Q347">
        <v>0</v>
      </c>
      <c r="R347">
        <v>13.958</v>
      </c>
      <c r="S347">
        <v>2.7919999999999998</v>
      </c>
      <c r="U347">
        <v>855.12199999999996</v>
      </c>
      <c r="V347">
        <v>855.12199999999996</v>
      </c>
      <c r="W347">
        <v>871.87199999999996</v>
      </c>
      <c r="X347">
        <v>-197.06</v>
      </c>
      <c r="Y347">
        <v>167</v>
      </c>
      <c r="Z347">
        <v>0</v>
      </c>
      <c r="AA347">
        <v>30.06</v>
      </c>
      <c r="AB347">
        <v>1</v>
      </c>
      <c r="AC347" t="s">
        <v>116</v>
      </c>
      <c r="AD347">
        <v>3500</v>
      </c>
      <c r="AE347">
        <v>-2619.1880000000001</v>
      </c>
      <c r="AF347">
        <v>0</v>
      </c>
      <c r="AG347">
        <v>-2619.1880000000001</v>
      </c>
      <c r="AJ347">
        <v>0</v>
      </c>
      <c r="AK347">
        <v>871.87199999999996</v>
      </c>
      <c r="AL347">
        <v>-197.06</v>
      </c>
      <c r="AM347">
        <v>-3294</v>
      </c>
      <c r="AN347">
        <v>0</v>
      </c>
      <c r="AO347">
        <v>2791.53</v>
      </c>
      <c r="AP347">
        <v>18</v>
      </c>
      <c r="AQ347">
        <v>0</v>
      </c>
      <c r="AR347">
        <v>0</v>
      </c>
      <c r="AS347">
        <v>0.5</v>
      </c>
      <c r="AT347">
        <v>0</v>
      </c>
      <c r="AU347">
        <v>0</v>
      </c>
      <c r="AV347">
        <v>0.1</v>
      </c>
      <c r="AW347" t="s">
        <v>112</v>
      </c>
      <c r="AX347" t="s">
        <v>160</v>
      </c>
      <c r="AZ347">
        <v>0</v>
      </c>
      <c r="BA347">
        <v>0</v>
      </c>
      <c r="BD347">
        <v>855.12199999999996</v>
      </c>
      <c r="BE347">
        <v>855.12199999999996</v>
      </c>
      <c r="BF347">
        <v>500</v>
      </c>
      <c r="BG347">
        <v>2.7915299999999998</v>
      </c>
      <c r="BH347" t="s">
        <v>1257</v>
      </c>
      <c r="BI347">
        <v>100095000000</v>
      </c>
      <c r="BJ347">
        <v>0</v>
      </c>
      <c r="BK347">
        <v>13.958</v>
      </c>
      <c r="BL347">
        <v>0</v>
      </c>
      <c r="BM347">
        <v>2.7919999999999998</v>
      </c>
      <c r="CS347">
        <f t="shared" si="25"/>
        <v>3294</v>
      </c>
      <c r="CT347">
        <f t="shared" si="26"/>
        <v>855.12199999999996</v>
      </c>
      <c r="CU347">
        <f t="shared" si="27"/>
        <v>16.75</v>
      </c>
      <c r="CV347">
        <f>VLOOKUP(PG_Reverse_Settled__1[[#This Row],[order_release_id]],PG_FORWARD_SETTLED__1[[order_id]:[Logistics]],110,0)</f>
        <v>71.98</v>
      </c>
      <c r="CW347">
        <f t="shared" si="28"/>
        <v>516.43799999999999</v>
      </c>
      <c r="CX347">
        <v>2350.1480000000001</v>
      </c>
      <c r="CY347">
        <f t="shared" si="29"/>
        <v>197.06</v>
      </c>
    </row>
    <row r="348" spans="1:103" x14ac:dyDescent="0.3">
      <c r="A348">
        <v>8755577096</v>
      </c>
      <c r="B348">
        <v>10755637037</v>
      </c>
      <c r="C348" t="s">
        <v>1461</v>
      </c>
      <c r="D348" s="1">
        <v>45954.219444444447</v>
      </c>
      <c r="E348" s="1">
        <v>45944.813194444447</v>
      </c>
      <c r="F348" s="2"/>
      <c r="G348" t="s">
        <v>1376</v>
      </c>
      <c r="H348">
        <v>4751</v>
      </c>
      <c r="I348">
        <v>4751</v>
      </c>
      <c r="J348">
        <v>0</v>
      </c>
      <c r="K348">
        <v>5250</v>
      </c>
      <c r="L348">
        <v>293</v>
      </c>
      <c r="M348" t="s">
        <v>109</v>
      </c>
      <c r="N348">
        <v>18</v>
      </c>
      <c r="O348">
        <v>724.73</v>
      </c>
      <c r="P348">
        <v>0</v>
      </c>
      <c r="Q348">
        <v>0</v>
      </c>
      <c r="R348">
        <v>20.131</v>
      </c>
      <c r="S348">
        <v>4.0259999999999998</v>
      </c>
      <c r="U348">
        <v>1513.6690000000001</v>
      </c>
      <c r="V348">
        <v>1513.6690000000001</v>
      </c>
      <c r="W348">
        <v>1537.826</v>
      </c>
      <c r="X348">
        <v>-197.06</v>
      </c>
      <c r="Y348">
        <v>167</v>
      </c>
      <c r="Z348">
        <v>0</v>
      </c>
      <c r="AA348">
        <v>30.06</v>
      </c>
      <c r="AB348">
        <v>1</v>
      </c>
      <c r="AC348" t="s">
        <v>116</v>
      </c>
      <c r="AD348">
        <v>4957</v>
      </c>
      <c r="AE348">
        <v>-3410.2339999999999</v>
      </c>
      <c r="AF348">
        <v>0</v>
      </c>
      <c r="AG348">
        <v>-3410.2339999999999</v>
      </c>
      <c r="AH348">
        <v>1537.826</v>
      </c>
      <c r="AI348">
        <v>-197.06</v>
      </c>
      <c r="AJ348">
        <v>-4751</v>
      </c>
      <c r="AM348">
        <v>0</v>
      </c>
      <c r="AN348">
        <v>0</v>
      </c>
      <c r="AO348">
        <v>4026.27</v>
      </c>
      <c r="AP348">
        <v>18</v>
      </c>
      <c r="AQ348">
        <v>0</v>
      </c>
      <c r="AR348">
        <v>0</v>
      </c>
      <c r="AS348">
        <v>0.5</v>
      </c>
      <c r="AT348">
        <v>0</v>
      </c>
      <c r="AU348">
        <v>0</v>
      </c>
      <c r="AV348">
        <v>0.1</v>
      </c>
      <c r="AW348" t="s">
        <v>127</v>
      </c>
      <c r="AX348" t="s">
        <v>128</v>
      </c>
      <c r="AZ348">
        <v>1513.6690000000001</v>
      </c>
      <c r="BA348">
        <v>1513.6690000000001</v>
      </c>
      <c r="BB348">
        <v>293</v>
      </c>
      <c r="BC348">
        <v>4.0262700000000002</v>
      </c>
      <c r="BD348">
        <v>0</v>
      </c>
      <c r="BE348">
        <v>0</v>
      </c>
      <c r="BH348" t="s">
        <v>1377</v>
      </c>
      <c r="BI348">
        <v>100094000000</v>
      </c>
      <c r="BJ348">
        <v>20.131</v>
      </c>
      <c r="BK348">
        <v>0</v>
      </c>
      <c r="BL348">
        <v>4.0259999999999998</v>
      </c>
      <c r="BM348">
        <v>0</v>
      </c>
      <c r="CS348">
        <f t="shared" si="25"/>
        <v>4751</v>
      </c>
      <c r="CT348">
        <f t="shared" si="26"/>
        <v>1513.6690000000001</v>
      </c>
      <c r="CU348">
        <f t="shared" si="27"/>
        <v>24.157</v>
      </c>
      <c r="CV348">
        <f>VLOOKUP(PG_Reverse_Settled__1[[#This Row],[order_release_id]],PG_FORWARD_SETTLED__1[[order_id]:[Logistics]],110,0)</f>
        <v>71.98</v>
      </c>
      <c r="CW348">
        <f t="shared" si="28"/>
        <v>744.86099999999999</v>
      </c>
      <c r="CX348">
        <v>3141.194</v>
      </c>
      <c r="CY348">
        <f t="shared" si="29"/>
        <v>197.06</v>
      </c>
    </row>
    <row r="349" spans="1:103" x14ac:dyDescent="0.3">
      <c r="A349">
        <v>8731270354</v>
      </c>
      <c r="B349">
        <v>10731232301</v>
      </c>
      <c r="C349" t="s">
        <v>1461</v>
      </c>
      <c r="D349" s="1">
        <v>45952.57708333333</v>
      </c>
      <c r="E349" s="1">
        <v>45934.436805555553</v>
      </c>
      <c r="F349" s="2">
        <v>44614</v>
      </c>
      <c r="G349" t="s">
        <v>1387</v>
      </c>
      <c r="H349">
        <v>2596</v>
      </c>
      <c r="I349">
        <v>0</v>
      </c>
      <c r="J349">
        <v>2596</v>
      </c>
      <c r="K349">
        <v>3500</v>
      </c>
      <c r="L349">
        <v>698</v>
      </c>
      <c r="M349" t="s">
        <v>109</v>
      </c>
      <c r="N349">
        <v>5</v>
      </c>
      <c r="O349">
        <v>123.62</v>
      </c>
      <c r="P349">
        <v>0</v>
      </c>
      <c r="Q349">
        <v>0</v>
      </c>
      <c r="R349">
        <v>12.362</v>
      </c>
      <c r="S349">
        <v>2.472</v>
      </c>
      <c r="U349">
        <v>673.92399999999998</v>
      </c>
      <c r="V349">
        <v>673.92399999999998</v>
      </c>
      <c r="W349">
        <v>688.75800000000004</v>
      </c>
      <c r="X349">
        <v>-197.06</v>
      </c>
      <c r="Y349">
        <v>167</v>
      </c>
      <c r="Z349">
        <v>0</v>
      </c>
      <c r="AA349">
        <v>30.06</v>
      </c>
      <c r="AB349">
        <v>1</v>
      </c>
      <c r="AC349" t="s">
        <v>116</v>
      </c>
      <c r="AD349">
        <v>2802</v>
      </c>
      <c r="AE349">
        <v>-2104.3119999999999</v>
      </c>
      <c r="AF349">
        <v>0</v>
      </c>
      <c r="AG349">
        <v>-2104.3119999999999</v>
      </c>
      <c r="AH349">
        <v>688.75800000000004</v>
      </c>
      <c r="AI349">
        <v>-197.06</v>
      </c>
      <c r="AJ349">
        <v>-2596.0100000000002</v>
      </c>
      <c r="AM349">
        <v>0</v>
      </c>
      <c r="AN349">
        <v>0</v>
      </c>
      <c r="AO349">
        <v>2472.38</v>
      </c>
      <c r="AP349">
        <v>5</v>
      </c>
      <c r="AQ349">
        <v>0</v>
      </c>
      <c r="AR349">
        <v>0</v>
      </c>
      <c r="AS349">
        <v>0.5</v>
      </c>
      <c r="AT349">
        <v>0</v>
      </c>
      <c r="AU349">
        <v>0</v>
      </c>
      <c r="AV349">
        <v>0.1</v>
      </c>
      <c r="AW349" t="s">
        <v>121</v>
      </c>
      <c r="AX349" t="s">
        <v>113</v>
      </c>
      <c r="AZ349">
        <v>673.92399999999998</v>
      </c>
      <c r="BA349">
        <v>673.92399999999998</v>
      </c>
      <c r="BB349">
        <v>698</v>
      </c>
      <c r="BC349">
        <v>2.4723799999999998</v>
      </c>
      <c r="BD349">
        <v>0</v>
      </c>
      <c r="BE349">
        <v>0</v>
      </c>
      <c r="BH349" t="s">
        <v>1388</v>
      </c>
      <c r="BI349">
        <v>100092000000</v>
      </c>
      <c r="BJ349">
        <v>12.362</v>
      </c>
      <c r="BK349">
        <v>0</v>
      </c>
      <c r="BL349">
        <v>2.472</v>
      </c>
      <c r="BM349">
        <v>0</v>
      </c>
      <c r="CS349">
        <f t="shared" si="25"/>
        <v>2596</v>
      </c>
      <c r="CT349">
        <f t="shared" si="26"/>
        <v>673.92399999999998</v>
      </c>
      <c r="CU349">
        <f t="shared" si="27"/>
        <v>14.834</v>
      </c>
      <c r="CV349">
        <f>VLOOKUP(PG_Reverse_Settled__1[[#This Row],[order_release_id]],PG_FORWARD_SETTLED__1[[order_id]:[Logistics]],110,0)</f>
        <v>71.98</v>
      </c>
      <c r="CW349">
        <f t="shared" si="28"/>
        <v>135.982</v>
      </c>
      <c r="CX349">
        <v>1835.2619999999999</v>
      </c>
      <c r="CY349">
        <f t="shared" si="29"/>
        <v>197.06</v>
      </c>
    </row>
    <row r="350" spans="1:103" x14ac:dyDescent="0.3">
      <c r="A350">
        <v>7092370284</v>
      </c>
      <c r="C350" t="s">
        <v>1461</v>
      </c>
      <c r="D350" s="1">
        <v>44855.533333333333</v>
      </c>
      <c r="E350" s="1"/>
      <c r="F350" s="2"/>
      <c r="G350" t="s">
        <v>111</v>
      </c>
      <c r="J350">
        <v>3375</v>
      </c>
      <c r="M350" t="s">
        <v>111</v>
      </c>
      <c r="R350">
        <v>30.134</v>
      </c>
      <c r="S350">
        <v>30.134</v>
      </c>
      <c r="T350">
        <v>22.42</v>
      </c>
      <c r="U350">
        <v>756.67499999999995</v>
      </c>
      <c r="V350">
        <v>756.67499999999995</v>
      </c>
      <c r="W350">
        <v>816.94299999999998</v>
      </c>
      <c r="X350">
        <v>-166.2</v>
      </c>
      <c r="Y350">
        <v>75</v>
      </c>
      <c r="Z350">
        <v>30</v>
      </c>
      <c r="AA350">
        <v>8.1</v>
      </c>
      <c r="AB350">
        <v>1</v>
      </c>
      <c r="AC350" t="s">
        <v>116</v>
      </c>
      <c r="AD350">
        <v>3375</v>
      </c>
      <c r="AE350">
        <v>-2611.1570000000002</v>
      </c>
      <c r="AF350">
        <v>0</v>
      </c>
      <c r="AG350">
        <v>-2611.1570000000002</v>
      </c>
      <c r="AH350">
        <v>852.34299999999996</v>
      </c>
      <c r="AI350">
        <v>-88.5</v>
      </c>
      <c r="AJ350">
        <v>-3375</v>
      </c>
      <c r="AM350">
        <v>0</v>
      </c>
      <c r="AV350">
        <v>1</v>
      </c>
      <c r="AW350" t="s">
        <v>111</v>
      </c>
      <c r="AX350" t="s">
        <v>111</v>
      </c>
      <c r="AY350">
        <v>22.42</v>
      </c>
      <c r="AZ350">
        <v>756.67499999999995</v>
      </c>
      <c r="BA350">
        <v>756.67499999999995</v>
      </c>
      <c r="BD350">
        <v>0</v>
      </c>
      <c r="BE350">
        <v>0</v>
      </c>
      <c r="BH350" t="s">
        <v>111</v>
      </c>
      <c r="BJ350">
        <v>30.134</v>
      </c>
      <c r="BK350">
        <v>0</v>
      </c>
      <c r="BL350">
        <v>30.134</v>
      </c>
      <c r="BM350">
        <v>0</v>
      </c>
      <c r="CS350">
        <f t="shared" si="25"/>
        <v>3375</v>
      </c>
      <c r="CT350">
        <f t="shared" si="26"/>
        <v>756.67499999999995</v>
      </c>
      <c r="CU350">
        <f t="shared" si="27"/>
        <v>60.268000000000001</v>
      </c>
      <c r="CV350">
        <v>53.1</v>
      </c>
      <c r="CW350">
        <f t="shared" si="28"/>
        <v>30.134</v>
      </c>
      <c r="CX350">
        <v>2504.9569999999999</v>
      </c>
      <c r="CY350">
        <v>113.1</v>
      </c>
    </row>
    <row r="351" spans="1:103" x14ac:dyDescent="0.3">
      <c r="A351">
        <v>8756275168</v>
      </c>
      <c r="B351">
        <v>10756335116</v>
      </c>
      <c r="C351" t="s">
        <v>1461</v>
      </c>
      <c r="D351" s="1">
        <v>45951.344444444447</v>
      </c>
      <c r="E351" s="1">
        <v>45945.45416666667</v>
      </c>
      <c r="F351" s="2"/>
      <c r="G351" t="s">
        <v>957</v>
      </c>
      <c r="H351">
        <v>3194</v>
      </c>
      <c r="I351">
        <v>0</v>
      </c>
      <c r="J351">
        <v>3194</v>
      </c>
      <c r="K351">
        <v>4000</v>
      </c>
      <c r="L351">
        <v>600</v>
      </c>
      <c r="M351" t="s">
        <v>109</v>
      </c>
      <c r="N351">
        <v>18</v>
      </c>
      <c r="O351">
        <v>487.22</v>
      </c>
      <c r="P351">
        <v>0</v>
      </c>
      <c r="Q351">
        <v>0</v>
      </c>
      <c r="R351">
        <v>13.534000000000001</v>
      </c>
      <c r="S351">
        <v>2.7069999999999999</v>
      </c>
      <c r="U351">
        <v>791.47299999999996</v>
      </c>
      <c r="V351">
        <v>791.47299999999996</v>
      </c>
      <c r="W351">
        <v>807.71400000000006</v>
      </c>
      <c r="X351">
        <v>-197.06</v>
      </c>
      <c r="Y351">
        <v>167</v>
      </c>
      <c r="Z351">
        <v>0</v>
      </c>
      <c r="AA351">
        <v>30.06</v>
      </c>
      <c r="AB351">
        <v>1</v>
      </c>
      <c r="AC351" t="s">
        <v>116</v>
      </c>
      <c r="AD351">
        <v>3400</v>
      </c>
      <c r="AE351">
        <v>-2583.346</v>
      </c>
      <c r="AF351">
        <v>0</v>
      </c>
      <c r="AG351">
        <v>-2583.346</v>
      </c>
      <c r="AH351">
        <v>807.71400000000006</v>
      </c>
      <c r="AI351">
        <v>-197.06</v>
      </c>
      <c r="AJ351">
        <v>-3194</v>
      </c>
      <c r="AM351">
        <v>0</v>
      </c>
      <c r="AN351">
        <v>0</v>
      </c>
      <c r="AO351">
        <v>2706.78</v>
      </c>
      <c r="AP351">
        <v>18</v>
      </c>
      <c r="AQ351">
        <v>0</v>
      </c>
      <c r="AR351">
        <v>0</v>
      </c>
      <c r="AS351">
        <v>0.5</v>
      </c>
      <c r="AT351">
        <v>0</v>
      </c>
      <c r="AU351">
        <v>0</v>
      </c>
      <c r="AV351">
        <v>0.1</v>
      </c>
      <c r="AW351" t="s">
        <v>112</v>
      </c>
      <c r="AX351" t="s">
        <v>124</v>
      </c>
      <c r="AZ351">
        <v>791.47299999999996</v>
      </c>
      <c r="BA351">
        <v>791.47299999999996</v>
      </c>
      <c r="BB351">
        <v>600</v>
      </c>
      <c r="BC351">
        <v>2.7067800000000002</v>
      </c>
      <c r="BD351">
        <v>0</v>
      </c>
      <c r="BE351">
        <v>0</v>
      </c>
      <c r="BH351" t="s">
        <v>1367</v>
      </c>
      <c r="BI351">
        <v>100093000000</v>
      </c>
      <c r="BJ351">
        <v>13.534000000000001</v>
      </c>
      <c r="BK351">
        <v>0</v>
      </c>
      <c r="BL351">
        <v>2.7069999999999999</v>
      </c>
      <c r="BM351">
        <v>0</v>
      </c>
      <c r="CS351">
        <f t="shared" si="25"/>
        <v>3194</v>
      </c>
      <c r="CT351">
        <f t="shared" si="26"/>
        <v>791.47299999999996</v>
      </c>
      <c r="CU351">
        <f t="shared" si="27"/>
        <v>16.241</v>
      </c>
      <c r="CV351">
        <f>VLOOKUP(PG_Reverse_Settled__1[[#This Row],[order_release_id]],PG_FORWARD_SETTLED__1[[order_id]:[Logistics]],110,0)</f>
        <v>76.7</v>
      </c>
      <c r="CW351">
        <f t="shared" si="28"/>
        <v>500.75400000000002</v>
      </c>
      <c r="CX351">
        <v>2309.5860000000002</v>
      </c>
      <c r="CY351">
        <f t="shared" si="29"/>
        <v>197.06</v>
      </c>
    </row>
    <row r="352" spans="1:103" x14ac:dyDescent="0.3">
      <c r="A352">
        <v>8753247735</v>
      </c>
      <c r="B352">
        <v>10753294474</v>
      </c>
      <c r="C352" t="s">
        <v>1461</v>
      </c>
      <c r="D352" s="1">
        <v>45950.245833333334</v>
      </c>
      <c r="E352" s="1">
        <v>45943.809027777781</v>
      </c>
      <c r="F352" s="2">
        <v>44632</v>
      </c>
      <c r="G352" t="s">
        <v>1288</v>
      </c>
      <c r="H352">
        <v>2432</v>
      </c>
      <c r="I352">
        <v>0</v>
      </c>
      <c r="J352">
        <v>2432</v>
      </c>
      <c r="K352">
        <v>3500</v>
      </c>
      <c r="L352">
        <v>862</v>
      </c>
      <c r="M352" t="s">
        <v>109</v>
      </c>
      <c r="N352">
        <v>5</v>
      </c>
      <c r="O352">
        <v>115.81</v>
      </c>
      <c r="P352">
        <v>0</v>
      </c>
      <c r="Q352">
        <v>0</v>
      </c>
      <c r="R352">
        <v>11.581</v>
      </c>
      <c r="S352">
        <v>2.3159999999999998</v>
      </c>
      <c r="U352">
        <v>516.55700000000002</v>
      </c>
      <c r="V352">
        <v>516.55700000000002</v>
      </c>
      <c r="W352">
        <v>530.45399999999995</v>
      </c>
      <c r="X352">
        <v>-197.06</v>
      </c>
      <c r="Y352">
        <v>167</v>
      </c>
      <c r="Z352">
        <v>0</v>
      </c>
      <c r="AA352">
        <v>30.06</v>
      </c>
      <c r="AB352">
        <v>1</v>
      </c>
      <c r="AC352" t="s">
        <v>116</v>
      </c>
      <c r="AD352">
        <v>2638</v>
      </c>
      <c r="AE352">
        <v>-2098.6060000000002</v>
      </c>
      <c r="AF352">
        <v>0</v>
      </c>
      <c r="AG352">
        <v>-2098.6060000000002</v>
      </c>
      <c r="AH352">
        <v>530.45399999999995</v>
      </c>
      <c r="AI352">
        <v>-197.06</v>
      </c>
      <c r="AJ352">
        <v>-2432</v>
      </c>
      <c r="AM352">
        <v>0</v>
      </c>
      <c r="AN352">
        <v>0</v>
      </c>
      <c r="AO352">
        <v>2316.19</v>
      </c>
      <c r="AP352">
        <v>5</v>
      </c>
      <c r="AQ352">
        <v>0</v>
      </c>
      <c r="AR352">
        <v>0</v>
      </c>
      <c r="AS352">
        <v>0.5</v>
      </c>
      <c r="AT352">
        <v>0</v>
      </c>
      <c r="AU352">
        <v>0</v>
      </c>
      <c r="AV352">
        <v>0.1</v>
      </c>
      <c r="AW352" t="s">
        <v>112</v>
      </c>
      <c r="AX352" t="s">
        <v>128</v>
      </c>
      <c r="AZ352">
        <v>516.55700000000002</v>
      </c>
      <c r="BA352">
        <v>516.55700000000002</v>
      </c>
      <c r="BB352">
        <v>862</v>
      </c>
      <c r="BC352">
        <v>2.3161900000000002</v>
      </c>
      <c r="BD352">
        <v>0</v>
      </c>
      <c r="BE352">
        <v>0</v>
      </c>
      <c r="BH352" t="s">
        <v>1264</v>
      </c>
      <c r="BI352">
        <v>100093000000</v>
      </c>
      <c r="BJ352">
        <v>11.581</v>
      </c>
      <c r="BK352">
        <v>0</v>
      </c>
      <c r="BL352">
        <v>2.3159999999999998</v>
      </c>
      <c r="BM352">
        <v>0</v>
      </c>
      <c r="CS352">
        <f t="shared" si="25"/>
        <v>2432</v>
      </c>
      <c r="CT352">
        <f t="shared" si="26"/>
        <v>516.55700000000002</v>
      </c>
      <c r="CU352">
        <f t="shared" si="27"/>
        <v>13.896999999999998</v>
      </c>
      <c r="CV352">
        <f>VLOOKUP(PG_Reverse_Settled__1[[#This Row],[order_release_id]],PG_FORWARD_SETTLED__1[[order_id]:[Logistics]],110,0)</f>
        <v>71.98</v>
      </c>
      <c r="CW352">
        <f t="shared" si="28"/>
        <v>127.39100000000001</v>
      </c>
      <c r="CX352">
        <v>1829.566</v>
      </c>
      <c r="CY352">
        <f t="shared" si="29"/>
        <v>197.06</v>
      </c>
    </row>
    <row r="353" spans="1:103" x14ac:dyDescent="0.3">
      <c r="A353">
        <v>8763313028</v>
      </c>
      <c r="B353">
        <v>10763424670</v>
      </c>
      <c r="C353" t="s">
        <v>1461</v>
      </c>
      <c r="D353" s="1">
        <v>45955.571527777778</v>
      </c>
      <c r="E353" s="1">
        <v>45949.54791666667</v>
      </c>
      <c r="F353" s="2">
        <v>44640</v>
      </c>
      <c r="G353" t="s">
        <v>221</v>
      </c>
      <c r="H353">
        <v>3203</v>
      </c>
      <c r="I353">
        <v>0</v>
      </c>
      <c r="J353">
        <v>3203</v>
      </c>
      <c r="K353">
        <v>4000</v>
      </c>
      <c r="L353">
        <v>591</v>
      </c>
      <c r="M353" t="s">
        <v>109</v>
      </c>
      <c r="N353">
        <v>18</v>
      </c>
      <c r="O353">
        <v>488.59</v>
      </c>
      <c r="P353">
        <v>0</v>
      </c>
      <c r="Q353">
        <v>0</v>
      </c>
      <c r="R353">
        <v>13.571999999999999</v>
      </c>
      <c r="S353">
        <v>2.714</v>
      </c>
      <c r="U353">
        <v>680.31700000000001</v>
      </c>
      <c r="V353">
        <v>680.31700000000001</v>
      </c>
      <c r="W353">
        <v>696.60299999999995</v>
      </c>
      <c r="X353">
        <v>-197.06</v>
      </c>
      <c r="Y353">
        <v>167</v>
      </c>
      <c r="Z353">
        <v>0</v>
      </c>
      <c r="AA353">
        <v>30.06</v>
      </c>
      <c r="AB353">
        <v>1</v>
      </c>
      <c r="AC353" t="s">
        <v>116</v>
      </c>
      <c r="AD353">
        <v>3409</v>
      </c>
      <c r="AE353">
        <v>-2703.4569999999999</v>
      </c>
      <c r="AF353">
        <v>0</v>
      </c>
      <c r="AG353">
        <v>-2703.4569999999999</v>
      </c>
      <c r="AH353">
        <v>696.60299999999995</v>
      </c>
      <c r="AI353">
        <v>-197.06</v>
      </c>
      <c r="AJ353">
        <v>-3203</v>
      </c>
      <c r="AM353">
        <v>0</v>
      </c>
      <c r="AN353">
        <v>0</v>
      </c>
      <c r="AO353">
        <v>2714.41</v>
      </c>
      <c r="AP353">
        <v>18</v>
      </c>
      <c r="AQ353">
        <v>0</v>
      </c>
      <c r="AR353">
        <v>0</v>
      </c>
      <c r="AS353">
        <v>0.5</v>
      </c>
      <c r="AT353">
        <v>0</v>
      </c>
      <c r="AU353">
        <v>0</v>
      </c>
      <c r="AV353">
        <v>0.1</v>
      </c>
      <c r="AW353" t="s">
        <v>112</v>
      </c>
      <c r="AX353" t="s">
        <v>128</v>
      </c>
      <c r="AZ353">
        <v>680.31700000000001</v>
      </c>
      <c r="BA353">
        <v>680.31700000000001</v>
      </c>
      <c r="BB353">
        <v>591</v>
      </c>
      <c r="BC353">
        <v>2.71441</v>
      </c>
      <c r="BD353">
        <v>0</v>
      </c>
      <c r="BE353">
        <v>0</v>
      </c>
      <c r="BH353" t="s">
        <v>1324</v>
      </c>
      <c r="BI353">
        <v>100094000000</v>
      </c>
      <c r="BJ353">
        <v>13.571999999999999</v>
      </c>
      <c r="BK353">
        <v>0</v>
      </c>
      <c r="BL353">
        <v>2.714</v>
      </c>
      <c r="BM353">
        <v>0</v>
      </c>
      <c r="CS353">
        <f t="shared" si="25"/>
        <v>3203</v>
      </c>
      <c r="CT353">
        <f t="shared" si="26"/>
        <v>680.31700000000001</v>
      </c>
      <c r="CU353">
        <f t="shared" si="27"/>
        <v>16.285999999999998</v>
      </c>
      <c r="CV353">
        <f>VLOOKUP(PG_Reverse_Settled__1[[#This Row],[order_release_id]],PG_FORWARD_SETTLED__1[[order_id]:[Logistics]],110,0)</f>
        <v>76.7</v>
      </c>
      <c r="CW353">
        <f t="shared" si="28"/>
        <v>502.16199999999998</v>
      </c>
      <c r="CX353">
        <v>2429.6970000000001</v>
      </c>
      <c r="CY353">
        <f t="shared" si="29"/>
        <v>197.06</v>
      </c>
    </row>
    <row r="354" spans="1:103" x14ac:dyDescent="0.3">
      <c r="A354">
        <v>8755502025</v>
      </c>
      <c r="B354">
        <v>10755561965</v>
      </c>
      <c r="C354" t="s">
        <v>1462</v>
      </c>
      <c r="D354" s="1">
        <v>45948.630555555559</v>
      </c>
      <c r="E354" s="1">
        <v>45944.813194444447</v>
      </c>
      <c r="F354" s="2">
        <v>44635</v>
      </c>
      <c r="G354" t="s">
        <v>417</v>
      </c>
      <c r="H354">
        <v>1012</v>
      </c>
      <c r="I354">
        <v>0</v>
      </c>
      <c r="J354">
        <v>1012</v>
      </c>
      <c r="K354">
        <v>2500</v>
      </c>
      <c r="L354">
        <v>1317</v>
      </c>
      <c r="M354" t="s">
        <v>109</v>
      </c>
      <c r="N354">
        <v>5</v>
      </c>
      <c r="O354">
        <v>48.19</v>
      </c>
      <c r="P354">
        <v>0</v>
      </c>
      <c r="Q354">
        <v>0</v>
      </c>
      <c r="R354">
        <v>4.819</v>
      </c>
      <c r="S354">
        <v>0.96399999999999997</v>
      </c>
      <c r="U354">
        <v>250.774</v>
      </c>
      <c r="V354">
        <v>250.774</v>
      </c>
      <c r="W354">
        <v>256.55700000000002</v>
      </c>
      <c r="X354">
        <v>-132.16</v>
      </c>
      <c r="Y354">
        <v>112</v>
      </c>
      <c r="Z354">
        <v>0</v>
      </c>
      <c r="AA354">
        <v>20.16</v>
      </c>
      <c r="AB354">
        <v>1</v>
      </c>
      <c r="AC354" t="s">
        <v>110</v>
      </c>
      <c r="AD354">
        <v>1183</v>
      </c>
      <c r="AE354">
        <v>-887.60299999999995</v>
      </c>
      <c r="AF354">
        <v>0</v>
      </c>
      <c r="AG354">
        <v>-887.60299999999995</v>
      </c>
      <c r="AH354">
        <v>256.55700000000002</v>
      </c>
      <c r="AI354">
        <v>-132.16</v>
      </c>
      <c r="AJ354">
        <v>-1012</v>
      </c>
      <c r="AM354">
        <v>0</v>
      </c>
      <c r="AN354">
        <v>0</v>
      </c>
      <c r="AO354">
        <v>963.81</v>
      </c>
      <c r="AP354">
        <v>5</v>
      </c>
      <c r="AQ354">
        <v>0</v>
      </c>
      <c r="AR354">
        <v>0</v>
      </c>
      <c r="AS354">
        <v>0.5</v>
      </c>
      <c r="AT354">
        <v>0</v>
      </c>
      <c r="AU354">
        <v>0</v>
      </c>
      <c r="AV354">
        <v>0.1</v>
      </c>
      <c r="AW354" t="s">
        <v>112</v>
      </c>
      <c r="AX354" t="s">
        <v>124</v>
      </c>
      <c r="AZ354">
        <v>250.774</v>
      </c>
      <c r="BA354">
        <v>250.774</v>
      </c>
      <c r="BB354">
        <v>1317</v>
      </c>
      <c r="BC354">
        <v>0.96380999999999994</v>
      </c>
      <c r="BD354">
        <v>0</v>
      </c>
      <c r="BE354">
        <v>0</v>
      </c>
      <c r="BH354" t="s">
        <v>1167</v>
      </c>
      <c r="BI354">
        <v>100093000000</v>
      </c>
      <c r="BJ354">
        <v>4.819</v>
      </c>
      <c r="BK354">
        <v>0</v>
      </c>
      <c r="BL354">
        <v>0.96399999999999997</v>
      </c>
      <c r="BM354">
        <v>0</v>
      </c>
      <c r="CS354">
        <f t="shared" si="25"/>
        <v>1012</v>
      </c>
      <c r="CT354">
        <f t="shared" si="26"/>
        <v>250.774</v>
      </c>
      <c r="CU354">
        <f t="shared" si="27"/>
        <v>5.7829999999999995</v>
      </c>
      <c r="CV354">
        <f>VLOOKUP(PG_Reverse_Settled__1[[#This Row],[order_release_id]],PG_FORWARD_SETTLED__1[[order_id]:[Logistics]],110,0)</f>
        <v>53.1</v>
      </c>
      <c r="CW354">
        <f t="shared" si="28"/>
        <v>53.009</v>
      </c>
      <c r="CX354">
        <v>702.34299999999996</v>
      </c>
      <c r="CY354">
        <f t="shared" si="29"/>
        <v>132.16</v>
      </c>
    </row>
    <row r="355" spans="1:103" x14ac:dyDescent="0.3">
      <c r="A355">
        <v>8761620525</v>
      </c>
      <c r="B355">
        <v>10761715508</v>
      </c>
      <c r="C355" t="s">
        <v>1461</v>
      </c>
      <c r="D355" s="1">
        <v>45957.629861111112</v>
      </c>
      <c r="E355" s="1">
        <v>45948.45416666667</v>
      </c>
      <c r="F355" s="2"/>
      <c r="G355" t="s">
        <v>1126</v>
      </c>
      <c r="H355">
        <v>2886</v>
      </c>
      <c r="I355">
        <v>2365.712</v>
      </c>
      <c r="J355">
        <v>520.27800000000002</v>
      </c>
      <c r="K355">
        <v>3500</v>
      </c>
      <c r="L355">
        <v>408</v>
      </c>
      <c r="M355" t="s">
        <v>109</v>
      </c>
      <c r="N355">
        <v>18</v>
      </c>
      <c r="O355">
        <v>440.24</v>
      </c>
      <c r="P355">
        <v>0</v>
      </c>
      <c r="Q355">
        <v>0</v>
      </c>
      <c r="R355">
        <v>12.228999999999999</v>
      </c>
      <c r="S355">
        <v>2.4460000000000002</v>
      </c>
      <c r="U355">
        <v>612.98599999999999</v>
      </c>
      <c r="V355">
        <v>612.98599999999999</v>
      </c>
      <c r="W355">
        <v>627.66099999999994</v>
      </c>
      <c r="X355">
        <v>-197.06</v>
      </c>
      <c r="Y355">
        <v>167</v>
      </c>
      <c r="Z355">
        <v>0</v>
      </c>
      <c r="AA355">
        <v>30.06</v>
      </c>
      <c r="AB355">
        <v>1</v>
      </c>
      <c r="AC355" t="s">
        <v>116</v>
      </c>
      <c r="AD355">
        <v>3092</v>
      </c>
      <c r="AE355">
        <v>-2455.3989999999999</v>
      </c>
      <c r="AF355">
        <v>0</v>
      </c>
      <c r="AG355">
        <v>-2455.3989999999999</v>
      </c>
      <c r="AH355">
        <v>627.66099999999994</v>
      </c>
      <c r="AI355">
        <v>-197.06</v>
      </c>
      <c r="AJ355">
        <v>-2886</v>
      </c>
      <c r="AM355">
        <v>0</v>
      </c>
      <c r="AN355">
        <v>0</v>
      </c>
      <c r="AO355">
        <v>2445.7600000000002</v>
      </c>
      <c r="AP355">
        <v>18</v>
      </c>
      <c r="AQ355">
        <v>0</v>
      </c>
      <c r="AR355">
        <v>0</v>
      </c>
      <c r="AS355">
        <v>0.5</v>
      </c>
      <c r="AT355">
        <v>0</v>
      </c>
      <c r="AU355">
        <v>0</v>
      </c>
      <c r="AV355">
        <v>0.1</v>
      </c>
      <c r="AW355" t="s">
        <v>112</v>
      </c>
      <c r="AX355" t="s">
        <v>128</v>
      </c>
      <c r="AZ355">
        <v>612.98599999999999</v>
      </c>
      <c r="BA355">
        <v>612.98599999999999</v>
      </c>
      <c r="BB355">
        <v>408</v>
      </c>
      <c r="BC355">
        <v>2.4457599999999999</v>
      </c>
      <c r="BD355">
        <v>0</v>
      </c>
      <c r="BE355">
        <v>0</v>
      </c>
      <c r="BH355" t="s">
        <v>1127</v>
      </c>
      <c r="BI355">
        <v>100094000000</v>
      </c>
      <c r="BJ355">
        <v>12.228999999999999</v>
      </c>
      <c r="BK355">
        <v>0</v>
      </c>
      <c r="BL355">
        <v>2.4460000000000002</v>
      </c>
      <c r="BM355">
        <v>0</v>
      </c>
      <c r="CS355">
        <f t="shared" si="25"/>
        <v>2885.99</v>
      </c>
      <c r="CT355">
        <f t="shared" si="26"/>
        <v>612.98599999999999</v>
      </c>
      <c r="CU355">
        <f t="shared" si="27"/>
        <v>14.674999999999999</v>
      </c>
      <c r="CV355">
        <f>VLOOKUP(PG_Reverse_Settled__1[[#This Row],[order_release_id]],PG_FORWARD_SETTLED__1[[order_id]:[Logistics]],110,0)</f>
        <v>76.7</v>
      </c>
      <c r="CW355">
        <f t="shared" si="28"/>
        <v>452.46899999999999</v>
      </c>
      <c r="CX355">
        <v>2181.6289999999999</v>
      </c>
      <c r="CY355">
        <f t="shared" si="29"/>
        <v>197.06</v>
      </c>
    </row>
    <row r="356" spans="1:103" x14ac:dyDescent="0.3">
      <c r="A356">
        <v>8752996691</v>
      </c>
      <c r="B356">
        <v>10753040663</v>
      </c>
      <c r="C356" t="s">
        <v>1461</v>
      </c>
      <c r="D356" s="1">
        <v>45953.361111111109</v>
      </c>
      <c r="E356" s="1">
        <v>45943.809027777781</v>
      </c>
      <c r="F356" s="2"/>
      <c r="G356" t="s">
        <v>969</v>
      </c>
      <c r="H356">
        <v>1329</v>
      </c>
      <c r="I356">
        <v>1329</v>
      </c>
      <c r="J356">
        <v>0</v>
      </c>
      <c r="K356">
        <v>3000</v>
      </c>
      <c r="L356">
        <v>1500</v>
      </c>
      <c r="M356" t="s">
        <v>109</v>
      </c>
      <c r="N356">
        <v>5</v>
      </c>
      <c r="O356">
        <v>63.29</v>
      </c>
      <c r="P356">
        <v>0</v>
      </c>
      <c r="Q356">
        <v>0</v>
      </c>
      <c r="R356">
        <v>6.3289999999999997</v>
      </c>
      <c r="S356">
        <v>1.266</v>
      </c>
      <c r="U356">
        <v>360.69099999999997</v>
      </c>
      <c r="V356">
        <v>360.69099999999997</v>
      </c>
      <c r="W356">
        <v>368.286</v>
      </c>
      <c r="X356">
        <v>-132.16</v>
      </c>
      <c r="Y356">
        <v>112</v>
      </c>
      <c r="Z356">
        <v>0</v>
      </c>
      <c r="AA356">
        <v>20.16</v>
      </c>
      <c r="AB356">
        <v>1</v>
      </c>
      <c r="AC356" t="s">
        <v>110</v>
      </c>
      <c r="AD356">
        <v>1500</v>
      </c>
      <c r="AE356">
        <v>-1092.874</v>
      </c>
      <c r="AF356">
        <v>0</v>
      </c>
      <c r="AG356">
        <v>-1092.874</v>
      </c>
      <c r="AJ356">
        <v>0</v>
      </c>
      <c r="AK356">
        <v>368.286</v>
      </c>
      <c r="AL356">
        <v>-132.16</v>
      </c>
      <c r="AM356">
        <v>-1329</v>
      </c>
      <c r="AN356">
        <v>0</v>
      </c>
      <c r="AO356">
        <v>1265.71</v>
      </c>
      <c r="AP356">
        <v>5</v>
      </c>
      <c r="AQ356">
        <v>0</v>
      </c>
      <c r="AR356">
        <v>0</v>
      </c>
      <c r="AS356">
        <v>0.5</v>
      </c>
      <c r="AT356">
        <v>0</v>
      </c>
      <c r="AU356">
        <v>0</v>
      </c>
      <c r="AV356">
        <v>0.1</v>
      </c>
      <c r="AW356" t="s">
        <v>121</v>
      </c>
      <c r="AX356" t="s">
        <v>113</v>
      </c>
      <c r="AZ356">
        <v>0</v>
      </c>
      <c r="BA356">
        <v>0</v>
      </c>
      <c r="BD356">
        <v>360.69099999999997</v>
      </c>
      <c r="BE356">
        <v>360.69099999999997</v>
      </c>
      <c r="BF356">
        <v>1500</v>
      </c>
      <c r="BG356">
        <v>1.2657099999999999</v>
      </c>
      <c r="BH356" t="s">
        <v>1311</v>
      </c>
      <c r="BI356">
        <v>100094000000</v>
      </c>
      <c r="BJ356">
        <v>0</v>
      </c>
      <c r="BK356">
        <v>6.3289999999999997</v>
      </c>
      <c r="BL356">
        <v>0</v>
      </c>
      <c r="BM356">
        <v>1.266</v>
      </c>
      <c r="CS356">
        <f t="shared" si="25"/>
        <v>1329</v>
      </c>
      <c r="CT356">
        <f t="shared" si="26"/>
        <v>360.69099999999997</v>
      </c>
      <c r="CU356">
        <f t="shared" si="27"/>
        <v>7.5949999999999998</v>
      </c>
      <c r="CV356">
        <f>VLOOKUP(PG_Reverse_Settled__1[[#This Row],[order_release_id]],PG_FORWARD_SETTLED__1[[order_id]:[Logistics]],110,0)</f>
        <v>53.1</v>
      </c>
      <c r="CW356">
        <f t="shared" si="28"/>
        <v>69.619</v>
      </c>
      <c r="CX356">
        <v>907.61399999999992</v>
      </c>
      <c r="CY356">
        <f t="shared" si="29"/>
        <v>132.16</v>
      </c>
    </row>
    <row r="357" spans="1:103" x14ac:dyDescent="0.3">
      <c r="A357">
        <v>8766333412</v>
      </c>
      <c r="B357">
        <v>10766470499</v>
      </c>
      <c r="C357" t="s">
        <v>1461</v>
      </c>
      <c r="D357" s="1">
        <v>45958.227083333331</v>
      </c>
      <c r="E357" s="1">
        <v>45953.529861111114</v>
      </c>
      <c r="F357" s="2">
        <v>44642</v>
      </c>
      <c r="G357" t="s">
        <v>1206</v>
      </c>
      <c r="H357">
        <v>2973</v>
      </c>
      <c r="I357">
        <v>0</v>
      </c>
      <c r="J357">
        <v>2973</v>
      </c>
      <c r="K357">
        <v>3750</v>
      </c>
      <c r="L357">
        <v>571</v>
      </c>
      <c r="M357" t="s">
        <v>109</v>
      </c>
      <c r="N357">
        <v>18</v>
      </c>
      <c r="O357">
        <v>453.51</v>
      </c>
      <c r="P357">
        <v>0</v>
      </c>
      <c r="Q357">
        <v>0</v>
      </c>
      <c r="R357">
        <v>12.597</v>
      </c>
      <c r="S357">
        <v>2.5190000000000001</v>
      </c>
      <c r="U357">
        <v>736.70899999999995</v>
      </c>
      <c r="V357">
        <v>736.70899999999995</v>
      </c>
      <c r="W357">
        <v>751.82500000000005</v>
      </c>
      <c r="X357">
        <v>-132.16</v>
      </c>
      <c r="Y357">
        <v>112</v>
      </c>
      <c r="Z357">
        <v>0</v>
      </c>
      <c r="AA357">
        <v>20.16</v>
      </c>
      <c r="AB357">
        <v>1</v>
      </c>
      <c r="AC357" t="s">
        <v>110</v>
      </c>
      <c r="AD357">
        <v>3179</v>
      </c>
      <c r="AE357">
        <v>-2353.335</v>
      </c>
      <c r="AF357">
        <v>0</v>
      </c>
      <c r="AG357">
        <v>-2353.335</v>
      </c>
      <c r="AH357">
        <v>751.82500000000005</v>
      </c>
      <c r="AI357">
        <v>-132.16</v>
      </c>
      <c r="AJ357">
        <v>-2973</v>
      </c>
      <c r="AM357">
        <v>0</v>
      </c>
      <c r="AN357">
        <v>0</v>
      </c>
      <c r="AO357">
        <v>2519.4899999999998</v>
      </c>
      <c r="AP357">
        <v>18</v>
      </c>
      <c r="AQ357">
        <v>0</v>
      </c>
      <c r="AR357">
        <v>0</v>
      </c>
      <c r="AS357">
        <v>0.5</v>
      </c>
      <c r="AT357">
        <v>0</v>
      </c>
      <c r="AU357">
        <v>0</v>
      </c>
      <c r="AV357">
        <v>0.1</v>
      </c>
      <c r="AW357" t="s">
        <v>112</v>
      </c>
      <c r="AX357" t="s">
        <v>113</v>
      </c>
      <c r="AZ357">
        <v>736.70899999999995</v>
      </c>
      <c r="BA357">
        <v>736.70899999999995</v>
      </c>
      <c r="BB357">
        <v>571</v>
      </c>
      <c r="BC357">
        <v>2.5194899999999998</v>
      </c>
      <c r="BD357">
        <v>0</v>
      </c>
      <c r="BE357">
        <v>0</v>
      </c>
      <c r="BH357" t="s">
        <v>1169</v>
      </c>
      <c r="BI357">
        <v>100095000000</v>
      </c>
      <c r="BJ357">
        <v>12.597</v>
      </c>
      <c r="BK357">
        <v>0</v>
      </c>
      <c r="BL357">
        <v>2.5190000000000001</v>
      </c>
      <c r="BM357">
        <v>0</v>
      </c>
      <c r="CS357">
        <f t="shared" si="25"/>
        <v>2973</v>
      </c>
      <c r="CT357">
        <f t="shared" si="26"/>
        <v>736.70899999999995</v>
      </c>
      <c r="CU357">
        <f t="shared" si="27"/>
        <v>15.116</v>
      </c>
      <c r="CV357">
        <f>VLOOKUP(PG_Reverse_Settled__1[[#This Row],[order_release_id]],PG_FORWARD_SETTLED__1[[order_id]:[Logistics]],110,0)</f>
        <v>71.98</v>
      </c>
      <c r="CW357">
        <f t="shared" si="28"/>
        <v>466.10699999999997</v>
      </c>
      <c r="CX357">
        <v>2149.1950000000002</v>
      </c>
      <c r="CY357">
        <f t="shared" si="29"/>
        <v>132.16</v>
      </c>
    </row>
    <row r="358" spans="1:103" x14ac:dyDescent="0.3">
      <c r="A358">
        <v>8754746136</v>
      </c>
      <c r="B358">
        <v>10754800232</v>
      </c>
      <c r="C358" t="s">
        <v>1461</v>
      </c>
      <c r="D358" s="1">
        <v>45949.223611111112</v>
      </c>
      <c r="E358" s="1">
        <v>45944.549305555556</v>
      </c>
      <c r="F358" s="2">
        <v>44635</v>
      </c>
      <c r="G358" t="s">
        <v>1395</v>
      </c>
      <c r="H358">
        <v>2150</v>
      </c>
      <c r="I358">
        <v>0</v>
      </c>
      <c r="J358">
        <v>2150</v>
      </c>
      <c r="K358">
        <v>4750</v>
      </c>
      <c r="L358">
        <v>2394</v>
      </c>
      <c r="M358" t="s">
        <v>109</v>
      </c>
      <c r="N358">
        <v>5</v>
      </c>
      <c r="O358">
        <v>102.38</v>
      </c>
      <c r="P358">
        <v>0</v>
      </c>
      <c r="Q358">
        <v>0</v>
      </c>
      <c r="R358">
        <v>10.238</v>
      </c>
      <c r="S358">
        <v>2.048</v>
      </c>
      <c r="U358">
        <v>684.99</v>
      </c>
      <c r="V358">
        <v>684.99</v>
      </c>
      <c r="W358">
        <v>697.27599999999995</v>
      </c>
      <c r="X358">
        <v>-197.06</v>
      </c>
      <c r="Y358">
        <v>167</v>
      </c>
      <c r="Z358">
        <v>0</v>
      </c>
      <c r="AA358">
        <v>30.06</v>
      </c>
      <c r="AB358">
        <v>1</v>
      </c>
      <c r="AC358" t="s">
        <v>116</v>
      </c>
      <c r="AD358">
        <v>2356</v>
      </c>
      <c r="AE358">
        <v>-1649.7840000000001</v>
      </c>
      <c r="AF358">
        <v>0</v>
      </c>
      <c r="AG358">
        <v>-1649.7840000000001</v>
      </c>
      <c r="AH358">
        <v>697.27599999999995</v>
      </c>
      <c r="AI358">
        <v>-197.06</v>
      </c>
      <c r="AJ358">
        <v>-2150</v>
      </c>
      <c r="AM358">
        <v>0</v>
      </c>
      <c r="AN358">
        <v>0</v>
      </c>
      <c r="AO358">
        <v>2047.62</v>
      </c>
      <c r="AP358">
        <v>5</v>
      </c>
      <c r="AQ358">
        <v>0</v>
      </c>
      <c r="AR358">
        <v>0</v>
      </c>
      <c r="AS358">
        <v>0.5</v>
      </c>
      <c r="AT358">
        <v>0</v>
      </c>
      <c r="AU358">
        <v>0</v>
      </c>
      <c r="AV358">
        <v>0.1</v>
      </c>
      <c r="AW358" t="s">
        <v>127</v>
      </c>
      <c r="AX358" t="s">
        <v>128</v>
      </c>
      <c r="AZ358">
        <v>684.99</v>
      </c>
      <c r="BA358">
        <v>684.99</v>
      </c>
      <c r="BB358">
        <v>2394</v>
      </c>
      <c r="BC358">
        <v>2.0476200000000002</v>
      </c>
      <c r="BD358">
        <v>0</v>
      </c>
      <c r="BE358">
        <v>0</v>
      </c>
      <c r="BH358" t="s">
        <v>1396</v>
      </c>
      <c r="BI358">
        <v>100092000000</v>
      </c>
      <c r="BJ358">
        <v>10.238</v>
      </c>
      <c r="BK358">
        <v>0</v>
      </c>
      <c r="BL358">
        <v>2.048</v>
      </c>
      <c r="BM358">
        <v>0</v>
      </c>
      <c r="CS358">
        <f t="shared" si="25"/>
        <v>2150</v>
      </c>
      <c r="CT358">
        <f t="shared" si="26"/>
        <v>684.99</v>
      </c>
      <c r="CU358">
        <f t="shared" si="27"/>
        <v>12.286</v>
      </c>
      <c r="CV358">
        <f>VLOOKUP(PG_Reverse_Settled__1[[#This Row],[order_release_id]],PG_FORWARD_SETTLED__1[[order_id]:[Logistics]],110,0)</f>
        <v>71.98</v>
      </c>
      <c r="CW358">
        <f t="shared" si="28"/>
        <v>112.61799999999999</v>
      </c>
      <c r="CX358">
        <v>1380.7439999999999</v>
      </c>
      <c r="CY358">
        <f t="shared" si="29"/>
        <v>197.06</v>
      </c>
    </row>
    <row r="359" spans="1:103" x14ac:dyDescent="0.3">
      <c r="A359">
        <v>8767995936</v>
      </c>
      <c r="B359">
        <v>10768148751</v>
      </c>
      <c r="C359" t="s">
        <v>1461</v>
      </c>
      <c r="D359" s="1">
        <v>45959.47152777778</v>
      </c>
      <c r="E359" s="1">
        <v>45954.439583333333</v>
      </c>
      <c r="F359" s="2"/>
      <c r="G359" t="s">
        <v>1195</v>
      </c>
      <c r="H359">
        <v>2886</v>
      </c>
      <c r="I359">
        <v>0</v>
      </c>
      <c r="J359">
        <v>2886</v>
      </c>
      <c r="K359">
        <v>3500</v>
      </c>
      <c r="L359">
        <v>408</v>
      </c>
      <c r="M359" t="s">
        <v>109</v>
      </c>
      <c r="N359">
        <v>18</v>
      </c>
      <c r="O359">
        <v>440.24</v>
      </c>
      <c r="P359">
        <v>0</v>
      </c>
      <c r="Q359">
        <v>0</v>
      </c>
      <c r="R359">
        <v>12.228999999999999</v>
      </c>
      <c r="S359">
        <v>2.4460000000000002</v>
      </c>
      <c r="U359">
        <v>612.98599999999999</v>
      </c>
      <c r="V359">
        <v>612.98599999999999</v>
      </c>
      <c r="W359">
        <v>627.66099999999994</v>
      </c>
      <c r="X359">
        <v>-132.16</v>
      </c>
      <c r="Y359">
        <v>112</v>
      </c>
      <c r="Z359">
        <v>0</v>
      </c>
      <c r="AA359">
        <v>20.16</v>
      </c>
      <c r="AB359">
        <v>1</v>
      </c>
      <c r="AC359" t="s">
        <v>110</v>
      </c>
      <c r="AD359">
        <v>3092</v>
      </c>
      <c r="AE359">
        <v>-2390.4989999999998</v>
      </c>
      <c r="AF359">
        <v>0</v>
      </c>
      <c r="AG359">
        <v>-2390.4989999999998</v>
      </c>
      <c r="AH359">
        <v>627.66099999999994</v>
      </c>
      <c r="AI359">
        <v>-132.16</v>
      </c>
      <c r="AJ359">
        <v>-2886</v>
      </c>
      <c r="AM359">
        <v>0</v>
      </c>
      <c r="AN359">
        <v>0</v>
      </c>
      <c r="AO359">
        <v>2445.7600000000002</v>
      </c>
      <c r="AP359">
        <v>18</v>
      </c>
      <c r="AQ359">
        <v>0</v>
      </c>
      <c r="AR359">
        <v>0</v>
      </c>
      <c r="AS359">
        <v>0.5</v>
      </c>
      <c r="AT359">
        <v>0</v>
      </c>
      <c r="AU359">
        <v>0</v>
      </c>
      <c r="AV359">
        <v>0.1</v>
      </c>
      <c r="AW359" t="s">
        <v>112</v>
      </c>
      <c r="AX359" t="s">
        <v>128</v>
      </c>
      <c r="AZ359">
        <v>612.98599999999999</v>
      </c>
      <c r="BA359">
        <v>612.98599999999999</v>
      </c>
      <c r="BB359">
        <v>408</v>
      </c>
      <c r="BC359">
        <v>2.4457599999999999</v>
      </c>
      <c r="BD359">
        <v>0</v>
      </c>
      <c r="BE359">
        <v>0</v>
      </c>
      <c r="BH359" t="s">
        <v>1436</v>
      </c>
      <c r="BI359">
        <v>100095000000</v>
      </c>
      <c r="BJ359">
        <v>12.228999999999999</v>
      </c>
      <c r="BK359">
        <v>0</v>
      </c>
      <c r="BL359">
        <v>2.4460000000000002</v>
      </c>
      <c r="BM359">
        <v>0</v>
      </c>
      <c r="CS359">
        <f t="shared" si="25"/>
        <v>2886</v>
      </c>
      <c r="CT359">
        <f t="shared" si="26"/>
        <v>612.98599999999999</v>
      </c>
      <c r="CU359">
        <f t="shared" si="27"/>
        <v>14.674999999999999</v>
      </c>
      <c r="CV359">
        <f>VLOOKUP(PG_Reverse_Settled__1[[#This Row],[order_release_id]],PG_FORWARD_SETTLED__1[[order_id]:[Logistics]],110,0)</f>
        <v>71.98</v>
      </c>
      <c r="CW359">
        <f t="shared" si="28"/>
        <v>452.46899999999999</v>
      </c>
      <c r="CX359">
        <v>2186.3589999999999</v>
      </c>
      <c r="CY359">
        <f t="shared" si="29"/>
        <v>132.16</v>
      </c>
    </row>
    <row r="360" spans="1:103" x14ac:dyDescent="0.3">
      <c r="A360">
        <v>8754148999</v>
      </c>
      <c r="B360">
        <v>10754198038</v>
      </c>
      <c r="C360" t="s">
        <v>1461</v>
      </c>
      <c r="D360" s="1">
        <v>45949.480555555558</v>
      </c>
      <c r="E360" s="1">
        <v>45944.447916666664</v>
      </c>
      <c r="F360" s="2"/>
      <c r="G360" t="s">
        <v>714</v>
      </c>
      <c r="H360">
        <v>3294.01</v>
      </c>
      <c r="I360">
        <v>0</v>
      </c>
      <c r="J360">
        <v>3294</v>
      </c>
      <c r="K360">
        <v>4500</v>
      </c>
      <c r="L360">
        <v>1000</v>
      </c>
      <c r="M360" t="s">
        <v>109</v>
      </c>
      <c r="N360">
        <v>18</v>
      </c>
      <c r="O360">
        <v>502.48</v>
      </c>
      <c r="P360">
        <v>0</v>
      </c>
      <c r="Q360">
        <v>0</v>
      </c>
      <c r="R360">
        <v>13.958</v>
      </c>
      <c r="S360">
        <v>2.7919999999999998</v>
      </c>
      <c r="U360">
        <v>816.25300000000004</v>
      </c>
      <c r="V360">
        <v>816.25300000000004</v>
      </c>
      <c r="W360">
        <v>833.00300000000004</v>
      </c>
      <c r="X360">
        <v>-132.16</v>
      </c>
      <c r="Y360">
        <v>112</v>
      </c>
      <c r="Z360">
        <v>0</v>
      </c>
      <c r="AA360">
        <v>20.16</v>
      </c>
      <c r="AB360">
        <v>1</v>
      </c>
      <c r="AC360" t="s">
        <v>110</v>
      </c>
      <c r="AD360">
        <v>3500</v>
      </c>
      <c r="AE360">
        <v>-2593.1570000000002</v>
      </c>
      <c r="AF360">
        <v>0</v>
      </c>
      <c r="AG360">
        <v>-2593.1570000000002</v>
      </c>
      <c r="AH360">
        <v>833.00300000000004</v>
      </c>
      <c r="AI360">
        <v>-132.16</v>
      </c>
      <c r="AJ360">
        <v>-3294</v>
      </c>
      <c r="AM360">
        <v>0</v>
      </c>
      <c r="AN360">
        <v>0</v>
      </c>
      <c r="AO360">
        <v>2791.53</v>
      </c>
      <c r="AP360">
        <v>18</v>
      </c>
      <c r="AQ360">
        <v>0</v>
      </c>
      <c r="AR360">
        <v>0</v>
      </c>
      <c r="AS360">
        <v>0.5</v>
      </c>
      <c r="AT360">
        <v>0</v>
      </c>
      <c r="AU360">
        <v>0</v>
      </c>
      <c r="AV360">
        <v>0.1</v>
      </c>
      <c r="AW360" t="s">
        <v>112</v>
      </c>
      <c r="AX360" t="s">
        <v>113</v>
      </c>
      <c r="AZ360">
        <v>816.25300000000004</v>
      </c>
      <c r="BA360">
        <v>816.25300000000004</v>
      </c>
      <c r="BB360">
        <v>1000</v>
      </c>
      <c r="BC360">
        <v>2.7915299999999998</v>
      </c>
      <c r="BD360">
        <v>0</v>
      </c>
      <c r="BE360">
        <v>0</v>
      </c>
      <c r="BH360" t="s">
        <v>1233</v>
      </c>
      <c r="BI360">
        <v>100092000000</v>
      </c>
      <c r="BJ360">
        <v>13.958</v>
      </c>
      <c r="BK360">
        <v>0</v>
      </c>
      <c r="BL360">
        <v>2.7919999999999998</v>
      </c>
      <c r="BM360">
        <v>0</v>
      </c>
      <c r="CS360">
        <f t="shared" si="25"/>
        <v>3294</v>
      </c>
      <c r="CT360">
        <f t="shared" si="26"/>
        <v>816.25300000000004</v>
      </c>
      <c r="CU360">
        <f t="shared" si="27"/>
        <v>16.75</v>
      </c>
      <c r="CV360">
        <f>VLOOKUP(PG_Reverse_Settled__1[[#This Row],[order_release_id]],PG_FORWARD_SETTLED__1[[order_id]:[Logistics]],110,0)</f>
        <v>71.98</v>
      </c>
      <c r="CW360">
        <f t="shared" si="28"/>
        <v>516.43799999999999</v>
      </c>
      <c r="CX360">
        <v>2389.0169999999998</v>
      </c>
      <c r="CY360">
        <f t="shared" si="29"/>
        <v>132.16</v>
      </c>
    </row>
    <row r="361" spans="1:103" x14ac:dyDescent="0.3">
      <c r="A361">
        <v>8762257587</v>
      </c>
      <c r="B361">
        <v>10762362378</v>
      </c>
      <c r="C361" t="s">
        <v>1461</v>
      </c>
      <c r="D361" s="1">
        <v>45955.537499999999</v>
      </c>
      <c r="E361" s="1">
        <v>45948.762499999997</v>
      </c>
      <c r="F361" s="2">
        <v>44641</v>
      </c>
      <c r="G361" t="s">
        <v>491</v>
      </c>
      <c r="H361">
        <v>3294.01</v>
      </c>
      <c r="I361">
        <v>3294</v>
      </c>
      <c r="J361">
        <v>0</v>
      </c>
      <c r="K361">
        <v>4500</v>
      </c>
      <c r="L361">
        <v>1000</v>
      </c>
      <c r="M361" t="s">
        <v>109</v>
      </c>
      <c r="N361">
        <v>18</v>
      </c>
      <c r="O361">
        <v>502.48</v>
      </c>
      <c r="P361">
        <v>0</v>
      </c>
      <c r="Q361">
        <v>0</v>
      </c>
      <c r="R361">
        <v>13.958</v>
      </c>
      <c r="S361">
        <v>2.7919999999999998</v>
      </c>
      <c r="U361">
        <v>816.25300000000004</v>
      </c>
      <c r="V361">
        <v>816.25300000000004</v>
      </c>
      <c r="W361">
        <v>833.00300000000004</v>
      </c>
      <c r="X361">
        <v>-197.06</v>
      </c>
      <c r="Y361">
        <v>167</v>
      </c>
      <c r="Z361">
        <v>0</v>
      </c>
      <c r="AA361">
        <v>30.06</v>
      </c>
      <c r="AB361">
        <v>1</v>
      </c>
      <c r="AC361" t="s">
        <v>116</v>
      </c>
      <c r="AD361">
        <v>3500</v>
      </c>
      <c r="AE361">
        <v>-2658.0569999999998</v>
      </c>
      <c r="AF361">
        <v>0</v>
      </c>
      <c r="AG361">
        <v>-2658.0569999999998</v>
      </c>
      <c r="AJ361">
        <v>0</v>
      </c>
      <c r="AK361">
        <v>833.00300000000004</v>
      </c>
      <c r="AL361">
        <v>-197.06</v>
      </c>
      <c r="AM361">
        <v>-3294</v>
      </c>
      <c r="AN361">
        <v>0</v>
      </c>
      <c r="AO361">
        <v>2791.53</v>
      </c>
      <c r="AP361">
        <v>18</v>
      </c>
      <c r="AQ361">
        <v>0</v>
      </c>
      <c r="AR361">
        <v>0</v>
      </c>
      <c r="AS361">
        <v>0.5</v>
      </c>
      <c r="AT361">
        <v>0</v>
      </c>
      <c r="AU361">
        <v>0</v>
      </c>
      <c r="AV361">
        <v>0.1</v>
      </c>
      <c r="AW361" t="s">
        <v>112</v>
      </c>
      <c r="AX361" t="s">
        <v>113</v>
      </c>
      <c r="AZ361">
        <v>0</v>
      </c>
      <c r="BA361">
        <v>0</v>
      </c>
      <c r="BD361">
        <v>816.25300000000004</v>
      </c>
      <c r="BE361">
        <v>816.25300000000004</v>
      </c>
      <c r="BF361">
        <v>1000</v>
      </c>
      <c r="BG361">
        <v>2.7915299999999998</v>
      </c>
      <c r="BH361" t="s">
        <v>1401</v>
      </c>
      <c r="BI361">
        <v>100094000000</v>
      </c>
      <c r="BJ361">
        <v>0</v>
      </c>
      <c r="BK361">
        <v>13.958</v>
      </c>
      <c r="BL361">
        <v>0</v>
      </c>
      <c r="BM361">
        <v>2.7919999999999998</v>
      </c>
      <c r="CS361">
        <f t="shared" si="25"/>
        <v>3294</v>
      </c>
      <c r="CT361">
        <f t="shared" si="26"/>
        <v>816.25300000000004</v>
      </c>
      <c r="CU361">
        <f t="shared" si="27"/>
        <v>16.75</v>
      </c>
      <c r="CV361">
        <f>VLOOKUP(PG_Reverse_Settled__1[[#This Row],[order_release_id]],PG_FORWARD_SETTLED__1[[order_id]:[Logistics]],110,0)</f>
        <v>76.7</v>
      </c>
      <c r="CW361">
        <f t="shared" si="28"/>
        <v>516.43799999999999</v>
      </c>
      <c r="CX361">
        <v>2384.297</v>
      </c>
      <c r="CY361">
        <f t="shared" si="29"/>
        <v>197.06</v>
      </c>
    </row>
    <row r="362" spans="1:103" x14ac:dyDescent="0.3">
      <c r="A362">
        <v>8769408604</v>
      </c>
      <c r="B362">
        <v>10769567681</v>
      </c>
      <c r="C362" t="s">
        <v>1461</v>
      </c>
      <c r="D362" s="1">
        <v>45960.424305555556</v>
      </c>
      <c r="E362" s="1">
        <v>45955.445138888892</v>
      </c>
      <c r="F362" s="2"/>
      <c r="G362" t="s">
        <v>215</v>
      </c>
      <c r="H362">
        <v>2549</v>
      </c>
      <c r="I362">
        <v>0</v>
      </c>
      <c r="J362">
        <v>2548.9899999999998</v>
      </c>
      <c r="K362">
        <v>3250</v>
      </c>
      <c r="L362">
        <v>495</v>
      </c>
      <c r="M362" t="s">
        <v>120</v>
      </c>
      <c r="N362">
        <v>5</v>
      </c>
      <c r="O362">
        <v>0</v>
      </c>
      <c r="P362">
        <v>60.69</v>
      </c>
      <c r="Q362">
        <v>60.69</v>
      </c>
      <c r="R362">
        <v>12.138</v>
      </c>
      <c r="S362">
        <v>2.4279999999999999</v>
      </c>
      <c r="U362">
        <v>661.71799999999996</v>
      </c>
      <c r="V362">
        <v>661.71799999999996</v>
      </c>
      <c r="W362">
        <v>676.28399999999999</v>
      </c>
      <c r="X362">
        <v>-107.38</v>
      </c>
      <c r="Y362">
        <v>91</v>
      </c>
      <c r="Z362">
        <v>0</v>
      </c>
      <c r="AA362">
        <v>16.38</v>
      </c>
      <c r="AB362">
        <v>1</v>
      </c>
      <c r="AC362" t="s">
        <v>131</v>
      </c>
      <c r="AD362">
        <v>2755</v>
      </c>
      <c r="AE362">
        <v>-1980.086</v>
      </c>
      <c r="AF362">
        <v>0</v>
      </c>
      <c r="AG362">
        <v>-1980.086</v>
      </c>
      <c r="AH362">
        <v>676.28399999999999</v>
      </c>
      <c r="AI362">
        <v>-107.38</v>
      </c>
      <c r="AJ362">
        <v>-2548.9899999999998</v>
      </c>
      <c r="AM362">
        <v>0</v>
      </c>
      <c r="AN362">
        <v>0</v>
      </c>
      <c r="AO362">
        <v>2427.62</v>
      </c>
      <c r="AP362">
        <v>0</v>
      </c>
      <c r="AQ362">
        <v>2.5</v>
      </c>
      <c r="AR362">
        <v>2.5</v>
      </c>
      <c r="AS362">
        <v>0</v>
      </c>
      <c r="AT362">
        <v>0.25</v>
      </c>
      <c r="AU362">
        <v>0.25</v>
      </c>
      <c r="AV362">
        <v>0.1</v>
      </c>
      <c r="AW362" t="s">
        <v>121</v>
      </c>
      <c r="AX362" t="s">
        <v>128</v>
      </c>
      <c r="AZ362">
        <v>661.71799999999996</v>
      </c>
      <c r="BA362">
        <v>661.71799999999996</v>
      </c>
      <c r="BB362">
        <v>495</v>
      </c>
      <c r="BC362">
        <v>2.4276200000000001</v>
      </c>
      <c r="BD362">
        <v>0</v>
      </c>
      <c r="BE362">
        <v>0</v>
      </c>
      <c r="BH362" t="s">
        <v>1143</v>
      </c>
      <c r="BI362">
        <v>100095000000</v>
      </c>
      <c r="BJ362">
        <v>12.138</v>
      </c>
      <c r="BK362">
        <v>0</v>
      </c>
      <c r="BL362">
        <v>2.4279999999999999</v>
      </c>
      <c r="BM362">
        <v>0</v>
      </c>
      <c r="CS362">
        <f t="shared" si="25"/>
        <v>2548.9899999999998</v>
      </c>
      <c r="CT362">
        <f t="shared" si="26"/>
        <v>661.71799999999996</v>
      </c>
      <c r="CU362">
        <f t="shared" si="27"/>
        <v>14.565999999999999</v>
      </c>
      <c r="CV362">
        <f>VLOOKUP(PG_Reverse_Settled__1[[#This Row],[order_release_id]],PG_FORWARD_SETTLED__1[[order_id]:[Logistics]],110,0)</f>
        <v>71.98</v>
      </c>
      <c r="CW362">
        <f t="shared" si="28"/>
        <v>133.518</v>
      </c>
      <c r="CX362">
        <v>1800.7259999999999</v>
      </c>
      <c r="CY362">
        <f t="shared" si="29"/>
        <v>107.38</v>
      </c>
    </row>
    <row r="363" spans="1:103" x14ac:dyDescent="0.3">
      <c r="A363">
        <v>8762280898</v>
      </c>
      <c r="B363">
        <v>10762386266</v>
      </c>
      <c r="C363" t="s">
        <v>1461</v>
      </c>
      <c r="D363" s="1">
        <v>45959.470833333333</v>
      </c>
      <c r="E363" s="1">
        <v>45948.762499999997</v>
      </c>
      <c r="F363" s="2">
        <v>44648</v>
      </c>
      <c r="G363" t="s">
        <v>630</v>
      </c>
      <c r="H363">
        <v>2432</v>
      </c>
      <c r="I363">
        <v>2432</v>
      </c>
      <c r="J363">
        <v>0</v>
      </c>
      <c r="K363">
        <v>3500</v>
      </c>
      <c r="L363">
        <v>862</v>
      </c>
      <c r="M363" t="s">
        <v>109</v>
      </c>
      <c r="N363">
        <v>5</v>
      </c>
      <c r="O363">
        <v>115.81</v>
      </c>
      <c r="P363">
        <v>0</v>
      </c>
      <c r="Q363">
        <v>0</v>
      </c>
      <c r="R363">
        <v>11.581</v>
      </c>
      <c r="S363">
        <v>2.3159999999999998</v>
      </c>
      <c r="U363">
        <v>516.55700000000002</v>
      </c>
      <c r="V363">
        <v>516.55700000000002</v>
      </c>
      <c r="W363">
        <v>530.45399999999995</v>
      </c>
      <c r="X363">
        <v>-197.06</v>
      </c>
      <c r="Y363">
        <v>167</v>
      </c>
      <c r="Z363">
        <v>0</v>
      </c>
      <c r="AA363">
        <v>30.06</v>
      </c>
      <c r="AB363">
        <v>1</v>
      </c>
      <c r="AC363" t="s">
        <v>116</v>
      </c>
      <c r="AD363">
        <v>2638</v>
      </c>
      <c r="AE363">
        <v>-2098.6060000000002</v>
      </c>
      <c r="AF363">
        <v>0</v>
      </c>
      <c r="AG363">
        <v>-2098.6060000000002</v>
      </c>
      <c r="AJ363">
        <v>0</v>
      </c>
      <c r="AK363">
        <v>530.45399999999995</v>
      </c>
      <c r="AL363">
        <v>-197.06</v>
      </c>
      <c r="AM363">
        <v>-2432</v>
      </c>
      <c r="AN363">
        <v>0</v>
      </c>
      <c r="AO363">
        <v>2316.19</v>
      </c>
      <c r="AP363">
        <v>5</v>
      </c>
      <c r="AQ363">
        <v>0</v>
      </c>
      <c r="AR363">
        <v>0</v>
      </c>
      <c r="AS363">
        <v>0.5</v>
      </c>
      <c r="AT363">
        <v>0</v>
      </c>
      <c r="AU363">
        <v>0</v>
      </c>
      <c r="AV363">
        <v>0.1</v>
      </c>
      <c r="AW363" t="s">
        <v>112</v>
      </c>
      <c r="AX363" t="s">
        <v>128</v>
      </c>
      <c r="AZ363">
        <v>0</v>
      </c>
      <c r="BA363">
        <v>0</v>
      </c>
      <c r="BD363">
        <v>516.55700000000002</v>
      </c>
      <c r="BE363">
        <v>516.55700000000002</v>
      </c>
      <c r="BF363">
        <v>862</v>
      </c>
      <c r="BG363">
        <v>2.3161900000000002</v>
      </c>
      <c r="BH363" t="s">
        <v>1362</v>
      </c>
      <c r="BI363">
        <v>100095000000</v>
      </c>
      <c r="BJ363">
        <v>0</v>
      </c>
      <c r="BK363">
        <v>11.581</v>
      </c>
      <c r="BL363">
        <v>0</v>
      </c>
      <c r="BM363">
        <v>2.3159999999999998</v>
      </c>
      <c r="CS363">
        <f t="shared" si="25"/>
        <v>2432</v>
      </c>
      <c r="CT363">
        <f t="shared" si="26"/>
        <v>516.55700000000002</v>
      </c>
      <c r="CU363">
        <f t="shared" si="27"/>
        <v>13.896999999999998</v>
      </c>
      <c r="CV363">
        <f>VLOOKUP(PG_Reverse_Settled__1[[#This Row],[order_release_id]],PG_FORWARD_SETTLED__1[[order_id]:[Logistics]],110,0)</f>
        <v>76.7</v>
      </c>
      <c r="CW363">
        <f t="shared" si="28"/>
        <v>127.39100000000001</v>
      </c>
      <c r="CX363">
        <v>1824.846</v>
      </c>
      <c r="CY363">
        <f t="shared" si="29"/>
        <v>197.06</v>
      </c>
    </row>
    <row r="364" spans="1:103" x14ac:dyDescent="0.3">
      <c r="A364">
        <v>8756545462</v>
      </c>
      <c r="B364">
        <v>10756605479</v>
      </c>
      <c r="C364" t="s">
        <v>1461</v>
      </c>
      <c r="D364" s="1">
        <v>45950.234027777777</v>
      </c>
      <c r="E364" s="1">
        <v>45945.45416666667</v>
      </c>
      <c r="F364" s="2">
        <v>44636</v>
      </c>
      <c r="G364" t="s">
        <v>1212</v>
      </c>
      <c r="H364">
        <v>3394</v>
      </c>
      <c r="I364">
        <v>3394</v>
      </c>
      <c r="J364">
        <v>0</v>
      </c>
      <c r="K364">
        <v>4000</v>
      </c>
      <c r="L364">
        <v>400</v>
      </c>
      <c r="M364" t="s">
        <v>109</v>
      </c>
      <c r="N364">
        <v>18</v>
      </c>
      <c r="O364">
        <v>517.73</v>
      </c>
      <c r="P364">
        <v>0</v>
      </c>
      <c r="Q364">
        <v>0</v>
      </c>
      <c r="R364">
        <v>14.381</v>
      </c>
      <c r="S364">
        <v>2.8759999999999999</v>
      </c>
      <c r="U364">
        <v>841.03300000000002</v>
      </c>
      <c r="V364">
        <v>841.03300000000002</v>
      </c>
      <c r="W364">
        <v>858.29</v>
      </c>
      <c r="X364">
        <v>-132.16</v>
      </c>
      <c r="Y364">
        <v>112</v>
      </c>
      <c r="Z364">
        <v>0</v>
      </c>
      <c r="AA364">
        <v>20.16</v>
      </c>
      <c r="AB364">
        <v>1</v>
      </c>
      <c r="AC364" t="s">
        <v>110</v>
      </c>
      <c r="AD364">
        <v>3600</v>
      </c>
      <c r="AE364">
        <v>-2667.87</v>
      </c>
      <c r="AF364">
        <v>0</v>
      </c>
      <c r="AG364">
        <v>-2667.87</v>
      </c>
      <c r="AJ364">
        <v>0</v>
      </c>
      <c r="AK364">
        <v>858.29</v>
      </c>
      <c r="AL364">
        <v>-132.16</v>
      </c>
      <c r="AM364">
        <v>-3394</v>
      </c>
      <c r="AN364">
        <v>0</v>
      </c>
      <c r="AO364">
        <v>2876.27</v>
      </c>
      <c r="AP364">
        <v>18</v>
      </c>
      <c r="AQ364">
        <v>0</v>
      </c>
      <c r="AR364">
        <v>0</v>
      </c>
      <c r="AS364">
        <v>0.5</v>
      </c>
      <c r="AT364">
        <v>0</v>
      </c>
      <c r="AU364">
        <v>0</v>
      </c>
      <c r="AV364">
        <v>0.1</v>
      </c>
      <c r="AW364" t="s">
        <v>112</v>
      </c>
      <c r="AX364" t="s">
        <v>113</v>
      </c>
      <c r="AZ364">
        <v>0</v>
      </c>
      <c r="BA364">
        <v>0</v>
      </c>
      <c r="BD364">
        <v>841.03300000000002</v>
      </c>
      <c r="BE364">
        <v>841.03300000000002</v>
      </c>
      <c r="BF364">
        <v>400</v>
      </c>
      <c r="BG364">
        <v>2.8762699999999999</v>
      </c>
      <c r="BH364" t="s">
        <v>1213</v>
      </c>
      <c r="BI364">
        <v>100093000000</v>
      </c>
      <c r="BJ364">
        <v>0</v>
      </c>
      <c r="BK364">
        <v>14.381</v>
      </c>
      <c r="BL364">
        <v>0</v>
      </c>
      <c r="BM364">
        <v>2.8759999999999999</v>
      </c>
      <c r="CS364">
        <f t="shared" si="25"/>
        <v>3394</v>
      </c>
      <c r="CT364">
        <f t="shared" si="26"/>
        <v>841.03300000000002</v>
      </c>
      <c r="CU364">
        <f t="shared" si="27"/>
        <v>17.257000000000001</v>
      </c>
      <c r="CV364">
        <f>VLOOKUP(PG_Reverse_Settled__1[[#This Row],[order_release_id]],PG_FORWARD_SETTLED__1[[order_id]:[Logistics]],110,0)</f>
        <v>76.7</v>
      </c>
      <c r="CW364">
        <f t="shared" si="28"/>
        <v>532.11099999999999</v>
      </c>
      <c r="CX364">
        <v>2459.0100000000002</v>
      </c>
      <c r="CY364">
        <f t="shared" si="29"/>
        <v>132.16</v>
      </c>
    </row>
    <row r="365" spans="1:103" x14ac:dyDescent="0.3">
      <c r="A365">
        <v>8766342432</v>
      </c>
      <c r="B365">
        <v>10766479525</v>
      </c>
      <c r="C365" t="s">
        <v>1461</v>
      </c>
      <c r="D365" s="1">
        <v>45960.292361111111</v>
      </c>
      <c r="E365" s="1">
        <v>45953.529861111114</v>
      </c>
      <c r="F365" s="2">
        <v>44644</v>
      </c>
      <c r="G365" t="s">
        <v>1006</v>
      </c>
      <c r="H365">
        <v>3294.01</v>
      </c>
      <c r="I365">
        <v>3294</v>
      </c>
      <c r="J365">
        <v>0</v>
      </c>
      <c r="K365">
        <v>4000</v>
      </c>
      <c r="L365">
        <v>500</v>
      </c>
      <c r="M365" t="s">
        <v>109</v>
      </c>
      <c r="N365">
        <v>18</v>
      </c>
      <c r="O365">
        <v>502.48</v>
      </c>
      <c r="P365">
        <v>0</v>
      </c>
      <c r="Q365">
        <v>0</v>
      </c>
      <c r="R365">
        <v>13.958</v>
      </c>
      <c r="S365">
        <v>2.7919999999999998</v>
      </c>
      <c r="U365">
        <v>855.12199999999996</v>
      </c>
      <c r="V365">
        <v>855.12199999999996</v>
      </c>
      <c r="W365">
        <v>871.87199999999996</v>
      </c>
      <c r="X365">
        <v>-132.16</v>
      </c>
      <c r="Y365">
        <v>112</v>
      </c>
      <c r="Z365">
        <v>0</v>
      </c>
      <c r="AA365">
        <v>20.16</v>
      </c>
      <c r="AB365">
        <v>1</v>
      </c>
      <c r="AC365" t="s">
        <v>110</v>
      </c>
      <c r="AD365">
        <v>3500</v>
      </c>
      <c r="AE365">
        <v>-2554.288</v>
      </c>
      <c r="AF365">
        <v>0</v>
      </c>
      <c r="AG365">
        <v>-2554.288</v>
      </c>
      <c r="AJ365">
        <v>0</v>
      </c>
      <c r="AK365">
        <v>871.87199999999996</v>
      </c>
      <c r="AL365">
        <v>-132.16</v>
      </c>
      <c r="AM365">
        <v>-3294</v>
      </c>
      <c r="AN365">
        <v>0</v>
      </c>
      <c r="AO365">
        <v>2791.53</v>
      </c>
      <c r="AP365">
        <v>18</v>
      </c>
      <c r="AQ365">
        <v>0</v>
      </c>
      <c r="AR365">
        <v>0</v>
      </c>
      <c r="AS365">
        <v>0.5</v>
      </c>
      <c r="AT365">
        <v>0</v>
      </c>
      <c r="AU365">
        <v>0</v>
      </c>
      <c r="AV365">
        <v>0.1</v>
      </c>
      <c r="AW365" t="s">
        <v>112</v>
      </c>
      <c r="AX365" t="s">
        <v>160</v>
      </c>
      <c r="AZ365">
        <v>0</v>
      </c>
      <c r="BA365">
        <v>0</v>
      </c>
      <c r="BD365">
        <v>855.12199999999996</v>
      </c>
      <c r="BE365">
        <v>855.12199999999996</v>
      </c>
      <c r="BF365">
        <v>500</v>
      </c>
      <c r="BG365">
        <v>2.7915299999999998</v>
      </c>
      <c r="BH365" t="s">
        <v>1232</v>
      </c>
      <c r="BI365">
        <v>100095000000</v>
      </c>
      <c r="BJ365">
        <v>0</v>
      </c>
      <c r="BK365">
        <v>13.958</v>
      </c>
      <c r="BL365">
        <v>0</v>
      </c>
      <c r="BM365">
        <v>2.7919999999999998</v>
      </c>
      <c r="CS365">
        <f t="shared" si="25"/>
        <v>3294</v>
      </c>
      <c r="CT365">
        <f t="shared" si="26"/>
        <v>855.12199999999996</v>
      </c>
      <c r="CU365">
        <f t="shared" si="27"/>
        <v>16.75</v>
      </c>
      <c r="CV365">
        <f>VLOOKUP(PG_Reverse_Settled__1[[#This Row],[order_release_id]],PG_FORWARD_SETTLED__1[[order_id]:[Logistics]],110,0)</f>
        <v>71.98</v>
      </c>
      <c r="CW365">
        <f t="shared" si="28"/>
        <v>516.43799999999999</v>
      </c>
      <c r="CX365">
        <v>2350.1480000000001</v>
      </c>
      <c r="CY365">
        <f t="shared" si="29"/>
        <v>132.16</v>
      </c>
    </row>
    <row r="366" spans="1:103" x14ac:dyDescent="0.3">
      <c r="A366">
        <v>8751954264</v>
      </c>
      <c r="B366">
        <v>10751993426</v>
      </c>
      <c r="C366" t="s">
        <v>1461</v>
      </c>
      <c r="D366" s="1">
        <v>45952.529861111114</v>
      </c>
      <c r="E366" s="1">
        <v>45943.449305555558</v>
      </c>
      <c r="F366" s="2">
        <v>44632</v>
      </c>
      <c r="G366" t="s">
        <v>1276</v>
      </c>
      <c r="H366">
        <v>3743</v>
      </c>
      <c r="I366">
        <v>3743</v>
      </c>
      <c r="J366">
        <v>0</v>
      </c>
      <c r="K366">
        <v>4000</v>
      </c>
      <c r="L366">
        <v>51</v>
      </c>
      <c r="M366" t="s">
        <v>109</v>
      </c>
      <c r="N366">
        <v>18</v>
      </c>
      <c r="O366">
        <v>570.97</v>
      </c>
      <c r="P366">
        <v>0</v>
      </c>
      <c r="Q366">
        <v>0</v>
      </c>
      <c r="R366">
        <v>15.86</v>
      </c>
      <c r="S366">
        <v>3.1720000000000002</v>
      </c>
      <c r="U366">
        <v>927.51499999999999</v>
      </c>
      <c r="V366">
        <v>927.51499999999999</v>
      </c>
      <c r="W366">
        <v>946.54700000000003</v>
      </c>
      <c r="X366">
        <v>-197.06</v>
      </c>
      <c r="Y366">
        <v>167</v>
      </c>
      <c r="Z366">
        <v>0</v>
      </c>
      <c r="AA366">
        <v>30.06</v>
      </c>
      <c r="AB366">
        <v>1</v>
      </c>
      <c r="AC366" t="s">
        <v>116</v>
      </c>
      <c r="AD366">
        <v>3949</v>
      </c>
      <c r="AE366">
        <v>-2993.5129999999999</v>
      </c>
      <c r="AF366">
        <v>0</v>
      </c>
      <c r="AG366">
        <v>-2993.5129999999999</v>
      </c>
      <c r="AJ366">
        <v>0</v>
      </c>
      <c r="AK366">
        <v>946.54700000000003</v>
      </c>
      <c r="AL366">
        <v>-197.06</v>
      </c>
      <c r="AM366">
        <v>-3743</v>
      </c>
      <c r="AN366">
        <v>0</v>
      </c>
      <c r="AO366">
        <v>3172.03</v>
      </c>
      <c r="AP366">
        <v>18</v>
      </c>
      <c r="AQ366">
        <v>0</v>
      </c>
      <c r="AR366">
        <v>0</v>
      </c>
      <c r="AS366">
        <v>0.5</v>
      </c>
      <c r="AT366">
        <v>0</v>
      </c>
      <c r="AU366">
        <v>0</v>
      </c>
      <c r="AV366">
        <v>0.1</v>
      </c>
      <c r="AW366" t="s">
        <v>112</v>
      </c>
      <c r="AX366" t="s">
        <v>113</v>
      </c>
      <c r="AZ366">
        <v>0</v>
      </c>
      <c r="BA366">
        <v>0</v>
      </c>
      <c r="BD366">
        <v>927.51499999999999</v>
      </c>
      <c r="BE366">
        <v>927.51499999999999</v>
      </c>
      <c r="BF366">
        <v>51</v>
      </c>
      <c r="BG366">
        <v>3.1720299999999999</v>
      </c>
      <c r="BH366" t="s">
        <v>1426</v>
      </c>
      <c r="BI366">
        <v>100093000000</v>
      </c>
      <c r="BJ366">
        <v>0</v>
      </c>
      <c r="BK366">
        <v>15.86</v>
      </c>
      <c r="BL366">
        <v>0</v>
      </c>
      <c r="BM366">
        <v>3.1720000000000002</v>
      </c>
      <c r="CS366">
        <f t="shared" si="25"/>
        <v>3743</v>
      </c>
      <c r="CT366">
        <f t="shared" si="26"/>
        <v>927.51499999999999</v>
      </c>
      <c r="CU366">
        <f t="shared" si="27"/>
        <v>19.032</v>
      </c>
      <c r="CV366">
        <f>VLOOKUP(PG_Reverse_Settled__1[[#This Row],[order_release_id]],PG_FORWARD_SETTLED__1[[order_id]:[Logistics]],110,0)</f>
        <v>71.98</v>
      </c>
      <c r="CW366">
        <f t="shared" si="28"/>
        <v>586.83000000000004</v>
      </c>
      <c r="CX366">
        <v>2724.473</v>
      </c>
      <c r="CY366">
        <f t="shared" si="29"/>
        <v>197.06</v>
      </c>
    </row>
    <row r="367" spans="1:103" x14ac:dyDescent="0.3">
      <c r="A367">
        <v>8738433501</v>
      </c>
      <c r="B367">
        <v>10738414905</v>
      </c>
      <c r="C367" t="s">
        <v>1461</v>
      </c>
      <c r="D367" s="1">
        <v>45947.555555555555</v>
      </c>
      <c r="E367" s="1">
        <v>45936.572916666664</v>
      </c>
      <c r="F367" s="2">
        <v>44617</v>
      </c>
      <c r="G367" t="s">
        <v>233</v>
      </c>
      <c r="H367">
        <v>2410</v>
      </c>
      <c r="I367">
        <v>2410</v>
      </c>
      <c r="J367">
        <v>0</v>
      </c>
      <c r="K367">
        <v>3500</v>
      </c>
      <c r="L367">
        <v>884</v>
      </c>
      <c r="M367" t="s">
        <v>109</v>
      </c>
      <c r="N367">
        <v>5</v>
      </c>
      <c r="O367">
        <v>114.76</v>
      </c>
      <c r="P367">
        <v>0</v>
      </c>
      <c r="Q367">
        <v>0</v>
      </c>
      <c r="R367">
        <v>11.476000000000001</v>
      </c>
      <c r="S367">
        <v>2.2949999999999999</v>
      </c>
      <c r="U367">
        <v>597.19799999999998</v>
      </c>
      <c r="V367">
        <v>597.19799999999998</v>
      </c>
      <c r="W367">
        <v>610.96900000000005</v>
      </c>
      <c r="X367">
        <v>-197.06</v>
      </c>
      <c r="Y367">
        <v>167</v>
      </c>
      <c r="Z367">
        <v>0</v>
      </c>
      <c r="AA367">
        <v>30.06</v>
      </c>
      <c r="AB367">
        <v>1</v>
      </c>
      <c r="AC367" t="s">
        <v>116</v>
      </c>
      <c r="AD367">
        <v>2616</v>
      </c>
      <c r="AE367">
        <v>-1996.0909999999999</v>
      </c>
      <c r="AF367">
        <v>0</v>
      </c>
      <c r="AG367">
        <v>-1996.0909999999999</v>
      </c>
      <c r="AJ367">
        <v>0</v>
      </c>
      <c r="AK367">
        <v>610.96900000000005</v>
      </c>
      <c r="AL367">
        <v>-197.06</v>
      </c>
      <c r="AM367">
        <v>-2410</v>
      </c>
      <c r="AN367">
        <v>0</v>
      </c>
      <c r="AO367">
        <v>2295.2399999999998</v>
      </c>
      <c r="AP367">
        <v>5</v>
      </c>
      <c r="AQ367">
        <v>0</v>
      </c>
      <c r="AR367">
        <v>0</v>
      </c>
      <c r="AS367">
        <v>0.5</v>
      </c>
      <c r="AT367">
        <v>0</v>
      </c>
      <c r="AU367">
        <v>0</v>
      </c>
      <c r="AV367">
        <v>0.1</v>
      </c>
      <c r="AW367" t="s">
        <v>112</v>
      </c>
      <c r="AX367" t="s">
        <v>113</v>
      </c>
      <c r="AZ367">
        <v>0</v>
      </c>
      <c r="BA367">
        <v>0</v>
      </c>
      <c r="BD367">
        <v>597.19799999999998</v>
      </c>
      <c r="BE367">
        <v>597.19799999999998</v>
      </c>
      <c r="BF367">
        <v>884</v>
      </c>
      <c r="BG367">
        <v>2.2952400000000002</v>
      </c>
      <c r="BH367" t="s">
        <v>1289</v>
      </c>
      <c r="BI367">
        <v>100092000000</v>
      </c>
      <c r="BJ367">
        <v>0</v>
      </c>
      <c r="BK367">
        <v>11.476000000000001</v>
      </c>
      <c r="BL367">
        <v>0</v>
      </c>
      <c r="BM367">
        <v>2.2949999999999999</v>
      </c>
      <c r="CS367">
        <f t="shared" si="25"/>
        <v>2410</v>
      </c>
      <c r="CT367">
        <f t="shared" si="26"/>
        <v>597.19799999999998</v>
      </c>
      <c r="CU367">
        <f t="shared" si="27"/>
        <v>13.771000000000001</v>
      </c>
      <c r="CV367">
        <f>VLOOKUP(PG_Reverse_Settled__1[[#This Row],[order_release_id]],PG_FORWARD_SETTLED__1[[order_id]:[Logistics]],110,0)</f>
        <v>71.98</v>
      </c>
      <c r="CW367">
        <f t="shared" si="28"/>
        <v>126.236</v>
      </c>
      <c r="CX367">
        <v>1727.0510000000002</v>
      </c>
      <c r="CY367">
        <f t="shared" si="29"/>
        <v>197.06</v>
      </c>
    </row>
    <row r="368" spans="1:103" x14ac:dyDescent="0.3">
      <c r="A368">
        <v>8760888467</v>
      </c>
      <c r="B368">
        <v>10760983398</v>
      </c>
      <c r="C368" t="s">
        <v>1461</v>
      </c>
      <c r="D368" s="1">
        <v>45954.459722222222</v>
      </c>
      <c r="E368" s="1">
        <v>45948.45416666667</v>
      </c>
      <c r="F368" s="2"/>
      <c r="G368" t="s">
        <v>747</v>
      </c>
      <c r="H368">
        <v>3203</v>
      </c>
      <c r="I368">
        <v>0</v>
      </c>
      <c r="J368">
        <v>3203</v>
      </c>
      <c r="K368">
        <v>4000</v>
      </c>
      <c r="L368">
        <v>591</v>
      </c>
      <c r="M368" t="s">
        <v>109</v>
      </c>
      <c r="N368">
        <v>18</v>
      </c>
      <c r="O368">
        <v>488.59</v>
      </c>
      <c r="P368">
        <v>0</v>
      </c>
      <c r="Q368">
        <v>0</v>
      </c>
      <c r="R368">
        <v>13.571999999999999</v>
      </c>
      <c r="S368">
        <v>2.714</v>
      </c>
      <c r="U368">
        <v>680.31700000000001</v>
      </c>
      <c r="V368">
        <v>680.31700000000001</v>
      </c>
      <c r="W368">
        <v>696.60299999999995</v>
      </c>
      <c r="X368">
        <v>-197.06</v>
      </c>
      <c r="Y368">
        <v>167</v>
      </c>
      <c r="Z368">
        <v>0</v>
      </c>
      <c r="AA368">
        <v>30.06</v>
      </c>
      <c r="AB368">
        <v>1</v>
      </c>
      <c r="AC368" t="s">
        <v>116</v>
      </c>
      <c r="AD368">
        <v>3409</v>
      </c>
      <c r="AE368">
        <v>-2703.4569999999999</v>
      </c>
      <c r="AF368">
        <v>0</v>
      </c>
      <c r="AG368">
        <v>-2703.4569999999999</v>
      </c>
      <c r="AH368">
        <v>696.60299999999995</v>
      </c>
      <c r="AI368">
        <v>-197.06</v>
      </c>
      <c r="AJ368">
        <v>-3203</v>
      </c>
      <c r="AM368">
        <v>0</v>
      </c>
      <c r="AN368">
        <v>0</v>
      </c>
      <c r="AO368">
        <v>2714.41</v>
      </c>
      <c r="AP368">
        <v>18</v>
      </c>
      <c r="AQ368">
        <v>0</v>
      </c>
      <c r="AR368">
        <v>0</v>
      </c>
      <c r="AS368">
        <v>0.5</v>
      </c>
      <c r="AT368">
        <v>0</v>
      </c>
      <c r="AU368">
        <v>0</v>
      </c>
      <c r="AV368">
        <v>0.1</v>
      </c>
      <c r="AW368" t="s">
        <v>112</v>
      </c>
      <c r="AX368" t="s">
        <v>128</v>
      </c>
      <c r="AZ368">
        <v>680.31700000000001</v>
      </c>
      <c r="BA368">
        <v>680.31700000000001</v>
      </c>
      <c r="BB368">
        <v>591</v>
      </c>
      <c r="BC368">
        <v>2.71441</v>
      </c>
      <c r="BD368">
        <v>0</v>
      </c>
      <c r="BE368">
        <v>0</v>
      </c>
      <c r="BH368" t="s">
        <v>1184</v>
      </c>
      <c r="BI368">
        <v>100094000000</v>
      </c>
      <c r="BJ368">
        <v>13.571999999999999</v>
      </c>
      <c r="BK368">
        <v>0</v>
      </c>
      <c r="BL368">
        <v>2.714</v>
      </c>
      <c r="BM368">
        <v>0</v>
      </c>
      <c r="CS368">
        <f t="shared" si="25"/>
        <v>3203</v>
      </c>
      <c r="CT368">
        <f t="shared" si="26"/>
        <v>680.31700000000001</v>
      </c>
      <c r="CU368">
        <f t="shared" si="27"/>
        <v>16.285999999999998</v>
      </c>
      <c r="CV368">
        <f>VLOOKUP(PG_Reverse_Settled__1[[#This Row],[order_release_id]],PG_FORWARD_SETTLED__1[[order_id]:[Logistics]],110,0)</f>
        <v>76.7</v>
      </c>
      <c r="CW368">
        <f t="shared" si="28"/>
        <v>502.16199999999998</v>
      </c>
      <c r="CX368">
        <v>2429.6970000000001</v>
      </c>
      <c r="CY368">
        <f t="shared" si="29"/>
        <v>197.06</v>
      </c>
    </row>
    <row r="369" spans="1:103" x14ac:dyDescent="0.3">
      <c r="A369">
        <v>8766333405</v>
      </c>
      <c r="B369">
        <v>10766470492</v>
      </c>
      <c r="C369" t="s">
        <v>1461</v>
      </c>
      <c r="D369" s="1">
        <v>45960.31527777778</v>
      </c>
      <c r="E369" s="1">
        <v>45953.529861111114</v>
      </c>
      <c r="F369" s="2"/>
      <c r="G369" t="s">
        <v>1168</v>
      </c>
      <c r="H369">
        <v>3564</v>
      </c>
      <c r="I369">
        <v>0</v>
      </c>
      <c r="J369">
        <v>3564</v>
      </c>
      <c r="K369">
        <v>4000</v>
      </c>
      <c r="L369">
        <v>230</v>
      </c>
      <c r="M369" t="s">
        <v>109</v>
      </c>
      <c r="N369">
        <v>18</v>
      </c>
      <c r="O369">
        <v>543.66</v>
      </c>
      <c r="P369">
        <v>0</v>
      </c>
      <c r="Q369">
        <v>0</v>
      </c>
      <c r="R369">
        <v>15.102</v>
      </c>
      <c r="S369">
        <v>3.02</v>
      </c>
      <c r="U369">
        <v>883.15899999999999</v>
      </c>
      <c r="V369">
        <v>883.15899999999999</v>
      </c>
      <c r="W369">
        <v>901.28099999999995</v>
      </c>
      <c r="X369">
        <v>-132.16</v>
      </c>
      <c r="Y369">
        <v>112</v>
      </c>
      <c r="Z369">
        <v>0</v>
      </c>
      <c r="AA369">
        <v>20.16</v>
      </c>
      <c r="AB369">
        <v>1</v>
      </c>
      <c r="AC369" t="s">
        <v>110</v>
      </c>
      <c r="AD369">
        <v>3770</v>
      </c>
      <c r="AE369">
        <v>-2794.8789999999999</v>
      </c>
      <c r="AF369">
        <v>0</v>
      </c>
      <c r="AG369">
        <v>-2794.8789999999999</v>
      </c>
      <c r="AH369">
        <v>901.28099999999995</v>
      </c>
      <c r="AI369">
        <v>-132.16</v>
      </c>
      <c r="AJ369">
        <v>-3564</v>
      </c>
      <c r="AM369">
        <v>0</v>
      </c>
      <c r="AN369">
        <v>0</v>
      </c>
      <c r="AO369">
        <v>3020.34</v>
      </c>
      <c r="AP369">
        <v>18</v>
      </c>
      <c r="AQ369">
        <v>0</v>
      </c>
      <c r="AR369">
        <v>0</v>
      </c>
      <c r="AS369">
        <v>0.5</v>
      </c>
      <c r="AT369">
        <v>0</v>
      </c>
      <c r="AU369">
        <v>0</v>
      </c>
      <c r="AV369">
        <v>0.1</v>
      </c>
      <c r="AW369" t="s">
        <v>112</v>
      </c>
      <c r="AX369" t="s">
        <v>124</v>
      </c>
      <c r="AZ369">
        <v>883.15899999999999</v>
      </c>
      <c r="BA369">
        <v>883.15899999999999</v>
      </c>
      <c r="BB369">
        <v>230</v>
      </c>
      <c r="BC369">
        <v>3.02034</v>
      </c>
      <c r="BD369">
        <v>0</v>
      </c>
      <c r="BE369">
        <v>0</v>
      </c>
      <c r="BH369" t="s">
        <v>1169</v>
      </c>
      <c r="BI369">
        <v>100095000000</v>
      </c>
      <c r="BJ369">
        <v>15.102</v>
      </c>
      <c r="BK369">
        <v>0</v>
      </c>
      <c r="BL369">
        <v>3.02</v>
      </c>
      <c r="BM369">
        <v>0</v>
      </c>
      <c r="CS369">
        <f t="shared" si="25"/>
        <v>3564</v>
      </c>
      <c r="CT369">
        <f t="shared" si="26"/>
        <v>883.15899999999999</v>
      </c>
      <c r="CU369">
        <f t="shared" si="27"/>
        <v>18.122</v>
      </c>
      <c r="CV369">
        <f>VLOOKUP(PG_Reverse_Settled__1[[#This Row],[order_release_id]],PG_FORWARD_SETTLED__1[[order_id]:[Logistics]],110,0)</f>
        <v>71.98</v>
      </c>
      <c r="CW369">
        <f t="shared" si="28"/>
        <v>558.76199999999994</v>
      </c>
      <c r="CX369">
        <v>2590.739</v>
      </c>
      <c r="CY369">
        <f t="shared" si="29"/>
        <v>132.16</v>
      </c>
    </row>
    <row r="370" spans="1:103" x14ac:dyDescent="0.3">
      <c r="A370">
        <v>8762443758</v>
      </c>
      <c r="B370">
        <v>10762550126</v>
      </c>
      <c r="C370" t="s">
        <v>1461</v>
      </c>
      <c r="D370" s="1">
        <v>45957.566666666666</v>
      </c>
      <c r="E370" s="1">
        <v>45949.477777777778</v>
      </c>
      <c r="F370" s="2">
        <v>44635</v>
      </c>
      <c r="G370" t="s">
        <v>1444</v>
      </c>
      <c r="H370">
        <v>2886</v>
      </c>
      <c r="I370">
        <v>2886</v>
      </c>
      <c r="J370">
        <v>0</v>
      </c>
      <c r="K370">
        <v>3750</v>
      </c>
      <c r="L370">
        <v>658</v>
      </c>
      <c r="M370" t="s">
        <v>109</v>
      </c>
      <c r="N370">
        <v>18</v>
      </c>
      <c r="O370">
        <v>440.24</v>
      </c>
      <c r="P370">
        <v>0</v>
      </c>
      <c r="Q370">
        <v>0</v>
      </c>
      <c r="R370">
        <v>12.228999999999999</v>
      </c>
      <c r="S370">
        <v>2.4460000000000002</v>
      </c>
      <c r="U370">
        <v>612.98599999999999</v>
      </c>
      <c r="V370">
        <v>612.98599999999999</v>
      </c>
      <c r="W370">
        <v>627.66099999999994</v>
      </c>
      <c r="X370">
        <v>-197.06</v>
      </c>
      <c r="Y370">
        <v>167</v>
      </c>
      <c r="Z370">
        <v>0</v>
      </c>
      <c r="AA370">
        <v>30.06</v>
      </c>
      <c r="AB370">
        <v>1</v>
      </c>
      <c r="AC370" t="s">
        <v>116</v>
      </c>
      <c r="AD370">
        <v>3092</v>
      </c>
      <c r="AE370">
        <v>-2455.3989999999999</v>
      </c>
      <c r="AF370">
        <v>0</v>
      </c>
      <c r="AG370">
        <v>-2455.3989999999999</v>
      </c>
      <c r="AJ370">
        <v>0</v>
      </c>
      <c r="AK370">
        <v>627.66099999999994</v>
      </c>
      <c r="AL370">
        <v>-197.06</v>
      </c>
      <c r="AM370">
        <v>-2886</v>
      </c>
      <c r="AN370">
        <v>0</v>
      </c>
      <c r="AO370">
        <v>2445.7600000000002</v>
      </c>
      <c r="AP370">
        <v>18</v>
      </c>
      <c r="AQ370">
        <v>0</v>
      </c>
      <c r="AR370">
        <v>0</v>
      </c>
      <c r="AS370">
        <v>0.5</v>
      </c>
      <c r="AT370">
        <v>0</v>
      </c>
      <c r="AU370">
        <v>0</v>
      </c>
      <c r="AV370">
        <v>0.1</v>
      </c>
      <c r="AW370" t="s">
        <v>112</v>
      </c>
      <c r="AX370" t="s">
        <v>128</v>
      </c>
      <c r="AZ370">
        <v>0</v>
      </c>
      <c r="BA370">
        <v>0</v>
      </c>
      <c r="BD370">
        <v>612.98599999999999</v>
      </c>
      <c r="BE370">
        <v>612.98599999999999</v>
      </c>
      <c r="BF370">
        <v>658</v>
      </c>
      <c r="BG370">
        <v>2.4457599999999999</v>
      </c>
      <c r="BH370" t="s">
        <v>1445</v>
      </c>
      <c r="BI370">
        <v>100094000000</v>
      </c>
      <c r="BJ370">
        <v>0</v>
      </c>
      <c r="BK370">
        <v>12.228999999999999</v>
      </c>
      <c r="BL370">
        <v>0</v>
      </c>
      <c r="BM370">
        <v>2.4460000000000002</v>
      </c>
      <c r="CS370">
        <f t="shared" si="25"/>
        <v>2886</v>
      </c>
      <c r="CT370">
        <f t="shared" si="26"/>
        <v>612.98599999999999</v>
      </c>
      <c r="CU370">
        <f t="shared" si="27"/>
        <v>14.674999999999999</v>
      </c>
      <c r="CV370">
        <f>VLOOKUP(PG_Reverse_Settled__1[[#This Row],[order_release_id]],PG_FORWARD_SETTLED__1[[order_id]:[Logistics]],110,0)</f>
        <v>76.7</v>
      </c>
      <c r="CW370">
        <f t="shared" si="28"/>
        <v>452.46899999999999</v>
      </c>
      <c r="CX370">
        <v>2181.6390000000001</v>
      </c>
      <c r="CY370">
        <f t="shared" si="29"/>
        <v>197.06</v>
      </c>
    </row>
    <row r="371" spans="1:103" x14ac:dyDescent="0.3">
      <c r="A371">
        <v>8745712373</v>
      </c>
      <c r="B371">
        <v>10745724873</v>
      </c>
      <c r="C371" t="s">
        <v>1461</v>
      </c>
      <c r="D371" s="1">
        <v>45951.777777777781</v>
      </c>
      <c r="E371" s="1">
        <v>45940.445138888892</v>
      </c>
      <c r="F371" s="2">
        <v>44628</v>
      </c>
      <c r="G371" t="s">
        <v>1170</v>
      </c>
      <c r="H371">
        <v>3743</v>
      </c>
      <c r="I371">
        <v>3743</v>
      </c>
      <c r="J371">
        <v>0</v>
      </c>
      <c r="K371">
        <v>4000</v>
      </c>
      <c r="L371">
        <v>51</v>
      </c>
      <c r="M371" t="s">
        <v>109</v>
      </c>
      <c r="N371">
        <v>18</v>
      </c>
      <c r="O371">
        <v>570.97</v>
      </c>
      <c r="P371">
        <v>0</v>
      </c>
      <c r="Q371">
        <v>0</v>
      </c>
      <c r="R371">
        <v>15.86</v>
      </c>
      <c r="S371">
        <v>3.1720000000000002</v>
      </c>
      <c r="U371">
        <v>927.51499999999999</v>
      </c>
      <c r="V371">
        <v>927.51499999999999</v>
      </c>
      <c r="W371">
        <v>946.54700000000003</v>
      </c>
      <c r="X371">
        <v>-197.06</v>
      </c>
      <c r="Y371">
        <v>167</v>
      </c>
      <c r="Z371">
        <v>0</v>
      </c>
      <c r="AA371">
        <v>30.06</v>
      </c>
      <c r="AB371">
        <v>1</v>
      </c>
      <c r="AC371" t="s">
        <v>116</v>
      </c>
      <c r="AD371">
        <v>3949</v>
      </c>
      <c r="AE371">
        <v>-2993.5129999999999</v>
      </c>
      <c r="AF371">
        <v>0</v>
      </c>
      <c r="AG371">
        <v>-2993.5129999999999</v>
      </c>
      <c r="AJ371">
        <v>0</v>
      </c>
      <c r="AK371">
        <v>946.54700000000003</v>
      </c>
      <c r="AL371">
        <v>-197.06</v>
      </c>
      <c r="AM371">
        <v>-3743</v>
      </c>
      <c r="AN371">
        <v>0</v>
      </c>
      <c r="AO371">
        <v>3172.03</v>
      </c>
      <c r="AP371">
        <v>18</v>
      </c>
      <c r="AQ371">
        <v>0</v>
      </c>
      <c r="AR371">
        <v>0</v>
      </c>
      <c r="AS371">
        <v>0.5</v>
      </c>
      <c r="AT371">
        <v>0</v>
      </c>
      <c r="AU371">
        <v>0</v>
      </c>
      <c r="AV371">
        <v>0.1</v>
      </c>
      <c r="AW371" t="s">
        <v>112</v>
      </c>
      <c r="AX371" t="s">
        <v>113</v>
      </c>
      <c r="AZ371">
        <v>0</v>
      </c>
      <c r="BA371">
        <v>0</v>
      </c>
      <c r="BD371">
        <v>927.51499999999999</v>
      </c>
      <c r="BE371">
        <v>927.51499999999999</v>
      </c>
      <c r="BF371">
        <v>51</v>
      </c>
      <c r="BG371">
        <v>3.1720299999999999</v>
      </c>
      <c r="BH371" t="s">
        <v>1171</v>
      </c>
      <c r="BI371">
        <v>100093000000</v>
      </c>
      <c r="BJ371">
        <v>0</v>
      </c>
      <c r="BK371">
        <v>15.86</v>
      </c>
      <c r="BL371">
        <v>0</v>
      </c>
      <c r="BM371">
        <v>3.1720000000000002</v>
      </c>
      <c r="CS371">
        <f t="shared" si="25"/>
        <v>3743</v>
      </c>
      <c r="CT371">
        <f t="shared" si="26"/>
        <v>927.51499999999999</v>
      </c>
      <c r="CU371">
        <f t="shared" si="27"/>
        <v>19.032</v>
      </c>
      <c r="CV371">
        <f>VLOOKUP(PG_Reverse_Settled__1[[#This Row],[order_release_id]],PG_FORWARD_SETTLED__1[[order_id]:[Logistics]],110,0)</f>
        <v>71.98</v>
      </c>
      <c r="CW371">
        <f t="shared" si="28"/>
        <v>586.83000000000004</v>
      </c>
      <c r="CX371">
        <v>2724.473</v>
      </c>
      <c r="CY371">
        <f t="shared" si="29"/>
        <v>197.06</v>
      </c>
    </row>
    <row r="372" spans="1:103" x14ac:dyDescent="0.3">
      <c r="A372">
        <v>8750601370</v>
      </c>
      <c r="B372">
        <v>10750635835</v>
      </c>
      <c r="C372" t="s">
        <v>1461</v>
      </c>
      <c r="D372" s="1">
        <v>45948.561111111114</v>
      </c>
      <c r="E372" s="1">
        <v>45942.659722222219</v>
      </c>
      <c r="F372" s="2"/>
      <c r="G372" t="s">
        <v>1255</v>
      </c>
      <c r="H372">
        <v>3154</v>
      </c>
      <c r="I372">
        <v>3154</v>
      </c>
      <c r="J372">
        <v>0</v>
      </c>
      <c r="K372">
        <v>4000</v>
      </c>
      <c r="L372">
        <v>640</v>
      </c>
      <c r="M372" t="s">
        <v>109</v>
      </c>
      <c r="N372">
        <v>18</v>
      </c>
      <c r="O372">
        <v>481.12</v>
      </c>
      <c r="P372">
        <v>0</v>
      </c>
      <c r="Q372">
        <v>0</v>
      </c>
      <c r="R372">
        <v>13.364000000000001</v>
      </c>
      <c r="S372">
        <v>2.673</v>
      </c>
      <c r="U372">
        <v>669.91</v>
      </c>
      <c r="V372">
        <v>669.91</v>
      </c>
      <c r="W372">
        <v>685.947</v>
      </c>
      <c r="X372">
        <v>-197.06</v>
      </c>
      <c r="Y372">
        <v>167</v>
      </c>
      <c r="Z372">
        <v>0</v>
      </c>
      <c r="AA372">
        <v>30.06</v>
      </c>
      <c r="AB372">
        <v>1</v>
      </c>
      <c r="AC372" t="s">
        <v>116</v>
      </c>
      <c r="AD372">
        <v>3360</v>
      </c>
      <c r="AE372">
        <v>-2665.1129999999998</v>
      </c>
      <c r="AF372">
        <v>0</v>
      </c>
      <c r="AG372">
        <v>-2665.1129999999998</v>
      </c>
      <c r="AJ372">
        <v>0</v>
      </c>
      <c r="AK372">
        <v>685.947</v>
      </c>
      <c r="AL372">
        <v>-197.06</v>
      </c>
      <c r="AM372">
        <v>-3154</v>
      </c>
      <c r="AN372">
        <v>0</v>
      </c>
      <c r="AO372">
        <v>2672.88</v>
      </c>
      <c r="AP372">
        <v>18</v>
      </c>
      <c r="AQ372">
        <v>0</v>
      </c>
      <c r="AR372">
        <v>0</v>
      </c>
      <c r="AS372">
        <v>0.5</v>
      </c>
      <c r="AT372">
        <v>0</v>
      </c>
      <c r="AU372">
        <v>0</v>
      </c>
      <c r="AV372">
        <v>0.1</v>
      </c>
      <c r="AW372" t="s">
        <v>112</v>
      </c>
      <c r="AX372" t="s">
        <v>128</v>
      </c>
      <c r="AZ372">
        <v>0</v>
      </c>
      <c r="BA372">
        <v>0</v>
      </c>
      <c r="BD372">
        <v>669.91</v>
      </c>
      <c r="BE372">
        <v>669.91</v>
      </c>
      <c r="BF372">
        <v>640</v>
      </c>
      <c r="BG372">
        <v>2.6728800000000001</v>
      </c>
      <c r="BH372" t="s">
        <v>1256</v>
      </c>
      <c r="BI372">
        <v>100092000000</v>
      </c>
      <c r="BJ372">
        <v>0</v>
      </c>
      <c r="BK372">
        <v>13.364000000000001</v>
      </c>
      <c r="BL372">
        <v>0</v>
      </c>
      <c r="BM372">
        <v>2.673</v>
      </c>
      <c r="CS372">
        <f t="shared" si="25"/>
        <v>3154</v>
      </c>
      <c r="CT372">
        <f t="shared" si="26"/>
        <v>669.91</v>
      </c>
      <c r="CU372">
        <f t="shared" si="27"/>
        <v>16.036999999999999</v>
      </c>
      <c r="CV372">
        <f>VLOOKUP(PG_Reverse_Settled__1[[#This Row],[order_release_id]],PG_FORWARD_SETTLED__1[[order_id]:[Logistics]],110,0)</f>
        <v>71.98</v>
      </c>
      <c r="CW372">
        <f t="shared" si="28"/>
        <v>494.48399999999998</v>
      </c>
      <c r="CX372">
        <v>2396.0730000000003</v>
      </c>
      <c r="CY372">
        <f t="shared" si="29"/>
        <v>197.06</v>
      </c>
    </row>
    <row r="373" spans="1:103" x14ac:dyDescent="0.3">
      <c r="A373">
        <v>8766309423</v>
      </c>
      <c r="B373">
        <v>10766446510</v>
      </c>
      <c r="C373" t="s">
        <v>1461</v>
      </c>
      <c r="D373" s="1">
        <v>45960.455555555556</v>
      </c>
      <c r="E373" s="1">
        <v>45953.529861111114</v>
      </c>
      <c r="F373" s="2">
        <v>44644</v>
      </c>
      <c r="G373" t="s">
        <v>628</v>
      </c>
      <c r="H373">
        <v>3564</v>
      </c>
      <c r="I373">
        <v>3564</v>
      </c>
      <c r="J373">
        <v>0</v>
      </c>
      <c r="K373">
        <v>4000</v>
      </c>
      <c r="L373">
        <v>230</v>
      </c>
      <c r="M373" t="s">
        <v>109</v>
      </c>
      <c r="N373">
        <v>18</v>
      </c>
      <c r="O373">
        <v>543.66</v>
      </c>
      <c r="P373">
        <v>0</v>
      </c>
      <c r="Q373">
        <v>0</v>
      </c>
      <c r="R373">
        <v>15.102</v>
      </c>
      <c r="S373">
        <v>3.02</v>
      </c>
      <c r="U373">
        <v>883.15899999999999</v>
      </c>
      <c r="V373">
        <v>883.15899999999999</v>
      </c>
      <c r="W373">
        <v>901.28099999999995</v>
      </c>
      <c r="X373">
        <v>-197.06</v>
      </c>
      <c r="Y373">
        <v>167</v>
      </c>
      <c r="Z373">
        <v>0</v>
      </c>
      <c r="AA373">
        <v>30.06</v>
      </c>
      <c r="AB373">
        <v>1</v>
      </c>
      <c r="AC373" t="s">
        <v>116</v>
      </c>
      <c r="AD373">
        <v>3770</v>
      </c>
      <c r="AE373">
        <v>-2859.779</v>
      </c>
      <c r="AF373">
        <v>0</v>
      </c>
      <c r="AG373">
        <v>-2859.779</v>
      </c>
      <c r="AJ373">
        <v>0</v>
      </c>
      <c r="AK373">
        <v>901.28099999999995</v>
      </c>
      <c r="AL373">
        <v>-197.06</v>
      </c>
      <c r="AM373">
        <v>-3564</v>
      </c>
      <c r="AN373">
        <v>0</v>
      </c>
      <c r="AO373">
        <v>3020.34</v>
      </c>
      <c r="AP373">
        <v>18</v>
      </c>
      <c r="AQ373">
        <v>0</v>
      </c>
      <c r="AR373">
        <v>0</v>
      </c>
      <c r="AS373">
        <v>0.5</v>
      </c>
      <c r="AT373">
        <v>0</v>
      </c>
      <c r="AU373">
        <v>0</v>
      </c>
      <c r="AV373">
        <v>0.1</v>
      </c>
      <c r="AW373" t="s">
        <v>112</v>
      </c>
      <c r="AX373" t="s">
        <v>113</v>
      </c>
      <c r="AZ373">
        <v>0</v>
      </c>
      <c r="BA373">
        <v>0</v>
      </c>
      <c r="BD373">
        <v>883.15899999999999</v>
      </c>
      <c r="BE373">
        <v>883.15899999999999</v>
      </c>
      <c r="BF373">
        <v>230</v>
      </c>
      <c r="BG373">
        <v>3.02034</v>
      </c>
      <c r="BH373" t="s">
        <v>1187</v>
      </c>
      <c r="BI373">
        <v>100095000000</v>
      </c>
      <c r="BJ373">
        <v>0</v>
      </c>
      <c r="BK373">
        <v>15.102</v>
      </c>
      <c r="BL373">
        <v>0</v>
      </c>
      <c r="BM373">
        <v>3.02</v>
      </c>
      <c r="CS373">
        <f t="shared" si="25"/>
        <v>3564</v>
      </c>
      <c r="CT373">
        <f t="shared" si="26"/>
        <v>883.15899999999999</v>
      </c>
      <c r="CU373">
        <f t="shared" si="27"/>
        <v>18.122</v>
      </c>
      <c r="CV373">
        <f>VLOOKUP(PG_Reverse_Settled__1[[#This Row],[order_release_id]],PG_FORWARD_SETTLED__1[[order_id]:[Logistics]],110,0)</f>
        <v>71.98</v>
      </c>
      <c r="CW373">
        <f t="shared" si="28"/>
        <v>558.76199999999994</v>
      </c>
      <c r="CX373">
        <v>2590.739</v>
      </c>
      <c r="CY373">
        <f t="shared" si="29"/>
        <v>197.06</v>
      </c>
    </row>
    <row r="374" spans="1:103" x14ac:dyDescent="0.3">
      <c r="A374">
        <v>8760420877</v>
      </c>
      <c r="B374">
        <v>10760510155</v>
      </c>
      <c r="C374" t="s">
        <v>1462</v>
      </c>
      <c r="D374" s="1">
        <v>45952.53125</v>
      </c>
      <c r="E374" s="1">
        <v>45947.790972222225</v>
      </c>
      <c r="F374" s="2">
        <v>44637</v>
      </c>
      <c r="G374" t="s">
        <v>691</v>
      </c>
      <c r="H374">
        <v>3819</v>
      </c>
      <c r="I374">
        <v>0</v>
      </c>
      <c r="J374">
        <v>3819</v>
      </c>
      <c r="K374">
        <v>4500</v>
      </c>
      <c r="L374">
        <v>475</v>
      </c>
      <c r="M374" t="s">
        <v>109</v>
      </c>
      <c r="N374">
        <v>18</v>
      </c>
      <c r="O374">
        <v>582.55999999999995</v>
      </c>
      <c r="P374">
        <v>0</v>
      </c>
      <c r="Q374">
        <v>0</v>
      </c>
      <c r="R374">
        <v>16.181999999999999</v>
      </c>
      <c r="S374">
        <v>3.2360000000000002</v>
      </c>
      <c r="U374">
        <v>946.34799999999996</v>
      </c>
      <c r="V374">
        <v>946.34799999999996</v>
      </c>
      <c r="W374">
        <v>965.76599999999996</v>
      </c>
      <c r="X374">
        <v>-197.06</v>
      </c>
      <c r="Y374">
        <v>167</v>
      </c>
      <c r="Z374">
        <v>0</v>
      </c>
      <c r="AA374">
        <v>30.06</v>
      </c>
      <c r="AB374">
        <v>1</v>
      </c>
      <c r="AC374" t="s">
        <v>116</v>
      </c>
      <c r="AD374">
        <v>4025</v>
      </c>
      <c r="AE374">
        <v>-3050.2939999999999</v>
      </c>
      <c r="AF374">
        <v>0</v>
      </c>
      <c r="AG374">
        <v>-3050.2939999999999</v>
      </c>
      <c r="AH374">
        <v>965.76599999999996</v>
      </c>
      <c r="AI374">
        <v>-197.06</v>
      </c>
      <c r="AJ374">
        <v>-3819</v>
      </c>
      <c r="AM374">
        <v>0</v>
      </c>
      <c r="AN374">
        <v>0</v>
      </c>
      <c r="AO374">
        <v>3236.44</v>
      </c>
      <c r="AP374">
        <v>18</v>
      </c>
      <c r="AQ374">
        <v>0</v>
      </c>
      <c r="AR374">
        <v>0</v>
      </c>
      <c r="AS374">
        <v>0.5</v>
      </c>
      <c r="AT374">
        <v>0</v>
      </c>
      <c r="AU374">
        <v>0</v>
      </c>
      <c r="AV374">
        <v>0.1</v>
      </c>
      <c r="AW374" t="s">
        <v>112</v>
      </c>
      <c r="AX374" t="s">
        <v>113</v>
      </c>
      <c r="AZ374">
        <v>946.34799999999996</v>
      </c>
      <c r="BA374">
        <v>946.34799999999996</v>
      </c>
      <c r="BB374">
        <v>475</v>
      </c>
      <c r="BC374">
        <v>3.23644</v>
      </c>
      <c r="BD374">
        <v>0</v>
      </c>
      <c r="BE374">
        <v>0</v>
      </c>
      <c r="BH374" t="s">
        <v>1223</v>
      </c>
      <c r="BI374">
        <v>100094000000</v>
      </c>
      <c r="BJ374">
        <v>16.181999999999999</v>
      </c>
      <c r="BK374">
        <v>0</v>
      </c>
      <c r="BL374">
        <v>3.2360000000000002</v>
      </c>
      <c r="BM374">
        <v>0</v>
      </c>
      <c r="CS374">
        <f t="shared" si="25"/>
        <v>3819</v>
      </c>
      <c r="CT374">
        <f t="shared" si="26"/>
        <v>946.34799999999996</v>
      </c>
      <c r="CU374">
        <f t="shared" si="27"/>
        <v>19.417999999999999</v>
      </c>
      <c r="CV374">
        <f>VLOOKUP(PG_Reverse_Settled__1[[#This Row],[order_release_id]],PG_FORWARD_SETTLED__1[[order_id]:[Logistics]],110,0)</f>
        <v>76.7</v>
      </c>
      <c r="CW374">
        <f t="shared" si="28"/>
        <v>598.74199999999996</v>
      </c>
      <c r="CX374">
        <v>2776.5340000000001</v>
      </c>
      <c r="CY374">
        <f t="shared" si="29"/>
        <v>197.06</v>
      </c>
    </row>
    <row r="375" spans="1:103" x14ac:dyDescent="0.3">
      <c r="A375">
        <v>8760797865</v>
      </c>
      <c r="B375">
        <v>10760892410</v>
      </c>
      <c r="C375" t="s">
        <v>1462</v>
      </c>
      <c r="D375" s="1">
        <v>45951.695138888892</v>
      </c>
      <c r="E375" s="1">
        <v>45947.790972222225</v>
      </c>
      <c r="F375" s="2"/>
      <c r="G375" t="s">
        <v>559</v>
      </c>
      <c r="H375">
        <v>3143</v>
      </c>
      <c r="I375">
        <v>0</v>
      </c>
      <c r="J375">
        <v>3143</v>
      </c>
      <c r="K375">
        <v>4000</v>
      </c>
      <c r="L375">
        <v>651</v>
      </c>
      <c r="M375" t="s">
        <v>109</v>
      </c>
      <c r="N375">
        <v>18</v>
      </c>
      <c r="O375">
        <v>479.44</v>
      </c>
      <c r="P375">
        <v>0</v>
      </c>
      <c r="Q375">
        <v>0</v>
      </c>
      <c r="R375">
        <v>13.318</v>
      </c>
      <c r="S375">
        <v>2.6640000000000001</v>
      </c>
      <c r="U375">
        <v>667.57299999999998</v>
      </c>
      <c r="V375">
        <v>667.57299999999998</v>
      </c>
      <c r="W375">
        <v>683.55499999999995</v>
      </c>
      <c r="X375">
        <v>-132.16</v>
      </c>
      <c r="Y375">
        <v>112</v>
      </c>
      <c r="Z375">
        <v>0</v>
      </c>
      <c r="AA375">
        <v>20.16</v>
      </c>
      <c r="AB375">
        <v>1</v>
      </c>
      <c r="AC375" t="s">
        <v>110</v>
      </c>
      <c r="AD375">
        <v>3349</v>
      </c>
      <c r="AE375">
        <v>-2591.605</v>
      </c>
      <c r="AF375">
        <v>0</v>
      </c>
      <c r="AG375">
        <v>-2591.605</v>
      </c>
      <c r="AH375">
        <v>683.55499999999995</v>
      </c>
      <c r="AI375">
        <v>-132.16</v>
      </c>
      <c r="AJ375">
        <v>-3143</v>
      </c>
      <c r="AM375">
        <v>0</v>
      </c>
      <c r="AN375">
        <v>0</v>
      </c>
      <c r="AO375">
        <v>2663.56</v>
      </c>
      <c r="AP375">
        <v>18</v>
      </c>
      <c r="AQ375">
        <v>0</v>
      </c>
      <c r="AR375">
        <v>0</v>
      </c>
      <c r="AS375">
        <v>0.5</v>
      </c>
      <c r="AT375">
        <v>0</v>
      </c>
      <c r="AU375">
        <v>0</v>
      </c>
      <c r="AV375">
        <v>0.1</v>
      </c>
      <c r="AW375" t="s">
        <v>112</v>
      </c>
      <c r="AX375" t="s">
        <v>128</v>
      </c>
      <c r="AZ375">
        <v>667.57299999999998</v>
      </c>
      <c r="BA375">
        <v>667.57299999999998</v>
      </c>
      <c r="BB375">
        <v>651</v>
      </c>
      <c r="BC375">
        <v>2.6635599999999999</v>
      </c>
      <c r="BD375">
        <v>0</v>
      </c>
      <c r="BE375">
        <v>0</v>
      </c>
      <c r="BH375" t="s">
        <v>1125</v>
      </c>
      <c r="BI375">
        <v>100094000000</v>
      </c>
      <c r="BJ375">
        <v>13.318</v>
      </c>
      <c r="BK375">
        <v>0</v>
      </c>
      <c r="BL375">
        <v>2.6640000000000001</v>
      </c>
      <c r="BM375">
        <v>0</v>
      </c>
      <c r="CS375">
        <f t="shared" si="25"/>
        <v>3143</v>
      </c>
      <c r="CT375">
        <f t="shared" si="26"/>
        <v>667.57299999999998</v>
      </c>
      <c r="CU375">
        <f t="shared" si="27"/>
        <v>15.981999999999999</v>
      </c>
      <c r="CV375">
        <f>VLOOKUP(PG_Reverse_Settled__1[[#This Row],[order_release_id]],PG_FORWARD_SETTLED__1[[order_id]:[Logistics]],110,0)</f>
        <v>76.7</v>
      </c>
      <c r="CW375">
        <f t="shared" si="28"/>
        <v>492.75799999999998</v>
      </c>
      <c r="CX375">
        <v>2382.7450000000003</v>
      </c>
      <c r="CY375">
        <f t="shared" si="29"/>
        <v>132.16</v>
      </c>
    </row>
    <row r="376" spans="1:103" x14ac:dyDescent="0.3">
      <c r="A376">
        <v>8755664593</v>
      </c>
      <c r="B376">
        <v>10755724537</v>
      </c>
      <c r="C376" t="s">
        <v>1461</v>
      </c>
      <c r="D376" s="1">
        <v>45953.433333333334</v>
      </c>
      <c r="E376" s="1">
        <v>45945.45416666667</v>
      </c>
      <c r="F376" s="2">
        <v>44634</v>
      </c>
      <c r="G376" t="s">
        <v>1268</v>
      </c>
      <c r="H376">
        <v>2396</v>
      </c>
      <c r="I376">
        <v>2396</v>
      </c>
      <c r="J376">
        <v>0</v>
      </c>
      <c r="K376">
        <v>3250</v>
      </c>
      <c r="L376">
        <v>648</v>
      </c>
      <c r="M376" t="s">
        <v>109</v>
      </c>
      <c r="N376">
        <v>5</v>
      </c>
      <c r="O376">
        <v>114.1</v>
      </c>
      <c r="P376">
        <v>0</v>
      </c>
      <c r="Q376">
        <v>0</v>
      </c>
      <c r="R376">
        <v>11.41</v>
      </c>
      <c r="S376">
        <v>2.282</v>
      </c>
      <c r="U376">
        <v>622.00199999999995</v>
      </c>
      <c r="V376">
        <v>622.00199999999995</v>
      </c>
      <c r="W376">
        <v>635.69399999999996</v>
      </c>
      <c r="X376">
        <v>-197.06</v>
      </c>
      <c r="Y376">
        <v>167</v>
      </c>
      <c r="Z376">
        <v>0</v>
      </c>
      <c r="AA376">
        <v>30.06</v>
      </c>
      <c r="AB376">
        <v>1</v>
      </c>
      <c r="AC376" t="s">
        <v>116</v>
      </c>
      <c r="AD376">
        <v>2602</v>
      </c>
      <c r="AE376">
        <v>-1957.366</v>
      </c>
      <c r="AF376">
        <v>0</v>
      </c>
      <c r="AG376">
        <v>-1957.366</v>
      </c>
      <c r="AJ376">
        <v>0</v>
      </c>
      <c r="AK376">
        <v>635.69399999999996</v>
      </c>
      <c r="AL376">
        <v>-197.06</v>
      </c>
      <c r="AM376">
        <v>-2396</v>
      </c>
      <c r="AN376">
        <v>0</v>
      </c>
      <c r="AO376">
        <v>2281.9</v>
      </c>
      <c r="AP376">
        <v>5</v>
      </c>
      <c r="AQ376">
        <v>0</v>
      </c>
      <c r="AR376">
        <v>0</v>
      </c>
      <c r="AS376">
        <v>0.5</v>
      </c>
      <c r="AT376">
        <v>0</v>
      </c>
      <c r="AU376">
        <v>0</v>
      </c>
      <c r="AV376">
        <v>0.1</v>
      </c>
      <c r="AW376" t="s">
        <v>121</v>
      </c>
      <c r="AX376" t="s">
        <v>113</v>
      </c>
      <c r="AZ376">
        <v>0</v>
      </c>
      <c r="BA376">
        <v>0</v>
      </c>
      <c r="BD376">
        <v>622.00199999999995</v>
      </c>
      <c r="BE376">
        <v>622.00199999999995</v>
      </c>
      <c r="BF376">
        <v>648</v>
      </c>
      <c r="BG376">
        <v>2.2818999999999998</v>
      </c>
      <c r="BH376" t="s">
        <v>1269</v>
      </c>
      <c r="BI376">
        <v>100093000000</v>
      </c>
      <c r="BJ376">
        <v>0</v>
      </c>
      <c r="BK376">
        <v>11.41</v>
      </c>
      <c r="BL376">
        <v>0</v>
      </c>
      <c r="BM376">
        <v>2.282</v>
      </c>
      <c r="CS376">
        <f t="shared" si="25"/>
        <v>2396</v>
      </c>
      <c r="CT376">
        <f t="shared" si="26"/>
        <v>622.00199999999995</v>
      </c>
      <c r="CU376">
        <f t="shared" si="27"/>
        <v>13.692</v>
      </c>
      <c r="CV376">
        <f>VLOOKUP(PG_Reverse_Settled__1[[#This Row],[order_release_id]],PG_FORWARD_SETTLED__1[[order_id]:[Logistics]],110,0)</f>
        <v>71.98</v>
      </c>
      <c r="CW376">
        <f t="shared" si="28"/>
        <v>125.50999999999999</v>
      </c>
      <c r="CX376">
        <v>1688.326</v>
      </c>
      <c r="CY376">
        <f t="shared" si="29"/>
        <v>197.06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8805-16DC-424A-B7C6-5832BFE50A0E}">
  <dimension ref="A1:J459"/>
  <sheetViews>
    <sheetView workbookViewId="0"/>
  </sheetViews>
  <sheetFormatPr defaultRowHeight="14.4" x14ac:dyDescent="0.3"/>
  <cols>
    <col min="1" max="1" width="11" bestFit="1" customWidth="1"/>
    <col min="2" max="2" width="13.88671875" bestFit="1" customWidth="1"/>
    <col min="3" max="3" width="11.21875" bestFit="1" customWidth="1"/>
    <col min="4" max="4" width="18.77734375" bestFit="1" customWidth="1"/>
    <col min="5" max="5" width="9" bestFit="1" customWidth="1"/>
    <col min="6" max="6" width="9.5546875" bestFit="1" customWidth="1"/>
    <col min="7" max="7" width="17.6640625" bestFit="1" customWidth="1"/>
    <col min="8" max="8" width="15.21875" bestFit="1" customWidth="1"/>
    <col min="9" max="9" width="35.44140625" bestFit="1" customWidth="1"/>
    <col min="10" max="10" width="13.77734375" bestFit="1" customWidth="1"/>
  </cols>
  <sheetData>
    <row r="1" spans="1:10" x14ac:dyDescent="0.3">
      <c r="A1" s="4" t="s">
        <v>0</v>
      </c>
      <c r="B1" s="4" t="s">
        <v>1465</v>
      </c>
      <c r="C1" s="4" t="s">
        <v>1466</v>
      </c>
      <c r="D1" s="4" t="s">
        <v>1470</v>
      </c>
      <c r="E1" s="4" t="s">
        <v>1467</v>
      </c>
      <c r="F1" s="4" t="s">
        <v>1468</v>
      </c>
      <c r="G1" s="4" t="s">
        <v>1469</v>
      </c>
      <c r="H1" s="4" t="s">
        <v>1472</v>
      </c>
      <c r="I1" s="4" t="s">
        <v>1473</v>
      </c>
      <c r="J1" s="4" t="s">
        <v>1476</v>
      </c>
    </row>
    <row r="2" spans="1:10" x14ac:dyDescent="0.3">
      <c r="A2" s="6">
        <v>8743896489</v>
      </c>
      <c r="B2" s="6">
        <v>2410</v>
      </c>
      <c r="C2" s="6">
        <v>597.19799999999998</v>
      </c>
      <c r="D2" s="6">
        <v>13.771000000000001</v>
      </c>
      <c r="E2" s="6">
        <v>71.98</v>
      </c>
      <c r="F2" s="6">
        <v>126.236</v>
      </c>
      <c r="G2" s="6">
        <v>1727.0510000000002</v>
      </c>
      <c r="H2" s="6">
        <v>1600.8150000000001</v>
      </c>
      <c r="I2" s="6">
        <v>682.94899999999984</v>
      </c>
      <c r="J2" s="8">
        <v>1727.0510000000002</v>
      </c>
    </row>
    <row r="3" spans="1:10" x14ac:dyDescent="0.3">
      <c r="A3" s="6">
        <v>8746383853</v>
      </c>
      <c r="B3" s="5">
        <v>2385</v>
      </c>
      <c r="C3" s="6">
        <v>422.14499999999998</v>
      </c>
      <c r="D3" s="6">
        <v>13.628</v>
      </c>
      <c r="E3" s="6">
        <v>71.98</v>
      </c>
      <c r="F3" s="6">
        <v>124.92699999999999</v>
      </c>
      <c r="G3" s="6">
        <v>1877.2470000000001</v>
      </c>
      <c r="H3" s="6">
        <v>1752.3200000000002</v>
      </c>
      <c r="I3" s="6">
        <v>507.75299999999993</v>
      </c>
      <c r="J3" s="8">
        <v>1877.2470000000001</v>
      </c>
    </row>
    <row r="4" spans="1:10" x14ac:dyDescent="0.3">
      <c r="A4" s="6">
        <v>8725799225</v>
      </c>
      <c r="B4" s="6">
        <v>2556</v>
      </c>
      <c r="C4" s="6">
        <v>663.53800000000001</v>
      </c>
      <c r="D4" s="6">
        <v>14.605</v>
      </c>
      <c r="E4" s="6">
        <v>71.98</v>
      </c>
      <c r="F4" s="6">
        <v>133.89099999999999</v>
      </c>
      <c r="G4" s="6">
        <v>1805.877</v>
      </c>
      <c r="H4" s="6">
        <v>1671.9859999999999</v>
      </c>
      <c r="I4" s="6">
        <v>750.12300000000005</v>
      </c>
      <c r="J4" s="8">
        <v>1805.877</v>
      </c>
    </row>
    <row r="5" spans="1:10" x14ac:dyDescent="0.3">
      <c r="A5" s="6">
        <v>8718239977</v>
      </c>
      <c r="B5" s="6">
        <v>3788.99</v>
      </c>
      <c r="C5" s="6">
        <v>938.91200000000003</v>
      </c>
      <c r="D5" s="6">
        <v>19.265999999999998</v>
      </c>
      <c r="E5" s="6">
        <v>71.98</v>
      </c>
      <c r="F5" s="6">
        <v>594.03499999999997</v>
      </c>
      <c r="G5" s="6">
        <v>2758.8319999999994</v>
      </c>
      <c r="H5" s="6">
        <v>2164.7969999999996</v>
      </c>
      <c r="I5" s="6">
        <v>1030.1580000000004</v>
      </c>
      <c r="J5" s="8">
        <v>2758.8319999999994</v>
      </c>
    </row>
    <row r="6" spans="1:10" x14ac:dyDescent="0.3">
      <c r="A6" s="6">
        <v>8694687361</v>
      </c>
      <c r="B6" s="6">
        <v>3142.99</v>
      </c>
      <c r="C6" s="6">
        <v>667.57100000000003</v>
      </c>
      <c r="D6" s="6">
        <v>15.981999999999999</v>
      </c>
      <c r="E6" s="6">
        <v>71.98</v>
      </c>
      <c r="F6" s="6">
        <v>492.75799999999998</v>
      </c>
      <c r="G6" s="6">
        <v>2387.4569999999999</v>
      </c>
      <c r="H6" s="6">
        <v>1894.6989999999998</v>
      </c>
      <c r="I6" s="6">
        <v>755.5329999999999</v>
      </c>
      <c r="J6" s="8">
        <v>2387.4569999999999</v>
      </c>
    </row>
    <row r="7" spans="1:10" x14ac:dyDescent="0.3">
      <c r="A7" s="6">
        <v>8687587807</v>
      </c>
      <c r="B7" s="6">
        <v>3104</v>
      </c>
      <c r="C7" s="6">
        <v>769.17100000000005</v>
      </c>
      <c r="D7" s="6">
        <v>15.784000000000001</v>
      </c>
      <c r="E7" s="6">
        <v>71.98</v>
      </c>
      <c r="F7" s="6">
        <v>486.64300000000003</v>
      </c>
      <c r="G7" s="6">
        <v>2247.0649999999996</v>
      </c>
      <c r="H7" s="6">
        <v>1760.4219999999996</v>
      </c>
      <c r="I7" s="6">
        <v>856.9350000000004</v>
      </c>
      <c r="J7" s="8">
        <v>2247.0649999999996</v>
      </c>
    </row>
    <row r="8" spans="1:10" x14ac:dyDescent="0.3">
      <c r="A8" s="6">
        <v>8670163180</v>
      </c>
      <c r="B8" s="6">
        <v>1610</v>
      </c>
      <c r="C8" s="6">
        <v>360.96199999999999</v>
      </c>
      <c r="D8" s="6">
        <v>8.6259999999999994</v>
      </c>
      <c r="E8" s="6">
        <v>53.1</v>
      </c>
      <c r="F8" s="6">
        <v>179.68799999999999</v>
      </c>
      <c r="G8" s="6">
        <v>1187.3120000000001</v>
      </c>
      <c r="H8" s="6">
        <v>1007.6240000000001</v>
      </c>
      <c r="I8" s="6">
        <v>422.68799999999987</v>
      </c>
      <c r="J8" s="8">
        <v>1187.3120000000001</v>
      </c>
    </row>
    <row r="9" spans="1:10" x14ac:dyDescent="0.3">
      <c r="A9" s="6">
        <v>8720752290</v>
      </c>
      <c r="B9" s="6">
        <v>2944</v>
      </c>
      <c r="C9" s="6">
        <v>729.52300000000002</v>
      </c>
      <c r="D9" s="6">
        <v>14.969999999999999</v>
      </c>
      <c r="E9" s="6">
        <v>71.98</v>
      </c>
      <c r="F9" s="6">
        <v>461.565</v>
      </c>
      <c r="G9" s="6">
        <v>2127.527</v>
      </c>
      <c r="H9" s="6">
        <v>1665.962</v>
      </c>
      <c r="I9" s="6">
        <v>816.47299999999996</v>
      </c>
      <c r="J9" s="8">
        <v>2127.527</v>
      </c>
    </row>
    <row r="10" spans="1:10" x14ac:dyDescent="0.3">
      <c r="A10" s="6">
        <v>8657021789</v>
      </c>
      <c r="B10" s="6">
        <v>706</v>
      </c>
      <c r="C10" s="6">
        <v>208.27</v>
      </c>
      <c r="D10" s="6">
        <v>4.0339999999999998</v>
      </c>
      <c r="E10" s="6">
        <v>31.86</v>
      </c>
      <c r="F10" s="6">
        <v>36.981999999999999</v>
      </c>
      <c r="G10" s="6">
        <v>461.83600000000001</v>
      </c>
      <c r="H10" s="6">
        <v>424.85400000000004</v>
      </c>
      <c r="I10" s="6">
        <v>244.16399999999999</v>
      </c>
      <c r="J10" s="8">
        <v>461.83600000000001</v>
      </c>
    </row>
    <row r="11" spans="1:10" x14ac:dyDescent="0.3">
      <c r="A11" s="6">
        <v>8715339734</v>
      </c>
      <c r="B11" s="6">
        <v>3470</v>
      </c>
      <c r="C11" s="6">
        <v>1105.5419999999999</v>
      </c>
      <c r="D11" s="6">
        <v>17.643999999999998</v>
      </c>
      <c r="E11" s="6">
        <v>71.98</v>
      </c>
      <c r="F11" s="6">
        <v>544.02300000000002</v>
      </c>
      <c r="G11" s="6">
        <v>2274.8340000000003</v>
      </c>
      <c r="H11" s="6">
        <v>1730.8110000000001</v>
      </c>
      <c r="I11" s="6">
        <v>1195.1659999999997</v>
      </c>
      <c r="J11" s="8">
        <v>2274.8340000000003</v>
      </c>
    </row>
    <row r="12" spans="1:10" x14ac:dyDescent="0.3">
      <c r="A12" s="6">
        <v>8697412249</v>
      </c>
      <c r="B12" s="6">
        <v>3109</v>
      </c>
      <c r="C12" s="6">
        <v>660.35199999999998</v>
      </c>
      <c r="D12" s="6">
        <v>15.808999999999999</v>
      </c>
      <c r="E12" s="6">
        <v>71.98</v>
      </c>
      <c r="F12" s="6">
        <v>487.43399999999997</v>
      </c>
      <c r="G12" s="6">
        <v>2360.8589999999999</v>
      </c>
      <c r="H12" s="6">
        <v>1873.425</v>
      </c>
      <c r="I12" s="6">
        <v>748.14100000000008</v>
      </c>
      <c r="J12" s="8">
        <v>2360.8589999999999</v>
      </c>
    </row>
    <row r="13" spans="1:10" x14ac:dyDescent="0.3">
      <c r="A13" s="6">
        <v>8723563426</v>
      </c>
      <c r="B13" s="6">
        <v>3734</v>
      </c>
      <c r="C13" s="6">
        <v>969.346</v>
      </c>
      <c r="D13" s="6">
        <v>18.986000000000001</v>
      </c>
      <c r="E13" s="6">
        <v>71.98</v>
      </c>
      <c r="F13" s="6">
        <v>585.41200000000003</v>
      </c>
      <c r="G13" s="6">
        <v>2673.6880000000001</v>
      </c>
      <c r="H13" s="6">
        <v>2088.2759999999998</v>
      </c>
      <c r="I13" s="6">
        <v>1060.3119999999999</v>
      </c>
      <c r="J13" s="8">
        <v>2673.6880000000001</v>
      </c>
    </row>
    <row r="14" spans="1:10" x14ac:dyDescent="0.3">
      <c r="A14" s="6">
        <v>8742176123</v>
      </c>
      <c r="B14" s="6">
        <v>2198</v>
      </c>
      <c r="C14" s="6">
        <v>570.601</v>
      </c>
      <c r="D14" s="6">
        <v>12.56</v>
      </c>
      <c r="E14" s="6">
        <v>71.98</v>
      </c>
      <c r="F14" s="6">
        <v>115.137</v>
      </c>
      <c r="G14" s="6">
        <v>1542.8589999999999</v>
      </c>
      <c r="H14" s="6">
        <v>1427.722</v>
      </c>
      <c r="I14" s="6">
        <v>655.14100000000008</v>
      </c>
      <c r="J14" s="8">
        <v>1542.8589999999999</v>
      </c>
    </row>
    <row r="15" spans="1:10" x14ac:dyDescent="0.3">
      <c r="A15" s="6">
        <v>8682082418</v>
      </c>
      <c r="B15" s="6">
        <v>1694</v>
      </c>
      <c r="C15" s="6">
        <v>499.73</v>
      </c>
      <c r="D15" s="6">
        <v>9.0739999999999998</v>
      </c>
      <c r="E15" s="6">
        <v>53.1</v>
      </c>
      <c r="F15" s="6">
        <v>189.06200000000001</v>
      </c>
      <c r="G15" s="6">
        <v>1132.096</v>
      </c>
      <c r="H15" s="6">
        <v>943.03399999999999</v>
      </c>
      <c r="I15" s="6">
        <v>561.904</v>
      </c>
      <c r="J15" s="8">
        <v>1132.096</v>
      </c>
    </row>
    <row r="16" spans="1:10" x14ac:dyDescent="0.3">
      <c r="A16" s="6">
        <v>8747034027</v>
      </c>
      <c r="B16" s="6">
        <v>3564</v>
      </c>
      <c r="C16" s="6">
        <v>883.15899999999999</v>
      </c>
      <c r="D16" s="6">
        <v>18.122</v>
      </c>
      <c r="E16" s="6">
        <v>71.98</v>
      </c>
      <c r="F16" s="6">
        <v>558.76199999999994</v>
      </c>
      <c r="G16" s="6">
        <v>2590.739</v>
      </c>
      <c r="H16" s="6">
        <v>2031.9770000000001</v>
      </c>
      <c r="I16" s="6">
        <v>973.26099999999997</v>
      </c>
      <c r="J16" s="8">
        <v>2590.739</v>
      </c>
    </row>
    <row r="17" spans="1:10" x14ac:dyDescent="0.3">
      <c r="A17" s="6">
        <v>8735054496</v>
      </c>
      <c r="B17" s="6">
        <v>3169</v>
      </c>
      <c r="C17" s="6">
        <v>785.27800000000002</v>
      </c>
      <c r="D17" s="6">
        <v>16.114000000000001</v>
      </c>
      <c r="E17" s="6">
        <v>71.98</v>
      </c>
      <c r="F17" s="6">
        <v>496.83800000000002</v>
      </c>
      <c r="G17" s="6">
        <v>2295.6279999999997</v>
      </c>
      <c r="H17" s="6">
        <v>1798.7899999999997</v>
      </c>
      <c r="I17" s="6">
        <v>873.3720000000003</v>
      </c>
      <c r="J17" s="8">
        <v>2295.6279999999997</v>
      </c>
    </row>
    <row r="18" spans="1:10" x14ac:dyDescent="0.3">
      <c r="A18" s="6">
        <v>8675097215</v>
      </c>
      <c r="B18" s="6">
        <v>2794</v>
      </c>
      <c r="C18" s="6">
        <v>692.35299999999995</v>
      </c>
      <c r="D18" s="6">
        <v>14.968</v>
      </c>
      <c r="E18" s="6">
        <v>71.98</v>
      </c>
      <c r="F18" s="6">
        <v>311.83300000000003</v>
      </c>
      <c r="G18" s="6">
        <v>2014.6990000000001</v>
      </c>
      <c r="H18" s="6">
        <v>1702.866</v>
      </c>
      <c r="I18" s="6">
        <v>779.30099999999993</v>
      </c>
      <c r="J18" s="8">
        <v>2014.6990000000001</v>
      </c>
    </row>
    <row r="19" spans="1:10" x14ac:dyDescent="0.3">
      <c r="A19" s="6">
        <v>8599978899</v>
      </c>
      <c r="B19" s="6">
        <v>1179</v>
      </c>
      <c r="C19" s="6">
        <v>292.15600000000001</v>
      </c>
      <c r="D19" s="6">
        <v>6.3159999999999998</v>
      </c>
      <c r="E19" s="6">
        <v>53.1</v>
      </c>
      <c r="F19" s="6">
        <v>131.583</v>
      </c>
      <c r="G19" s="6">
        <v>827.428</v>
      </c>
      <c r="H19" s="6">
        <v>695.84500000000003</v>
      </c>
      <c r="I19" s="6">
        <v>351.572</v>
      </c>
      <c r="J19" s="8">
        <v>827.428</v>
      </c>
    </row>
    <row r="20" spans="1:10" x14ac:dyDescent="0.3">
      <c r="A20" s="6">
        <v>8745416575</v>
      </c>
      <c r="B20" s="6">
        <v>416</v>
      </c>
      <c r="C20" s="6">
        <v>34.362000000000002</v>
      </c>
      <c r="D20" s="6">
        <v>2.3770000000000002</v>
      </c>
      <c r="E20" s="6">
        <v>31.86</v>
      </c>
      <c r="F20" s="6">
        <v>21.791</v>
      </c>
      <c r="G20" s="6">
        <v>347.40099999999995</v>
      </c>
      <c r="H20" s="6">
        <v>325.60999999999996</v>
      </c>
      <c r="I20" s="6">
        <v>68.599000000000046</v>
      </c>
      <c r="J20" s="8">
        <v>347.40099999999995</v>
      </c>
    </row>
    <row r="21" spans="1:10" x14ac:dyDescent="0.3">
      <c r="A21" s="6">
        <v>8717347916</v>
      </c>
      <c r="B21" s="6">
        <v>3119</v>
      </c>
      <c r="C21" s="6">
        <v>662.476</v>
      </c>
      <c r="D21" s="6">
        <v>15.858999999999998</v>
      </c>
      <c r="E21" s="6">
        <v>71.98</v>
      </c>
      <c r="F21" s="6">
        <v>488.99599999999998</v>
      </c>
      <c r="G21" s="6">
        <v>2368.6849999999999</v>
      </c>
      <c r="H21" s="6">
        <v>1879.6889999999999</v>
      </c>
      <c r="I21" s="6">
        <v>750.31500000000005</v>
      </c>
      <c r="J21" s="8">
        <v>2368.6849999999999</v>
      </c>
    </row>
    <row r="22" spans="1:10" x14ac:dyDescent="0.3">
      <c r="A22" s="6">
        <v>8681243759</v>
      </c>
      <c r="B22" s="6">
        <v>2275</v>
      </c>
      <c r="C22" s="6">
        <v>563.745</v>
      </c>
      <c r="D22" s="6">
        <v>12.187000000000001</v>
      </c>
      <c r="E22" s="6">
        <v>71.98</v>
      </c>
      <c r="F22" s="6">
        <v>253.90600000000001</v>
      </c>
      <c r="G22" s="6">
        <v>1627.0880000000002</v>
      </c>
      <c r="H22" s="6">
        <v>1373.1820000000002</v>
      </c>
      <c r="I22" s="6">
        <v>647.91199999999981</v>
      </c>
      <c r="J22" s="8">
        <v>1627.0880000000002</v>
      </c>
    </row>
    <row r="23" spans="1:10" x14ac:dyDescent="0.3">
      <c r="A23" s="6">
        <v>8707877371</v>
      </c>
      <c r="B23" s="6">
        <v>3104</v>
      </c>
      <c r="C23" s="6">
        <v>769.17100000000005</v>
      </c>
      <c r="D23" s="6">
        <v>15.783000000000001</v>
      </c>
      <c r="E23" s="6">
        <v>71.98</v>
      </c>
      <c r="F23" s="6">
        <v>486.64300000000003</v>
      </c>
      <c r="G23" s="6">
        <v>2247.0659999999998</v>
      </c>
      <c r="H23" s="6">
        <v>1760.4229999999998</v>
      </c>
      <c r="I23" s="6">
        <v>856.9340000000002</v>
      </c>
      <c r="J23" s="8">
        <v>2247.0659999999998</v>
      </c>
    </row>
    <row r="24" spans="1:10" x14ac:dyDescent="0.3">
      <c r="A24" s="6">
        <v>8742706323</v>
      </c>
      <c r="B24" s="6">
        <v>368</v>
      </c>
      <c r="C24" s="6">
        <v>8.6850000000000005</v>
      </c>
      <c r="D24" s="6">
        <v>2.1019999999999999</v>
      </c>
      <c r="E24" s="6">
        <v>31.86</v>
      </c>
      <c r="F24" s="6">
        <v>19.271999999999998</v>
      </c>
      <c r="G24" s="6">
        <v>325.35300000000001</v>
      </c>
      <c r="H24" s="6">
        <v>306.08100000000002</v>
      </c>
      <c r="I24" s="6">
        <v>42.646999999999991</v>
      </c>
      <c r="J24" s="8">
        <v>325.35300000000001</v>
      </c>
    </row>
    <row r="25" spans="1:10" x14ac:dyDescent="0.3">
      <c r="A25" s="6">
        <v>8664301435</v>
      </c>
      <c r="B25" s="6">
        <v>1108.99</v>
      </c>
      <c r="C25" s="6">
        <v>248.636</v>
      </c>
      <c r="D25" s="6">
        <v>5.9409999999999998</v>
      </c>
      <c r="E25" s="6">
        <v>53.1</v>
      </c>
      <c r="F25" s="6">
        <v>123.77099999999999</v>
      </c>
      <c r="G25" s="6">
        <v>801.31299999999999</v>
      </c>
      <c r="H25" s="6">
        <v>677.54200000000003</v>
      </c>
      <c r="I25" s="6">
        <v>307.67700000000002</v>
      </c>
      <c r="J25" s="8">
        <v>801.31299999999999</v>
      </c>
    </row>
    <row r="26" spans="1:10" x14ac:dyDescent="0.3">
      <c r="A26" s="6">
        <v>8672940065</v>
      </c>
      <c r="B26" s="6">
        <v>3544</v>
      </c>
      <c r="C26" s="6">
        <v>920.02200000000005</v>
      </c>
      <c r="D26" s="6">
        <v>18.984999999999999</v>
      </c>
      <c r="E26" s="6">
        <v>71.98</v>
      </c>
      <c r="F26" s="6">
        <v>395.53100000000001</v>
      </c>
      <c r="G26" s="6">
        <v>2533.0129999999999</v>
      </c>
      <c r="H26" s="6">
        <v>2137.482</v>
      </c>
      <c r="I26" s="6">
        <v>1010.9870000000001</v>
      </c>
      <c r="J26" s="8">
        <v>2533.0129999999999</v>
      </c>
    </row>
    <row r="27" spans="1:10" x14ac:dyDescent="0.3">
      <c r="A27" s="6">
        <v>8690064005</v>
      </c>
      <c r="B27" s="6">
        <v>2719</v>
      </c>
      <c r="C27" s="6">
        <v>705.85199999999998</v>
      </c>
      <c r="D27" s="6">
        <v>13.825000000000001</v>
      </c>
      <c r="E27" s="6">
        <v>71.98</v>
      </c>
      <c r="F27" s="6">
        <v>426.28100000000001</v>
      </c>
      <c r="G27" s="6">
        <v>1927.3430000000001</v>
      </c>
      <c r="H27" s="6">
        <v>1501.0620000000001</v>
      </c>
      <c r="I27" s="6">
        <v>791.65699999999993</v>
      </c>
      <c r="J27" s="8">
        <v>1927.3430000000001</v>
      </c>
    </row>
    <row r="28" spans="1:10" x14ac:dyDescent="0.3">
      <c r="A28" s="6">
        <v>8737492325</v>
      </c>
      <c r="B28" s="6">
        <v>3013</v>
      </c>
      <c r="C28" s="6">
        <v>639.96100000000001</v>
      </c>
      <c r="D28" s="6">
        <v>15.32</v>
      </c>
      <c r="E28" s="6">
        <v>71.98</v>
      </c>
      <c r="F28" s="6">
        <v>472.37700000000001</v>
      </c>
      <c r="G28" s="6">
        <v>2285.7389999999996</v>
      </c>
      <c r="H28" s="6">
        <v>1813.3619999999996</v>
      </c>
      <c r="I28" s="6">
        <v>727.26100000000042</v>
      </c>
      <c r="J28" s="8">
        <v>2285.7389999999996</v>
      </c>
    </row>
    <row r="29" spans="1:10" x14ac:dyDescent="0.3">
      <c r="A29" s="6">
        <v>8714990694</v>
      </c>
      <c r="B29" s="6">
        <v>2150</v>
      </c>
      <c r="C29" s="6">
        <v>532.77</v>
      </c>
      <c r="D29" s="6">
        <v>12.286</v>
      </c>
      <c r="E29" s="6">
        <v>71.98</v>
      </c>
      <c r="F29" s="6">
        <v>112.61799999999999</v>
      </c>
      <c r="G29" s="6">
        <v>1532.9639999999999</v>
      </c>
      <c r="H29" s="6">
        <v>1420.346</v>
      </c>
      <c r="I29" s="6">
        <v>617.03600000000006</v>
      </c>
      <c r="J29" s="8">
        <v>1532.9639999999999</v>
      </c>
    </row>
    <row r="30" spans="1:10" x14ac:dyDescent="0.3">
      <c r="A30" s="6">
        <v>8739963006</v>
      </c>
      <c r="B30" s="6">
        <v>2410</v>
      </c>
      <c r="C30" s="6">
        <v>597.19799999999998</v>
      </c>
      <c r="D30" s="6">
        <v>13.771000000000001</v>
      </c>
      <c r="E30" s="6">
        <v>71.98</v>
      </c>
      <c r="F30" s="6">
        <v>126.236</v>
      </c>
      <c r="G30" s="6">
        <v>1727.0510000000002</v>
      </c>
      <c r="H30" s="6">
        <v>1600.8150000000001</v>
      </c>
      <c r="I30" s="6">
        <v>682.94899999999984</v>
      </c>
      <c r="J30" s="8">
        <v>1727.0510000000002</v>
      </c>
    </row>
    <row r="31" spans="1:10" x14ac:dyDescent="0.3">
      <c r="A31" s="6">
        <v>8728913393</v>
      </c>
      <c r="B31" s="6">
        <v>1644</v>
      </c>
      <c r="C31" s="6">
        <v>543.178</v>
      </c>
      <c r="D31" s="6">
        <v>9.3949999999999996</v>
      </c>
      <c r="E31" s="6">
        <v>53.1</v>
      </c>
      <c r="F31" s="6">
        <v>86.108999999999995</v>
      </c>
      <c r="G31" s="6">
        <v>1038.3270000000002</v>
      </c>
      <c r="H31" s="6">
        <v>952.21800000000019</v>
      </c>
      <c r="I31" s="6">
        <v>605.67299999999977</v>
      </c>
      <c r="J31" s="8">
        <v>1038.3270000000002</v>
      </c>
    </row>
    <row r="32" spans="1:10" x14ac:dyDescent="0.3">
      <c r="A32" s="6">
        <v>8746617713</v>
      </c>
      <c r="B32" s="6">
        <v>391</v>
      </c>
      <c r="C32" s="6">
        <v>9.2279999999999998</v>
      </c>
      <c r="D32" s="6">
        <v>2.234</v>
      </c>
      <c r="E32" s="6">
        <v>31.86</v>
      </c>
      <c r="F32" s="6">
        <v>20.481999999999999</v>
      </c>
      <c r="G32" s="6">
        <v>347.678</v>
      </c>
      <c r="H32" s="6">
        <v>327.19600000000003</v>
      </c>
      <c r="I32" s="6">
        <v>43.322000000000003</v>
      </c>
      <c r="J32" s="8">
        <v>347.678</v>
      </c>
    </row>
    <row r="33" spans="1:10" x14ac:dyDescent="0.3">
      <c r="A33" s="6">
        <v>8749897675</v>
      </c>
      <c r="B33" s="6">
        <v>2610</v>
      </c>
      <c r="C33" s="6">
        <v>554.36400000000003</v>
      </c>
      <c r="D33" s="6">
        <v>14.915000000000001</v>
      </c>
      <c r="E33" s="6">
        <v>71.98</v>
      </c>
      <c r="F33" s="6">
        <v>136.709</v>
      </c>
      <c r="G33" s="6">
        <v>1968.741</v>
      </c>
      <c r="H33" s="6">
        <v>1832.0319999999999</v>
      </c>
      <c r="I33" s="6">
        <v>641.25900000000001</v>
      </c>
      <c r="J33" s="8">
        <v>1968.741</v>
      </c>
    </row>
    <row r="34" spans="1:10" x14ac:dyDescent="0.3">
      <c r="A34" s="6">
        <v>8730440748</v>
      </c>
      <c r="B34" s="6">
        <v>3594</v>
      </c>
      <c r="C34" s="6">
        <v>933.00199999999995</v>
      </c>
      <c r="D34" s="6">
        <v>18.274999999999999</v>
      </c>
      <c r="E34" s="6">
        <v>71.98</v>
      </c>
      <c r="F34" s="6">
        <v>563.46900000000005</v>
      </c>
      <c r="G34" s="6">
        <v>2570.7429999999999</v>
      </c>
      <c r="H34" s="6">
        <v>2007.2739999999999</v>
      </c>
      <c r="I34" s="6">
        <v>1023.2570000000001</v>
      </c>
      <c r="J34" s="8">
        <v>2570.7429999999999</v>
      </c>
    </row>
    <row r="35" spans="1:10" x14ac:dyDescent="0.3">
      <c r="A35" s="6">
        <v>8735756275</v>
      </c>
      <c r="B35" s="6">
        <v>1064</v>
      </c>
      <c r="C35" s="6">
        <v>288.77</v>
      </c>
      <c r="D35" s="6">
        <v>6.08</v>
      </c>
      <c r="E35" s="6">
        <v>53.099999999999994</v>
      </c>
      <c r="F35" s="6">
        <v>55.737000000000002</v>
      </c>
      <c r="G35" s="6">
        <v>716.05</v>
      </c>
      <c r="H35" s="6">
        <v>660.31299999999999</v>
      </c>
      <c r="I35" s="6">
        <v>347.95000000000005</v>
      </c>
      <c r="J35" s="8">
        <v>716.05</v>
      </c>
    </row>
    <row r="36" spans="1:10" x14ac:dyDescent="0.3">
      <c r="A36" s="6">
        <v>8727960588</v>
      </c>
      <c r="B36" s="6">
        <v>2432</v>
      </c>
      <c r="C36" s="6">
        <v>516.55700000000002</v>
      </c>
      <c r="D36" s="6">
        <v>13.896999999999998</v>
      </c>
      <c r="E36" s="6">
        <v>71.98</v>
      </c>
      <c r="F36" s="6">
        <v>127.39100000000001</v>
      </c>
      <c r="G36" s="6">
        <v>1829.566</v>
      </c>
      <c r="H36" s="6">
        <v>1702.175</v>
      </c>
      <c r="I36" s="6">
        <v>602.43399999999997</v>
      </c>
      <c r="J36" s="8">
        <v>1829.566</v>
      </c>
    </row>
    <row r="37" spans="1:10" x14ac:dyDescent="0.3">
      <c r="A37" s="6">
        <v>8670314920</v>
      </c>
      <c r="B37" s="6">
        <v>499</v>
      </c>
      <c r="C37" s="6">
        <v>47.106000000000002</v>
      </c>
      <c r="D37" s="6">
        <v>2.851</v>
      </c>
      <c r="E37" s="6">
        <v>31.86</v>
      </c>
      <c r="F37" s="6">
        <v>26.136000000000003</v>
      </c>
      <c r="G37" s="6">
        <v>417.18299999999999</v>
      </c>
      <c r="H37" s="6">
        <v>391.04699999999997</v>
      </c>
      <c r="I37" s="6">
        <v>81.817000000000007</v>
      </c>
      <c r="J37" s="8">
        <v>417.18299999999999</v>
      </c>
    </row>
    <row r="38" spans="1:10" x14ac:dyDescent="0.3">
      <c r="A38" s="6">
        <v>8667562183</v>
      </c>
      <c r="B38" s="6">
        <v>2994</v>
      </c>
      <c r="C38" s="6">
        <v>741.91300000000001</v>
      </c>
      <c r="D38" s="6">
        <v>16.039000000000001</v>
      </c>
      <c r="E38" s="6">
        <v>71.98</v>
      </c>
      <c r="F38" s="6">
        <v>334.14599999999996</v>
      </c>
      <c r="G38" s="6">
        <v>2164.0679999999998</v>
      </c>
      <c r="H38" s="6">
        <v>1829.9219999999998</v>
      </c>
      <c r="I38" s="6">
        <v>829.93200000000024</v>
      </c>
      <c r="J38" s="8">
        <v>2164.0679999999998</v>
      </c>
    </row>
    <row r="39" spans="1:10" x14ac:dyDescent="0.3">
      <c r="A39" s="6">
        <v>8674661455</v>
      </c>
      <c r="B39" s="6">
        <v>1079</v>
      </c>
      <c r="C39" s="6">
        <v>280.108</v>
      </c>
      <c r="D39" s="6">
        <v>5.78</v>
      </c>
      <c r="E39" s="6">
        <v>53.1</v>
      </c>
      <c r="F39" s="6">
        <v>120.42699999999999</v>
      </c>
      <c r="G39" s="6">
        <v>740.01200000000006</v>
      </c>
      <c r="H39" s="6">
        <v>619.58500000000004</v>
      </c>
      <c r="I39" s="6">
        <v>338.98799999999994</v>
      </c>
      <c r="J39" s="8">
        <v>740.01200000000006</v>
      </c>
    </row>
    <row r="40" spans="1:10" x14ac:dyDescent="0.3">
      <c r="A40" s="6">
        <v>8729589626</v>
      </c>
      <c r="B40" s="6">
        <v>3742.99</v>
      </c>
      <c r="C40" s="6">
        <v>927.51300000000003</v>
      </c>
      <c r="D40" s="6">
        <v>19.032</v>
      </c>
      <c r="E40" s="6">
        <v>71.98</v>
      </c>
      <c r="F40" s="6">
        <v>586.83000000000004</v>
      </c>
      <c r="G40" s="6">
        <v>2724.4649999999997</v>
      </c>
      <c r="H40" s="6">
        <v>2137.6349999999998</v>
      </c>
      <c r="I40" s="6">
        <v>1018.5250000000001</v>
      </c>
      <c r="J40" s="8">
        <v>2724.4649999999997</v>
      </c>
    </row>
    <row r="41" spans="1:10" x14ac:dyDescent="0.3">
      <c r="A41" s="6">
        <v>8664041077</v>
      </c>
      <c r="B41" s="6">
        <v>3119</v>
      </c>
      <c r="C41" s="6">
        <v>993.71299999999997</v>
      </c>
      <c r="D41" s="6">
        <v>16.709</v>
      </c>
      <c r="E41" s="6">
        <v>71.98</v>
      </c>
      <c r="F41" s="6">
        <v>348.10399999999998</v>
      </c>
      <c r="G41" s="6">
        <v>2036.5980000000004</v>
      </c>
      <c r="H41" s="6">
        <v>1688.4940000000004</v>
      </c>
      <c r="I41" s="6">
        <v>1082.4019999999996</v>
      </c>
      <c r="J41" s="8">
        <v>2036.5980000000004</v>
      </c>
    </row>
    <row r="42" spans="1:10" x14ac:dyDescent="0.3">
      <c r="A42" s="6">
        <v>8741667042</v>
      </c>
      <c r="B42" s="6">
        <v>391</v>
      </c>
      <c r="C42" s="6">
        <v>9.2279999999999998</v>
      </c>
      <c r="D42" s="6">
        <v>2.234</v>
      </c>
      <c r="E42" s="6">
        <v>31.86</v>
      </c>
      <c r="F42" s="6">
        <v>20.481999999999999</v>
      </c>
      <c r="G42" s="6">
        <v>347.678</v>
      </c>
      <c r="H42" s="6">
        <v>327.19600000000003</v>
      </c>
      <c r="I42" s="6">
        <v>43.322000000000003</v>
      </c>
      <c r="J42" s="8">
        <v>347.678</v>
      </c>
    </row>
    <row r="43" spans="1:10" x14ac:dyDescent="0.3">
      <c r="A43" s="6">
        <v>8731459709</v>
      </c>
      <c r="B43" s="6">
        <v>2396</v>
      </c>
      <c r="C43" s="6">
        <v>622.00199999999995</v>
      </c>
      <c r="D43" s="6">
        <v>13.692</v>
      </c>
      <c r="E43" s="6">
        <v>71.98</v>
      </c>
      <c r="F43" s="6">
        <v>125.50999999999999</v>
      </c>
      <c r="G43" s="6">
        <v>1688.326</v>
      </c>
      <c r="H43" s="6">
        <v>1562.816</v>
      </c>
      <c r="I43" s="6">
        <v>707.67399999999998</v>
      </c>
      <c r="J43" s="8">
        <v>1688.326</v>
      </c>
    </row>
    <row r="44" spans="1:10" x14ac:dyDescent="0.3">
      <c r="A44" s="6">
        <v>8738277768</v>
      </c>
      <c r="B44" s="6">
        <v>391</v>
      </c>
      <c r="C44" s="6">
        <v>9.2279999999999998</v>
      </c>
      <c r="D44" s="6">
        <v>2.234</v>
      </c>
      <c r="E44" s="6">
        <v>31.86</v>
      </c>
      <c r="F44" s="6">
        <v>20.481999999999999</v>
      </c>
      <c r="G44" s="6">
        <v>347.678</v>
      </c>
      <c r="H44" s="6">
        <v>327.19600000000003</v>
      </c>
      <c r="I44" s="6">
        <v>43.322000000000003</v>
      </c>
      <c r="J44" s="8">
        <v>347.678</v>
      </c>
    </row>
    <row r="45" spans="1:10" x14ac:dyDescent="0.3">
      <c r="A45" s="6">
        <v>8714558795</v>
      </c>
      <c r="B45" s="6">
        <v>140</v>
      </c>
      <c r="C45" s="6">
        <v>16.52</v>
      </c>
      <c r="D45" s="6">
        <v>0.8</v>
      </c>
      <c r="E45" s="6">
        <v>31.86</v>
      </c>
      <c r="F45" s="6">
        <v>7.3369999999999997</v>
      </c>
      <c r="G45" s="6">
        <v>90.820000000000007</v>
      </c>
      <c r="H45" s="6">
        <v>83.483000000000004</v>
      </c>
      <c r="I45" s="6">
        <v>49.179999999999993</v>
      </c>
      <c r="J45" s="8">
        <v>90.820000000000007</v>
      </c>
    </row>
    <row r="46" spans="1:10" x14ac:dyDescent="0.3">
      <c r="A46" s="6">
        <v>8662341758</v>
      </c>
      <c r="B46" s="6">
        <v>1931</v>
      </c>
      <c r="C46" s="6">
        <v>638.00300000000004</v>
      </c>
      <c r="D46" s="6">
        <v>10.343999999999999</v>
      </c>
      <c r="E46" s="6">
        <v>53.1</v>
      </c>
      <c r="F46" s="6">
        <v>215.51</v>
      </c>
      <c r="G46" s="6">
        <v>1229.5529999999999</v>
      </c>
      <c r="H46" s="6">
        <v>1014.0429999999999</v>
      </c>
      <c r="I46" s="6">
        <v>701.44700000000012</v>
      </c>
      <c r="J46" s="8">
        <v>1229.5529999999999</v>
      </c>
    </row>
    <row r="47" spans="1:10" x14ac:dyDescent="0.3">
      <c r="A47" s="6">
        <v>8740345353</v>
      </c>
      <c r="B47" s="6">
        <v>3594</v>
      </c>
      <c r="C47" s="6">
        <v>933.00199999999995</v>
      </c>
      <c r="D47" s="6">
        <v>18.274999999999999</v>
      </c>
      <c r="E47" s="6">
        <v>71.98</v>
      </c>
      <c r="F47" s="6">
        <v>563.46900000000005</v>
      </c>
      <c r="G47" s="6">
        <v>2570.7429999999999</v>
      </c>
      <c r="H47" s="6">
        <v>2007.2739999999999</v>
      </c>
      <c r="I47" s="6">
        <v>1023.2570000000001</v>
      </c>
      <c r="J47" s="8">
        <v>2570.7429999999999</v>
      </c>
    </row>
    <row r="48" spans="1:10" x14ac:dyDescent="0.3">
      <c r="A48" s="6">
        <v>8706210922</v>
      </c>
      <c r="B48" s="6">
        <v>391</v>
      </c>
      <c r="C48" s="6">
        <v>9.2279999999999998</v>
      </c>
      <c r="D48" s="6">
        <v>2.234</v>
      </c>
      <c r="E48" s="6">
        <v>31.86</v>
      </c>
      <c r="F48" s="6">
        <v>20.481999999999999</v>
      </c>
      <c r="G48" s="6">
        <v>347.678</v>
      </c>
      <c r="H48" s="6">
        <v>327.19600000000003</v>
      </c>
      <c r="I48" s="6">
        <v>43.322000000000003</v>
      </c>
      <c r="J48" s="8">
        <v>347.678</v>
      </c>
    </row>
    <row r="49" spans="1:10" x14ac:dyDescent="0.3">
      <c r="A49" s="6">
        <v>8738896129</v>
      </c>
      <c r="B49" s="6">
        <v>3955</v>
      </c>
      <c r="C49" s="6">
        <v>980.04899999999998</v>
      </c>
      <c r="D49" s="6">
        <v>20.11</v>
      </c>
      <c r="E49" s="6">
        <v>71.98</v>
      </c>
      <c r="F49" s="6">
        <v>620.05799999999999</v>
      </c>
      <c r="G49" s="6">
        <v>2882.8609999999999</v>
      </c>
      <c r="H49" s="6">
        <v>2262.8029999999999</v>
      </c>
      <c r="I49" s="6">
        <v>1072.1390000000001</v>
      </c>
      <c r="J49" s="8">
        <v>2882.8609999999999</v>
      </c>
    </row>
    <row r="50" spans="1:10" x14ac:dyDescent="0.3">
      <c r="A50" s="6">
        <v>8721028699</v>
      </c>
      <c r="B50" s="6">
        <v>1012</v>
      </c>
      <c r="C50" s="6">
        <v>250.774</v>
      </c>
      <c r="D50" s="6">
        <v>5.7829999999999995</v>
      </c>
      <c r="E50" s="6">
        <v>53.1</v>
      </c>
      <c r="F50" s="6">
        <v>53.009</v>
      </c>
      <c r="G50" s="6">
        <v>702.34299999999996</v>
      </c>
      <c r="H50" s="6">
        <v>649.33399999999995</v>
      </c>
      <c r="I50" s="6">
        <v>309.65700000000004</v>
      </c>
      <c r="J50" s="8">
        <v>702.34299999999996</v>
      </c>
    </row>
    <row r="51" spans="1:10" x14ac:dyDescent="0.3">
      <c r="A51" s="6">
        <v>8691260646</v>
      </c>
      <c r="B51" s="6">
        <v>3143</v>
      </c>
      <c r="C51" s="6">
        <v>667.57299999999998</v>
      </c>
      <c r="D51" s="6">
        <v>15.981999999999999</v>
      </c>
      <c r="E51" s="6">
        <v>71.98</v>
      </c>
      <c r="F51" s="6">
        <v>492.75799999999998</v>
      </c>
      <c r="G51" s="6">
        <v>2387.4650000000001</v>
      </c>
      <c r="H51" s="6">
        <v>1894.7070000000001</v>
      </c>
      <c r="I51" s="6">
        <v>755.53499999999985</v>
      </c>
      <c r="J51" s="8">
        <v>2387.4650000000001</v>
      </c>
    </row>
    <row r="52" spans="1:10" x14ac:dyDescent="0.3">
      <c r="A52" s="6">
        <v>8730594942</v>
      </c>
      <c r="B52" s="6">
        <v>3103.99</v>
      </c>
      <c r="C52" s="6">
        <v>769.16899999999998</v>
      </c>
      <c r="D52" s="6">
        <v>15.782999999999999</v>
      </c>
      <c r="E52" s="6">
        <v>71.97999999999999</v>
      </c>
      <c r="F52" s="6">
        <v>486.65199999999999</v>
      </c>
      <c r="G52" s="6">
        <v>2247.058</v>
      </c>
      <c r="H52" s="6">
        <v>1760.4059999999999</v>
      </c>
      <c r="I52" s="6">
        <v>856.93199999999979</v>
      </c>
      <c r="J52" s="8">
        <v>2247.058</v>
      </c>
    </row>
    <row r="53" spans="1:10" x14ac:dyDescent="0.3">
      <c r="A53" s="6">
        <v>8682097274</v>
      </c>
      <c r="B53" s="6">
        <v>2769</v>
      </c>
      <c r="C53" s="6">
        <v>718.83199999999999</v>
      </c>
      <c r="D53" s="6">
        <v>14.834</v>
      </c>
      <c r="E53" s="6">
        <v>71.98</v>
      </c>
      <c r="F53" s="6">
        <v>309.04200000000003</v>
      </c>
      <c r="G53" s="6">
        <v>1963.354</v>
      </c>
      <c r="H53" s="6">
        <v>1654.3119999999999</v>
      </c>
      <c r="I53" s="6">
        <v>805.64599999999996</v>
      </c>
      <c r="J53" s="8">
        <v>1963.354</v>
      </c>
    </row>
    <row r="54" spans="1:10" x14ac:dyDescent="0.3">
      <c r="A54" s="6">
        <v>8745960959</v>
      </c>
      <c r="B54" s="6">
        <v>2410</v>
      </c>
      <c r="C54" s="6">
        <v>597.19799999999998</v>
      </c>
      <c r="D54" s="6">
        <v>13.771000000000001</v>
      </c>
      <c r="E54" s="6">
        <v>71.98</v>
      </c>
      <c r="F54" s="6">
        <v>126.236</v>
      </c>
      <c r="G54" s="6">
        <v>1727.0510000000002</v>
      </c>
      <c r="H54" s="6">
        <v>1600.8150000000001</v>
      </c>
      <c r="I54" s="6">
        <v>682.94899999999984</v>
      </c>
      <c r="J54" s="8">
        <v>1727.0510000000002</v>
      </c>
    </row>
    <row r="55" spans="1:10" x14ac:dyDescent="0.3">
      <c r="A55" s="6">
        <v>8712008052</v>
      </c>
      <c r="B55" s="6">
        <v>391</v>
      </c>
      <c r="C55" s="6">
        <v>9.2279999999999998</v>
      </c>
      <c r="D55" s="6">
        <v>2.234</v>
      </c>
      <c r="E55" s="6">
        <v>31.86</v>
      </c>
      <c r="F55" s="6">
        <v>20.481999999999999</v>
      </c>
      <c r="G55" s="6">
        <v>347.678</v>
      </c>
      <c r="H55" s="6">
        <v>327.19600000000003</v>
      </c>
      <c r="I55" s="6">
        <v>43.322000000000003</v>
      </c>
      <c r="J55" s="8">
        <v>347.678</v>
      </c>
    </row>
    <row r="56" spans="1:10" x14ac:dyDescent="0.3">
      <c r="A56" s="6">
        <v>8706216343</v>
      </c>
      <c r="B56" s="6">
        <v>391</v>
      </c>
      <c r="C56" s="6">
        <v>32.296999999999997</v>
      </c>
      <c r="D56" s="6">
        <v>2.234</v>
      </c>
      <c r="E56" s="6">
        <v>31.86</v>
      </c>
      <c r="F56" s="6">
        <v>20.481999999999999</v>
      </c>
      <c r="G56" s="6">
        <v>324.60899999999998</v>
      </c>
      <c r="H56" s="6">
        <v>304.12699999999995</v>
      </c>
      <c r="I56" s="6">
        <v>66.39100000000002</v>
      </c>
      <c r="J56" s="8">
        <v>324.60899999999998</v>
      </c>
    </row>
    <row r="57" spans="1:10" x14ac:dyDescent="0.3">
      <c r="A57" s="6">
        <v>8662109200</v>
      </c>
      <c r="B57" s="6">
        <v>2344</v>
      </c>
      <c r="C57" s="6">
        <v>608.50199999999995</v>
      </c>
      <c r="D57" s="6">
        <v>12.557</v>
      </c>
      <c r="E57" s="6">
        <v>71.98</v>
      </c>
      <c r="F57" s="6">
        <v>261.60399999999998</v>
      </c>
      <c r="G57" s="6">
        <v>1650.961</v>
      </c>
      <c r="H57" s="6">
        <v>1389.357</v>
      </c>
      <c r="I57" s="6">
        <v>693.03899999999999</v>
      </c>
      <c r="J57" s="8">
        <v>1650.961</v>
      </c>
    </row>
    <row r="58" spans="1:10" x14ac:dyDescent="0.3">
      <c r="A58" s="6">
        <v>8713552887</v>
      </c>
      <c r="B58" s="6">
        <v>4751</v>
      </c>
      <c r="C58" s="6">
        <v>1513.6690000000001</v>
      </c>
      <c r="D58" s="6">
        <v>24.157</v>
      </c>
      <c r="E58" s="6">
        <v>71.98</v>
      </c>
      <c r="F58" s="6">
        <v>744.86099999999999</v>
      </c>
      <c r="G58" s="6">
        <v>3141.194</v>
      </c>
      <c r="H58" s="6">
        <v>2396.3330000000001</v>
      </c>
      <c r="I58" s="6">
        <v>1609.806</v>
      </c>
      <c r="J58" s="8">
        <v>3141.194</v>
      </c>
    </row>
    <row r="59" spans="1:10" x14ac:dyDescent="0.3">
      <c r="A59" s="6">
        <v>8724905175</v>
      </c>
      <c r="B59" s="6">
        <v>2300</v>
      </c>
      <c r="C59" s="6">
        <v>488.52</v>
      </c>
      <c r="D59" s="6">
        <v>13.141999999999999</v>
      </c>
      <c r="E59" s="6">
        <v>71.98</v>
      </c>
      <c r="F59" s="6">
        <v>120.47199999999999</v>
      </c>
      <c r="G59" s="6">
        <v>1726.3579999999999</v>
      </c>
      <c r="H59" s="6">
        <v>1605.886</v>
      </c>
      <c r="I59" s="6">
        <v>573.64200000000005</v>
      </c>
      <c r="J59" s="8">
        <v>1726.3579999999999</v>
      </c>
    </row>
    <row r="60" spans="1:10" x14ac:dyDescent="0.3">
      <c r="A60" s="6">
        <v>8746652612</v>
      </c>
      <c r="B60" s="6">
        <v>3754</v>
      </c>
      <c r="C60" s="6">
        <v>930.24099999999999</v>
      </c>
      <c r="D60" s="6">
        <v>19.088000000000001</v>
      </c>
      <c r="E60" s="6">
        <v>71.98</v>
      </c>
      <c r="F60" s="6">
        <v>588.54700000000003</v>
      </c>
      <c r="G60" s="6">
        <v>2732.6909999999998</v>
      </c>
      <c r="H60" s="6">
        <v>2144.1439999999998</v>
      </c>
      <c r="I60" s="6">
        <v>1021.3090000000002</v>
      </c>
      <c r="J60" s="8">
        <v>2732.6909999999998</v>
      </c>
    </row>
    <row r="61" spans="1:10" x14ac:dyDescent="0.3">
      <c r="A61" s="6">
        <v>8746617712</v>
      </c>
      <c r="B61" s="6">
        <v>391</v>
      </c>
      <c r="C61" s="6">
        <v>9.2279999999999998</v>
      </c>
      <c r="D61" s="6">
        <v>2.234</v>
      </c>
      <c r="E61" s="6">
        <v>31.86</v>
      </c>
      <c r="F61" s="6">
        <v>20.481999999999999</v>
      </c>
      <c r="G61" s="6">
        <v>347.678</v>
      </c>
      <c r="H61" s="6">
        <v>327.19600000000003</v>
      </c>
      <c r="I61" s="6">
        <v>43.322000000000003</v>
      </c>
      <c r="J61" s="8">
        <v>347.678</v>
      </c>
    </row>
    <row r="62" spans="1:10" x14ac:dyDescent="0.3">
      <c r="A62" s="6">
        <v>8676318892</v>
      </c>
      <c r="B62" s="6">
        <v>2594</v>
      </c>
      <c r="C62" s="6">
        <v>642.79300000000001</v>
      </c>
      <c r="D62" s="6">
        <v>13.896000000000001</v>
      </c>
      <c r="E62" s="6">
        <v>71.98</v>
      </c>
      <c r="F62" s="6">
        <v>289.51</v>
      </c>
      <c r="G62" s="6">
        <v>1865.3309999999999</v>
      </c>
      <c r="H62" s="6">
        <v>1575.8209999999999</v>
      </c>
      <c r="I62" s="6">
        <v>728.6690000000001</v>
      </c>
      <c r="J62" s="8">
        <v>1865.3309999999999</v>
      </c>
    </row>
    <row r="63" spans="1:10" x14ac:dyDescent="0.3">
      <c r="A63" s="6">
        <v>8736322965</v>
      </c>
      <c r="B63" s="6">
        <v>3404</v>
      </c>
      <c r="C63" s="6">
        <v>883.678</v>
      </c>
      <c r="D63" s="6">
        <v>17.308999999999997</v>
      </c>
      <c r="E63" s="6">
        <v>71.97999999999999</v>
      </c>
      <c r="F63" s="6">
        <v>533.68399999999997</v>
      </c>
      <c r="G63" s="6">
        <v>2431.0329999999999</v>
      </c>
      <c r="H63" s="6">
        <v>1897.3489999999999</v>
      </c>
      <c r="I63" s="6">
        <v>972.9670000000001</v>
      </c>
      <c r="J63" s="8">
        <v>2431.0329999999999</v>
      </c>
    </row>
    <row r="64" spans="1:10" x14ac:dyDescent="0.3">
      <c r="A64" s="6">
        <v>8741998109</v>
      </c>
      <c r="B64" s="6">
        <v>2549</v>
      </c>
      <c r="C64" s="6">
        <v>661.72</v>
      </c>
      <c r="D64" s="6">
        <v>14.565999999999999</v>
      </c>
      <c r="E64" s="6">
        <v>71.98</v>
      </c>
      <c r="F64" s="6">
        <v>133.518</v>
      </c>
      <c r="G64" s="6">
        <v>1800.7339999999999</v>
      </c>
      <c r="H64" s="6">
        <v>1667.2159999999999</v>
      </c>
      <c r="I64" s="6">
        <v>748.26600000000008</v>
      </c>
      <c r="J64" s="8">
        <v>1800.7339999999999</v>
      </c>
    </row>
    <row r="65" spans="1:10" x14ac:dyDescent="0.3">
      <c r="A65" s="6">
        <v>8665912845</v>
      </c>
      <c r="B65" s="6">
        <v>1054</v>
      </c>
      <c r="C65" s="6">
        <v>236.30699999999999</v>
      </c>
      <c r="D65" s="6">
        <v>5.6459999999999999</v>
      </c>
      <c r="E65" s="6">
        <v>53.1</v>
      </c>
      <c r="F65" s="6">
        <v>117.63500000000001</v>
      </c>
      <c r="G65" s="6">
        <v>758.947</v>
      </c>
      <c r="H65" s="6">
        <v>641.31200000000001</v>
      </c>
      <c r="I65" s="6">
        <v>295.053</v>
      </c>
      <c r="J65" s="8">
        <v>758.947</v>
      </c>
    </row>
    <row r="66" spans="1:10" x14ac:dyDescent="0.3">
      <c r="A66" s="6">
        <v>8732669739</v>
      </c>
      <c r="B66" s="6">
        <v>3104</v>
      </c>
      <c r="C66" s="6">
        <v>769.17100000000005</v>
      </c>
      <c r="D66" s="6">
        <v>15.784000000000001</v>
      </c>
      <c r="E66" s="6">
        <v>71.98</v>
      </c>
      <c r="F66" s="6">
        <v>486.64300000000003</v>
      </c>
      <c r="G66" s="6">
        <v>2247.0649999999996</v>
      </c>
      <c r="H66" s="6">
        <v>1760.4219999999996</v>
      </c>
      <c r="I66" s="6">
        <v>856.9350000000004</v>
      </c>
      <c r="J66" s="8">
        <v>2247.0649999999996</v>
      </c>
    </row>
    <row r="67" spans="1:10" x14ac:dyDescent="0.3">
      <c r="A67" s="6">
        <v>8748741524</v>
      </c>
      <c r="B67" s="6">
        <v>2127</v>
      </c>
      <c r="C67" s="6">
        <v>552.16899999999998</v>
      </c>
      <c r="D67" s="6">
        <v>12.154999999999999</v>
      </c>
      <c r="E67" s="6">
        <v>71.98</v>
      </c>
      <c r="F67" s="6">
        <v>111.40900000000001</v>
      </c>
      <c r="G67" s="6">
        <v>1490.6960000000001</v>
      </c>
      <c r="H67" s="6">
        <v>1379.287</v>
      </c>
      <c r="I67" s="6">
        <v>636.30399999999986</v>
      </c>
      <c r="J67" s="8">
        <v>1490.6960000000001</v>
      </c>
    </row>
    <row r="68" spans="1:10" x14ac:dyDescent="0.3">
      <c r="A68" s="6">
        <v>8707995479</v>
      </c>
      <c r="B68" s="6">
        <v>2948</v>
      </c>
      <c r="C68" s="6">
        <v>730.51400000000001</v>
      </c>
      <c r="D68" s="6">
        <v>14.990000000000002</v>
      </c>
      <c r="E68" s="6">
        <v>71.98</v>
      </c>
      <c r="F68" s="6">
        <v>462.19200000000001</v>
      </c>
      <c r="G68" s="6">
        <v>2130.5160000000001</v>
      </c>
      <c r="H68" s="6">
        <v>1668.3240000000001</v>
      </c>
      <c r="I68" s="6">
        <v>817.48399999999992</v>
      </c>
      <c r="J68" s="8">
        <v>2130.5160000000001</v>
      </c>
    </row>
    <row r="69" spans="1:10" x14ac:dyDescent="0.3">
      <c r="A69" s="6">
        <v>8744885746</v>
      </c>
      <c r="B69" s="6">
        <v>2410</v>
      </c>
      <c r="C69" s="6">
        <v>597.19799999999998</v>
      </c>
      <c r="D69" s="6">
        <v>13.771000000000001</v>
      </c>
      <c r="E69" s="6">
        <v>71.98</v>
      </c>
      <c r="F69" s="6">
        <v>126.236</v>
      </c>
      <c r="G69" s="6">
        <v>1727.0510000000002</v>
      </c>
      <c r="H69" s="6">
        <v>1600.8150000000001</v>
      </c>
      <c r="I69" s="6">
        <v>682.94899999999984</v>
      </c>
      <c r="J69" s="8">
        <v>1727.0510000000002</v>
      </c>
    </row>
    <row r="70" spans="1:10" x14ac:dyDescent="0.3">
      <c r="A70" s="6">
        <v>8746100133</v>
      </c>
      <c r="B70" s="6">
        <v>3119</v>
      </c>
      <c r="C70" s="6">
        <v>662.476</v>
      </c>
      <c r="D70" s="6">
        <v>15.858999999999998</v>
      </c>
      <c r="E70" s="6">
        <v>71.98</v>
      </c>
      <c r="F70" s="6">
        <v>488.99599999999998</v>
      </c>
      <c r="G70" s="6">
        <v>2368.6849999999999</v>
      </c>
      <c r="H70" s="6">
        <v>1879.6889999999999</v>
      </c>
      <c r="I70" s="6">
        <v>750.31500000000005</v>
      </c>
      <c r="J70" s="8">
        <v>2368.6849999999999</v>
      </c>
    </row>
    <row r="71" spans="1:10" x14ac:dyDescent="0.3">
      <c r="A71" s="6">
        <v>8672870386</v>
      </c>
      <c r="B71" s="6">
        <v>150</v>
      </c>
      <c r="C71" s="6">
        <v>17.7</v>
      </c>
      <c r="D71" s="6">
        <v>0.85699999999999998</v>
      </c>
      <c r="E71" s="6">
        <v>31.86</v>
      </c>
      <c r="F71" s="6">
        <v>7.8539999999999992</v>
      </c>
      <c r="G71" s="6">
        <v>99.583000000000013</v>
      </c>
      <c r="H71" s="6">
        <v>91.729000000000013</v>
      </c>
      <c r="I71" s="6">
        <v>50.416999999999987</v>
      </c>
      <c r="J71" s="8">
        <v>99.583000000000013</v>
      </c>
    </row>
    <row r="72" spans="1:10" x14ac:dyDescent="0.3">
      <c r="A72" s="6">
        <v>8743228912</v>
      </c>
      <c r="B72" s="6">
        <v>3294</v>
      </c>
      <c r="C72" s="6">
        <v>855.12199999999996</v>
      </c>
      <c r="D72" s="6">
        <v>16.75</v>
      </c>
      <c r="E72" s="6">
        <v>71.98</v>
      </c>
      <c r="F72" s="6">
        <v>516.43799999999999</v>
      </c>
      <c r="G72" s="6">
        <v>2350.1480000000001</v>
      </c>
      <c r="H72" s="6">
        <v>1833.71</v>
      </c>
      <c r="I72" s="6">
        <v>943.85199999999986</v>
      </c>
      <c r="J72" s="8">
        <v>2350.1480000000001</v>
      </c>
    </row>
    <row r="73" spans="1:10" x14ac:dyDescent="0.3">
      <c r="A73" s="6">
        <v>8719088432</v>
      </c>
      <c r="B73" s="6">
        <v>391</v>
      </c>
      <c r="C73" s="6">
        <v>36.909999999999997</v>
      </c>
      <c r="D73" s="6">
        <v>2.234</v>
      </c>
      <c r="E73" s="6">
        <v>31.86</v>
      </c>
      <c r="F73" s="6">
        <v>20.481999999999999</v>
      </c>
      <c r="G73" s="6">
        <v>319.99600000000004</v>
      </c>
      <c r="H73" s="6">
        <v>299.51400000000001</v>
      </c>
      <c r="I73" s="6">
        <v>71.003999999999962</v>
      </c>
      <c r="J73" s="8">
        <v>319.99600000000004</v>
      </c>
    </row>
    <row r="74" spans="1:10" x14ac:dyDescent="0.3">
      <c r="A74" s="6">
        <v>8739658859</v>
      </c>
      <c r="B74" s="6">
        <v>1527</v>
      </c>
      <c r="C74" s="6">
        <v>396.40899999999999</v>
      </c>
      <c r="D74" s="6">
        <v>8.7249999999999996</v>
      </c>
      <c r="E74" s="6">
        <v>53.1</v>
      </c>
      <c r="F74" s="6">
        <v>79.991</v>
      </c>
      <c r="G74" s="6">
        <v>1068.7660000000001</v>
      </c>
      <c r="H74" s="6">
        <v>988.77500000000009</v>
      </c>
      <c r="I74" s="6">
        <v>458.23399999999992</v>
      </c>
      <c r="J74" s="8">
        <v>1068.7660000000001</v>
      </c>
    </row>
    <row r="75" spans="1:10" x14ac:dyDescent="0.3">
      <c r="A75" s="6">
        <v>8751853480</v>
      </c>
      <c r="B75" s="6">
        <v>4981.99</v>
      </c>
      <c r="C75" s="6">
        <v>1587.2619999999999</v>
      </c>
      <c r="D75" s="6">
        <v>25.332000000000001</v>
      </c>
      <c r="E75" s="6">
        <v>71.98</v>
      </c>
      <c r="F75" s="6">
        <v>781.07</v>
      </c>
      <c r="G75" s="6">
        <v>3297.4160000000002</v>
      </c>
      <c r="H75" s="6">
        <v>2516.346</v>
      </c>
      <c r="I75" s="6">
        <v>1684.5739999999996</v>
      </c>
      <c r="J75" s="8">
        <v>3297.4160000000002</v>
      </c>
    </row>
    <row r="76" spans="1:10" x14ac:dyDescent="0.3">
      <c r="A76" s="6">
        <v>8670087236</v>
      </c>
      <c r="B76" s="6">
        <v>2344</v>
      </c>
      <c r="C76" s="6">
        <v>608.50199999999995</v>
      </c>
      <c r="D76" s="6">
        <v>12.557</v>
      </c>
      <c r="E76" s="6">
        <v>71.98</v>
      </c>
      <c r="F76" s="6">
        <v>261.60399999999998</v>
      </c>
      <c r="G76" s="6">
        <v>1650.961</v>
      </c>
      <c r="H76" s="6">
        <v>1389.357</v>
      </c>
      <c r="I76" s="6">
        <v>693.03899999999999</v>
      </c>
      <c r="J76" s="8">
        <v>1650.961</v>
      </c>
    </row>
    <row r="77" spans="1:10" x14ac:dyDescent="0.3">
      <c r="A77" s="6">
        <v>8737203650</v>
      </c>
      <c r="B77" s="6">
        <v>3143</v>
      </c>
      <c r="C77" s="6">
        <v>667.57299999999998</v>
      </c>
      <c r="D77" s="6">
        <v>15.981999999999999</v>
      </c>
      <c r="E77" s="6">
        <v>71.98</v>
      </c>
      <c r="F77" s="6">
        <v>492.75799999999998</v>
      </c>
      <c r="G77" s="6">
        <v>2387.4650000000001</v>
      </c>
      <c r="H77" s="6">
        <v>1894.7070000000001</v>
      </c>
      <c r="I77" s="6">
        <v>755.53499999999985</v>
      </c>
      <c r="J77" s="8">
        <v>2387.4650000000001</v>
      </c>
    </row>
    <row r="78" spans="1:10" x14ac:dyDescent="0.3">
      <c r="A78" s="6">
        <v>8711805998</v>
      </c>
      <c r="B78" s="6">
        <v>3104</v>
      </c>
      <c r="C78" s="6">
        <v>769.17100000000005</v>
      </c>
      <c r="D78" s="6">
        <v>15.784000000000001</v>
      </c>
      <c r="E78" s="6">
        <v>71.98</v>
      </c>
      <c r="F78" s="6">
        <v>486.64300000000003</v>
      </c>
      <c r="G78" s="6">
        <v>2247.0649999999996</v>
      </c>
      <c r="H78" s="6">
        <v>1760.4219999999996</v>
      </c>
      <c r="I78" s="6">
        <v>856.9350000000004</v>
      </c>
      <c r="J78" s="8">
        <v>2247.0649999999996</v>
      </c>
    </row>
    <row r="79" spans="1:10" x14ac:dyDescent="0.3">
      <c r="A79" s="6">
        <v>8741404543</v>
      </c>
      <c r="B79" s="6">
        <v>2121</v>
      </c>
      <c r="C79" s="6">
        <v>550.61199999999997</v>
      </c>
      <c r="D79" s="6">
        <v>12.12</v>
      </c>
      <c r="E79" s="6">
        <v>71.98</v>
      </c>
      <c r="F79" s="6">
        <v>111.1</v>
      </c>
      <c r="G79" s="6">
        <v>1486.288</v>
      </c>
      <c r="H79" s="6">
        <v>1375.1880000000001</v>
      </c>
      <c r="I79" s="6">
        <v>634.71199999999999</v>
      </c>
      <c r="J79" s="8">
        <v>1486.288</v>
      </c>
    </row>
    <row r="80" spans="1:10" x14ac:dyDescent="0.3">
      <c r="A80" s="6">
        <v>8718090636</v>
      </c>
      <c r="B80" s="6">
        <v>4787</v>
      </c>
      <c r="C80" s="6">
        <v>1186.2190000000001</v>
      </c>
      <c r="D80" s="6">
        <v>24.341000000000001</v>
      </c>
      <c r="E80" s="6">
        <v>71.98</v>
      </c>
      <c r="F80" s="6">
        <v>750.50400000000002</v>
      </c>
      <c r="G80" s="6">
        <v>3504.46</v>
      </c>
      <c r="H80" s="6">
        <v>2753.9560000000001</v>
      </c>
      <c r="I80" s="6">
        <v>1282.54</v>
      </c>
      <c r="J80" s="8">
        <v>3504.46</v>
      </c>
    </row>
    <row r="81" spans="1:10" x14ac:dyDescent="0.3">
      <c r="A81" s="6">
        <v>8720912002</v>
      </c>
      <c r="B81" s="6">
        <v>3293.99</v>
      </c>
      <c r="C81" s="6">
        <v>816.25099999999998</v>
      </c>
      <c r="D81" s="6">
        <v>16.75</v>
      </c>
      <c r="E81" s="6">
        <v>71.98</v>
      </c>
      <c r="F81" s="6">
        <v>516.43799999999999</v>
      </c>
      <c r="G81" s="6">
        <v>2389.0089999999996</v>
      </c>
      <c r="H81" s="6">
        <v>1872.5709999999995</v>
      </c>
      <c r="I81" s="6">
        <v>904.98100000000022</v>
      </c>
      <c r="J81" s="8">
        <v>2389.0089999999996</v>
      </c>
    </row>
    <row r="82" spans="1:10" x14ac:dyDescent="0.3">
      <c r="A82" s="6">
        <v>8709211879</v>
      </c>
      <c r="B82" s="6">
        <v>3329</v>
      </c>
      <c r="C82" s="6">
        <v>707.08</v>
      </c>
      <c r="D82" s="6">
        <v>16.927</v>
      </c>
      <c r="E82" s="6">
        <v>71.98</v>
      </c>
      <c r="F82" s="6">
        <v>521.91600000000005</v>
      </c>
      <c r="G82" s="6">
        <v>2533.0129999999999</v>
      </c>
      <c r="H82" s="6">
        <v>2011.0969999999998</v>
      </c>
      <c r="I82" s="6">
        <v>795.98700000000008</v>
      </c>
      <c r="J82" s="8">
        <v>2533.0129999999999</v>
      </c>
    </row>
    <row r="83" spans="1:10" x14ac:dyDescent="0.3">
      <c r="A83" s="6">
        <v>8731462402</v>
      </c>
      <c r="B83" s="6">
        <v>391</v>
      </c>
      <c r="C83" s="6">
        <v>36.909999999999997</v>
      </c>
      <c r="D83" s="6">
        <v>2.234</v>
      </c>
      <c r="E83" s="6">
        <v>31.86</v>
      </c>
      <c r="F83" s="6">
        <v>20.481999999999999</v>
      </c>
      <c r="G83" s="6">
        <v>319.99600000000004</v>
      </c>
      <c r="H83" s="6">
        <v>299.51400000000001</v>
      </c>
      <c r="I83" s="6">
        <v>71.003999999999962</v>
      </c>
      <c r="J83" s="8">
        <v>319.99600000000004</v>
      </c>
    </row>
    <row r="84" spans="1:10" x14ac:dyDescent="0.3">
      <c r="A84" s="6">
        <v>8689271567</v>
      </c>
      <c r="B84" s="6">
        <v>2794</v>
      </c>
      <c r="C84" s="6">
        <v>692.35299999999995</v>
      </c>
      <c r="D84" s="6">
        <v>14.207000000000001</v>
      </c>
      <c r="E84" s="6">
        <v>71.98</v>
      </c>
      <c r="F84" s="6">
        <v>438.03899999999999</v>
      </c>
      <c r="G84" s="6">
        <v>2015.46</v>
      </c>
      <c r="H84" s="6">
        <v>1577.421</v>
      </c>
      <c r="I84" s="6">
        <v>778.54</v>
      </c>
      <c r="J84" s="8">
        <v>2015.46</v>
      </c>
    </row>
    <row r="85" spans="1:10" x14ac:dyDescent="0.3">
      <c r="A85" s="6">
        <v>8725005042</v>
      </c>
      <c r="B85" s="6">
        <v>416</v>
      </c>
      <c r="C85" s="6">
        <v>34.362000000000002</v>
      </c>
      <c r="D85" s="6">
        <v>2.3770000000000002</v>
      </c>
      <c r="E85" s="6">
        <v>31.86</v>
      </c>
      <c r="F85" s="6">
        <v>21.791</v>
      </c>
      <c r="G85" s="6">
        <v>347.40099999999995</v>
      </c>
      <c r="H85" s="6">
        <v>325.60999999999996</v>
      </c>
      <c r="I85" s="6">
        <v>68.599000000000046</v>
      </c>
      <c r="J85" s="8">
        <v>347.40099999999995</v>
      </c>
    </row>
    <row r="86" spans="1:10" x14ac:dyDescent="0.3">
      <c r="A86" s="6">
        <v>8727164368</v>
      </c>
      <c r="B86" s="6">
        <v>2150</v>
      </c>
      <c r="C86" s="6">
        <v>532.77</v>
      </c>
      <c r="D86" s="6">
        <v>12.286</v>
      </c>
      <c r="E86" s="6">
        <v>71.98</v>
      </c>
      <c r="F86" s="6">
        <v>112.61799999999999</v>
      </c>
      <c r="G86" s="6">
        <v>1532.9639999999999</v>
      </c>
      <c r="H86" s="6">
        <v>1420.346</v>
      </c>
      <c r="I86" s="6">
        <v>617.03600000000006</v>
      </c>
      <c r="J86" s="8">
        <v>1532.9639999999999</v>
      </c>
    </row>
    <row r="87" spans="1:10" x14ac:dyDescent="0.3">
      <c r="A87" s="6">
        <v>8729836042</v>
      </c>
      <c r="B87" s="6">
        <v>3329</v>
      </c>
      <c r="C87" s="6">
        <v>707.08</v>
      </c>
      <c r="D87" s="6">
        <v>16.927</v>
      </c>
      <c r="E87" s="6">
        <v>71.98</v>
      </c>
      <c r="F87" s="6">
        <v>521.91600000000005</v>
      </c>
      <c r="G87" s="6">
        <v>2533.0129999999999</v>
      </c>
      <c r="H87" s="6">
        <v>2011.0969999999998</v>
      </c>
      <c r="I87" s="6">
        <v>795.98700000000008</v>
      </c>
      <c r="J87" s="8">
        <v>2533.0129999999999</v>
      </c>
    </row>
    <row r="88" spans="1:10" x14ac:dyDescent="0.3">
      <c r="A88" s="6">
        <v>8728899453</v>
      </c>
      <c r="B88" s="6">
        <v>4294</v>
      </c>
      <c r="C88" s="6">
        <v>1064.0530000000001</v>
      </c>
      <c r="D88" s="6">
        <v>21.834</v>
      </c>
      <c r="E88" s="6">
        <v>71.98</v>
      </c>
      <c r="F88" s="6">
        <v>673.21500000000003</v>
      </c>
      <c r="G88" s="6">
        <v>3136.1330000000003</v>
      </c>
      <c r="H88" s="6">
        <v>2462.9180000000001</v>
      </c>
      <c r="I88" s="6">
        <v>1157.8669999999997</v>
      </c>
      <c r="J88" s="8">
        <v>3136.1330000000003</v>
      </c>
    </row>
    <row r="89" spans="1:10" x14ac:dyDescent="0.3">
      <c r="A89" s="6">
        <v>8736384944</v>
      </c>
      <c r="B89" s="6">
        <v>3564</v>
      </c>
      <c r="C89" s="6">
        <v>883.15899999999999</v>
      </c>
      <c r="D89" s="6">
        <v>18.122</v>
      </c>
      <c r="E89" s="6">
        <v>71.98</v>
      </c>
      <c r="F89" s="6">
        <v>558.76199999999994</v>
      </c>
      <c r="G89" s="6">
        <v>2590.739</v>
      </c>
      <c r="H89" s="6">
        <v>2031.9770000000001</v>
      </c>
      <c r="I89" s="6">
        <v>973.26099999999997</v>
      </c>
      <c r="J89" s="8">
        <v>2590.739</v>
      </c>
    </row>
    <row r="90" spans="1:10" x14ac:dyDescent="0.3">
      <c r="A90" s="6">
        <v>8751113365</v>
      </c>
      <c r="B90" s="6">
        <v>4069</v>
      </c>
      <c r="C90" s="6">
        <v>1008.298</v>
      </c>
      <c r="D90" s="6">
        <v>20.69</v>
      </c>
      <c r="E90" s="6">
        <v>71.98</v>
      </c>
      <c r="F90" s="6">
        <v>637.94200000000001</v>
      </c>
      <c r="G90" s="6">
        <v>2968.0320000000002</v>
      </c>
      <c r="H90" s="6">
        <v>2330.09</v>
      </c>
      <c r="I90" s="6">
        <v>1100.9679999999998</v>
      </c>
      <c r="J90" s="8">
        <v>2968.0320000000002</v>
      </c>
    </row>
    <row r="91" spans="1:10" x14ac:dyDescent="0.3">
      <c r="A91" s="6">
        <v>8694911052</v>
      </c>
      <c r="B91" s="6">
        <v>3564</v>
      </c>
      <c r="C91" s="6">
        <v>883.15899999999999</v>
      </c>
      <c r="D91" s="6">
        <v>18.122</v>
      </c>
      <c r="E91" s="6">
        <v>71.98</v>
      </c>
      <c r="F91" s="6">
        <v>558.76199999999994</v>
      </c>
      <c r="G91" s="6">
        <v>2590.739</v>
      </c>
      <c r="H91" s="6">
        <v>2031.9770000000001</v>
      </c>
      <c r="I91" s="6">
        <v>973.26099999999997</v>
      </c>
      <c r="J91" s="8">
        <v>2590.739</v>
      </c>
    </row>
    <row r="92" spans="1:10" x14ac:dyDescent="0.3">
      <c r="A92" s="6">
        <v>8706180744</v>
      </c>
      <c r="B92" s="6">
        <v>1480</v>
      </c>
      <c r="C92" s="6">
        <v>384.20800000000003</v>
      </c>
      <c r="D92" s="6">
        <v>8.4580000000000002</v>
      </c>
      <c r="E92" s="6">
        <v>53.1</v>
      </c>
      <c r="F92" s="6">
        <v>77.528000000000006</v>
      </c>
      <c r="G92" s="6">
        <v>1034.2339999999999</v>
      </c>
      <c r="H92" s="6">
        <v>956.7059999999999</v>
      </c>
      <c r="I92" s="6">
        <v>445.76600000000008</v>
      </c>
      <c r="J92" s="8">
        <v>1034.2339999999999</v>
      </c>
    </row>
    <row r="93" spans="1:10" x14ac:dyDescent="0.3">
      <c r="A93" s="6">
        <v>8673411314</v>
      </c>
      <c r="B93" s="6">
        <v>1794</v>
      </c>
      <c r="C93" s="6">
        <v>444.553</v>
      </c>
      <c r="D93" s="6">
        <v>9.6110000000000007</v>
      </c>
      <c r="E93" s="6">
        <v>53.1</v>
      </c>
      <c r="F93" s="6">
        <v>200.21899999999999</v>
      </c>
      <c r="G93" s="6">
        <v>1286.7360000000001</v>
      </c>
      <c r="H93" s="6">
        <v>1086.5170000000001</v>
      </c>
      <c r="I93" s="6">
        <v>507.2639999999999</v>
      </c>
      <c r="J93" s="8">
        <v>1286.7360000000001</v>
      </c>
    </row>
    <row r="94" spans="1:10" x14ac:dyDescent="0.3">
      <c r="A94" s="6">
        <v>8677721405</v>
      </c>
      <c r="B94" s="6">
        <v>3451</v>
      </c>
      <c r="C94" s="6">
        <v>1099.4880000000001</v>
      </c>
      <c r="D94" s="6">
        <v>18.489000000000001</v>
      </c>
      <c r="E94" s="6">
        <v>71.98</v>
      </c>
      <c r="F94" s="6">
        <v>385.15699999999998</v>
      </c>
      <c r="G94" s="6">
        <v>2261.0429999999997</v>
      </c>
      <c r="H94" s="6">
        <v>1875.8859999999997</v>
      </c>
      <c r="I94" s="6">
        <v>1189.9570000000003</v>
      </c>
      <c r="J94" s="8">
        <v>2261.0429999999997</v>
      </c>
    </row>
    <row r="95" spans="1:10" x14ac:dyDescent="0.3">
      <c r="A95" s="6">
        <v>8724077722</v>
      </c>
      <c r="B95" s="6">
        <v>415</v>
      </c>
      <c r="C95" s="6">
        <v>39.176000000000002</v>
      </c>
      <c r="D95" s="6">
        <v>2.371</v>
      </c>
      <c r="E95" s="6">
        <v>31.86</v>
      </c>
      <c r="F95" s="6">
        <v>21.736000000000001</v>
      </c>
      <c r="G95" s="6">
        <v>341.59300000000002</v>
      </c>
      <c r="H95" s="6">
        <v>319.85700000000003</v>
      </c>
      <c r="I95" s="6">
        <v>73.406999999999982</v>
      </c>
      <c r="J95" s="8">
        <v>341.59300000000002</v>
      </c>
    </row>
    <row r="96" spans="1:10" x14ac:dyDescent="0.3">
      <c r="A96" s="6">
        <v>8674661457</v>
      </c>
      <c r="B96" s="6">
        <v>1079</v>
      </c>
      <c r="C96" s="6">
        <v>280.108</v>
      </c>
      <c r="D96" s="6">
        <v>5.78</v>
      </c>
      <c r="E96" s="6">
        <v>53.1</v>
      </c>
      <c r="F96" s="6">
        <v>120.42699999999999</v>
      </c>
      <c r="G96" s="6">
        <v>740.01200000000006</v>
      </c>
      <c r="H96" s="6">
        <v>619.58500000000004</v>
      </c>
      <c r="I96" s="6">
        <v>338.98799999999994</v>
      </c>
      <c r="J96" s="8">
        <v>740.01200000000006</v>
      </c>
    </row>
    <row r="97" spans="1:10" x14ac:dyDescent="0.3">
      <c r="A97" s="6">
        <v>8672536845</v>
      </c>
      <c r="B97" s="6">
        <v>2294</v>
      </c>
      <c r="C97" s="6">
        <v>730.86800000000005</v>
      </c>
      <c r="D97" s="6">
        <v>12.289</v>
      </c>
      <c r="E97" s="6">
        <v>71.98</v>
      </c>
      <c r="F97" s="6">
        <v>256.03100000000001</v>
      </c>
      <c r="G97" s="6">
        <v>1478.8630000000001</v>
      </c>
      <c r="H97" s="6">
        <v>1222.8320000000001</v>
      </c>
      <c r="I97" s="6">
        <v>815.13699999999994</v>
      </c>
      <c r="J97" s="8">
        <v>1478.8630000000001</v>
      </c>
    </row>
    <row r="98" spans="1:10" x14ac:dyDescent="0.3">
      <c r="A98" s="6">
        <v>8706210924</v>
      </c>
      <c r="B98" s="6">
        <v>391</v>
      </c>
      <c r="C98" s="6">
        <v>9.2279999999999998</v>
      </c>
      <c r="D98" s="6">
        <v>2.234</v>
      </c>
      <c r="E98" s="6">
        <v>31.86</v>
      </c>
      <c r="F98" s="6">
        <v>20.481999999999999</v>
      </c>
      <c r="G98" s="6">
        <v>347.678</v>
      </c>
      <c r="H98" s="6">
        <v>327.19600000000003</v>
      </c>
      <c r="I98" s="6">
        <v>43.322000000000003</v>
      </c>
      <c r="J98" s="8">
        <v>347.678</v>
      </c>
    </row>
    <row r="99" spans="1:10" x14ac:dyDescent="0.3">
      <c r="A99" s="6">
        <v>8706330483</v>
      </c>
      <c r="B99" s="6">
        <v>2032</v>
      </c>
      <c r="C99" s="6">
        <v>623.41800000000001</v>
      </c>
      <c r="D99" s="6">
        <v>11.611000000000001</v>
      </c>
      <c r="E99" s="6">
        <v>71.98</v>
      </c>
      <c r="F99" s="6">
        <v>106.43600000000001</v>
      </c>
      <c r="G99" s="6">
        <v>1324.9909999999998</v>
      </c>
      <c r="H99" s="6">
        <v>1218.5549999999998</v>
      </c>
      <c r="I99" s="6">
        <v>707.00900000000024</v>
      </c>
      <c r="J99" s="8">
        <v>1324.9909999999998</v>
      </c>
    </row>
    <row r="100" spans="1:10" x14ac:dyDescent="0.3">
      <c r="A100" s="6">
        <v>8746617715</v>
      </c>
      <c r="B100" s="6">
        <v>416</v>
      </c>
      <c r="C100" s="6">
        <v>34.362000000000002</v>
      </c>
      <c r="D100" s="6">
        <v>2.3770000000000002</v>
      </c>
      <c r="E100" s="6">
        <v>31.86</v>
      </c>
      <c r="F100" s="6">
        <v>21.801000000000002</v>
      </c>
      <c r="G100" s="6">
        <v>347.40099999999995</v>
      </c>
      <c r="H100" s="6">
        <v>325.59999999999997</v>
      </c>
      <c r="I100" s="6">
        <v>68.599000000000046</v>
      </c>
      <c r="J100" s="8">
        <v>347.40099999999995</v>
      </c>
    </row>
    <row r="101" spans="1:10" x14ac:dyDescent="0.3">
      <c r="A101" s="6">
        <v>8735697154</v>
      </c>
      <c r="B101" s="6">
        <v>2198</v>
      </c>
      <c r="C101" s="6">
        <v>570.601</v>
      </c>
      <c r="D101" s="6">
        <v>12.56</v>
      </c>
      <c r="E101" s="6">
        <v>71.98</v>
      </c>
      <c r="F101" s="6">
        <v>115.137</v>
      </c>
      <c r="G101" s="6">
        <v>1542.8589999999999</v>
      </c>
      <c r="H101" s="6">
        <v>1427.722</v>
      </c>
      <c r="I101" s="6">
        <v>655.14100000000008</v>
      </c>
      <c r="J101" s="8">
        <v>1542.8589999999999</v>
      </c>
    </row>
    <row r="102" spans="1:10" x14ac:dyDescent="0.3">
      <c r="A102" s="6">
        <v>8683699399</v>
      </c>
      <c r="B102" s="6">
        <v>3563.99</v>
      </c>
      <c r="C102" s="6">
        <v>883.15700000000004</v>
      </c>
      <c r="D102" s="6">
        <v>19.093</v>
      </c>
      <c r="E102" s="6">
        <v>71.98</v>
      </c>
      <c r="F102" s="6">
        <v>397.77100000000002</v>
      </c>
      <c r="G102" s="6">
        <v>2589.7599999999998</v>
      </c>
      <c r="H102" s="6">
        <v>2191.9889999999996</v>
      </c>
      <c r="I102" s="6">
        <v>974.23</v>
      </c>
      <c r="J102" s="8">
        <v>2589.7599999999998</v>
      </c>
    </row>
    <row r="103" spans="1:10" x14ac:dyDescent="0.3">
      <c r="A103" s="6">
        <v>8720617098</v>
      </c>
      <c r="B103" s="6">
        <v>1526.99</v>
      </c>
      <c r="C103" s="6">
        <v>414.42500000000001</v>
      </c>
      <c r="D103" s="6">
        <v>8.7249999999999996</v>
      </c>
      <c r="E103" s="6">
        <v>53.1</v>
      </c>
      <c r="F103" s="6">
        <v>79.980999999999995</v>
      </c>
      <c r="G103" s="6">
        <v>1050.7400000000002</v>
      </c>
      <c r="H103" s="6">
        <v>970.75900000000024</v>
      </c>
      <c r="I103" s="6">
        <v>476.24999999999977</v>
      </c>
      <c r="J103" s="8">
        <v>1050.7400000000002</v>
      </c>
    </row>
    <row r="104" spans="1:10" x14ac:dyDescent="0.3">
      <c r="A104" s="6">
        <v>8710469869</v>
      </c>
      <c r="B104" s="6">
        <v>3103.99</v>
      </c>
      <c r="C104" s="6">
        <v>769.16899999999998</v>
      </c>
      <c r="D104" s="6">
        <v>15.782</v>
      </c>
      <c r="E104" s="6">
        <v>71.98</v>
      </c>
      <c r="F104" s="6">
        <v>486.65199999999999</v>
      </c>
      <c r="G104" s="6">
        <v>2247.0589999999997</v>
      </c>
      <c r="H104" s="6">
        <v>1760.4069999999997</v>
      </c>
      <c r="I104" s="6">
        <v>856.93100000000004</v>
      </c>
      <c r="J104" s="8">
        <v>2247.0589999999997</v>
      </c>
    </row>
    <row r="105" spans="1:10" x14ac:dyDescent="0.3">
      <c r="A105" s="6">
        <v>8728456368</v>
      </c>
      <c r="B105" s="6">
        <v>2150</v>
      </c>
      <c r="C105" s="6">
        <v>684.99</v>
      </c>
      <c r="D105" s="6">
        <v>12.286</v>
      </c>
      <c r="E105" s="6">
        <v>71.98</v>
      </c>
      <c r="F105" s="6">
        <v>112.61799999999999</v>
      </c>
      <c r="G105" s="6">
        <v>1380.7439999999999</v>
      </c>
      <c r="H105" s="6">
        <v>1268.126</v>
      </c>
      <c r="I105" s="6">
        <v>769.25600000000009</v>
      </c>
      <c r="J105" s="8">
        <v>1380.7439999999999</v>
      </c>
    </row>
    <row r="106" spans="1:10" x14ac:dyDescent="0.3">
      <c r="A106" s="6">
        <v>8724558017</v>
      </c>
      <c r="B106" s="6">
        <v>3329</v>
      </c>
      <c r="C106" s="6">
        <v>707.08</v>
      </c>
      <c r="D106" s="6">
        <v>16.927</v>
      </c>
      <c r="E106" s="6">
        <v>71.98</v>
      </c>
      <c r="F106" s="6">
        <v>521.91600000000005</v>
      </c>
      <c r="G106" s="6">
        <v>2533.0129999999999</v>
      </c>
      <c r="H106" s="6">
        <v>2011.0969999999998</v>
      </c>
      <c r="I106" s="6">
        <v>795.98700000000008</v>
      </c>
      <c r="J106" s="8">
        <v>2533.0129999999999</v>
      </c>
    </row>
    <row r="107" spans="1:10" x14ac:dyDescent="0.3">
      <c r="A107" s="6">
        <v>8700291971</v>
      </c>
      <c r="B107" s="6">
        <v>1128.99</v>
      </c>
      <c r="C107" s="6">
        <v>279.76400000000001</v>
      </c>
      <c r="D107" s="6">
        <v>6.4529999999999994</v>
      </c>
      <c r="E107" s="6">
        <v>53.1</v>
      </c>
      <c r="F107" s="6">
        <v>59.137</v>
      </c>
      <c r="G107" s="6">
        <v>789.673</v>
      </c>
      <c r="H107" s="6">
        <v>730.53600000000006</v>
      </c>
      <c r="I107" s="6">
        <v>339.31700000000001</v>
      </c>
      <c r="J107" s="8">
        <v>789.673</v>
      </c>
    </row>
    <row r="108" spans="1:10" x14ac:dyDescent="0.3">
      <c r="A108" s="6">
        <v>8658461828</v>
      </c>
      <c r="B108" s="6">
        <v>2994</v>
      </c>
      <c r="C108" s="6">
        <v>741.91300000000001</v>
      </c>
      <c r="D108" s="6">
        <v>16.039000000000001</v>
      </c>
      <c r="E108" s="6">
        <v>71.98</v>
      </c>
      <c r="F108" s="6">
        <v>334.15600000000001</v>
      </c>
      <c r="G108" s="6">
        <v>2164.0679999999998</v>
      </c>
      <c r="H108" s="6">
        <v>1829.9119999999998</v>
      </c>
      <c r="I108" s="6">
        <v>829.93200000000024</v>
      </c>
      <c r="J108" s="8">
        <v>2164.0679999999998</v>
      </c>
    </row>
    <row r="109" spans="1:10" x14ac:dyDescent="0.3">
      <c r="A109" s="6">
        <v>8711144198</v>
      </c>
      <c r="B109" s="6">
        <v>391.01</v>
      </c>
      <c r="C109" s="6">
        <v>9.2279999999999998</v>
      </c>
      <c r="D109" s="6">
        <v>2.234</v>
      </c>
      <c r="E109" s="6">
        <v>31.86</v>
      </c>
      <c r="F109" s="6">
        <v>20.481999999999999</v>
      </c>
      <c r="G109" s="6">
        <v>347.68799999999999</v>
      </c>
      <c r="H109" s="6">
        <v>327.20600000000002</v>
      </c>
      <c r="I109" s="6">
        <v>43.322000000000003</v>
      </c>
      <c r="J109" s="8">
        <v>347.68799999999999</v>
      </c>
    </row>
    <row r="110" spans="1:10" x14ac:dyDescent="0.3">
      <c r="A110" s="6">
        <v>8680316333</v>
      </c>
      <c r="B110" s="6">
        <v>2994</v>
      </c>
      <c r="C110" s="6">
        <v>741.91300000000001</v>
      </c>
      <c r="D110" s="6">
        <v>16.039000000000001</v>
      </c>
      <c r="E110" s="6">
        <v>71.98</v>
      </c>
      <c r="F110" s="6">
        <v>334.15600000000001</v>
      </c>
      <c r="G110" s="6">
        <v>2164.0679999999998</v>
      </c>
      <c r="H110" s="6">
        <v>1829.9119999999998</v>
      </c>
      <c r="I110" s="6">
        <v>829.93200000000024</v>
      </c>
      <c r="J110" s="8">
        <v>2164.0679999999998</v>
      </c>
    </row>
    <row r="111" spans="1:10" x14ac:dyDescent="0.3">
      <c r="A111" s="6">
        <v>8719766427</v>
      </c>
      <c r="B111" s="6">
        <v>3636</v>
      </c>
      <c r="C111" s="6">
        <v>1158.43</v>
      </c>
      <c r="D111" s="6">
        <v>18.488</v>
      </c>
      <c r="E111" s="6">
        <v>71.98</v>
      </c>
      <c r="F111" s="6">
        <v>570.04700000000003</v>
      </c>
      <c r="G111" s="6">
        <v>2387.1019999999999</v>
      </c>
      <c r="H111" s="6">
        <v>1817.0549999999998</v>
      </c>
      <c r="I111" s="6">
        <v>1248.8980000000001</v>
      </c>
      <c r="J111" s="8">
        <v>2387.1019999999999</v>
      </c>
    </row>
    <row r="112" spans="1:10" x14ac:dyDescent="0.3">
      <c r="A112" s="6">
        <v>8740527848</v>
      </c>
      <c r="B112" s="6">
        <v>391</v>
      </c>
      <c r="C112" s="6">
        <v>9.2279999999999998</v>
      </c>
      <c r="D112" s="6">
        <v>2.234</v>
      </c>
      <c r="E112" s="6">
        <v>31.86</v>
      </c>
      <c r="F112" s="6">
        <v>20.481999999999999</v>
      </c>
      <c r="G112" s="6">
        <v>347.678</v>
      </c>
      <c r="H112" s="6">
        <v>327.19600000000003</v>
      </c>
      <c r="I112" s="6">
        <v>43.322000000000003</v>
      </c>
      <c r="J112" s="8">
        <v>347.678</v>
      </c>
    </row>
    <row r="113" spans="1:10" x14ac:dyDescent="0.3">
      <c r="A113" s="6">
        <v>8744864100</v>
      </c>
      <c r="B113" s="6">
        <v>3564</v>
      </c>
      <c r="C113" s="6">
        <v>883.15899999999999</v>
      </c>
      <c r="D113" s="6">
        <v>18.122</v>
      </c>
      <c r="E113" s="6">
        <v>71.98</v>
      </c>
      <c r="F113" s="6">
        <v>558.76199999999994</v>
      </c>
      <c r="G113" s="6">
        <v>2590.739</v>
      </c>
      <c r="H113" s="6">
        <v>2031.9770000000001</v>
      </c>
      <c r="I113" s="6">
        <v>973.26099999999997</v>
      </c>
      <c r="J113" s="8">
        <v>2590.739</v>
      </c>
    </row>
    <row r="114" spans="1:10" x14ac:dyDescent="0.3">
      <c r="A114" s="6">
        <v>8738625657</v>
      </c>
      <c r="B114" s="6">
        <v>2198</v>
      </c>
      <c r="C114" s="6">
        <v>570.601</v>
      </c>
      <c r="D114" s="6">
        <v>12.56</v>
      </c>
      <c r="E114" s="6">
        <v>71.98</v>
      </c>
      <c r="F114" s="6">
        <v>115.137</v>
      </c>
      <c r="G114" s="6">
        <v>1542.8589999999999</v>
      </c>
      <c r="H114" s="6">
        <v>1427.722</v>
      </c>
      <c r="I114" s="6">
        <v>655.14100000000008</v>
      </c>
      <c r="J114" s="8">
        <v>1542.8589999999999</v>
      </c>
    </row>
    <row r="115" spans="1:10" x14ac:dyDescent="0.3">
      <c r="A115" s="6">
        <v>8678600193</v>
      </c>
      <c r="B115" s="6">
        <v>2269</v>
      </c>
      <c r="C115" s="6">
        <v>589.03200000000004</v>
      </c>
      <c r="D115" s="6">
        <v>12.154999999999999</v>
      </c>
      <c r="E115" s="6">
        <v>71.98</v>
      </c>
      <c r="F115" s="6">
        <v>253.239</v>
      </c>
      <c r="G115" s="6">
        <v>1595.8329999999999</v>
      </c>
      <c r="H115" s="6">
        <v>1342.5939999999998</v>
      </c>
      <c r="I115" s="6">
        <v>673.16700000000014</v>
      </c>
      <c r="J115" s="8">
        <v>1595.8329999999999</v>
      </c>
    </row>
    <row r="116" spans="1:10" x14ac:dyDescent="0.3">
      <c r="A116" s="6">
        <v>8727645657</v>
      </c>
      <c r="B116" s="6">
        <v>3734</v>
      </c>
      <c r="C116" s="6">
        <v>969.346</v>
      </c>
      <c r="D116" s="6">
        <v>18.986000000000001</v>
      </c>
      <c r="E116" s="6">
        <v>71.98</v>
      </c>
      <c r="F116" s="6">
        <v>585.42200000000003</v>
      </c>
      <c r="G116" s="6">
        <v>2673.6880000000001</v>
      </c>
      <c r="H116" s="6">
        <v>2088.2660000000001</v>
      </c>
      <c r="I116" s="6">
        <v>1060.3119999999999</v>
      </c>
      <c r="J116" s="8">
        <v>2673.6880000000001</v>
      </c>
    </row>
    <row r="117" spans="1:10" x14ac:dyDescent="0.3">
      <c r="A117" s="6">
        <v>8668992574</v>
      </c>
      <c r="B117" s="6">
        <v>1818.99</v>
      </c>
      <c r="C117" s="6">
        <v>536.60199999999998</v>
      </c>
      <c r="D117" s="6">
        <v>9.7439999999999998</v>
      </c>
      <c r="E117" s="6">
        <v>53.1</v>
      </c>
      <c r="F117" s="6">
        <v>203.02</v>
      </c>
      <c r="G117" s="6">
        <v>1219.5440000000001</v>
      </c>
      <c r="H117" s="6">
        <v>1016.5240000000001</v>
      </c>
      <c r="I117" s="6">
        <v>599.44599999999991</v>
      </c>
      <c r="J117" s="8">
        <v>1219.5440000000001</v>
      </c>
    </row>
    <row r="118" spans="1:10" x14ac:dyDescent="0.3">
      <c r="A118" s="6">
        <v>8728421593</v>
      </c>
      <c r="B118" s="6">
        <v>2944</v>
      </c>
      <c r="C118" s="6">
        <v>729.52300000000002</v>
      </c>
      <c r="D118" s="6">
        <v>14.969999999999999</v>
      </c>
      <c r="E118" s="6">
        <v>71.98</v>
      </c>
      <c r="F118" s="6">
        <v>461.565</v>
      </c>
      <c r="G118" s="6">
        <v>2127.527</v>
      </c>
      <c r="H118" s="6">
        <v>1665.962</v>
      </c>
      <c r="I118" s="6">
        <v>816.47299999999996</v>
      </c>
      <c r="J118" s="8">
        <v>2127.527</v>
      </c>
    </row>
    <row r="119" spans="1:10" x14ac:dyDescent="0.3">
      <c r="A119" s="6">
        <v>8730206965</v>
      </c>
      <c r="B119" s="6">
        <v>2938</v>
      </c>
      <c r="C119" s="6">
        <v>728.03599999999994</v>
      </c>
      <c r="D119" s="6">
        <v>14.939</v>
      </c>
      <c r="E119" s="6">
        <v>71.98</v>
      </c>
      <c r="F119" s="6">
        <v>460.61900000000003</v>
      </c>
      <c r="G119" s="6">
        <v>2123.0450000000001</v>
      </c>
      <c r="H119" s="6">
        <v>1662.4259999999999</v>
      </c>
      <c r="I119" s="6">
        <v>814.95499999999993</v>
      </c>
      <c r="J119" s="8">
        <v>2123.0450000000001</v>
      </c>
    </row>
    <row r="120" spans="1:10" x14ac:dyDescent="0.3">
      <c r="A120" s="6">
        <v>8740248073</v>
      </c>
      <c r="B120" s="6">
        <v>5506</v>
      </c>
      <c r="C120" s="6">
        <v>1689.241</v>
      </c>
      <c r="D120" s="6">
        <v>27.997</v>
      </c>
      <c r="E120" s="6">
        <v>71.98</v>
      </c>
      <c r="F120" s="6">
        <v>863.23099999999999</v>
      </c>
      <c r="G120" s="6">
        <v>3716.7820000000002</v>
      </c>
      <c r="H120" s="6">
        <v>2853.5510000000004</v>
      </c>
      <c r="I120" s="6">
        <v>1789.2179999999998</v>
      </c>
      <c r="J120" s="8">
        <v>3716.7820000000002</v>
      </c>
    </row>
    <row r="121" spans="1:10" x14ac:dyDescent="0.3">
      <c r="A121" s="6">
        <v>8728456365</v>
      </c>
      <c r="B121" s="6">
        <v>4068.99</v>
      </c>
      <c r="C121" s="6">
        <v>1008.296</v>
      </c>
      <c r="D121" s="6">
        <v>20.689</v>
      </c>
      <c r="E121" s="6">
        <v>71.98</v>
      </c>
      <c r="F121" s="6">
        <v>637.94100000000003</v>
      </c>
      <c r="G121" s="6">
        <v>2968.0249999999996</v>
      </c>
      <c r="H121" s="6">
        <v>2330.0839999999998</v>
      </c>
      <c r="I121" s="6">
        <v>1100.9650000000001</v>
      </c>
      <c r="J121" s="8">
        <v>2968.0249999999996</v>
      </c>
    </row>
    <row r="122" spans="1:10" x14ac:dyDescent="0.3">
      <c r="A122" s="6">
        <v>8659518257</v>
      </c>
      <c r="B122" s="6">
        <v>2556</v>
      </c>
      <c r="C122" s="6">
        <v>633.37699999999995</v>
      </c>
      <c r="D122" s="6">
        <v>13.693</v>
      </c>
      <c r="E122" s="6">
        <v>71.98</v>
      </c>
      <c r="F122" s="6">
        <v>285.27100000000002</v>
      </c>
      <c r="G122" s="6">
        <v>1836.95</v>
      </c>
      <c r="H122" s="6">
        <v>1551.6790000000001</v>
      </c>
      <c r="I122" s="6">
        <v>719.05</v>
      </c>
      <c r="J122" s="8">
        <v>1836.95</v>
      </c>
    </row>
    <row r="123" spans="1:10" x14ac:dyDescent="0.3">
      <c r="A123" s="6">
        <v>8673430085</v>
      </c>
      <c r="B123" s="6">
        <v>3214</v>
      </c>
      <c r="C123" s="6">
        <v>796.42899999999997</v>
      </c>
      <c r="D123" s="6">
        <v>17.218</v>
      </c>
      <c r="E123" s="6">
        <v>71.98</v>
      </c>
      <c r="F123" s="6">
        <v>358.70800000000003</v>
      </c>
      <c r="G123" s="6">
        <v>2328.373</v>
      </c>
      <c r="H123" s="6">
        <v>1969.665</v>
      </c>
      <c r="I123" s="6">
        <v>885.62699999999995</v>
      </c>
      <c r="J123" s="8">
        <v>2328.373</v>
      </c>
    </row>
    <row r="124" spans="1:10" x14ac:dyDescent="0.3">
      <c r="A124" s="6">
        <v>8661360320</v>
      </c>
      <c r="B124" s="6">
        <v>3794</v>
      </c>
      <c r="C124" s="6">
        <v>940.15300000000002</v>
      </c>
      <c r="D124" s="6">
        <v>20.325000000000003</v>
      </c>
      <c r="E124" s="6">
        <v>71.98</v>
      </c>
      <c r="F124" s="6">
        <v>423.43700000000001</v>
      </c>
      <c r="G124" s="6">
        <v>2761.5419999999999</v>
      </c>
      <c r="H124" s="6">
        <v>2338.105</v>
      </c>
      <c r="I124" s="6">
        <v>1032.4580000000001</v>
      </c>
      <c r="J124" s="8">
        <v>2761.5419999999999</v>
      </c>
    </row>
    <row r="125" spans="1:10" x14ac:dyDescent="0.3">
      <c r="A125" s="6">
        <v>8697803935</v>
      </c>
      <c r="B125" s="6">
        <v>2244</v>
      </c>
      <c r="C125" s="6">
        <v>582.54200000000003</v>
      </c>
      <c r="D125" s="6">
        <v>12.823</v>
      </c>
      <c r="E125" s="6">
        <v>71.98</v>
      </c>
      <c r="F125" s="6">
        <v>117.54599999999999</v>
      </c>
      <c r="G125" s="6">
        <v>1576.655</v>
      </c>
      <c r="H125" s="6">
        <v>1459.1089999999999</v>
      </c>
      <c r="I125" s="6">
        <v>667.34500000000003</v>
      </c>
      <c r="J125" s="8">
        <v>1576.655</v>
      </c>
    </row>
    <row r="126" spans="1:10" x14ac:dyDescent="0.3">
      <c r="A126" s="6">
        <v>8738277769</v>
      </c>
      <c r="B126" s="6">
        <v>391</v>
      </c>
      <c r="C126" s="6">
        <v>9.2279999999999998</v>
      </c>
      <c r="D126" s="6">
        <v>2.234</v>
      </c>
      <c r="E126" s="6">
        <v>31.86</v>
      </c>
      <c r="F126" s="6">
        <v>20.481999999999999</v>
      </c>
      <c r="G126" s="6">
        <v>347.678</v>
      </c>
      <c r="H126" s="6">
        <v>327.19600000000003</v>
      </c>
      <c r="I126" s="6">
        <v>43.322000000000003</v>
      </c>
      <c r="J126" s="8">
        <v>347.678</v>
      </c>
    </row>
    <row r="127" spans="1:10" x14ac:dyDescent="0.3">
      <c r="A127" s="6">
        <v>8722024188</v>
      </c>
      <c r="B127" s="6">
        <v>3169</v>
      </c>
      <c r="C127" s="6">
        <v>785.27800000000002</v>
      </c>
      <c r="D127" s="6">
        <v>16.114000000000001</v>
      </c>
      <c r="E127" s="6">
        <v>71.98</v>
      </c>
      <c r="F127" s="6">
        <v>496.83800000000002</v>
      </c>
      <c r="G127" s="6">
        <v>2295.6279999999997</v>
      </c>
      <c r="H127" s="6">
        <v>1798.7899999999997</v>
      </c>
      <c r="I127" s="6">
        <v>873.3720000000003</v>
      </c>
      <c r="J127" s="8">
        <v>2295.6279999999997</v>
      </c>
    </row>
    <row r="128" spans="1:10" x14ac:dyDescent="0.3">
      <c r="A128" s="6">
        <v>8739101324</v>
      </c>
      <c r="B128" s="6">
        <v>3294</v>
      </c>
      <c r="C128" s="6">
        <v>816.25300000000004</v>
      </c>
      <c r="D128" s="6">
        <v>16.75</v>
      </c>
      <c r="E128" s="6">
        <v>71.98</v>
      </c>
      <c r="F128" s="6">
        <v>516.43799999999999</v>
      </c>
      <c r="G128" s="6">
        <v>2389.0169999999998</v>
      </c>
      <c r="H128" s="6">
        <v>1872.5789999999997</v>
      </c>
      <c r="I128" s="6">
        <v>904.98300000000017</v>
      </c>
      <c r="J128" s="8">
        <v>2389.0169999999998</v>
      </c>
    </row>
    <row r="129" spans="1:10" x14ac:dyDescent="0.3">
      <c r="A129" s="6">
        <v>8713819110</v>
      </c>
      <c r="B129" s="6">
        <v>3294</v>
      </c>
      <c r="C129" s="6">
        <v>816.25300000000004</v>
      </c>
      <c r="D129" s="6">
        <v>16.75</v>
      </c>
      <c r="E129" s="6">
        <v>71.98</v>
      </c>
      <c r="F129" s="6">
        <v>516.43799999999999</v>
      </c>
      <c r="G129" s="6">
        <v>2389.0169999999998</v>
      </c>
      <c r="H129" s="6">
        <v>1872.5789999999997</v>
      </c>
      <c r="I129" s="6">
        <v>904.98300000000017</v>
      </c>
      <c r="J129" s="8">
        <v>2389.0169999999998</v>
      </c>
    </row>
    <row r="130" spans="1:10" x14ac:dyDescent="0.3">
      <c r="A130" s="6">
        <v>8739090064</v>
      </c>
      <c r="B130" s="6">
        <v>3594</v>
      </c>
      <c r="C130" s="6">
        <v>933.00199999999995</v>
      </c>
      <c r="D130" s="6">
        <v>18.274999999999999</v>
      </c>
      <c r="E130" s="6">
        <v>71.98</v>
      </c>
      <c r="F130" s="6">
        <v>563.46900000000005</v>
      </c>
      <c r="G130" s="6">
        <v>2570.7429999999999</v>
      </c>
      <c r="H130" s="6">
        <v>2007.2739999999999</v>
      </c>
      <c r="I130" s="6">
        <v>1023.2570000000001</v>
      </c>
      <c r="J130" s="8">
        <v>2570.7429999999999</v>
      </c>
    </row>
    <row r="131" spans="1:10" x14ac:dyDescent="0.3">
      <c r="A131" s="6">
        <v>8752062875</v>
      </c>
      <c r="B131" s="6">
        <v>3563.99</v>
      </c>
      <c r="C131" s="6">
        <v>883.15700000000004</v>
      </c>
      <c r="D131" s="6">
        <v>18.122</v>
      </c>
      <c r="E131" s="6">
        <v>71.98</v>
      </c>
      <c r="F131" s="6">
        <v>558.76199999999994</v>
      </c>
      <c r="G131" s="6">
        <v>2590.7309999999998</v>
      </c>
      <c r="H131" s="6">
        <v>2031.9689999999998</v>
      </c>
      <c r="I131" s="6">
        <v>973.25900000000001</v>
      </c>
      <c r="J131" s="8">
        <v>2590.7309999999998</v>
      </c>
    </row>
    <row r="132" spans="1:10" x14ac:dyDescent="0.3">
      <c r="A132" s="6">
        <v>8681438935</v>
      </c>
      <c r="B132" s="6">
        <v>3629</v>
      </c>
      <c r="C132" s="6">
        <v>1156.1990000000001</v>
      </c>
      <c r="D132" s="6">
        <v>19.441000000000003</v>
      </c>
      <c r="E132" s="6">
        <v>71.98</v>
      </c>
      <c r="F132" s="6">
        <v>405.02100000000002</v>
      </c>
      <c r="G132" s="6">
        <v>2381.38</v>
      </c>
      <c r="H132" s="6">
        <v>1976.3590000000002</v>
      </c>
      <c r="I132" s="6">
        <v>1247.6199999999999</v>
      </c>
      <c r="J132" s="8">
        <v>2381.38</v>
      </c>
    </row>
    <row r="133" spans="1:10" x14ac:dyDescent="0.3">
      <c r="A133" s="6">
        <v>8752574079</v>
      </c>
      <c r="B133" s="6">
        <v>3394</v>
      </c>
      <c r="C133" s="6">
        <v>841.03300000000002</v>
      </c>
      <c r="D133" s="6">
        <v>17.257000000000001</v>
      </c>
      <c r="E133" s="6">
        <v>71.98</v>
      </c>
      <c r="F133" s="6">
        <v>532.11099999999999</v>
      </c>
      <c r="G133" s="6">
        <v>2463.73</v>
      </c>
      <c r="H133" s="6">
        <v>1931.6190000000001</v>
      </c>
      <c r="I133" s="6">
        <v>930.27</v>
      </c>
      <c r="J133" s="8">
        <v>2463.73</v>
      </c>
    </row>
    <row r="134" spans="1:10" x14ac:dyDescent="0.3">
      <c r="A134" s="6">
        <v>8742285736</v>
      </c>
      <c r="B134" s="6">
        <v>2150</v>
      </c>
      <c r="C134" s="6">
        <v>684.99</v>
      </c>
      <c r="D134" s="6">
        <v>12.286</v>
      </c>
      <c r="E134" s="6">
        <v>71.98</v>
      </c>
      <c r="F134" s="6">
        <v>112.61799999999999</v>
      </c>
      <c r="G134" s="6">
        <v>1380.7439999999999</v>
      </c>
      <c r="H134" s="6">
        <v>1268.126</v>
      </c>
      <c r="I134" s="6">
        <v>769.25600000000009</v>
      </c>
      <c r="J134" s="8">
        <v>1380.7439999999999</v>
      </c>
    </row>
    <row r="135" spans="1:10" x14ac:dyDescent="0.3">
      <c r="A135" s="6">
        <v>8746617717</v>
      </c>
      <c r="B135" s="6">
        <v>391</v>
      </c>
      <c r="C135" s="6">
        <v>9.2279999999999998</v>
      </c>
      <c r="D135" s="6">
        <v>2.234</v>
      </c>
      <c r="E135" s="6">
        <v>31.86</v>
      </c>
      <c r="F135" s="6">
        <v>20.481999999999999</v>
      </c>
      <c r="G135" s="6">
        <v>347.678</v>
      </c>
      <c r="H135" s="6">
        <v>327.19600000000003</v>
      </c>
      <c r="I135" s="6">
        <v>43.322000000000003</v>
      </c>
      <c r="J135" s="8">
        <v>347.678</v>
      </c>
    </row>
    <row r="136" spans="1:10" x14ac:dyDescent="0.3">
      <c r="A136" s="6">
        <v>8743002577</v>
      </c>
      <c r="B136" s="6">
        <v>1340</v>
      </c>
      <c r="C136" s="6">
        <v>347.86399999999998</v>
      </c>
      <c r="D136" s="6">
        <v>7.657</v>
      </c>
      <c r="E136" s="6">
        <v>53.1</v>
      </c>
      <c r="F136" s="6">
        <v>70.191000000000003</v>
      </c>
      <c r="G136" s="6">
        <v>931.37899999999991</v>
      </c>
      <c r="H136" s="6">
        <v>861.18799999999987</v>
      </c>
      <c r="I136" s="6">
        <v>408.62100000000009</v>
      </c>
      <c r="J136" s="8">
        <v>931.37899999999991</v>
      </c>
    </row>
    <row r="137" spans="1:10" x14ac:dyDescent="0.3">
      <c r="A137" s="6">
        <v>8680310158</v>
      </c>
      <c r="B137" s="6">
        <v>1109</v>
      </c>
      <c r="C137" s="6">
        <v>248.63800000000001</v>
      </c>
      <c r="D137" s="6">
        <v>5.9409999999999998</v>
      </c>
      <c r="E137" s="6">
        <v>53.1</v>
      </c>
      <c r="F137" s="6">
        <v>123.77099999999999</v>
      </c>
      <c r="G137" s="6">
        <v>801.32099999999991</v>
      </c>
      <c r="H137" s="6">
        <v>677.55</v>
      </c>
      <c r="I137" s="6">
        <v>307.67900000000009</v>
      </c>
      <c r="J137" s="8">
        <v>801.32099999999991</v>
      </c>
    </row>
    <row r="138" spans="1:10" x14ac:dyDescent="0.3">
      <c r="A138" s="6">
        <v>8728755432</v>
      </c>
      <c r="B138" s="6">
        <v>3104</v>
      </c>
      <c r="C138" s="6">
        <v>769.17100000000005</v>
      </c>
      <c r="D138" s="6">
        <v>15.784000000000001</v>
      </c>
      <c r="E138" s="6">
        <v>71.98</v>
      </c>
      <c r="F138" s="6">
        <v>486.65300000000002</v>
      </c>
      <c r="G138" s="6">
        <v>2247.0649999999996</v>
      </c>
      <c r="H138" s="6">
        <v>1760.4119999999996</v>
      </c>
      <c r="I138" s="6">
        <v>856.9350000000004</v>
      </c>
      <c r="J138" s="8">
        <v>2247.0649999999996</v>
      </c>
    </row>
    <row r="139" spans="1:10" x14ac:dyDescent="0.3">
      <c r="A139" s="6">
        <v>8751416965</v>
      </c>
      <c r="B139" s="6">
        <v>3564</v>
      </c>
      <c r="C139" s="6">
        <v>883.15899999999999</v>
      </c>
      <c r="D139" s="6">
        <v>18.122</v>
      </c>
      <c r="E139" s="6">
        <v>71.98</v>
      </c>
      <c r="F139" s="6">
        <v>558.76199999999994</v>
      </c>
      <c r="G139" s="6">
        <v>2590.739</v>
      </c>
      <c r="H139" s="6">
        <v>2031.9770000000001</v>
      </c>
      <c r="I139" s="6">
        <v>973.26099999999997</v>
      </c>
      <c r="J139" s="8">
        <v>2590.739</v>
      </c>
    </row>
    <row r="140" spans="1:10" x14ac:dyDescent="0.3">
      <c r="A140" s="6">
        <v>8702982660</v>
      </c>
      <c r="B140" s="6">
        <v>1442</v>
      </c>
      <c r="C140" s="6">
        <v>391.35899999999998</v>
      </c>
      <c r="D140" s="6">
        <v>8.24</v>
      </c>
      <c r="E140" s="6">
        <v>53.1</v>
      </c>
      <c r="F140" s="6">
        <v>75.537000000000006</v>
      </c>
      <c r="G140" s="6">
        <v>989.30100000000004</v>
      </c>
      <c r="H140" s="6">
        <v>913.76400000000001</v>
      </c>
      <c r="I140" s="6">
        <v>452.69899999999996</v>
      </c>
      <c r="J140" s="8">
        <v>989.30100000000004</v>
      </c>
    </row>
    <row r="141" spans="1:10" x14ac:dyDescent="0.3">
      <c r="A141" s="6">
        <v>8735827162</v>
      </c>
      <c r="B141" s="6">
        <v>1916</v>
      </c>
      <c r="C141" s="6">
        <v>497.39400000000001</v>
      </c>
      <c r="D141" s="6">
        <v>10.949</v>
      </c>
      <c r="E141" s="6">
        <v>53.1</v>
      </c>
      <c r="F141" s="6">
        <v>100.36399999999999</v>
      </c>
      <c r="G141" s="6">
        <v>1354.557</v>
      </c>
      <c r="H141" s="6">
        <v>1254.193</v>
      </c>
      <c r="I141" s="6">
        <v>561.44299999999998</v>
      </c>
      <c r="J141" s="8">
        <v>1354.557</v>
      </c>
    </row>
    <row r="142" spans="1:10" x14ac:dyDescent="0.3">
      <c r="A142" s="6">
        <v>8743093579</v>
      </c>
      <c r="B142" s="6">
        <v>2409.98</v>
      </c>
      <c r="C142" s="6">
        <v>597.19399999999996</v>
      </c>
      <c r="D142" s="6">
        <v>13.771000000000001</v>
      </c>
      <c r="E142" s="6">
        <v>71.98</v>
      </c>
      <c r="F142" s="6">
        <v>126.236</v>
      </c>
      <c r="G142" s="6">
        <v>1727.0350000000001</v>
      </c>
      <c r="H142" s="6">
        <v>1600.799</v>
      </c>
      <c r="I142" s="6">
        <v>682.94499999999994</v>
      </c>
      <c r="J142" s="8">
        <v>1727.0350000000001</v>
      </c>
    </row>
    <row r="143" spans="1:10" x14ac:dyDescent="0.3">
      <c r="A143" s="6">
        <v>8674645012</v>
      </c>
      <c r="B143" s="6">
        <v>3469</v>
      </c>
      <c r="C143" s="6">
        <v>1105.223</v>
      </c>
      <c r="D143" s="6">
        <v>18.584</v>
      </c>
      <c r="E143" s="6">
        <v>71.98</v>
      </c>
      <c r="F143" s="6">
        <v>387.16700000000003</v>
      </c>
      <c r="G143" s="6">
        <v>2273.2130000000002</v>
      </c>
      <c r="H143" s="6">
        <v>1886.0460000000003</v>
      </c>
      <c r="I143" s="6">
        <v>1195.7869999999998</v>
      </c>
      <c r="J143" s="8">
        <v>2273.2130000000002</v>
      </c>
    </row>
    <row r="144" spans="1:10" x14ac:dyDescent="0.3">
      <c r="A144" s="6">
        <v>8661889346</v>
      </c>
      <c r="B144" s="6">
        <v>2556</v>
      </c>
      <c r="C144" s="6">
        <v>663.53800000000001</v>
      </c>
      <c r="D144" s="6">
        <v>13.693</v>
      </c>
      <c r="E144" s="6">
        <v>71.98</v>
      </c>
      <c r="F144" s="6">
        <v>285.27100000000002</v>
      </c>
      <c r="G144" s="6">
        <v>1806.789</v>
      </c>
      <c r="H144" s="6">
        <v>1521.518</v>
      </c>
      <c r="I144" s="6">
        <v>749.21100000000001</v>
      </c>
      <c r="J144" s="8">
        <v>1806.789</v>
      </c>
    </row>
    <row r="145" spans="1:10" x14ac:dyDescent="0.3">
      <c r="A145" s="6">
        <v>8661543409</v>
      </c>
      <c r="B145" s="6">
        <v>2719</v>
      </c>
      <c r="C145" s="6">
        <v>673.76800000000003</v>
      </c>
      <c r="D145" s="6">
        <v>14.565999999999999</v>
      </c>
      <c r="E145" s="6">
        <v>71.98</v>
      </c>
      <c r="F145" s="6">
        <v>303.45799999999997</v>
      </c>
      <c r="G145" s="6">
        <v>1958.6859999999999</v>
      </c>
      <c r="H145" s="6">
        <v>1655.2280000000001</v>
      </c>
      <c r="I145" s="6">
        <v>760.31400000000008</v>
      </c>
      <c r="J145" s="8">
        <v>1958.6859999999999</v>
      </c>
    </row>
    <row r="146" spans="1:10" x14ac:dyDescent="0.3">
      <c r="A146" s="6">
        <v>8675256419</v>
      </c>
      <c r="B146" s="6">
        <v>2394</v>
      </c>
      <c r="C146" s="6">
        <v>621.48199999999997</v>
      </c>
      <c r="D146" s="6">
        <v>12.825000000000001</v>
      </c>
      <c r="E146" s="6">
        <v>71.98</v>
      </c>
      <c r="F146" s="6">
        <v>267.18799999999999</v>
      </c>
      <c r="G146" s="6">
        <v>1687.713</v>
      </c>
      <c r="H146" s="6">
        <v>1420.5250000000001</v>
      </c>
      <c r="I146" s="6">
        <v>706.28700000000003</v>
      </c>
      <c r="J146" s="8">
        <v>1687.713</v>
      </c>
    </row>
    <row r="147" spans="1:10" x14ac:dyDescent="0.3">
      <c r="A147" s="6">
        <v>8745080279</v>
      </c>
      <c r="B147" s="6">
        <v>2394</v>
      </c>
      <c r="C147" s="6">
        <v>593.23299999999995</v>
      </c>
      <c r="D147" s="6">
        <v>13.68</v>
      </c>
      <c r="E147" s="6">
        <v>71.98</v>
      </c>
      <c r="F147" s="6">
        <v>125.4</v>
      </c>
      <c r="G147" s="6">
        <v>1715.107</v>
      </c>
      <c r="H147" s="6">
        <v>1589.7069999999999</v>
      </c>
      <c r="I147" s="6">
        <v>678.89300000000003</v>
      </c>
      <c r="J147" s="8">
        <v>1715.107</v>
      </c>
    </row>
    <row r="148" spans="1:10" x14ac:dyDescent="0.3">
      <c r="A148" s="6">
        <v>8649615155</v>
      </c>
      <c r="B148" s="6">
        <v>2594</v>
      </c>
      <c r="C148" s="6">
        <v>550.96600000000001</v>
      </c>
      <c r="D148" s="6">
        <v>13.896000000000001</v>
      </c>
      <c r="E148" s="6">
        <v>71.98</v>
      </c>
      <c r="F148" s="6">
        <v>289.51</v>
      </c>
      <c r="G148" s="6">
        <v>1957.1580000000001</v>
      </c>
      <c r="H148" s="6">
        <v>1667.6480000000001</v>
      </c>
      <c r="I148" s="6">
        <v>636.84199999999987</v>
      </c>
      <c r="J148" s="8">
        <v>1957.1580000000001</v>
      </c>
    </row>
    <row r="149" spans="1:10" x14ac:dyDescent="0.3">
      <c r="A149" s="6">
        <v>8671776895</v>
      </c>
      <c r="B149" s="6">
        <v>2594</v>
      </c>
      <c r="C149" s="6">
        <v>550.96600000000001</v>
      </c>
      <c r="D149" s="6">
        <v>13.896000000000001</v>
      </c>
      <c r="E149" s="6">
        <v>71.98</v>
      </c>
      <c r="F149" s="6">
        <v>289.51</v>
      </c>
      <c r="G149" s="6">
        <v>1957.1580000000001</v>
      </c>
      <c r="H149" s="6">
        <v>1667.6480000000001</v>
      </c>
      <c r="I149" s="6">
        <v>636.84199999999987</v>
      </c>
      <c r="J149" s="8">
        <v>1957.1580000000001</v>
      </c>
    </row>
    <row r="150" spans="1:10" x14ac:dyDescent="0.3">
      <c r="A150" s="6">
        <v>8739207201</v>
      </c>
      <c r="B150" s="6">
        <v>5366</v>
      </c>
      <c r="C150" s="6">
        <v>1709.6079999999999</v>
      </c>
      <c r="D150" s="6">
        <v>27.283999999999999</v>
      </c>
      <c r="E150" s="6">
        <v>71.98</v>
      </c>
      <c r="F150" s="6">
        <v>841.27699999999993</v>
      </c>
      <c r="G150" s="6">
        <v>3557.1279999999997</v>
      </c>
      <c r="H150" s="6">
        <v>2715.8509999999997</v>
      </c>
      <c r="I150" s="6">
        <v>1808.8720000000003</v>
      </c>
      <c r="J150" s="8">
        <v>3557.1279999999997</v>
      </c>
    </row>
    <row r="151" spans="1:10" x14ac:dyDescent="0.3">
      <c r="A151" s="6">
        <v>8714909194</v>
      </c>
      <c r="B151" s="6">
        <v>4537</v>
      </c>
      <c r="C151" s="6">
        <v>1124.269</v>
      </c>
      <c r="D151" s="6">
        <v>23.07</v>
      </c>
      <c r="E151" s="6">
        <v>71.98</v>
      </c>
      <c r="F151" s="6">
        <v>711.31500000000005</v>
      </c>
      <c r="G151" s="6">
        <v>3317.6809999999996</v>
      </c>
      <c r="H151" s="6">
        <v>2606.3659999999995</v>
      </c>
      <c r="I151" s="6">
        <v>1219.3190000000004</v>
      </c>
      <c r="J151" s="8">
        <v>3317.6809999999996</v>
      </c>
    </row>
    <row r="152" spans="1:10" x14ac:dyDescent="0.3">
      <c r="A152" s="6">
        <v>8681357466</v>
      </c>
      <c r="B152" s="6">
        <v>2944</v>
      </c>
      <c r="C152" s="6">
        <v>729.52300000000002</v>
      </c>
      <c r="D152" s="6">
        <v>15.772</v>
      </c>
      <c r="E152" s="6">
        <v>71.98</v>
      </c>
      <c r="F152" s="6">
        <v>328.57299999999998</v>
      </c>
      <c r="G152" s="6">
        <v>2126.7249999999999</v>
      </c>
      <c r="H152" s="6">
        <v>1798.152</v>
      </c>
      <c r="I152" s="6">
        <v>817.27500000000009</v>
      </c>
      <c r="J152" s="8">
        <v>2126.7249999999999</v>
      </c>
    </row>
    <row r="153" spans="1:10" x14ac:dyDescent="0.3">
      <c r="A153" s="6">
        <v>8672051089</v>
      </c>
      <c r="B153" s="6">
        <v>1794</v>
      </c>
      <c r="C153" s="6">
        <v>486.892</v>
      </c>
      <c r="D153" s="6">
        <v>9.6110000000000007</v>
      </c>
      <c r="E153" s="6">
        <v>53.1</v>
      </c>
      <c r="F153" s="6">
        <v>200.21899999999999</v>
      </c>
      <c r="G153" s="6">
        <v>1244.3969999999999</v>
      </c>
      <c r="H153" s="6">
        <v>1044.1779999999999</v>
      </c>
      <c r="I153" s="6">
        <v>549.60300000000007</v>
      </c>
      <c r="J153" s="8">
        <v>1244.3969999999999</v>
      </c>
    </row>
    <row r="154" spans="1:10" x14ac:dyDescent="0.3">
      <c r="A154" s="6">
        <v>8745223552</v>
      </c>
      <c r="B154" s="6">
        <v>5398.01</v>
      </c>
      <c r="C154" s="6">
        <v>1528.7159999999999</v>
      </c>
      <c r="D154" s="6">
        <v>27.448</v>
      </c>
      <c r="E154" s="6">
        <v>71.98</v>
      </c>
      <c r="F154" s="6">
        <v>846.29300000000001</v>
      </c>
      <c r="G154" s="6">
        <v>3769.8660000000004</v>
      </c>
      <c r="H154" s="6">
        <v>2923.5730000000003</v>
      </c>
      <c r="I154" s="6">
        <v>1628.1439999999998</v>
      </c>
      <c r="J154" s="8">
        <v>3769.8660000000004</v>
      </c>
    </row>
    <row r="155" spans="1:10" x14ac:dyDescent="0.3">
      <c r="A155" s="6">
        <v>8694116902</v>
      </c>
      <c r="B155" s="6">
        <v>1204</v>
      </c>
      <c r="C155" s="6">
        <v>326.76600000000002</v>
      </c>
      <c r="D155" s="6">
        <v>6.88</v>
      </c>
      <c r="E155" s="6">
        <v>53.1</v>
      </c>
      <c r="F155" s="6">
        <v>63.062999999999995</v>
      </c>
      <c r="G155" s="6">
        <v>817.25399999999991</v>
      </c>
      <c r="H155" s="6">
        <v>754.19099999999992</v>
      </c>
      <c r="I155" s="6">
        <v>386.74600000000009</v>
      </c>
      <c r="J155" s="8">
        <v>817.25399999999991</v>
      </c>
    </row>
    <row r="156" spans="1:10" x14ac:dyDescent="0.3">
      <c r="A156" s="6">
        <v>8676684709</v>
      </c>
      <c r="B156" s="6">
        <v>2994</v>
      </c>
      <c r="C156" s="6">
        <v>741.91300000000001</v>
      </c>
      <c r="D156" s="6">
        <v>16.039000000000001</v>
      </c>
      <c r="E156" s="6">
        <v>71.98</v>
      </c>
      <c r="F156" s="6">
        <v>334.15600000000001</v>
      </c>
      <c r="G156" s="6">
        <v>2164.0679999999998</v>
      </c>
      <c r="H156" s="6">
        <v>1829.9119999999998</v>
      </c>
      <c r="I156" s="6">
        <v>829.93200000000024</v>
      </c>
      <c r="J156" s="8">
        <v>2164.0679999999998</v>
      </c>
    </row>
    <row r="157" spans="1:10" x14ac:dyDescent="0.3">
      <c r="A157" s="6">
        <v>8752910348</v>
      </c>
      <c r="B157" s="6">
        <v>3394</v>
      </c>
      <c r="C157" s="6">
        <v>841.03300000000002</v>
      </c>
      <c r="D157" s="6">
        <v>17.257000000000001</v>
      </c>
      <c r="E157" s="6">
        <v>71.98</v>
      </c>
      <c r="F157" s="6">
        <v>532.12099999999998</v>
      </c>
      <c r="G157" s="6">
        <v>2463.73</v>
      </c>
      <c r="H157" s="6">
        <v>1931.6089999999999</v>
      </c>
      <c r="I157" s="6">
        <v>930.27</v>
      </c>
      <c r="J157" s="8">
        <v>2463.73</v>
      </c>
    </row>
    <row r="158" spans="1:10" x14ac:dyDescent="0.3">
      <c r="A158" s="6">
        <v>8728329706</v>
      </c>
      <c r="B158" s="6">
        <v>3169</v>
      </c>
      <c r="C158" s="6">
        <v>785.27800000000002</v>
      </c>
      <c r="D158" s="6">
        <v>16.114000000000001</v>
      </c>
      <c r="E158" s="6">
        <v>71.98</v>
      </c>
      <c r="F158" s="6">
        <v>496.83800000000002</v>
      </c>
      <c r="G158" s="6">
        <v>2295.6279999999997</v>
      </c>
      <c r="H158" s="6">
        <v>1798.7899999999997</v>
      </c>
      <c r="I158" s="6">
        <v>873.3720000000003</v>
      </c>
      <c r="J158" s="8">
        <v>2295.6279999999997</v>
      </c>
    </row>
    <row r="159" spans="1:10" x14ac:dyDescent="0.3">
      <c r="A159" s="6">
        <v>8724398193</v>
      </c>
      <c r="B159" s="6">
        <v>4751</v>
      </c>
      <c r="C159" s="6">
        <v>1513.6690000000001</v>
      </c>
      <c r="D159" s="6">
        <v>24.157</v>
      </c>
      <c r="E159" s="6">
        <v>71.98</v>
      </c>
      <c r="F159" s="6">
        <v>744.86099999999999</v>
      </c>
      <c r="G159" s="6">
        <v>3141.194</v>
      </c>
      <c r="H159" s="6">
        <v>2396.3330000000001</v>
      </c>
      <c r="I159" s="6">
        <v>1609.806</v>
      </c>
      <c r="J159" s="8">
        <v>3141.194</v>
      </c>
    </row>
    <row r="160" spans="1:10" x14ac:dyDescent="0.3">
      <c r="A160" s="6">
        <v>8746828489</v>
      </c>
      <c r="B160" s="6">
        <v>1204</v>
      </c>
      <c r="C160" s="6">
        <v>312.55799999999999</v>
      </c>
      <c r="D160" s="6">
        <v>6.88</v>
      </c>
      <c r="E160" s="6">
        <v>53.1</v>
      </c>
      <c r="F160" s="6">
        <v>63.062999999999995</v>
      </c>
      <c r="G160" s="6">
        <v>831.46199999999999</v>
      </c>
      <c r="H160" s="6">
        <v>768.399</v>
      </c>
      <c r="I160" s="6">
        <v>372.53800000000001</v>
      </c>
      <c r="J160" s="8">
        <v>831.46199999999999</v>
      </c>
    </row>
    <row r="161" spans="1:10" x14ac:dyDescent="0.3">
      <c r="A161" s="6">
        <v>8672455122</v>
      </c>
      <c r="B161" s="6">
        <v>2834</v>
      </c>
      <c r="C161" s="6">
        <v>702.26499999999999</v>
      </c>
      <c r="D161" s="6">
        <v>15.181999999999999</v>
      </c>
      <c r="E161" s="6">
        <v>71.98</v>
      </c>
      <c r="F161" s="6">
        <v>316.29199999999997</v>
      </c>
      <c r="G161" s="6">
        <v>2044.5730000000003</v>
      </c>
      <c r="H161" s="6">
        <v>1728.2810000000004</v>
      </c>
      <c r="I161" s="6">
        <v>789.42699999999968</v>
      </c>
      <c r="J161" s="8">
        <v>2044.5730000000003</v>
      </c>
    </row>
    <row r="162" spans="1:10" x14ac:dyDescent="0.3">
      <c r="A162" s="6">
        <v>8672963529</v>
      </c>
      <c r="B162" s="6">
        <v>2874</v>
      </c>
      <c r="C162" s="6">
        <v>610.43700000000001</v>
      </c>
      <c r="D162" s="6">
        <v>15.396000000000001</v>
      </c>
      <c r="E162" s="6">
        <v>71.98</v>
      </c>
      <c r="F162" s="6">
        <v>320.76</v>
      </c>
      <c r="G162" s="6">
        <v>2176.1869999999999</v>
      </c>
      <c r="H162" s="6">
        <v>1855.4269999999999</v>
      </c>
      <c r="I162" s="6">
        <v>697.8130000000001</v>
      </c>
      <c r="J162" s="8">
        <v>2176.1869999999999</v>
      </c>
    </row>
    <row r="163" spans="1:10" x14ac:dyDescent="0.3">
      <c r="A163" s="6">
        <v>8741417841</v>
      </c>
      <c r="B163" s="6">
        <v>2198</v>
      </c>
      <c r="C163" s="6">
        <v>570.601</v>
      </c>
      <c r="D163" s="6">
        <v>12.56</v>
      </c>
      <c r="E163" s="6">
        <v>71.98</v>
      </c>
      <c r="F163" s="6">
        <v>115.137</v>
      </c>
      <c r="G163" s="6">
        <v>1542.8589999999999</v>
      </c>
      <c r="H163" s="6">
        <v>1427.722</v>
      </c>
      <c r="I163" s="6">
        <v>655.14100000000008</v>
      </c>
      <c r="J163" s="8">
        <v>1542.8589999999999</v>
      </c>
    </row>
    <row r="164" spans="1:10" x14ac:dyDescent="0.3">
      <c r="A164" s="6">
        <v>8695543632</v>
      </c>
      <c r="B164" s="6">
        <v>3143</v>
      </c>
      <c r="C164" s="6">
        <v>667.57299999999998</v>
      </c>
      <c r="D164" s="6">
        <v>15.981999999999999</v>
      </c>
      <c r="E164" s="6">
        <v>71.98</v>
      </c>
      <c r="F164" s="6">
        <v>492.75799999999998</v>
      </c>
      <c r="G164" s="6">
        <v>2387.4650000000001</v>
      </c>
      <c r="H164" s="6">
        <v>1894.7070000000001</v>
      </c>
      <c r="I164" s="6">
        <v>755.53499999999985</v>
      </c>
      <c r="J164" s="8">
        <v>2387.4650000000001</v>
      </c>
    </row>
    <row r="165" spans="1:10" x14ac:dyDescent="0.3">
      <c r="A165" s="6">
        <v>8683928962</v>
      </c>
      <c r="B165" s="6">
        <v>953.99</v>
      </c>
      <c r="C165" s="6">
        <v>258.91300000000001</v>
      </c>
      <c r="D165" s="6">
        <v>5.4510000000000005</v>
      </c>
      <c r="E165" s="6">
        <v>31.86</v>
      </c>
      <c r="F165" s="6">
        <v>49.972999999999999</v>
      </c>
      <c r="G165" s="6">
        <v>657.76599999999996</v>
      </c>
      <c r="H165" s="6">
        <v>607.79300000000001</v>
      </c>
      <c r="I165" s="6">
        <v>296.22400000000005</v>
      </c>
      <c r="J165" s="8">
        <v>657.76599999999996</v>
      </c>
    </row>
    <row r="166" spans="1:10" x14ac:dyDescent="0.3">
      <c r="A166" s="6">
        <v>8671977338</v>
      </c>
      <c r="B166" s="6">
        <v>2994</v>
      </c>
      <c r="C166" s="6">
        <v>741.91300000000001</v>
      </c>
      <c r="D166" s="6">
        <v>16.039000000000001</v>
      </c>
      <c r="E166" s="6">
        <v>71.98</v>
      </c>
      <c r="F166" s="6">
        <v>334.15600000000001</v>
      </c>
      <c r="G166" s="6">
        <v>2164.0679999999998</v>
      </c>
      <c r="H166" s="6">
        <v>1829.9119999999998</v>
      </c>
      <c r="I166" s="6">
        <v>829.93200000000024</v>
      </c>
      <c r="J166" s="8">
        <v>2164.0679999999998</v>
      </c>
    </row>
    <row r="167" spans="1:10" x14ac:dyDescent="0.3">
      <c r="A167" s="6">
        <v>8745391666</v>
      </c>
      <c r="B167" s="6">
        <v>3855</v>
      </c>
      <c r="C167" s="6">
        <v>955.26900000000001</v>
      </c>
      <c r="D167" s="6">
        <v>19.602</v>
      </c>
      <c r="E167" s="6">
        <v>71.98</v>
      </c>
      <c r="F167" s="6">
        <v>604.375</v>
      </c>
      <c r="G167" s="6">
        <v>2808.1489999999999</v>
      </c>
      <c r="H167" s="6">
        <v>2203.7739999999999</v>
      </c>
      <c r="I167" s="6">
        <v>1046.8510000000001</v>
      </c>
      <c r="J167" s="8">
        <v>2808.1489999999999</v>
      </c>
    </row>
    <row r="168" spans="1:10" x14ac:dyDescent="0.3">
      <c r="A168" s="6">
        <v>8746398997</v>
      </c>
      <c r="B168" s="6">
        <v>391</v>
      </c>
      <c r="C168" s="6">
        <v>36.909999999999997</v>
      </c>
      <c r="D168" s="6">
        <v>2.234</v>
      </c>
      <c r="E168" s="6">
        <v>31.86</v>
      </c>
      <c r="F168" s="6">
        <v>20.481999999999999</v>
      </c>
      <c r="G168" s="6">
        <v>319.99600000000004</v>
      </c>
      <c r="H168" s="6">
        <v>299.51400000000001</v>
      </c>
      <c r="I168" s="6">
        <v>71.003999999999962</v>
      </c>
      <c r="J168" s="8">
        <v>319.99600000000004</v>
      </c>
    </row>
    <row r="169" spans="1:10" x14ac:dyDescent="0.3">
      <c r="A169" s="6">
        <v>8730564840</v>
      </c>
      <c r="B169" s="6">
        <v>2936</v>
      </c>
      <c r="C169" s="6">
        <v>727.54100000000005</v>
      </c>
      <c r="D169" s="6">
        <v>14.929</v>
      </c>
      <c r="E169" s="6">
        <v>71.98</v>
      </c>
      <c r="F169" s="6">
        <v>460.31099999999998</v>
      </c>
      <c r="G169" s="6">
        <v>2121.5499999999997</v>
      </c>
      <c r="H169" s="6">
        <v>1661.2389999999998</v>
      </c>
      <c r="I169" s="6">
        <v>814.45000000000027</v>
      </c>
      <c r="J169" s="8">
        <v>2121.5499999999997</v>
      </c>
    </row>
    <row r="170" spans="1:10" x14ac:dyDescent="0.3">
      <c r="A170" s="6">
        <v>8685565962</v>
      </c>
      <c r="B170" s="6">
        <v>2556</v>
      </c>
      <c r="C170" s="6">
        <v>633.37699999999995</v>
      </c>
      <c r="D170" s="6">
        <v>13.693</v>
      </c>
      <c r="E170" s="6">
        <v>71.98</v>
      </c>
      <c r="F170" s="6">
        <v>285.27100000000002</v>
      </c>
      <c r="G170" s="6">
        <v>1836.95</v>
      </c>
      <c r="H170" s="6">
        <v>1551.6790000000001</v>
      </c>
      <c r="I170" s="6">
        <v>719.05</v>
      </c>
      <c r="J170" s="8">
        <v>1836.95</v>
      </c>
    </row>
    <row r="171" spans="1:10" x14ac:dyDescent="0.3">
      <c r="A171" s="6">
        <v>8720854996</v>
      </c>
      <c r="B171" s="6">
        <v>1794</v>
      </c>
      <c r="C171" s="6">
        <v>444.553</v>
      </c>
      <c r="D171" s="6">
        <v>10.251999999999999</v>
      </c>
      <c r="E171" s="6">
        <v>53.1</v>
      </c>
      <c r="F171" s="6">
        <v>93.973000000000013</v>
      </c>
      <c r="G171" s="6">
        <v>1286.0950000000003</v>
      </c>
      <c r="H171" s="6">
        <v>1192.1220000000003</v>
      </c>
      <c r="I171" s="6">
        <v>507.90499999999975</v>
      </c>
      <c r="J171" s="8">
        <v>1286.0950000000003</v>
      </c>
    </row>
    <row r="172" spans="1:10" x14ac:dyDescent="0.3">
      <c r="A172" s="6">
        <v>8737155278</v>
      </c>
      <c r="B172" s="6">
        <v>3260</v>
      </c>
      <c r="C172" s="6">
        <v>846.29600000000005</v>
      </c>
      <c r="D172" s="6">
        <v>16.576999999999998</v>
      </c>
      <c r="E172" s="6">
        <v>71.98</v>
      </c>
      <c r="F172" s="6">
        <v>511.10400000000004</v>
      </c>
      <c r="G172" s="6">
        <v>2325.1469999999995</v>
      </c>
      <c r="H172" s="6">
        <v>1814.0429999999994</v>
      </c>
      <c r="I172" s="6">
        <v>934.85300000000052</v>
      </c>
      <c r="J172" s="8">
        <v>2325.1469999999995</v>
      </c>
    </row>
    <row r="173" spans="1:10" x14ac:dyDescent="0.3">
      <c r="A173" s="6">
        <v>8693762991</v>
      </c>
      <c r="B173" s="6">
        <v>4219</v>
      </c>
      <c r="C173" s="6">
        <v>1045.4680000000001</v>
      </c>
      <c r="D173" s="6">
        <v>21.451999999999998</v>
      </c>
      <c r="E173" s="6">
        <v>71.98</v>
      </c>
      <c r="F173" s="6">
        <v>661.45699999999999</v>
      </c>
      <c r="G173" s="6">
        <v>3080.1</v>
      </c>
      <c r="H173" s="6">
        <v>2418.643</v>
      </c>
      <c r="I173" s="6">
        <v>1138.9000000000001</v>
      </c>
      <c r="J173" s="8">
        <v>3080.1</v>
      </c>
    </row>
    <row r="174" spans="1:10" x14ac:dyDescent="0.3">
      <c r="A174" s="6">
        <v>8680652612</v>
      </c>
      <c r="B174" s="6">
        <v>2454</v>
      </c>
      <c r="C174" s="6">
        <v>608.101</v>
      </c>
      <c r="D174" s="6">
        <v>13.146000000000001</v>
      </c>
      <c r="E174" s="6">
        <v>71.98</v>
      </c>
      <c r="F174" s="6">
        <v>273.875</v>
      </c>
      <c r="G174" s="6">
        <v>1760.7729999999999</v>
      </c>
      <c r="H174" s="6">
        <v>1486.8979999999999</v>
      </c>
      <c r="I174" s="6">
        <v>693.22700000000009</v>
      </c>
      <c r="J174" s="8">
        <v>1760.7729999999999</v>
      </c>
    </row>
    <row r="175" spans="1:10" x14ac:dyDescent="0.3">
      <c r="A175" s="6">
        <v>8751415145</v>
      </c>
      <c r="B175" s="6">
        <v>2194</v>
      </c>
      <c r="C175" s="6">
        <v>569.56200000000001</v>
      </c>
      <c r="D175" s="6">
        <v>12.538</v>
      </c>
      <c r="E175" s="6">
        <v>71.97999999999999</v>
      </c>
      <c r="F175" s="6">
        <v>114.928</v>
      </c>
      <c r="G175" s="6">
        <v>1539.92</v>
      </c>
      <c r="H175" s="6">
        <v>1424.9920000000002</v>
      </c>
      <c r="I175" s="6">
        <v>654.07999999999993</v>
      </c>
      <c r="J175" s="8">
        <v>1539.92</v>
      </c>
    </row>
    <row r="176" spans="1:10" x14ac:dyDescent="0.3">
      <c r="A176" s="6">
        <v>8700359014</v>
      </c>
      <c r="B176" s="6">
        <v>2396</v>
      </c>
      <c r="C176" s="6">
        <v>593.72900000000004</v>
      </c>
      <c r="D176" s="6">
        <v>13.692</v>
      </c>
      <c r="E176" s="6">
        <v>71.98</v>
      </c>
      <c r="F176" s="6">
        <v>125.50999999999999</v>
      </c>
      <c r="G176" s="6">
        <v>1716.5989999999999</v>
      </c>
      <c r="H176" s="6">
        <v>1591.0889999999999</v>
      </c>
      <c r="I176" s="6">
        <v>679.40100000000007</v>
      </c>
      <c r="J176" s="8">
        <v>1716.5989999999999</v>
      </c>
    </row>
    <row r="177" spans="1:10" x14ac:dyDescent="0.3">
      <c r="A177" s="6">
        <v>8695472253</v>
      </c>
      <c r="B177" s="6">
        <v>3329</v>
      </c>
      <c r="C177" s="6">
        <v>707.08</v>
      </c>
      <c r="D177" s="6">
        <v>16.927</v>
      </c>
      <c r="E177" s="6">
        <v>71.98</v>
      </c>
      <c r="F177" s="6">
        <v>521.91600000000005</v>
      </c>
      <c r="G177" s="6">
        <v>2533.0129999999999</v>
      </c>
      <c r="H177" s="6">
        <v>2011.0969999999998</v>
      </c>
      <c r="I177" s="6">
        <v>795.98700000000008</v>
      </c>
      <c r="J177" s="8">
        <v>2533.0129999999999</v>
      </c>
    </row>
    <row r="178" spans="1:10" x14ac:dyDescent="0.3">
      <c r="A178" s="6">
        <v>8715333631</v>
      </c>
      <c r="B178" s="6">
        <v>2548.9899999999998</v>
      </c>
      <c r="C178" s="6">
        <v>661.71799999999996</v>
      </c>
      <c r="D178" s="6">
        <v>14.565999999999999</v>
      </c>
      <c r="E178" s="6">
        <v>71.98</v>
      </c>
      <c r="F178" s="6">
        <v>133.518</v>
      </c>
      <c r="G178" s="6">
        <v>1800.7259999999999</v>
      </c>
      <c r="H178" s="6">
        <v>1667.2079999999999</v>
      </c>
      <c r="I178" s="6">
        <v>748.2639999999999</v>
      </c>
      <c r="J178" s="8">
        <v>1800.7259999999999</v>
      </c>
    </row>
    <row r="179" spans="1:10" x14ac:dyDescent="0.3">
      <c r="A179" s="6">
        <v>8739278753</v>
      </c>
      <c r="B179" s="6">
        <v>2396</v>
      </c>
      <c r="C179" s="6">
        <v>622.00199999999995</v>
      </c>
      <c r="D179" s="6">
        <v>13.692</v>
      </c>
      <c r="E179" s="6">
        <v>71.98</v>
      </c>
      <c r="F179" s="6">
        <v>125.50999999999999</v>
      </c>
      <c r="G179" s="6">
        <v>1688.326</v>
      </c>
      <c r="H179" s="6">
        <v>1562.816</v>
      </c>
      <c r="I179" s="6">
        <v>707.67399999999998</v>
      </c>
      <c r="J179" s="8">
        <v>1688.326</v>
      </c>
    </row>
    <row r="180" spans="1:10" x14ac:dyDescent="0.3">
      <c r="A180" s="6">
        <v>8740137455</v>
      </c>
      <c r="B180" s="6">
        <v>3168.99</v>
      </c>
      <c r="C180" s="6">
        <v>785.27599999999995</v>
      </c>
      <c r="D180" s="6">
        <v>16.114000000000001</v>
      </c>
      <c r="E180" s="6">
        <v>71.98</v>
      </c>
      <c r="F180" s="6">
        <v>496.83800000000002</v>
      </c>
      <c r="G180" s="6">
        <v>2295.62</v>
      </c>
      <c r="H180" s="6">
        <v>1798.7819999999999</v>
      </c>
      <c r="I180" s="6">
        <v>873.36999999999989</v>
      </c>
      <c r="J180" s="8">
        <v>2295.62</v>
      </c>
    </row>
    <row r="181" spans="1:10" x14ac:dyDescent="0.3">
      <c r="A181" s="6">
        <v>8668586101</v>
      </c>
      <c r="B181" s="6">
        <v>3356</v>
      </c>
      <c r="C181" s="6">
        <v>871.21799999999996</v>
      </c>
      <c r="D181" s="6">
        <v>17.977999999999998</v>
      </c>
      <c r="E181" s="6">
        <v>71.98</v>
      </c>
      <c r="F181" s="6">
        <v>374.55200000000002</v>
      </c>
      <c r="G181" s="6">
        <v>2394.8240000000001</v>
      </c>
      <c r="H181" s="6">
        <v>2020.2719999999999</v>
      </c>
      <c r="I181" s="6">
        <v>961.17599999999993</v>
      </c>
      <c r="J181" s="8">
        <v>2394.8240000000001</v>
      </c>
    </row>
    <row r="182" spans="1:10" x14ac:dyDescent="0.3">
      <c r="A182" s="6">
        <v>8728192217</v>
      </c>
      <c r="B182" s="6">
        <v>3734</v>
      </c>
      <c r="C182" s="6">
        <v>969.346</v>
      </c>
      <c r="D182" s="6">
        <v>18.986000000000001</v>
      </c>
      <c r="E182" s="6">
        <v>71.98</v>
      </c>
      <c r="F182" s="6">
        <v>585.41200000000003</v>
      </c>
      <c r="G182" s="6">
        <v>2673.6880000000001</v>
      </c>
      <c r="H182" s="6">
        <v>2088.2759999999998</v>
      </c>
      <c r="I182" s="6">
        <v>1060.3119999999999</v>
      </c>
      <c r="J182" s="8">
        <v>2673.6880000000001</v>
      </c>
    </row>
    <row r="183" spans="1:10" x14ac:dyDescent="0.3">
      <c r="A183" s="6">
        <v>8715164048</v>
      </c>
      <c r="B183" s="6">
        <v>2619</v>
      </c>
      <c r="C183" s="6">
        <v>648.98800000000006</v>
      </c>
      <c r="D183" s="6">
        <v>14.965</v>
      </c>
      <c r="E183" s="6">
        <v>71.98</v>
      </c>
      <c r="F183" s="6">
        <v>137.18099999999998</v>
      </c>
      <c r="G183" s="6">
        <v>1883.067</v>
      </c>
      <c r="H183" s="6">
        <v>1745.886</v>
      </c>
      <c r="I183" s="6">
        <v>735.93299999999999</v>
      </c>
      <c r="J183" s="8">
        <v>1883.067</v>
      </c>
    </row>
    <row r="184" spans="1:10" x14ac:dyDescent="0.3">
      <c r="A184" s="6">
        <v>8729116431</v>
      </c>
      <c r="B184" s="6">
        <v>3114</v>
      </c>
      <c r="C184" s="6">
        <v>771.649</v>
      </c>
      <c r="D184" s="6">
        <v>15.834</v>
      </c>
      <c r="E184" s="6">
        <v>71.98</v>
      </c>
      <c r="F184" s="6">
        <v>488.21499999999997</v>
      </c>
      <c r="G184" s="6">
        <v>2254.5370000000003</v>
      </c>
      <c r="H184" s="6">
        <v>1766.3220000000003</v>
      </c>
      <c r="I184" s="6">
        <v>859.46299999999974</v>
      </c>
      <c r="J184" s="8">
        <v>2254.5370000000003</v>
      </c>
    </row>
    <row r="185" spans="1:10" x14ac:dyDescent="0.3">
      <c r="A185" s="6">
        <v>8705777572</v>
      </c>
      <c r="B185" s="6">
        <v>4219</v>
      </c>
      <c r="C185" s="6">
        <v>1045.4680000000001</v>
      </c>
      <c r="D185" s="6">
        <v>21.451999999999998</v>
      </c>
      <c r="E185" s="6">
        <v>71.98</v>
      </c>
      <c r="F185" s="6">
        <v>661.45699999999999</v>
      </c>
      <c r="G185" s="6">
        <v>3080.1</v>
      </c>
      <c r="H185" s="6">
        <v>2418.643</v>
      </c>
      <c r="I185" s="6">
        <v>1138.9000000000001</v>
      </c>
      <c r="J185" s="8">
        <v>3080.1</v>
      </c>
    </row>
    <row r="186" spans="1:10" x14ac:dyDescent="0.3">
      <c r="A186" s="6">
        <v>8747193634</v>
      </c>
      <c r="B186" s="6">
        <v>2385</v>
      </c>
      <c r="C186" s="6">
        <v>422.14499999999998</v>
      </c>
      <c r="D186" s="6">
        <v>13.628</v>
      </c>
      <c r="E186" s="6">
        <v>71.98</v>
      </c>
      <c r="F186" s="6">
        <v>124.92699999999999</v>
      </c>
      <c r="G186" s="6">
        <v>1877.2470000000001</v>
      </c>
      <c r="H186" s="6">
        <v>1752.3200000000002</v>
      </c>
      <c r="I186" s="6">
        <v>507.75299999999993</v>
      </c>
      <c r="J186" s="8">
        <v>1877.2470000000001</v>
      </c>
    </row>
    <row r="187" spans="1:10" x14ac:dyDescent="0.3">
      <c r="A187" s="6">
        <v>8745831266</v>
      </c>
      <c r="B187" s="6">
        <v>2150</v>
      </c>
      <c r="C187" s="6">
        <v>684.99</v>
      </c>
      <c r="D187" s="6">
        <v>12.286</v>
      </c>
      <c r="E187" s="6">
        <v>71.98</v>
      </c>
      <c r="F187" s="6">
        <v>112.61799999999999</v>
      </c>
      <c r="G187" s="6">
        <v>1380.7439999999999</v>
      </c>
      <c r="H187" s="6">
        <v>1268.126</v>
      </c>
      <c r="I187" s="6">
        <v>769.25600000000009</v>
      </c>
      <c r="J187" s="8">
        <v>1380.7439999999999</v>
      </c>
    </row>
    <row r="188" spans="1:10" x14ac:dyDescent="0.3">
      <c r="A188" s="6">
        <v>8378115534</v>
      </c>
      <c r="B188" s="6">
        <v>3187</v>
      </c>
      <c r="C188" s="6">
        <v>639.31200000000001</v>
      </c>
      <c r="D188" s="6">
        <v>17.073999999999998</v>
      </c>
      <c r="E188" s="6">
        <v>319.41319999999996</v>
      </c>
      <c r="F188" s="6">
        <v>355.69299999999998</v>
      </c>
      <c r="G188" s="6">
        <v>2211.2008000000001</v>
      </c>
      <c r="H188" s="6">
        <v>1855.5078000000001</v>
      </c>
      <c r="I188" s="6">
        <v>975.79919999999993</v>
      </c>
      <c r="J188" s="8">
        <v>2211.2008000000001</v>
      </c>
    </row>
    <row r="189" spans="1:10" x14ac:dyDescent="0.3">
      <c r="A189" s="6">
        <v>8723827291</v>
      </c>
      <c r="B189" s="6">
        <v>5506</v>
      </c>
      <c r="C189" s="6">
        <v>1689.241</v>
      </c>
      <c r="D189" s="6">
        <v>27.997</v>
      </c>
      <c r="E189" s="6">
        <v>71.98</v>
      </c>
      <c r="F189" s="6">
        <v>863.23099999999999</v>
      </c>
      <c r="G189" s="6">
        <v>3716.7820000000002</v>
      </c>
      <c r="H189" s="6">
        <v>2853.5510000000004</v>
      </c>
      <c r="I189" s="6">
        <v>1789.2179999999998</v>
      </c>
      <c r="J189" s="8">
        <v>3716.7820000000002</v>
      </c>
    </row>
    <row r="190" spans="1:10" x14ac:dyDescent="0.3">
      <c r="A190" s="6">
        <v>8696450403</v>
      </c>
      <c r="B190" s="6">
        <v>3286</v>
      </c>
      <c r="C190" s="6">
        <v>697.94600000000003</v>
      </c>
      <c r="D190" s="6">
        <v>16.709</v>
      </c>
      <c r="E190" s="6">
        <v>71.98</v>
      </c>
      <c r="F190" s="6">
        <v>515.18399999999997</v>
      </c>
      <c r="G190" s="6">
        <v>2499.3650000000002</v>
      </c>
      <c r="H190" s="6">
        <v>1984.1810000000003</v>
      </c>
      <c r="I190" s="6">
        <v>786.63499999999976</v>
      </c>
      <c r="J190" s="8">
        <v>2499.3650000000002</v>
      </c>
    </row>
    <row r="191" spans="1:10" x14ac:dyDescent="0.3">
      <c r="A191" s="6">
        <v>8732163101</v>
      </c>
      <c r="B191" s="6">
        <v>3594</v>
      </c>
      <c r="C191" s="6">
        <v>933.00199999999995</v>
      </c>
      <c r="D191" s="6">
        <v>18.274999999999999</v>
      </c>
      <c r="E191" s="6">
        <v>71.98</v>
      </c>
      <c r="F191" s="6">
        <v>563.46900000000005</v>
      </c>
      <c r="G191" s="6">
        <v>2570.7429999999999</v>
      </c>
      <c r="H191" s="6">
        <v>2007.2739999999999</v>
      </c>
      <c r="I191" s="6">
        <v>1023.2570000000001</v>
      </c>
      <c r="J191" s="8">
        <v>2570.7429999999999</v>
      </c>
    </row>
    <row r="192" spans="1:10" x14ac:dyDescent="0.3">
      <c r="A192" s="6">
        <v>8650709167</v>
      </c>
      <c r="B192" s="6">
        <v>2594</v>
      </c>
      <c r="C192" s="6">
        <v>642.79300000000001</v>
      </c>
      <c r="D192" s="6">
        <v>13.896999999999998</v>
      </c>
      <c r="E192" s="6">
        <v>71.97999999999999</v>
      </c>
      <c r="F192" s="6">
        <v>289.51100000000002</v>
      </c>
      <c r="G192" s="6">
        <v>1865.33</v>
      </c>
      <c r="H192" s="6">
        <v>1575.819</v>
      </c>
      <c r="I192" s="6">
        <v>728.67000000000007</v>
      </c>
      <c r="J192" s="8">
        <v>1865.33</v>
      </c>
    </row>
    <row r="193" spans="1:10" x14ac:dyDescent="0.3">
      <c r="A193" s="6">
        <v>8714773453</v>
      </c>
      <c r="B193" s="6">
        <v>3594</v>
      </c>
      <c r="C193" s="6">
        <v>933.00199999999995</v>
      </c>
      <c r="D193" s="6">
        <v>18.274999999999999</v>
      </c>
      <c r="E193" s="6">
        <v>71.98</v>
      </c>
      <c r="F193" s="6">
        <v>563.46900000000005</v>
      </c>
      <c r="G193" s="6">
        <v>2570.7429999999999</v>
      </c>
      <c r="H193" s="6">
        <v>2007.2739999999999</v>
      </c>
      <c r="I193" s="6">
        <v>1023.2570000000001</v>
      </c>
      <c r="J193" s="8">
        <v>2570.7429999999999</v>
      </c>
    </row>
    <row r="194" spans="1:10" x14ac:dyDescent="0.3">
      <c r="A194" s="6">
        <v>8692542512</v>
      </c>
      <c r="B194" s="6">
        <v>1819</v>
      </c>
      <c r="C194" s="6">
        <v>493.67599999999999</v>
      </c>
      <c r="D194" s="6">
        <v>10.395000000000001</v>
      </c>
      <c r="E194" s="6">
        <v>53.1</v>
      </c>
      <c r="F194" s="6">
        <v>95.282000000000011</v>
      </c>
      <c r="G194" s="6">
        <v>1261.8290000000002</v>
      </c>
      <c r="H194" s="6">
        <v>1166.5470000000003</v>
      </c>
      <c r="I194" s="6">
        <v>557.17099999999982</v>
      </c>
      <c r="J194" s="8">
        <v>1261.8290000000002</v>
      </c>
    </row>
    <row r="195" spans="1:10" x14ac:dyDescent="0.3">
      <c r="A195" s="6">
        <v>8685812812</v>
      </c>
      <c r="B195" s="6">
        <v>3564</v>
      </c>
      <c r="C195" s="6">
        <v>883.15899999999999</v>
      </c>
      <c r="D195" s="6">
        <v>19.093</v>
      </c>
      <c r="E195" s="6">
        <v>71.98</v>
      </c>
      <c r="F195" s="6">
        <v>397.77100000000002</v>
      </c>
      <c r="G195" s="6">
        <v>2589.768</v>
      </c>
      <c r="H195" s="6">
        <v>2191.9969999999998</v>
      </c>
      <c r="I195" s="6">
        <v>974.23199999999997</v>
      </c>
      <c r="J195" s="8">
        <v>2589.768</v>
      </c>
    </row>
    <row r="196" spans="1:10" x14ac:dyDescent="0.3">
      <c r="A196" s="6">
        <v>8748998792</v>
      </c>
      <c r="B196" s="6">
        <v>391</v>
      </c>
      <c r="C196" s="6">
        <v>36.909999999999997</v>
      </c>
      <c r="D196" s="6">
        <v>2.234</v>
      </c>
      <c r="E196" s="6">
        <v>31.86</v>
      </c>
      <c r="F196" s="6">
        <v>20.481999999999999</v>
      </c>
      <c r="G196" s="6">
        <v>319.99600000000004</v>
      </c>
      <c r="H196" s="6">
        <v>299.51400000000001</v>
      </c>
      <c r="I196" s="6">
        <v>71.003999999999962</v>
      </c>
      <c r="J196" s="8">
        <v>319.99600000000004</v>
      </c>
    </row>
    <row r="197" spans="1:10" x14ac:dyDescent="0.3">
      <c r="A197" s="6">
        <v>8740081575</v>
      </c>
      <c r="B197" s="6">
        <v>3143</v>
      </c>
      <c r="C197" s="6">
        <v>667.57299999999998</v>
      </c>
      <c r="D197" s="6">
        <v>15.981999999999999</v>
      </c>
      <c r="E197" s="6">
        <v>71.98</v>
      </c>
      <c r="F197" s="6">
        <v>492.75799999999998</v>
      </c>
      <c r="G197" s="6">
        <v>2387.4650000000001</v>
      </c>
      <c r="H197" s="6">
        <v>1894.7070000000001</v>
      </c>
      <c r="I197" s="6">
        <v>755.53499999999985</v>
      </c>
      <c r="J197" s="8">
        <v>2387.4650000000001</v>
      </c>
    </row>
    <row r="198" spans="1:10" x14ac:dyDescent="0.3">
      <c r="A198" s="6">
        <v>8707906756</v>
      </c>
      <c r="B198" s="6">
        <v>2150</v>
      </c>
      <c r="C198" s="6">
        <v>684.99</v>
      </c>
      <c r="D198" s="6">
        <v>12.286</v>
      </c>
      <c r="E198" s="6">
        <v>71.98</v>
      </c>
      <c r="F198" s="6">
        <v>112.61799999999999</v>
      </c>
      <c r="G198" s="6">
        <v>1380.7439999999999</v>
      </c>
      <c r="H198" s="6">
        <v>1268.126</v>
      </c>
      <c r="I198" s="6">
        <v>769.25600000000009</v>
      </c>
      <c r="J198" s="8">
        <v>1380.7439999999999</v>
      </c>
    </row>
    <row r="199" spans="1:10" x14ac:dyDescent="0.3">
      <c r="A199" s="6">
        <v>8662691485</v>
      </c>
      <c r="B199" s="6">
        <v>1538.99</v>
      </c>
      <c r="C199" s="6">
        <v>417.68200000000002</v>
      </c>
      <c r="D199" s="6">
        <v>8.2439999999999998</v>
      </c>
      <c r="E199" s="6">
        <v>53.1</v>
      </c>
      <c r="F199" s="6">
        <v>171.76</v>
      </c>
      <c r="G199" s="6">
        <v>1059.9640000000002</v>
      </c>
      <c r="H199" s="6">
        <v>888.20400000000018</v>
      </c>
      <c r="I199" s="6">
        <v>479.02599999999984</v>
      </c>
      <c r="J199" s="8">
        <v>1059.9640000000002</v>
      </c>
    </row>
    <row r="200" spans="1:10" x14ac:dyDescent="0.3">
      <c r="A200" s="6">
        <v>8740004407</v>
      </c>
      <c r="B200" s="6">
        <v>2410</v>
      </c>
      <c r="C200" s="6">
        <v>597.19799999999998</v>
      </c>
      <c r="D200" s="6">
        <v>13.771000000000001</v>
      </c>
      <c r="E200" s="6">
        <v>71.98</v>
      </c>
      <c r="F200" s="6">
        <v>126.236</v>
      </c>
      <c r="G200" s="6">
        <v>1727.0510000000002</v>
      </c>
      <c r="H200" s="6">
        <v>1600.8150000000001</v>
      </c>
      <c r="I200" s="6">
        <v>682.94899999999984</v>
      </c>
      <c r="J200" s="8">
        <v>1727.0510000000002</v>
      </c>
    </row>
    <row r="201" spans="1:10" x14ac:dyDescent="0.3">
      <c r="A201" s="6">
        <v>8746145181</v>
      </c>
      <c r="B201" s="6">
        <v>2410</v>
      </c>
      <c r="C201" s="6">
        <v>597.19799999999998</v>
      </c>
      <c r="D201" s="6">
        <v>13.771000000000001</v>
      </c>
      <c r="E201" s="6">
        <v>71.98</v>
      </c>
      <c r="F201" s="6">
        <v>126.236</v>
      </c>
      <c r="G201" s="6">
        <v>1727.0510000000002</v>
      </c>
      <c r="H201" s="6">
        <v>1600.8150000000001</v>
      </c>
      <c r="I201" s="6">
        <v>682.94899999999984</v>
      </c>
      <c r="J201" s="8">
        <v>1727.0510000000002</v>
      </c>
    </row>
    <row r="202" spans="1:10" x14ac:dyDescent="0.3">
      <c r="A202" s="6">
        <v>8735223571</v>
      </c>
      <c r="B202" s="6">
        <v>3294</v>
      </c>
      <c r="C202" s="6">
        <v>699.64599999999996</v>
      </c>
      <c r="D202" s="6">
        <v>16.75</v>
      </c>
      <c r="E202" s="6">
        <v>71.98</v>
      </c>
      <c r="F202" s="6">
        <v>516.43799999999999</v>
      </c>
      <c r="G202" s="6">
        <v>2505.6240000000003</v>
      </c>
      <c r="H202" s="6">
        <v>1989.1860000000001</v>
      </c>
      <c r="I202" s="6">
        <v>788.37599999999975</v>
      </c>
      <c r="J202" s="8">
        <v>2505.6240000000003</v>
      </c>
    </row>
    <row r="203" spans="1:10" x14ac:dyDescent="0.3">
      <c r="A203" s="6">
        <v>8713301670</v>
      </c>
      <c r="B203" s="6">
        <v>3119</v>
      </c>
      <c r="C203" s="6">
        <v>662.476</v>
      </c>
      <c r="D203" s="6">
        <v>15.858999999999998</v>
      </c>
      <c r="E203" s="6">
        <v>71.98</v>
      </c>
      <c r="F203" s="6">
        <v>488.99599999999998</v>
      </c>
      <c r="G203" s="6">
        <v>2368.6849999999999</v>
      </c>
      <c r="H203" s="6">
        <v>1879.6889999999999</v>
      </c>
      <c r="I203" s="6">
        <v>750.31500000000005</v>
      </c>
      <c r="J203" s="8">
        <v>2368.6849999999999</v>
      </c>
    </row>
    <row r="204" spans="1:10" x14ac:dyDescent="0.3">
      <c r="A204" s="6">
        <v>8702968798</v>
      </c>
      <c r="B204" s="6">
        <v>3154</v>
      </c>
      <c r="C204" s="6">
        <v>669.91</v>
      </c>
      <c r="D204" s="6">
        <v>16.036999999999999</v>
      </c>
      <c r="E204" s="6">
        <v>71.98</v>
      </c>
      <c r="F204" s="6">
        <v>494.48399999999998</v>
      </c>
      <c r="G204" s="6">
        <v>2396.0730000000003</v>
      </c>
      <c r="H204" s="6">
        <v>1901.5890000000004</v>
      </c>
      <c r="I204" s="6">
        <v>757.92699999999968</v>
      </c>
      <c r="J204" s="8">
        <v>2396.0730000000003</v>
      </c>
    </row>
    <row r="205" spans="1:10" x14ac:dyDescent="0.3">
      <c r="A205" s="6">
        <v>8720810732</v>
      </c>
      <c r="B205" s="6">
        <v>2146</v>
      </c>
      <c r="C205" s="6">
        <v>455.81099999999998</v>
      </c>
      <c r="D205" s="6">
        <v>12.263</v>
      </c>
      <c r="E205" s="6">
        <v>71.98</v>
      </c>
      <c r="F205" s="6">
        <v>112.40899999999999</v>
      </c>
      <c r="G205" s="6">
        <v>1605.9460000000001</v>
      </c>
      <c r="H205" s="6">
        <v>1493.5370000000003</v>
      </c>
      <c r="I205" s="6">
        <v>540.05399999999986</v>
      </c>
      <c r="J205" s="8">
        <v>1605.9460000000001</v>
      </c>
    </row>
    <row r="206" spans="1:10" x14ac:dyDescent="0.3">
      <c r="A206" s="6">
        <v>8745391665</v>
      </c>
      <c r="B206" s="6">
        <v>3404</v>
      </c>
      <c r="C206" s="6">
        <v>883.678</v>
      </c>
      <c r="D206" s="6">
        <v>17.308999999999997</v>
      </c>
      <c r="E206" s="6">
        <v>71.98</v>
      </c>
      <c r="F206" s="6">
        <v>533.68399999999997</v>
      </c>
      <c r="G206" s="6">
        <v>2431.0329999999999</v>
      </c>
      <c r="H206" s="6">
        <v>1897.3489999999999</v>
      </c>
      <c r="I206" s="6">
        <v>972.9670000000001</v>
      </c>
      <c r="J206" s="8">
        <v>2431.0329999999999</v>
      </c>
    </row>
    <row r="207" spans="1:10" x14ac:dyDescent="0.3">
      <c r="A207" s="6">
        <v>8664000175</v>
      </c>
      <c r="B207" s="6">
        <v>2594</v>
      </c>
      <c r="C207" s="6">
        <v>550.96600000000001</v>
      </c>
      <c r="D207" s="6">
        <v>13.896000000000001</v>
      </c>
      <c r="E207" s="6">
        <v>71.98</v>
      </c>
      <c r="F207" s="6">
        <v>289.51</v>
      </c>
      <c r="G207" s="6">
        <v>1957.1580000000001</v>
      </c>
      <c r="H207" s="6">
        <v>1667.6480000000001</v>
      </c>
      <c r="I207" s="6">
        <v>636.84199999999987</v>
      </c>
      <c r="J207" s="8">
        <v>1957.1580000000001</v>
      </c>
    </row>
    <row r="208" spans="1:10" x14ac:dyDescent="0.3">
      <c r="A208" s="6">
        <v>8665007762</v>
      </c>
      <c r="B208" s="6">
        <v>5701</v>
      </c>
      <c r="C208" s="6">
        <v>1749.067</v>
      </c>
      <c r="D208" s="6">
        <v>30.541</v>
      </c>
      <c r="E208" s="6">
        <v>71.98</v>
      </c>
      <c r="F208" s="6">
        <v>636.27100000000007</v>
      </c>
      <c r="G208" s="6">
        <v>3849.4119999999998</v>
      </c>
      <c r="H208" s="6">
        <v>3213.1409999999996</v>
      </c>
      <c r="I208" s="6">
        <v>1851.5880000000002</v>
      </c>
      <c r="J208" s="8">
        <v>3849.4119999999998</v>
      </c>
    </row>
    <row r="209" spans="1:10" x14ac:dyDescent="0.3">
      <c r="A209" s="6">
        <v>8682620190</v>
      </c>
      <c r="B209" s="6">
        <v>3563.99</v>
      </c>
      <c r="C209" s="6">
        <v>883.15700000000004</v>
      </c>
      <c r="D209" s="6">
        <v>19.093</v>
      </c>
      <c r="E209" s="6">
        <v>71.98</v>
      </c>
      <c r="F209" s="6">
        <v>397.77100000000002</v>
      </c>
      <c r="G209" s="6">
        <v>2589.7599999999998</v>
      </c>
      <c r="H209" s="6">
        <v>2191.9889999999996</v>
      </c>
      <c r="I209" s="6">
        <v>974.23</v>
      </c>
      <c r="J209" s="8">
        <v>2589.7599999999998</v>
      </c>
    </row>
    <row r="210" spans="1:10" x14ac:dyDescent="0.3">
      <c r="A210" s="6">
        <v>8737587326</v>
      </c>
      <c r="B210" s="6">
        <v>5366</v>
      </c>
      <c r="C210" s="6">
        <v>1709.6079999999999</v>
      </c>
      <c r="D210" s="6">
        <v>27.283999999999999</v>
      </c>
      <c r="E210" s="6">
        <v>71.98</v>
      </c>
      <c r="F210" s="6">
        <v>841.27699999999993</v>
      </c>
      <c r="G210" s="6">
        <v>3557.1279999999997</v>
      </c>
      <c r="H210" s="6">
        <v>2715.8509999999997</v>
      </c>
      <c r="I210" s="6">
        <v>1808.8720000000003</v>
      </c>
      <c r="J210" s="8">
        <v>3557.1279999999997</v>
      </c>
    </row>
    <row r="211" spans="1:10" x14ac:dyDescent="0.3">
      <c r="A211" s="6">
        <v>8736102971</v>
      </c>
      <c r="B211" s="6">
        <v>2951.99</v>
      </c>
      <c r="C211" s="6">
        <v>627.00300000000004</v>
      </c>
      <c r="D211" s="6">
        <v>15.009999999999998</v>
      </c>
      <c r="E211" s="6">
        <v>71.98</v>
      </c>
      <c r="F211" s="6">
        <v>462.80799999999999</v>
      </c>
      <c r="G211" s="6">
        <v>2237.9969999999994</v>
      </c>
      <c r="H211" s="6">
        <v>1775.1889999999994</v>
      </c>
      <c r="I211" s="6">
        <v>713.99300000000039</v>
      </c>
      <c r="J211" s="8">
        <v>2237.9969999999994</v>
      </c>
    </row>
    <row r="212" spans="1:10" x14ac:dyDescent="0.3">
      <c r="A212" s="6">
        <v>8728627479</v>
      </c>
      <c r="B212" s="6">
        <v>1079</v>
      </c>
      <c r="C212" s="6">
        <v>280.108</v>
      </c>
      <c r="D212" s="6">
        <v>6.1660000000000004</v>
      </c>
      <c r="E212" s="6">
        <v>53.1</v>
      </c>
      <c r="F212" s="6">
        <v>56.518000000000001</v>
      </c>
      <c r="G212" s="6">
        <v>739.62599999999998</v>
      </c>
      <c r="H212" s="6">
        <v>683.10799999999995</v>
      </c>
      <c r="I212" s="6">
        <v>339.37400000000002</v>
      </c>
      <c r="J212" s="8">
        <v>739.62599999999998</v>
      </c>
    </row>
    <row r="213" spans="1:10" x14ac:dyDescent="0.3">
      <c r="A213" s="6">
        <v>8676045557</v>
      </c>
      <c r="B213" s="6">
        <v>2494</v>
      </c>
      <c r="C213" s="6">
        <v>794.58799999999997</v>
      </c>
      <c r="D213" s="6">
        <v>13.361000000000001</v>
      </c>
      <c r="E213" s="6">
        <v>71.98</v>
      </c>
      <c r="F213" s="6">
        <v>278.34399999999999</v>
      </c>
      <c r="G213" s="6">
        <v>1614.0709999999999</v>
      </c>
      <c r="H213" s="6">
        <v>1335.7269999999999</v>
      </c>
      <c r="I213" s="6">
        <v>879.92900000000009</v>
      </c>
      <c r="J213" s="8">
        <v>1614.0709999999999</v>
      </c>
    </row>
    <row r="214" spans="1:10" x14ac:dyDescent="0.3">
      <c r="A214" s="6">
        <v>8669905946</v>
      </c>
      <c r="B214" s="6">
        <v>3544</v>
      </c>
      <c r="C214" s="6">
        <v>920.02200000000005</v>
      </c>
      <c r="D214" s="6">
        <v>18.984999999999999</v>
      </c>
      <c r="E214" s="6">
        <v>71.98</v>
      </c>
      <c r="F214" s="6">
        <v>395.53100000000001</v>
      </c>
      <c r="G214" s="6">
        <v>2533.0129999999999</v>
      </c>
      <c r="H214" s="6">
        <v>2137.482</v>
      </c>
      <c r="I214" s="6">
        <v>1010.9870000000001</v>
      </c>
      <c r="J214" s="8">
        <v>2533.0129999999999</v>
      </c>
    </row>
    <row r="215" spans="1:10" x14ac:dyDescent="0.3">
      <c r="A215" s="6">
        <v>8705467229</v>
      </c>
      <c r="B215" s="6">
        <v>2031.99</v>
      </c>
      <c r="C215" s="6">
        <v>647.39200000000005</v>
      </c>
      <c r="D215" s="6">
        <v>11.611000000000001</v>
      </c>
      <c r="E215" s="6">
        <v>71.98</v>
      </c>
      <c r="F215" s="6">
        <v>106.43600000000001</v>
      </c>
      <c r="G215" s="6">
        <v>1301.0069999999998</v>
      </c>
      <c r="H215" s="6">
        <v>1194.5709999999999</v>
      </c>
      <c r="I215" s="6">
        <v>730.98300000000017</v>
      </c>
      <c r="J215" s="8">
        <v>1301.0069999999998</v>
      </c>
    </row>
    <row r="216" spans="1:10" x14ac:dyDescent="0.3">
      <c r="A216" s="6">
        <v>8729584913</v>
      </c>
      <c r="B216" s="6">
        <v>3169</v>
      </c>
      <c r="C216" s="6">
        <v>785.27800000000002</v>
      </c>
      <c r="D216" s="6">
        <v>16.114000000000001</v>
      </c>
      <c r="E216" s="6">
        <v>71.98</v>
      </c>
      <c r="F216" s="6">
        <v>496.83800000000002</v>
      </c>
      <c r="G216" s="6">
        <v>2295.6279999999997</v>
      </c>
      <c r="H216" s="6">
        <v>1798.7899999999997</v>
      </c>
      <c r="I216" s="6">
        <v>873.3720000000003</v>
      </c>
      <c r="J216" s="8">
        <v>2295.6279999999997</v>
      </c>
    </row>
    <row r="217" spans="1:10" x14ac:dyDescent="0.3">
      <c r="A217" s="6">
        <v>8673323216</v>
      </c>
      <c r="B217" s="6">
        <v>2993.98</v>
      </c>
      <c r="C217" s="6">
        <v>635.92100000000005</v>
      </c>
      <c r="D217" s="6">
        <v>16.039000000000001</v>
      </c>
      <c r="E217" s="6">
        <v>71.98</v>
      </c>
      <c r="F217" s="6">
        <v>334.14599999999996</v>
      </c>
      <c r="G217" s="6">
        <v>2270.04</v>
      </c>
      <c r="H217" s="6">
        <v>1935.894</v>
      </c>
      <c r="I217" s="6">
        <v>723.94</v>
      </c>
      <c r="J217" s="8">
        <v>2270.04</v>
      </c>
    </row>
    <row r="218" spans="1:10" x14ac:dyDescent="0.3">
      <c r="A218" s="6">
        <v>8676687007</v>
      </c>
      <c r="B218" s="6">
        <v>1149</v>
      </c>
      <c r="C218" s="6">
        <v>366.07100000000003</v>
      </c>
      <c r="D218" s="6">
        <v>6.1549999999999994</v>
      </c>
      <c r="E218" s="6">
        <v>53.1</v>
      </c>
      <c r="F218" s="6">
        <v>128.239</v>
      </c>
      <c r="G218" s="6">
        <v>723.67399999999998</v>
      </c>
      <c r="H218" s="6">
        <v>595.43499999999995</v>
      </c>
      <c r="I218" s="6">
        <v>425.32600000000002</v>
      </c>
      <c r="J218" s="8">
        <v>723.67399999999998</v>
      </c>
    </row>
    <row r="219" spans="1:10" x14ac:dyDescent="0.3">
      <c r="A219" s="6">
        <v>8686513129</v>
      </c>
      <c r="B219" s="6">
        <v>2417</v>
      </c>
      <c r="C219" s="6">
        <v>627.45299999999997</v>
      </c>
      <c r="D219" s="6">
        <v>12.947999999999999</v>
      </c>
      <c r="E219" s="6">
        <v>71.98</v>
      </c>
      <c r="F219" s="6">
        <v>269.75</v>
      </c>
      <c r="G219" s="6">
        <v>1704.6189999999999</v>
      </c>
      <c r="H219" s="6">
        <v>1434.8689999999999</v>
      </c>
      <c r="I219" s="6">
        <v>712.38100000000009</v>
      </c>
      <c r="J219" s="8">
        <v>1704.6189999999999</v>
      </c>
    </row>
    <row r="220" spans="1:10" x14ac:dyDescent="0.3">
      <c r="A220" s="6">
        <v>8744334418</v>
      </c>
      <c r="B220" s="6">
        <v>3955</v>
      </c>
      <c r="C220" s="6">
        <v>980.04899999999998</v>
      </c>
      <c r="D220" s="6">
        <v>20.11</v>
      </c>
      <c r="E220" s="6">
        <v>71.98</v>
      </c>
      <c r="F220" s="6">
        <v>620.05799999999999</v>
      </c>
      <c r="G220" s="6">
        <v>2882.8609999999999</v>
      </c>
      <c r="H220" s="6">
        <v>2262.8029999999999</v>
      </c>
      <c r="I220" s="6">
        <v>1072.1390000000001</v>
      </c>
      <c r="J220" s="8">
        <v>2882.8609999999999</v>
      </c>
    </row>
    <row r="221" spans="1:10" x14ac:dyDescent="0.3">
      <c r="A221" s="6">
        <v>8717434404</v>
      </c>
      <c r="B221" s="6">
        <v>2951.99</v>
      </c>
      <c r="C221" s="6">
        <v>627.00300000000004</v>
      </c>
      <c r="D221" s="6">
        <v>15.01</v>
      </c>
      <c r="E221" s="6">
        <v>71.98</v>
      </c>
      <c r="F221" s="6">
        <v>462.80900000000003</v>
      </c>
      <c r="G221" s="6">
        <v>2237.9969999999994</v>
      </c>
      <c r="H221" s="6">
        <v>1775.1879999999994</v>
      </c>
      <c r="I221" s="6">
        <v>713.99300000000039</v>
      </c>
      <c r="J221" s="8">
        <v>2237.9969999999994</v>
      </c>
    </row>
    <row r="222" spans="1:10" x14ac:dyDescent="0.3">
      <c r="A222" s="6">
        <v>8727537312</v>
      </c>
      <c r="B222" s="6">
        <v>3104</v>
      </c>
      <c r="C222" s="6">
        <v>769.17100000000005</v>
      </c>
      <c r="D222" s="6">
        <v>15.784000000000001</v>
      </c>
      <c r="E222" s="6">
        <v>71.98</v>
      </c>
      <c r="F222" s="6">
        <v>486.64300000000003</v>
      </c>
      <c r="G222" s="6">
        <v>2247.0649999999996</v>
      </c>
      <c r="H222" s="6">
        <v>1760.4219999999996</v>
      </c>
      <c r="I222" s="6">
        <v>856.9350000000004</v>
      </c>
      <c r="J222" s="8">
        <v>2247.0649999999996</v>
      </c>
    </row>
    <row r="223" spans="1:10" x14ac:dyDescent="0.3">
      <c r="A223" s="6">
        <v>8670048910</v>
      </c>
      <c r="B223" s="6">
        <v>2169</v>
      </c>
      <c r="C223" s="6">
        <v>691.04300000000001</v>
      </c>
      <c r="D223" s="6">
        <v>11.62</v>
      </c>
      <c r="E223" s="6">
        <v>71.98</v>
      </c>
      <c r="F223" s="6">
        <v>242.07299999999998</v>
      </c>
      <c r="G223" s="6">
        <v>1394.357</v>
      </c>
      <c r="H223" s="6">
        <v>1152.2840000000001</v>
      </c>
      <c r="I223" s="6">
        <v>774.64300000000003</v>
      </c>
      <c r="J223" s="8">
        <v>1394.357</v>
      </c>
    </row>
    <row r="224" spans="1:10" x14ac:dyDescent="0.3">
      <c r="A224" s="6">
        <v>8736676200</v>
      </c>
      <c r="B224" s="6">
        <v>4219</v>
      </c>
      <c r="C224" s="6">
        <v>1045.4680000000001</v>
      </c>
      <c r="D224" s="6">
        <v>21.451999999999998</v>
      </c>
      <c r="E224" s="6">
        <v>71.98</v>
      </c>
      <c r="F224" s="6">
        <v>661.45699999999999</v>
      </c>
      <c r="G224" s="6">
        <v>3080.1</v>
      </c>
      <c r="H224" s="6">
        <v>2418.643</v>
      </c>
      <c r="I224" s="6">
        <v>1138.9000000000001</v>
      </c>
      <c r="J224" s="8">
        <v>3080.1</v>
      </c>
    </row>
    <row r="225" spans="1:10" x14ac:dyDescent="0.3">
      <c r="A225" s="6">
        <v>8686993117</v>
      </c>
      <c r="B225" s="6">
        <v>3119</v>
      </c>
      <c r="C225" s="6">
        <v>662.476</v>
      </c>
      <c r="D225" s="6">
        <v>16.709</v>
      </c>
      <c r="E225" s="6">
        <v>71.98</v>
      </c>
      <c r="F225" s="6">
        <v>348.10399999999998</v>
      </c>
      <c r="G225" s="6">
        <v>2367.835</v>
      </c>
      <c r="H225" s="6">
        <v>2019.731</v>
      </c>
      <c r="I225" s="6">
        <v>751.16499999999996</v>
      </c>
      <c r="J225" s="8">
        <v>2367.835</v>
      </c>
    </row>
    <row r="226" spans="1:10" x14ac:dyDescent="0.3">
      <c r="A226" s="6">
        <v>8698580421</v>
      </c>
      <c r="B226" s="6">
        <v>1716.99</v>
      </c>
      <c r="C226" s="6">
        <v>465.99099999999999</v>
      </c>
      <c r="D226" s="6">
        <v>9.8109999999999999</v>
      </c>
      <c r="E226" s="6">
        <v>53.1</v>
      </c>
      <c r="F226" s="6">
        <v>89.936000000000007</v>
      </c>
      <c r="G226" s="6">
        <v>1188.0880000000002</v>
      </c>
      <c r="H226" s="6">
        <v>1098.1520000000003</v>
      </c>
      <c r="I226" s="6">
        <v>528.90199999999982</v>
      </c>
      <c r="J226" s="8">
        <v>1188.0880000000002</v>
      </c>
    </row>
    <row r="227" spans="1:10" x14ac:dyDescent="0.3">
      <c r="A227" s="6">
        <v>8695986634</v>
      </c>
      <c r="B227" s="6">
        <v>3564</v>
      </c>
      <c r="C227" s="6">
        <v>883.15899999999999</v>
      </c>
      <c r="D227" s="6">
        <v>18.122</v>
      </c>
      <c r="E227" s="6">
        <v>71.98</v>
      </c>
      <c r="F227" s="6">
        <v>558.76199999999994</v>
      </c>
      <c r="G227" s="6">
        <v>2590.739</v>
      </c>
      <c r="H227" s="6">
        <v>2031.9770000000001</v>
      </c>
      <c r="I227" s="6">
        <v>973.26099999999997</v>
      </c>
      <c r="J227" s="8">
        <v>2590.739</v>
      </c>
    </row>
    <row r="228" spans="1:10" x14ac:dyDescent="0.3">
      <c r="A228" s="6">
        <v>8725811526</v>
      </c>
      <c r="B228" s="6">
        <v>391</v>
      </c>
      <c r="C228" s="6">
        <v>9.2279999999999998</v>
      </c>
      <c r="D228" s="6">
        <v>2.234</v>
      </c>
      <c r="E228" s="6">
        <v>31.86</v>
      </c>
      <c r="F228" s="6">
        <v>20.481999999999999</v>
      </c>
      <c r="G228" s="6">
        <v>347.678</v>
      </c>
      <c r="H228" s="6">
        <v>327.19600000000003</v>
      </c>
      <c r="I228" s="6">
        <v>43.322000000000003</v>
      </c>
      <c r="J228" s="8">
        <v>347.678</v>
      </c>
    </row>
    <row r="229" spans="1:10" x14ac:dyDescent="0.3">
      <c r="A229" s="6">
        <v>8683362445</v>
      </c>
      <c r="B229" s="6">
        <v>4219</v>
      </c>
      <c r="C229" s="6">
        <v>1045.4680000000001</v>
      </c>
      <c r="D229" s="6">
        <v>22.602</v>
      </c>
      <c r="E229" s="6">
        <v>71.98</v>
      </c>
      <c r="F229" s="6">
        <v>470.875</v>
      </c>
      <c r="G229" s="6">
        <v>3078.9500000000003</v>
      </c>
      <c r="H229" s="6">
        <v>2608.0750000000003</v>
      </c>
      <c r="I229" s="6">
        <v>1140.0499999999997</v>
      </c>
      <c r="J229" s="8">
        <v>3078.9500000000003</v>
      </c>
    </row>
    <row r="230" spans="1:10" x14ac:dyDescent="0.3">
      <c r="A230" s="6">
        <v>8692891232</v>
      </c>
      <c r="B230" s="6">
        <v>3564</v>
      </c>
      <c r="C230" s="6">
        <v>883.15899999999999</v>
      </c>
      <c r="D230" s="6">
        <v>18.122</v>
      </c>
      <c r="E230" s="6">
        <v>71.98</v>
      </c>
      <c r="F230" s="6">
        <v>558.76199999999994</v>
      </c>
      <c r="G230" s="6">
        <v>2590.739</v>
      </c>
      <c r="H230" s="6">
        <v>2031.9770000000001</v>
      </c>
      <c r="I230" s="6">
        <v>973.26099999999997</v>
      </c>
      <c r="J230" s="8">
        <v>2590.739</v>
      </c>
    </row>
    <row r="231" spans="1:10" x14ac:dyDescent="0.3">
      <c r="A231" s="6">
        <v>8737090043</v>
      </c>
      <c r="B231" s="6">
        <v>339</v>
      </c>
      <c r="C231" s="6">
        <v>32.002000000000002</v>
      </c>
      <c r="D231" s="6">
        <v>1.9370000000000001</v>
      </c>
      <c r="E231" s="6">
        <v>31.86</v>
      </c>
      <c r="F231" s="6">
        <v>17.754000000000001</v>
      </c>
      <c r="G231" s="6">
        <v>273.20099999999996</v>
      </c>
      <c r="H231" s="6">
        <v>255.44699999999997</v>
      </c>
      <c r="I231" s="6">
        <v>65.799000000000035</v>
      </c>
      <c r="J231" s="8">
        <v>273.20099999999996</v>
      </c>
    </row>
    <row r="232" spans="1:10" x14ac:dyDescent="0.3">
      <c r="A232" s="6">
        <v>8739874556</v>
      </c>
      <c r="B232" s="6">
        <v>416</v>
      </c>
      <c r="C232" s="6">
        <v>34.362000000000002</v>
      </c>
      <c r="D232" s="6">
        <v>2.3770000000000002</v>
      </c>
      <c r="E232" s="6">
        <v>31.86</v>
      </c>
      <c r="F232" s="6">
        <v>21.801000000000002</v>
      </c>
      <c r="G232" s="6">
        <v>347.40099999999995</v>
      </c>
      <c r="H232" s="6">
        <v>325.59999999999997</v>
      </c>
      <c r="I232" s="6">
        <v>68.599000000000046</v>
      </c>
      <c r="J232" s="8">
        <v>347.40099999999995</v>
      </c>
    </row>
    <row r="233" spans="1:10" x14ac:dyDescent="0.3">
      <c r="A233" s="6">
        <v>8705564043</v>
      </c>
      <c r="B233" s="6">
        <v>2150</v>
      </c>
      <c r="C233" s="6">
        <v>532.77</v>
      </c>
      <c r="D233" s="6">
        <v>12.286</v>
      </c>
      <c r="E233" s="6">
        <v>71.98</v>
      </c>
      <c r="F233" s="6">
        <v>112.61799999999999</v>
      </c>
      <c r="G233" s="6">
        <v>1532.9639999999999</v>
      </c>
      <c r="H233" s="6">
        <v>1420.346</v>
      </c>
      <c r="I233" s="6">
        <v>617.03600000000006</v>
      </c>
      <c r="J233" s="8">
        <v>1532.9639999999999</v>
      </c>
    </row>
    <row r="234" spans="1:10" x14ac:dyDescent="0.3">
      <c r="A234" s="6">
        <v>8738044852</v>
      </c>
      <c r="B234" s="6">
        <v>779.01</v>
      </c>
      <c r="C234" s="6">
        <v>202.23099999999999</v>
      </c>
      <c r="D234" s="6">
        <v>4.45</v>
      </c>
      <c r="E234" s="6">
        <v>31.860000000000003</v>
      </c>
      <c r="F234" s="6">
        <v>40.809000000000005</v>
      </c>
      <c r="G234" s="6">
        <v>540.46899999999994</v>
      </c>
      <c r="H234" s="6">
        <v>499.65999999999991</v>
      </c>
      <c r="I234" s="6">
        <v>238.54100000000005</v>
      </c>
      <c r="J234" s="8">
        <v>540.46899999999994</v>
      </c>
    </row>
    <row r="235" spans="1:10" x14ac:dyDescent="0.3">
      <c r="A235" s="6">
        <v>8721501338</v>
      </c>
      <c r="B235" s="6">
        <v>3169</v>
      </c>
      <c r="C235" s="6">
        <v>785.27800000000002</v>
      </c>
      <c r="D235" s="6">
        <v>16.114000000000001</v>
      </c>
      <c r="E235" s="6">
        <v>71.98</v>
      </c>
      <c r="F235" s="6">
        <v>496.82799999999997</v>
      </c>
      <c r="G235" s="6">
        <v>2295.6279999999997</v>
      </c>
      <c r="H235" s="6">
        <v>1798.7999999999997</v>
      </c>
      <c r="I235" s="6">
        <v>873.3720000000003</v>
      </c>
      <c r="J235" s="8">
        <v>2295.6279999999997</v>
      </c>
    </row>
    <row r="236" spans="1:10" x14ac:dyDescent="0.3">
      <c r="A236" s="6">
        <v>8688543757</v>
      </c>
      <c r="B236" s="6">
        <v>3119</v>
      </c>
      <c r="C236" s="6">
        <v>662.476</v>
      </c>
      <c r="D236" s="6">
        <v>15.858999999999998</v>
      </c>
      <c r="E236" s="6">
        <v>71.98</v>
      </c>
      <c r="F236" s="6">
        <v>488.99599999999998</v>
      </c>
      <c r="G236" s="6">
        <v>2368.6849999999999</v>
      </c>
      <c r="H236" s="6">
        <v>1879.6889999999999</v>
      </c>
      <c r="I236" s="6">
        <v>750.31500000000005</v>
      </c>
      <c r="J236" s="8">
        <v>2368.6849999999999</v>
      </c>
    </row>
    <row r="237" spans="1:10" x14ac:dyDescent="0.3">
      <c r="A237" s="6">
        <v>8742928078</v>
      </c>
      <c r="B237" s="6">
        <v>2194</v>
      </c>
      <c r="C237" s="6">
        <v>699.00800000000004</v>
      </c>
      <c r="D237" s="6">
        <v>12.538</v>
      </c>
      <c r="E237" s="6">
        <v>71.98</v>
      </c>
      <c r="F237" s="6">
        <v>114.928</v>
      </c>
      <c r="G237" s="6">
        <v>1410.4739999999999</v>
      </c>
      <c r="H237" s="6">
        <v>1295.5459999999998</v>
      </c>
      <c r="I237" s="6">
        <v>783.52600000000007</v>
      </c>
      <c r="J237" s="8">
        <v>1410.4739999999999</v>
      </c>
    </row>
    <row r="238" spans="1:10" x14ac:dyDescent="0.3">
      <c r="A238" s="6">
        <v>8746826316</v>
      </c>
      <c r="B238" s="6">
        <v>2394</v>
      </c>
      <c r="C238" s="6">
        <v>621.48199999999997</v>
      </c>
      <c r="D238" s="6">
        <v>13.68</v>
      </c>
      <c r="E238" s="6">
        <v>71.98</v>
      </c>
      <c r="F238" s="6">
        <v>125.4</v>
      </c>
      <c r="G238" s="6">
        <v>1686.8579999999999</v>
      </c>
      <c r="H238" s="6">
        <v>1561.4579999999999</v>
      </c>
      <c r="I238" s="6">
        <v>707.14200000000005</v>
      </c>
      <c r="J238" s="8">
        <v>1686.8579999999999</v>
      </c>
    </row>
    <row r="239" spans="1:10" x14ac:dyDescent="0.3">
      <c r="A239" s="6">
        <v>8690989947</v>
      </c>
      <c r="B239" s="6">
        <v>3594.01</v>
      </c>
      <c r="C239" s="6">
        <v>933.005</v>
      </c>
      <c r="D239" s="6">
        <v>18.274999999999999</v>
      </c>
      <c r="E239" s="6">
        <v>71.98</v>
      </c>
      <c r="F239" s="6">
        <v>563.46900000000005</v>
      </c>
      <c r="G239" s="6">
        <v>2570.75</v>
      </c>
      <c r="H239" s="6">
        <v>2007.2809999999999</v>
      </c>
      <c r="I239" s="6">
        <v>1023.2600000000002</v>
      </c>
      <c r="J239" s="8">
        <v>2570.75</v>
      </c>
    </row>
    <row r="240" spans="1:10" x14ac:dyDescent="0.3">
      <c r="A240" s="6">
        <v>8695544424</v>
      </c>
      <c r="B240" s="6">
        <v>3143</v>
      </c>
      <c r="C240" s="6">
        <v>667.57299999999998</v>
      </c>
      <c r="D240" s="6">
        <v>15.981999999999999</v>
      </c>
      <c r="E240" s="6">
        <v>71.98</v>
      </c>
      <c r="F240" s="6">
        <v>492.75799999999998</v>
      </c>
      <c r="G240" s="6">
        <v>2387.4650000000001</v>
      </c>
      <c r="H240" s="6">
        <v>1894.7070000000001</v>
      </c>
      <c r="I240" s="6">
        <v>755.53499999999985</v>
      </c>
      <c r="J240" s="8">
        <v>2387.4650000000001</v>
      </c>
    </row>
    <row r="241" spans="1:10" x14ac:dyDescent="0.3">
      <c r="A241" s="6">
        <v>8688227979</v>
      </c>
      <c r="B241" s="6">
        <v>3118.99</v>
      </c>
      <c r="C241" s="6">
        <v>662.47299999999996</v>
      </c>
      <c r="D241" s="6">
        <v>15.858999999999998</v>
      </c>
      <c r="E241" s="6">
        <v>71.98</v>
      </c>
      <c r="F241" s="6">
        <v>488.99599999999998</v>
      </c>
      <c r="G241" s="6">
        <v>2368.6779999999999</v>
      </c>
      <c r="H241" s="6">
        <v>1879.6819999999998</v>
      </c>
      <c r="I241" s="6">
        <v>750.3119999999999</v>
      </c>
      <c r="J241" s="8">
        <v>2368.6779999999999</v>
      </c>
    </row>
    <row r="242" spans="1:10" x14ac:dyDescent="0.3">
      <c r="A242" s="6">
        <v>8706758437</v>
      </c>
      <c r="B242" s="6">
        <v>3593.99</v>
      </c>
      <c r="C242" s="6">
        <v>933</v>
      </c>
      <c r="D242" s="6">
        <v>18.274999999999999</v>
      </c>
      <c r="E242" s="6">
        <v>71.98</v>
      </c>
      <c r="F242" s="6">
        <v>563.46900000000005</v>
      </c>
      <c r="G242" s="6">
        <v>2570.7349999999997</v>
      </c>
      <c r="H242" s="6">
        <v>2007.2659999999996</v>
      </c>
      <c r="I242" s="6">
        <v>1023.2550000000001</v>
      </c>
      <c r="J242" s="8">
        <v>2570.7349999999997</v>
      </c>
    </row>
    <row r="243" spans="1:10" x14ac:dyDescent="0.3">
      <c r="A243" s="6">
        <v>8667648203</v>
      </c>
      <c r="B243" s="6">
        <v>2644</v>
      </c>
      <c r="C243" s="6">
        <v>655.18299999999999</v>
      </c>
      <c r="D243" s="6">
        <v>14.165000000000001</v>
      </c>
      <c r="E243" s="6">
        <v>71.98</v>
      </c>
      <c r="F243" s="6">
        <v>295.09399999999999</v>
      </c>
      <c r="G243" s="6">
        <v>1902.672</v>
      </c>
      <c r="H243" s="6">
        <v>1607.578</v>
      </c>
      <c r="I243" s="6">
        <v>741.32799999999997</v>
      </c>
      <c r="J243" s="8">
        <v>1902.672</v>
      </c>
    </row>
    <row r="244" spans="1:10" x14ac:dyDescent="0.3">
      <c r="A244" s="6">
        <v>8712125452</v>
      </c>
      <c r="B244" s="6">
        <v>3102</v>
      </c>
      <c r="C244" s="6">
        <v>988.29700000000003</v>
      </c>
      <c r="D244" s="6">
        <v>15.773</v>
      </c>
      <c r="E244" s="6">
        <v>71.98</v>
      </c>
      <c r="F244" s="6">
        <v>486.334</v>
      </c>
      <c r="G244" s="6">
        <v>2025.9499999999998</v>
      </c>
      <c r="H244" s="6">
        <v>1539.6159999999998</v>
      </c>
      <c r="I244" s="6">
        <v>1076.0500000000002</v>
      </c>
      <c r="J244" s="8">
        <v>2025.9499999999998</v>
      </c>
    </row>
    <row r="245" spans="1:10" x14ac:dyDescent="0.3">
      <c r="A245" s="6">
        <v>8662341757</v>
      </c>
      <c r="B245" s="6">
        <v>3294</v>
      </c>
      <c r="C245" s="6">
        <v>1049.4680000000001</v>
      </c>
      <c r="D245" s="6">
        <v>17.646000000000001</v>
      </c>
      <c r="E245" s="6">
        <v>71.98</v>
      </c>
      <c r="F245" s="6">
        <v>367.63499999999999</v>
      </c>
      <c r="G245" s="6">
        <v>2154.9059999999999</v>
      </c>
      <c r="H245" s="6">
        <v>1787.271</v>
      </c>
      <c r="I245" s="6">
        <v>1139.0940000000001</v>
      </c>
      <c r="J245" s="8">
        <v>2154.9059999999999</v>
      </c>
    </row>
    <row r="246" spans="1:10" x14ac:dyDescent="0.3">
      <c r="A246" s="6">
        <v>8734210663</v>
      </c>
      <c r="B246" s="6">
        <v>3594</v>
      </c>
      <c r="C246" s="6">
        <v>933.00199999999995</v>
      </c>
      <c r="D246" s="6">
        <v>18.274999999999999</v>
      </c>
      <c r="E246" s="6">
        <v>71.98</v>
      </c>
      <c r="F246" s="6">
        <v>563.46900000000005</v>
      </c>
      <c r="G246" s="6">
        <v>2570.7429999999999</v>
      </c>
      <c r="H246" s="6">
        <v>2007.2739999999999</v>
      </c>
      <c r="I246" s="6">
        <v>1023.2570000000001</v>
      </c>
      <c r="J246" s="8">
        <v>2570.7429999999999</v>
      </c>
    </row>
    <row r="247" spans="1:10" x14ac:dyDescent="0.3">
      <c r="A247" s="6">
        <v>8740527853</v>
      </c>
      <c r="B247" s="6">
        <v>391</v>
      </c>
      <c r="C247" s="6">
        <v>9.2279999999999998</v>
      </c>
      <c r="D247" s="6">
        <v>2.234</v>
      </c>
      <c r="E247" s="6">
        <v>31.86</v>
      </c>
      <c r="F247" s="6">
        <v>20.481999999999999</v>
      </c>
      <c r="G247" s="6">
        <v>347.678</v>
      </c>
      <c r="H247" s="6">
        <v>327.19600000000003</v>
      </c>
      <c r="I247" s="6">
        <v>43.322000000000003</v>
      </c>
      <c r="J247" s="8">
        <v>347.678</v>
      </c>
    </row>
    <row r="248" spans="1:10" x14ac:dyDescent="0.3">
      <c r="A248" s="6">
        <v>8729675139</v>
      </c>
      <c r="B248" s="6">
        <v>2396</v>
      </c>
      <c r="C248" s="6">
        <v>622.00199999999995</v>
      </c>
      <c r="D248" s="6">
        <v>13.692</v>
      </c>
      <c r="E248" s="6">
        <v>71.98</v>
      </c>
      <c r="F248" s="6">
        <v>125.50999999999999</v>
      </c>
      <c r="G248" s="6">
        <v>1688.326</v>
      </c>
      <c r="H248" s="6">
        <v>1562.816</v>
      </c>
      <c r="I248" s="6">
        <v>707.67399999999998</v>
      </c>
      <c r="J248" s="8">
        <v>1688.326</v>
      </c>
    </row>
    <row r="249" spans="1:10" x14ac:dyDescent="0.3">
      <c r="A249" s="6">
        <v>8752574080</v>
      </c>
      <c r="B249" s="6">
        <v>3564</v>
      </c>
      <c r="C249" s="6">
        <v>883.15899999999999</v>
      </c>
      <c r="D249" s="6">
        <v>18.122</v>
      </c>
      <c r="E249" s="6">
        <v>71.98</v>
      </c>
      <c r="F249" s="6">
        <v>558.76199999999994</v>
      </c>
      <c r="G249" s="6">
        <v>2590.739</v>
      </c>
      <c r="H249" s="6">
        <v>2031.9770000000001</v>
      </c>
      <c r="I249" s="6">
        <v>973.26099999999997</v>
      </c>
      <c r="J249" s="8">
        <v>2590.739</v>
      </c>
    </row>
    <row r="250" spans="1:10" x14ac:dyDescent="0.3">
      <c r="A250" s="6">
        <v>8720941821</v>
      </c>
      <c r="B250" s="6">
        <v>2938</v>
      </c>
      <c r="C250" s="6">
        <v>728.03599999999994</v>
      </c>
      <c r="D250" s="6">
        <v>14.939</v>
      </c>
      <c r="E250" s="6">
        <v>71.97999999999999</v>
      </c>
      <c r="F250" s="6">
        <v>460.61900000000003</v>
      </c>
      <c r="G250" s="6">
        <v>2123.0450000000001</v>
      </c>
      <c r="H250" s="6">
        <v>1662.4259999999999</v>
      </c>
      <c r="I250" s="6">
        <v>814.95499999999993</v>
      </c>
      <c r="J250" s="8">
        <v>2123.0450000000001</v>
      </c>
    </row>
    <row r="251" spans="1:10" x14ac:dyDescent="0.3">
      <c r="A251" s="6">
        <v>8704408298</v>
      </c>
      <c r="B251" s="6">
        <v>2548.9899999999998</v>
      </c>
      <c r="C251" s="6">
        <v>661.71799999999996</v>
      </c>
      <c r="D251" s="6">
        <v>14.565999999999999</v>
      </c>
      <c r="E251" s="6">
        <v>71.98</v>
      </c>
      <c r="F251" s="6">
        <v>133.518</v>
      </c>
      <c r="G251" s="6">
        <v>1800.7259999999999</v>
      </c>
      <c r="H251" s="6">
        <v>1667.2079999999999</v>
      </c>
      <c r="I251" s="6">
        <v>748.2639999999999</v>
      </c>
      <c r="J251" s="8">
        <v>1800.7259999999999</v>
      </c>
    </row>
    <row r="252" spans="1:10" x14ac:dyDescent="0.3">
      <c r="A252" s="6">
        <v>8662707145</v>
      </c>
      <c r="B252" s="6">
        <v>2993.99</v>
      </c>
      <c r="C252" s="6">
        <v>777.24</v>
      </c>
      <c r="D252" s="6">
        <v>16.039000000000001</v>
      </c>
      <c r="E252" s="6">
        <v>71.98</v>
      </c>
      <c r="F252" s="6">
        <v>334.15600000000001</v>
      </c>
      <c r="G252" s="6">
        <v>2128.7309999999998</v>
      </c>
      <c r="H252" s="6">
        <v>1794.5749999999998</v>
      </c>
      <c r="I252" s="6">
        <v>865.25900000000001</v>
      </c>
      <c r="J252" s="8">
        <v>2128.7309999999998</v>
      </c>
    </row>
    <row r="253" spans="1:10" x14ac:dyDescent="0.3">
      <c r="A253" s="6">
        <v>8689364850</v>
      </c>
      <c r="B253" s="6">
        <v>1102</v>
      </c>
      <c r="C253" s="6">
        <v>247.06800000000001</v>
      </c>
      <c r="D253" s="6">
        <v>6.2970000000000006</v>
      </c>
      <c r="E253" s="6">
        <v>53.1</v>
      </c>
      <c r="F253" s="6">
        <v>57.727999999999994</v>
      </c>
      <c r="G253" s="6">
        <v>795.53499999999997</v>
      </c>
      <c r="H253" s="6">
        <v>737.80700000000002</v>
      </c>
      <c r="I253" s="6">
        <v>306.46500000000003</v>
      </c>
      <c r="J253" s="8">
        <v>795.53499999999997</v>
      </c>
    </row>
    <row r="254" spans="1:10" x14ac:dyDescent="0.3">
      <c r="A254" s="6">
        <v>8702278551</v>
      </c>
      <c r="B254" s="6">
        <v>3564</v>
      </c>
      <c r="C254" s="6">
        <v>883.15899999999999</v>
      </c>
      <c r="D254" s="6">
        <v>18.122</v>
      </c>
      <c r="E254" s="6">
        <v>71.98</v>
      </c>
      <c r="F254" s="6">
        <v>558.76199999999994</v>
      </c>
      <c r="G254" s="6">
        <v>2590.739</v>
      </c>
      <c r="H254" s="6">
        <v>2031.9770000000001</v>
      </c>
      <c r="I254" s="6">
        <v>973.26099999999997</v>
      </c>
      <c r="J254" s="8">
        <v>2590.739</v>
      </c>
    </row>
    <row r="255" spans="1:10" x14ac:dyDescent="0.3">
      <c r="A255" s="6">
        <v>8708782168</v>
      </c>
      <c r="B255" s="6">
        <v>2264</v>
      </c>
      <c r="C255" s="6">
        <v>641.16499999999996</v>
      </c>
      <c r="D255" s="6">
        <v>12.937000000000001</v>
      </c>
      <c r="E255" s="6">
        <v>71.98</v>
      </c>
      <c r="F255" s="6">
        <v>118.59100000000001</v>
      </c>
      <c r="G255" s="6">
        <v>1537.9180000000001</v>
      </c>
      <c r="H255" s="6">
        <v>1419.3270000000002</v>
      </c>
      <c r="I255" s="6">
        <v>726.08199999999988</v>
      </c>
      <c r="J255" s="8">
        <v>1537.9180000000001</v>
      </c>
    </row>
    <row r="256" spans="1:10" x14ac:dyDescent="0.3">
      <c r="A256" s="6">
        <v>8677363499</v>
      </c>
      <c r="B256" s="6">
        <v>3994</v>
      </c>
      <c r="C256" s="6">
        <v>1272.4880000000001</v>
      </c>
      <c r="D256" s="6">
        <v>21.395999999999997</v>
      </c>
      <c r="E256" s="6">
        <v>71.98</v>
      </c>
      <c r="F256" s="6">
        <v>445.76</v>
      </c>
      <c r="G256" s="6">
        <v>2628.1359999999995</v>
      </c>
      <c r="H256" s="6">
        <v>2182.3759999999993</v>
      </c>
      <c r="I256" s="6">
        <v>1365.8640000000005</v>
      </c>
      <c r="J256" s="8">
        <v>2628.1359999999995</v>
      </c>
    </row>
    <row r="257" spans="1:10" x14ac:dyDescent="0.3">
      <c r="A257" s="6">
        <v>8656967184</v>
      </c>
      <c r="B257" s="6">
        <v>2419</v>
      </c>
      <c r="C257" s="6">
        <v>513.79600000000005</v>
      </c>
      <c r="D257" s="6">
        <v>12.959</v>
      </c>
      <c r="E257" s="6">
        <v>71.98</v>
      </c>
      <c r="F257" s="6">
        <v>269.97899999999998</v>
      </c>
      <c r="G257" s="6">
        <v>1820.2649999999999</v>
      </c>
      <c r="H257" s="6">
        <v>1550.2859999999998</v>
      </c>
      <c r="I257" s="6">
        <v>598.73500000000013</v>
      </c>
      <c r="J257" s="8">
        <v>1820.2649999999999</v>
      </c>
    </row>
    <row r="258" spans="1:10" x14ac:dyDescent="0.3">
      <c r="A258" s="6">
        <v>8698177391</v>
      </c>
      <c r="B258" s="6">
        <v>1597</v>
      </c>
      <c r="C258" s="6">
        <v>433.42599999999999</v>
      </c>
      <c r="D258" s="6">
        <v>9.1260000000000012</v>
      </c>
      <c r="E258" s="6">
        <v>53.1</v>
      </c>
      <c r="F258" s="6">
        <v>83.64500000000001</v>
      </c>
      <c r="G258" s="6">
        <v>1101.3480000000002</v>
      </c>
      <c r="H258" s="6">
        <v>1017.7030000000002</v>
      </c>
      <c r="I258" s="6">
        <v>495.65199999999982</v>
      </c>
      <c r="J258" s="8">
        <v>1101.3480000000002</v>
      </c>
    </row>
    <row r="259" spans="1:10" x14ac:dyDescent="0.3">
      <c r="A259" s="6">
        <v>8720226032</v>
      </c>
      <c r="B259" s="6">
        <v>1480</v>
      </c>
      <c r="C259" s="6">
        <v>384.20800000000003</v>
      </c>
      <c r="D259" s="6">
        <v>8.4580000000000002</v>
      </c>
      <c r="E259" s="6">
        <v>53.1</v>
      </c>
      <c r="F259" s="6">
        <v>77.528000000000006</v>
      </c>
      <c r="G259" s="6">
        <v>1034.2339999999999</v>
      </c>
      <c r="H259" s="6">
        <v>956.7059999999999</v>
      </c>
      <c r="I259" s="6">
        <v>445.76600000000008</v>
      </c>
      <c r="J259" s="8">
        <v>1034.2339999999999</v>
      </c>
    </row>
    <row r="260" spans="1:10" x14ac:dyDescent="0.3">
      <c r="A260" s="6">
        <v>8739963009</v>
      </c>
      <c r="B260" s="6">
        <v>2410</v>
      </c>
      <c r="C260" s="6">
        <v>597.19799999999998</v>
      </c>
      <c r="D260" s="6">
        <v>13.771000000000001</v>
      </c>
      <c r="E260" s="6">
        <v>71.98</v>
      </c>
      <c r="F260" s="6">
        <v>126.236</v>
      </c>
      <c r="G260" s="6">
        <v>1727.0510000000002</v>
      </c>
      <c r="H260" s="6">
        <v>1600.8150000000001</v>
      </c>
      <c r="I260" s="6">
        <v>682.94899999999984</v>
      </c>
      <c r="J260" s="8">
        <v>1727.0510000000002</v>
      </c>
    </row>
    <row r="261" spans="1:10" x14ac:dyDescent="0.3">
      <c r="A261" s="6">
        <v>8663891760</v>
      </c>
      <c r="B261" s="6">
        <v>1629</v>
      </c>
      <c r="C261" s="6">
        <v>442.11099999999999</v>
      </c>
      <c r="D261" s="6">
        <v>8.7260000000000009</v>
      </c>
      <c r="E261" s="6">
        <v>53.1</v>
      </c>
      <c r="F261" s="6">
        <v>181.81199999999998</v>
      </c>
      <c r="G261" s="6">
        <v>1125.0630000000001</v>
      </c>
      <c r="H261" s="6">
        <v>943.25100000000009</v>
      </c>
      <c r="I261" s="6">
        <v>503.9369999999999</v>
      </c>
      <c r="J261" s="8">
        <v>1125.0630000000001</v>
      </c>
    </row>
    <row r="262" spans="1:10" x14ac:dyDescent="0.3">
      <c r="A262" s="6">
        <v>8734120743</v>
      </c>
      <c r="B262" s="6">
        <v>2478.9899999999998</v>
      </c>
      <c r="C262" s="6">
        <v>526.53700000000003</v>
      </c>
      <c r="D262" s="6">
        <v>14.166</v>
      </c>
      <c r="E262" s="6">
        <v>71.98</v>
      </c>
      <c r="F262" s="6">
        <v>129.845</v>
      </c>
      <c r="G262" s="6">
        <v>1866.3069999999998</v>
      </c>
      <c r="H262" s="6">
        <v>1736.4619999999998</v>
      </c>
      <c r="I262" s="6">
        <v>612.68299999999999</v>
      </c>
      <c r="J262" s="8">
        <v>1866.3069999999998</v>
      </c>
    </row>
    <row r="263" spans="1:10" x14ac:dyDescent="0.3">
      <c r="A263" s="6">
        <v>8682619946</v>
      </c>
      <c r="B263" s="6">
        <v>3354</v>
      </c>
      <c r="C263" s="6">
        <v>831.12099999999998</v>
      </c>
      <c r="D263" s="6">
        <v>17.968</v>
      </c>
      <c r="E263" s="6">
        <v>71.98</v>
      </c>
      <c r="F263" s="6">
        <v>374.33300000000003</v>
      </c>
      <c r="G263" s="6">
        <v>2432.931</v>
      </c>
      <c r="H263" s="6">
        <v>2058.598</v>
      </c>
      <c r="I263" s="6">
        <v>921.06899999999996</v>
      </c>
      <c r="J263" s="8">
        <v>2432.931</v>
      </c>
    </row>
    <row r="264" spans="1:10" x14ac:dyDescent="0.3">
      <c r="A264" s="6">
        <v>8690835103</v>
      </c>
      <c r="B264" s="6">
        <v>2419</v>
      </c>
      <c r="C264" s="6">
        <v>513.79600000000005</v>
      </c>
      <c r="D264" s="6">
        <v>13.823</v>
      </c>
      <c r="E264" s="6">
        <v>71.98</v>
      </c>
      <c r="F264" s="6">
        <v>126.709</v>
      </c>
      <c r="G264" s="6">
        <v>1819.4009999999998</v>
      </c>
      <c r="H264" s="6">
        <v>1692.6919999999998</v>
      </c>
      <c r="I264" s="6">
        <v>599.59900000000016</v>
      </c>
      <c r="J264" s="8">
        <v>1819.4009999999998</v>
      </c>
    </row>
    <row r="265" spans="1:10" x14ac:dyDescent="0.3">
      <c r="A265" s="6">
        <v>8740527849</v>
      </c>
      <c r="B265" s="6">
        <v>391</v>
      </c>
      <c r="C265" s="6">
        <v>9.2279999999999998</v>
      </c>
      <c r="D265" s="6">
        <v>2.234</v>
      </c>
      <c r="E265" s="6">
        <v>31.86</v>
      </c>
      <c r="F265" s="6">
        <v>20.481999999999999</v>
      </c>
      <c r="G265" s="6">
        <v>347.678</v>
      </c>
      <c r="H265" s="6">
        <v>327.19600000000003</v>
      </c>
      <c r="I265" s="6">
        <v>43.322000000000003</v>
      </c>
      <c r="J265" s="8">
        <v>347.678</v>
      </c>
    </row>
    <row r="266" spans="1:10" x14ac:dyDescent="0.3">
      <c r="A266" s="6">
        <v>8672924800</v>
      </c>
      <c r="B266" s="6">
        <v>3213.9900000000002</v>
      </c>
      <c r="C266" s="6">
        <v>796.42700000000002</v>
      </c>
      <c r="D266" s="6">
        <v>17.218</v>
      </c>
      <c r="E266" s="6">
        <v>71.98</v>
      </c>
      <c r="F266" s="6">
        <v>358.70800000000003</v>
      </c>
      <c r="G266" s="6">
        <v>2328.3650000000002</v>
      </c>
      <c r="H266" s="6">
        <v>1969.6570000000002</v>
      </c>
      <c r="I266" s="6">
        <v>885.625</v>
      </c>
      <c r="J266" s="8">
        <v>2328.3650000000002</v>
      </c>
    </row>
    <row r="267" spans="1:10" x14ac:dyDescent="0.3">
      <c r="A267" s="6">
        <v>8715146659</v>
      </c>
      <c r="B267" s="6">
        <v>3103.97</v>
      </c>
      <c r="C267" s="6">
        <v>769.16399999999999</v>
      </c>
      <c r="D267" s="6">
        <v>15.782</v>
      </c>
      <c r="E267" s="6">
        <v>71.98</v>
      </c>
      <c r="F267" s="6">
        <v>486.642</v>
      </c>
      <c r="G267" s="6">
        <v>2247.0439999999994</v>
      </c>
      <c r="H267" s="6">
        <v>1760.4019999999994</v>
      </c>
      <c r="I267" s="6">
        <v>856.92600000000039</v>
      </c>
      <c r="J267" s="8">
        <v>2247.0439999999994</v>
      </c>
    </row>
    <row r="268" spans="1:10" x14ac:dyDescent="0.3">
      <c r="A268" s="6">
        <v>8694225958</v>
      </c>
      <c r="B268" s="6">
        <v>3563.98</v>
      </c>
      <c r="C268" s="6">
        <v>883.154</v>
      </c>
      <c r="D268" s="6">
        <v>18.122</v>
      </c>
      <c r="E268" s="6">
        <v>71.98</v>
      </c>
      <c r="F268" s="6">
        <v>558.76199999999994</v>
      </c>
      <c r="G268" s="6">
        <v>2590.7240000000002</v>
      </c>
      <c r="H268" s="6">
        <v>2031.9620000000002</v>
      </c>
      <c r="I268" s="6">
        <v>973.25599999999986</v>
      </c>
      <c r="J268" s="8">
        <v>2590.7240000000002</v>
      </c>
    </row>
    <row r="269" spans="1:10" x14ac:dyDescent="0.3">
      <c r="A269" s="6">
        <v>8742861116</v>
      </c>
      <c r="B269" s="6">
        <v>2384.9899999999998</v>
      </c>
      <c r="C269" s="6">
        <v>422.14299999999997</v>
      </c>
      <c r="D269" s="6">
        <v>13.628</v>
      </c>
      <c r="E269" s="6">
        <v>71.98</v>
      </c>
      <c r="F269" s="6">
        <v>124.937</v>
      </c>
      <c r="G269" s="6">
        <v>1877.2389999999998</v>
      </c>
      <c r="H269" s="6">
        <v>1752.3019999999999</v>
      </c>
      <c r="I269" s="6">
        <v>507.75099999999998</v>
      </c>
      <c r="J269" s="8">
        <v>1877.2389999999998</v>
      </c>
    </row>
    <row r="270" spans="1:10" x14ac:dyDescent="0.3">
      <c r="A270" s="6">
        <v>8695472254</v>
      </c>
      <c r="B270" s="6">
        <v>3329</v>
      </c>
      <c r="C270" s="6">
        <v>707.08</v>
      </c>
      <c r="D270" s="6">
        <v>16.927</v>
      </c>
      <c r="E270" s="6">
        <v>71.98</v>
      </c>
      <c r="F270" s="6">
        <v>521.91600000000005</v>
      </c>
      <c r="G270" s="6">
        <v>2533.0129999999999</v>
      </c>
      <c r="H270" s="6">
        <v>2011.0969999999998</v>
      </c>
      <c r="I270" s="6">
        <v>795.98700000000008</v>
      </c>
      <c r="J270" s="8">
        <v>2533.0129999999999</v>
      </c>
    </row>
    <row r="271" spans="1:10" x14ac:dyDescent="0.3">
      <c r="A271" s="6">
        <v>8696936954</v>
      </c>
      <c r="B271" s="6">
        <v>3143</v>
      </c>
      <c r="C271" s="6">
        <v>667.57299999999998</v>
      </c>
      <c r="D271" s="6">
        <v>15.981999999999999</v>
      </c>
      <c r="E271" s="6">
        <v>71.98</v>
      </c>
      <c r="F271" s="6">
        <v>492.75799999999998</v>
      </c>
      <c r="G271" s="6">
        <v>2387.4650000000001</v>
      </c>
      <c r="H271" s="6">
        <v>1894.7070000000001</v>
      </c>
      <c r="I271" s="6">
        <v>755.53499999999985</v>
      </c>
      <c r="J271" s="8">
        <v>2387.4650000000001</v>
      </c>
    </row>
    <row r="272" spans="1:10" x14ac:dyDescent="0.3">
      <c r="A272" s="6">
        <v>8754245411</v>
      </c>
      <c r="B272" s="6">
        <v>3153.99</v>
      </c>
      <c r="C272" s="6">
        <v>669.90700000000004</v>
      </c>
      <c r="D272" s="6">
        <v>16.036999999999999</v>
      </c>
      <c r="E272" s="6">
        <v>71.98</v>
      </c>
      <c r="F272" s="6">
        <v>494.48399999999998</v>
      </c>
      <c r="G272" s="6">
        <v>2396.0659999999998</v>
      </c>
      <c r="H272" s="6">
        <v>1901.5819999999999</v>
      </c>
      <c r="I272" s="6">
        <v>757.92399999999998</v>
      </c>
      <c r="J272" s="8">
        <v>2396.0659999999998</v>
      </c>
    </row>
    <row r="273" spans="1:10" x14ac:dyDescent="0.3">
      <c r="A273" s="6">
        <v>8680458890</v>
      </c>
      <c r="B273" s="6">
        <v>2834</v>
      </c>
      <c r="C273" s="6">
        <v>735.70600000000002</v>
      </c>
      <c r="D273" s="6">
        <v>15.181999999999999</v>
      </c>
      <c r="E273" s="6">
        <v>71.98</v>
      </c>
      <c r="F273" s="6">
        <v>316.29199999999997</v>
      </c>
      <c r="G273" s="6">
        <v>2011.1320000000001</v>
      </c>
      <c r="H273" s="6">
        <v>1694.8400000000001</v>
      </c>
      <c r="I273" s="6">
        <v>822.86799999999994</v>
      </c>
      <c r="J273" s="8">
        <v>2011.1320000000001</v>
      </c>
    </row>
    <row r="274" spans="1:10" x14ac:dyDescent="0.3">
      <c r="A274" s="6">
        <v>8716828020</v>
      </c>
      <c r="B274" s="6">
        <v>3143</v>
      </c>
      <c r="C274" s="6">
        <v>667.57299999999998</v>
      </c>
      <c r="D274" s="6">
        <v>15.981999999999999</v>
      </c>
      <c r="E274" s="6">
        <v>71.98</v>
      </c>
      <c r="F274" s="6">
        <v>492.75799999999998</v>
      </c>
      <c r="G274" s="6">
        <v>2387.4650000000001</v>
      </c>
      <c r="H274" s="6">
        <v>1894.7070000000001</v>
      </c>
      <c r="I274" s="6">
        <v>755.53499999999985</v>
      </c>
      <c r="J274" s="8">
        <v>2387.4650000000001</v>
      </c>
    </row>
    <row r="275" spans="1:10" x14ac:dyDescent="0.3">
      <c r="A275" s="6">
        <v>8741339874</v>
      </c>
      <c r="B275" s="6">
        <v>2338</v>
      </c>
      <c r="C275" s="6">
        <v>606.94500000000005</v>
      </c>
      <c r="D275" s="6">
        <v>13.36</v>
      </c>
      <c r="E275" s="6">
        <v>71.98</v>
      </c>
      <c r="F275" s="6">
        <v>122.46299999999999</v>
      </c>
      <c r="G275" s="6">
        <v>1645.7149999999999</v>
      </c>
      <c r="H275" s="6">
        <v>1523.252</v>
      </c>
      <c r="I275" s="6">
        <v>692.28500000000008</v>
      </c>
      <c r="J275" s="8">
        <v>1645.7149999999999</v>
      </c>
    </row>
    <row r="276" spans="1:10" x14ac:dyDescent="0.3">
      <c r="A276" s="6">
        <v>8687098475</v>
      </c>
      <c r="B276" s="6">
        <v>3643.98</v>
      </c>
      <c r="C276" s="6">
        <v>1117.973</v>
      </c>
      <c r="D276" s="6">
        <v>19.521000000000001</v>
      </c>
      <c r="E276" s="6">
        <v>71.97999999999999</v>
      </c>
      <c r="F276" s="6">
        <v>406.697</v>
      </c>
      <c r="G276" s="6">
        <v>2434.5059999999999</v>
      </c>
      <c r="H276" s="6">
        <v>2027.8089999999997</v>
      </c>
      <c r="I276" s="6">
        <v>1209.4740000000002</v>
      </c>
      <c r="J276" s="8">
        <v>2434.5059999999999</v>
      </c>
    </row>
    <row r="277" spans="1:10" x14ac:dyDescent="0.3">
      <c r="A277" s="6">
        <v>8714910568</v>
      </c>
      <c r="B277" s="6">
        <v>3286</v>
      </c>
      <c r="C277" s="6">
        <v>814.27099999999996</v>
      </c>
      <c r="D277" s="6">
        <v>16.709</v>
      </c>
      <c r="E277" s="6">
        <v>71.98</v>
      </c>
      <c r="F277" s="6">
        <v>515.18399999999997</v>
      </c>
      <c r="G277" s="6">
        <v>2383.0400000000004</v>
      </c>
      <c r="H277" s="6">
        <v>1867.8560000000004</v>
      </c>
      <c r="I277" s="6">
        <v>902.95999999999958</v>
      </c>
      <c r="J277" s="8">
        <v>2383.0400000000004</v>
      </c>
    </row>
    <row r="278" spans="1:10" x14ac:dyDescent="0.3">
      <c r="A278" s="6">
        <v>8730178957</v>
      </c>
      <c r="B278" s="6">
        <v>2198</v>
      </c>
      <c r="C278" s="6">
        <v>570.601</v>
      </c>
      <c r="D278" s="6">
        <v>12.56</v>
      </c>
      <c r="E278" s="6">
        <v>71.98</v>
      </c>
      <c r="F278" s="6">
        <v>115.137</v>
      </c>
      <c r="G278" s="6">
        <v>1542.8589999999999</v>
      </c>
      <c r="H278" s="6">
        <v>1427.722</v>
      </c>
      <c r="I278" s="6">
        <v>655.14100000000008</v>
      </c>
      <c r="J278" s="8">
        <v>1542.8589999999999</v>
      </c>
    </row>
    <row r="279" spans="1:10" x14ac:dyDescent="0.3">
      <c r="A279" s="6">
        <v>8693415291</v>
      </c>
      <c r="B279" s="6">
        <v>3564</v>
      </c>
      <c r="C279" s="6">
        <v>883.15899999999999</v>
      </c>
      <c r="D279" s="6">
        <v>18.122</v>
      </c>
      <c r="E279" s="6">
        <v>71.98</v>
      </c>
      <c r="F279" s="6">
        <v>558.76199999999994</v>
      </c>
      <c r="G279" s="6">
        <v>2590.739</v>
      </c>
      <c r="H279" s="6">
        <v>2031.9770000000001</v>
      </c>
      <c r="I279" s="6">
        <v>973.26099999999997</v>
      </c>
      <c r="J279" s="8">
        <v>2590.739</v>
      </c>
    </row>
    <row r="280" spans="1:10" x14ac:dyDescent="0.3">
      <c r="A280" s="6">
        <v>8710428507</v>
      </c>
      <c r="B280" s="6">
        <v>3329</v>
      </c>
      <c r="C280" s="6">
        <v>707.08</v>
      </c>
      <c r="D280" s="6">
        <v>16.927</v>
      </c>
      <c r="E280" s="6">
        <v>71.97999999999999</v>
      </c>
      <c r="F280" s="6">
        <v>521.91600000000005</v>
      </c>
      <c r="G280" s="6">
        <v>2533.0129999999999</v>
      </c>
      <c r="H280" s="6">
        <v>2011.0969999999998</v>
      </c>
      <c r="I280" s="6">
        <v>795.98700000000008</v>
      </c>
      <c r="J280" s="8">
        <v>2533.0129999999999</v>
      </c>
    </row>
    <row r="281" spans="1:10" x14ac:dyDescent="0.3">
      <c r="A281" s="6">
        <v>8738241328</v>
      </c>
      <c r="B281" s="6">
        <v>2410</v>
      </c>
      <c r="C281" s="6">
        <v>597.19799999999998</v>
      </c>
      <c r="D281" s="6">
        <v>13.771000000000001</v>
      </c>
      <c r="E281" s="6">
        <v>71.98</v>
      </c>
      <c r="F281" s="6">
        <v>126.236</v>
      </c>
      <c r="G281" s="6">
        <v>1727.0510000000002</v>
      </c>
      <c r="H281" s="6">
        <v>1600.8150000000001</v>
      </c>
      <c r="I281" s="6">
        <v>682.94899999999984</v>
      </c>
      <c r="J281" s="8">
        <v>1727.0510000000002</v>
      </c>
    </row>
    <row r="282" spans="1:10" x14ac:dyDescent="0.3">
      <c r="A282" s="6">
        <v>8742495176</v>
      </c>
      <c r="B282" s="6">
        <v>3013</v>
      </c>
      <c r="C282" s="6">
        <v>639.96100000000001</v>
      </c>
      <c r="D282" s="6">
        <v>15.32</v>
      </c>
      <c r="E282" s="6">
        <v>71.98</v>
      </c>
      <c r="F282" s="6">
        <v>472.37700000000001</v>
      </c>
      <c r="G282" s="6">
        <v>2285.7389999999996</v>
      </c>
      <c r="H282" s="6">
        <v>1813.3619999999996</v>
      </c>
      <c r="I282" s="6">
        <v>727.26100000000042</v>
      </c>
      <c r="J282" s="8">
        <v>2285.7389999999996</v>
      </c>
    </row>
    <row r="283" spans="1:10" x14ac:dyDescent="0.3">
      <c r="A283" s="6">
        <v>8721348741</v>
      </c>
      <c r="B283" s="6">
        <v>3143</v>
      </c>
      <c r="C283" s="6">
        <v>667.57299999999998</v>
      </c>
      <c r="D283" s="6">
        <v>15.981999999999999</v>
      </c>
      <c r="E283" s="6">
        <v>71.98</v>
      </c>
      <c r="F283" s="6">
        <v>492.75799999999998</v>
      </c>
      <c r="G283" s="6">
        <v>2387.4650000000001</v>
      </c>
      <c r="H283" s="6">
        <v>1894.7070000000001</v>
      </c>
      <c r="I283" s="6">
        <v>755.53499999999985</v>
      </c>
      <c r="J283" s="8">
        <v>2387.4650000000001</v>
      </c>
    </row>
    <row r="284" spans="1:10" x14ac:dyDescent="0.3">
      <c r="A284" s="6">
        <v>8747662289</v>
      </c>
      <c r="B284" s="6">
        <v>3955</v>
      </c>
      <c r="C284" s="6">
        <v>980.04899999999998</v>
      </c>
      <c r="D284" s="6">
        <v>20.11</v>
      </c>
      <c r="E284" s="6">
        <v>71.98</v>
      </c>
      <c r="F284" s="6">
        <v>620.05799999999999</v>
      </c>
      <c r="G284" s="6">
        <v>2882.8609999999999</v>
      </c>
      <c r="H284" s="6">
        <v>2262.8029999999999</v>
      </c>
      <c r="I284" s="6">
        <v>1072.1390000000001</v>
      </c>
      <c r="J284" s="8">
        <v>2882.8609999999999</v>
      </c>
    </row>
    <row r="285" spans="1:10" x14ac:dyDescent="0.3">
      <c r="A285" s="6">
        <v>8728797991</v>
      </c>
      <c r="B285" s="6">
        <v>3103.99</v>
      </c>
      <c r="C285" s="6">
        <v>769.16899999999998</v>
      </c>
      <c r="D285" s="6">
        <v>15.782999999999999</v>
      </c>
      <c r="E285" s="6">
        <v>71.98</v>
      </c>
      <c r="F285" s="6">
        <v>486.642</v>
      </c>
      <c r="G285" s="6">
        <v>2247.058</v>
      </c>
      <c r="H285" s="6">
        <v>1760.4159999999999</v>
      </c>
      <c r="I285" s="6">
        <v>856.93199999999979</v>
      </c>
      <c r="J285" s="8">
        <v>2247.058</v>
      </c>
    </row>
    <row r="286" spans="1:10" x14ac:dyDescent="0.3">
      <c r="A286" s="6">
        <v>8675096594</v>
      </c>
      <c r="B286" s="6">
        <v>2794</v>
      </c>
      <c r="C286" s="6">
        <v>692.35299999999995</v>
      </c>
      <c r="D286" s="6">
        <v>14.968</v>
      </c>
      <c r="E286" s="6">
        <v>71.98</v>
      </c>
      <c r="F286" s="6">
        <v>311.83300000000003</v>
      </c>
      <c r="G286" s="6">
        <v>2014.6990000000001</v>
      </c>
      <c r="H286" s="6">
        <v>1702.866</v>
      </c>
      <c r="I286" s="6">
        <v>779.30099999999993</v>
      </c>
      <c r="J286" s="8">
        <v>2014.6990000000001</v>
      </c>
    </row>
    <row r="287" spans="1:10" x14ac:dyDescent="0.3">
      <c r="A287" s="6">
        <v>8659466063</v>
      </c>
      <c r="B287" s="6">
        <v>1454</v>
      </c>
      <c r="C287" s="6">
        <v>325.98700000000002</v>
      </c>
      <c r="D287" s="6">
        <v>7.7889999999999997</v>
      </c>
      <c r="E287" s="6">
        <v>53.1</v>
      </c>
      <c r="F287" s="6">
        <v>162.28100000000001</v>
      </c>
      <c r="G287" s="6">
        <v>1067.124</v>
      </c>
      <c r="H287" s="6">
        <v>904.84300000000007</v>
      </c>
      <c r="I287" s="6">
        <v>386.87599999999998</v>
      </c>
      <c r="J287" s="8">
        <v>1067.124</v>
      </c>
    </row>
    <row r="288" spans="1:10" x14ac:dyDescent="0.3">
      <c r="A288" s="6">
        <v>8672976504</v>
      </c>
      <c r="B288" s="6">
        <v>2644</v>
      </c>
      <c r="C288" s="6">
        <v>842.37800000000004</v>
      </c>
      <c r="D288" s="6">
        <v>14.165000000000001</v>
      </c>
      <c r="E288" s="6">
        <v>71.98</v>
      </c>
      <c r="F288" s="6">
        <v>295.09399999999999</v>
      </c>
      <c r="G288" s="6">
        <v>1715.4769999999999</v>
      </c>
      <c r="H288" s="6">
        <v>1420.3829999999998</v>
      </c>
      <c r="I288" s="6">
        <v>928.52300000000014</v>
      </c>
      <c r="J288" s="8">
        <v>1715.4769999999999</v>
      </c>
    </row>
    <row r="289" spans="1:10" x14ac:dyDescent="0.3">
      <c r="A289" s="6">
        <v>8741848197</v>
      </c>
      <c r="B289" s="6">
        <v>3594</v>
      </c>
      <c r="C289" s="6">
        <v>933.00199999999995</v>
      </c>
      <c r="D289" s="6">
        <v>18.274999999999999</v>
      </c>
      <c r="E289" s="6">
        <v>71.98</v>
      </c>
      <c r="F289" s="6">
        <v>563.46900000000005</v>
      </c>
      <c r="G289" s="6">
        <v>2570.7429999999999</v>
      </c>
      <c r="H289" s="6">
        <v>2007.2739999999999</v>
      </c>
      <c r="I289" s="6">
        <v>1023.2570000000001</v>
      </c>
      <c r="J289" s="8">
        <v>2570.7429999999999</v>
      </c>
    </row>
    <row r="290" spans="1:10" x14ac:dyDescent="0.3">
      <c r="A290" s="6">
        <v>8738281677</v>
      </c>
      <c r="B290" s="6">
        <v>3143</v>
      </c>
      <c r="C290" s="6">
        <v>667.57299999999998</v>
      </c>
      <c r="D290" s="6">
        <v>15.981999999999999</v>
      </c>
      <c r="E290" s="6">
        <v>71.98</v>
      </c>
      <c r="F290" s="6">
        <v>492.75799999999998</v>
      </c>
      <c r="G290" s="6">
        <v>2387.4650000000001</v>
      </c>
      <c r="H290" s="6">
        <v>1894.7070000000001</v>
      </c>
      <c r="I290" s="6">
        <v>755.53499999999985</v>
      </c>
      <c r="J290" s="8">
        <v>2387.4650000000001</v>
      </c>
    </row>
    <row r="291" spans="1:10" x14ac:dyDescent="0.3">
      <c r="A291" s="6">
        <v>8668594339</v>
      </c>
      <c r="B291" s="6">
        <v>3356</v>
      </c>
      <c r="C291" s="6">
        <v>871.21799999999996</v>
      </c>
      <c r="D291" s="6">
        <v>17.977999999999998</v>
      </c>
      <c r="E291" s="6">
        <v>71.98</v>
      </c>
      <c r="F291" s="6">
        <v>374.55200000000002</v>
      </c>
      <c r="G291" s="6">
        <v>2394.8240000000001</v>
      </c>
      <c r="H291" s="6">
        <v>2020.2719999999999</v>
      </c>
      <c r="I291" s="6">
        <v>961.17599999999993</v>
      </c>
      <c r="J291" s="8">
        <v>2394.8240000000001</v>
      </c>
    </row>
    <row r="292" spans="1:10" x14ac:dyDescent="0.3">
      <c r="A292" s="6">
        <v>8736855836</v>
      </c>
      <c r="B292" s="6">
        <v>3119</v>
      </c>
      <c r="C292" s="6">
        <v>662.476</v>
      </c>
      <c r="D292" s="6">
        <v>15.858999999999998</v>
      </c>
      <c r="E292" s="6">
        <v>71.98</v>
      </c>
      <c r="F292" s="6">
        <v>488.99599999999998</v>
      </c>
      <c r="G292" s="6">
        <v>2368.6849999999999</v>
      </c>
      <c r="H292" s="6">
        <v>1879.6889999999999</v>
      </c>
      <c r="I292" s="6">
        <v>750.31500000000005</v>
      </c>
      <c r="J292" s="8">
        <v>2368.6849999999999</v>
      </c>
    </row>
    <row r="293" spans="1:10" x14ac:dyDescent="0.3">
      <c r="A293" s="6">
        <v>8740123941</v>
      </c>
      <c r="B293" s="6">
        <v>3154</v>
      </c>
      <c r="C293" s="6">
        <v>669.91</v>
      </c>
      <c r="D293" s="6">
        <v>16.036999999999999</v>
      </c>
      <c r="E293" s="6">
        <v>71.98</v>
      </c>
      <c r="F293" s="6">
        <v>494.48399999999998</v>
      </c>
      <c r="G293" s="6">
        <v>2396.0730000000003</v>
      </c>
      <c r="H293" s="6">
        <v>1901.5890000000004</v>
      </c>
      <c r="I293" s="6">
        <v>757.92699999999968</v>
      </c>
      <c r="J293" s="8">
        <v>2396.0730000000003</v>
      </c>
    </row>
    <row r="294" spans="1:10" x14ac:dyDescent="0.3">
      <c r="A294" s="6">
        <v>8741622714</v>
      </c>
      <c r="B294" s="6">
        <v>2300</v>
      </c>
      <c r="C294" s="6">
        <v>488.52</v>
      </c>
      <c r="D294" s="6">
        <v>13.143999999999998</v>
      </c>
      <c r="E294" s="6">
        <v>71.98</v>
      </c>
      <c r="F294" s="6">
        <v>120.473</v>
      </c>
      <c r="G294" s="6">
        <v>1726.356</v>
      </c>
      <c r="H294" s="6">
        <v>1605.883</v>
      </c>
      <c r="I294" s="6">
        <v>573.64400000000001</v>
      </c>
      <c r="J294" s="8">
        <v>1726.356</v>
      </c>
    </row>
    <row r="295" spans="1:10" x14ac:dyDescent="0.3">
      <c r="A295" s="6">
        <v>8728906052</v>
      </c>
      <c r="B295" s="6">
        <v>2104</v>
      </c>
      <c r="C295" s="6">
        <v>446.89</v>
      </c>
      <c r="D295" s="6">
        <v>12.023</v>
      </c>
      <c r="E295" s="6">
        <v>71.98</v>
      </c>
      <c r="F295" s="6">
        <v>110.209</v>
      </c>
      <c r="G295" s="6">
        <v>1573.1070000000002</v>
      </c>
      <c r="H295" s="6">
        <v>1462.8980000000001</v>
      </c>
      <c r="I295" s="6">
        <v>530.8929999999998</v>
      </c>
      <c r="J295" s="8">
        <v>1573.1070000000002</v>
      </c>
    </row>
    <row r="296" spans="1:10" x14ac:dyDescent="0.3">
      <c r="A296" s="6">
        <v>8672100659</v>
      </c>
      <c r="B296" s="6">
        <v>1204</v>
      </c>
      <c r="C296" s="6">
        <v>298.351</v>
      </c>
      <c r="D296" s="6">
        <v>6.45</v>
      </c>
      <c r="E296" s="6">
        <v>53.1</v>
      </c>
      <c r="F296" s="6">
        <v>134.375</v>
      </c>
      <c r="G296" s="6">
        <v>846.09899999999993</v>
      </c>
      <c r="H296" s="6">
        <v>711.72399999999993</v>
      </c>
      <c r="I296" s="6">
        <v>357.90100000000007</v>
      </c>
      <c r="J296" s="8">
        <v>846.09899999999993</v>
      </c>
    </row>
    <row r="297" spans="1:10" x14ac:dyDescent="0.3">
      <c r="A297" s="6">
        <v>8746398999</v>
      </c>
      <c r="B297" s="6">
        <v>340</v>
      </c>
      <c r="C297" s="6">
        <v>32.095999999999997</v>
      </c>
      <c r="D297" s="6">
        <v>1.9430000000000001</v>
      </c>
      <c r="E297" s="6">
        <v>31.86</v>
      </c>
      <c r="F297" s="6">
        <v>17.809000000000001</v>
      </c>
      <c r="G297" s="6">
        <v>274.101</v>
      </c>
      <c r="H297" s="6">
        <v>256.29199999999997</v>
      </c>
      <c r="I297" s="6">
        <v>65.899000000000001</v>
      </c>
      <c r="J297" s="8">
        <v>274.101</v>
      </c>
    </row>
    <row r="298" spans="1:10" x14ac:dyDescent="0.3">
      <c r="A298" s="6">
        <v>8682748140</v>
      </c>
      <c r="B298" s="6">
        <v>1169</v>
      </c>
      <c r="C298" s="6">
        <v>262.08999999999997</v>
      </c>
      <c r="D298" s="6">
        <v>6.2629999999999999</v>
      </c>
      <c r="E298" s="6">
        <v>53.1</v>
      </c>
      <c r="F298" s="6">
        <v>130.46899999999999</v>
      </c>
      <c r="G298" s="6">
        <v>847.54700000000003</v>
      </c>
      <c r="H298" s="6">
        <v>717.07799999999997</v>
      </c>
      <c r="I298" s="6">
        <v>321.45299999999997</v>
      </c>
      <c r="J298" s="8">
        <v>847.54700000000003</v>
      </c>
    </row>
    <row r="299" spans="1:10" x14ac:dyDescent="0.3">
      <c r="A299" s="6">
        <v>8741667041</v>
      </c>
      <c r="B299" s="6">
        <v>391</v>
      </c>
      <c r="C299" s="6">
        <v>9.2279999999999998</v>
      </c>
      <c r="D299" s="6">
        <v>2.234</v>
      </c>
      <c r="E299" s="6">
        <v>31.86</v>
      </c>
      <c r="F299" s="6">
        <v>20.481999999999999</v>
      </c>
      <c r="G299" s="6">
        <v>347.678</v>
      </c>
      <c r="H299" s="6">
        <v>327.19600000000003</v>
      </c>
      <c r="I299" s="6">
        <v>43.322000000000003</v>
      </c>
      <c r="J299" s="8">
        <v>347.678</v>
      </c>
    </row>
    <row r="300" spans="1:10" x14ac:dyDescent="0.3">
      <c r="A300" s="6">
        <v>8679706877</v>
      </c>
      <c r="B300" s="6">
        <v>3594</v>
      </c>
      <c r="C300" s="6">
        <v>890.59299999999996</v>
      </c>
      <c r="D300" s="6">
        <v>19.254000000000001</v>
      </c>
      <c r="E300" s="6">
        <v>71.98</v>
      </c>
      <c r="F300" s="6">
        <v>401.11500000000001</v>
      </c>
      <c r="G300" s="6">
        <v>2612.1730000000002</v>
      </c>
      <c r="H300" s="6">
        <v>2211.058</v>
      </c>
      <c r="I300" s="6">
        <v>981.82699999999977</v>
      </c>
      <c r="J300" s="8">
        <v>2612.1730000000002</v>
      </c>
    </row>
    <row r="301" spans="1:10" x14ac:dyDescent="0.3">
      <c r="A301" s="6">
        <v>8719808961</v>
      </c>
      <c r="B301" s="6">
        <v>3104</v>
      </c>
      <c r="C301" s="6">
        <v>769.17100000000005</v>
      </c>
      <c r="D301" s="6">
        <v>15.784000000000001</v>
      </c>
      <c r="E301" s="6">
        <v>71.98</v>
      </c>
      <c r="F301" s="6">
        <v>486.64300000000003</v>
      </c>
      <c r="G301" s="6">
        <v>2247.0649999999996</v>
      </c>
      <c r="H301" s="6">
        <v>1760.4219999999996</v>
      </c>
      <c r="I301" s="6">
        <v>856.9350000000004</v>
      </c>
      <c r="J301" s="8">
        <v>2247.0649999999996</v>
      </c>
    </row>
    <row r="302" spans="1:10" x14ac:dyDescent="0.3">
      <c r="A302" s="6">
        <v>8687284509</v>
      </c>
      <c r="B302" s="6">
        <v>2168</v>
      </c>
      <c r="C302" s="6">
        <v>690.72500000000002</v>
      </c>
      <c r="D302" s="6">
        <v>12.388999999999999</v>
      </c>
      <c r="E302" s="6">
        <v>71.98</v>
      </c>
      <c r="F302" s="6">
        <v>113.56399999999999</v>
      </c>
      <c r="G302" s="6">
        <v>1392.9060000000002</v>
      </c>
      <c r="H302" s="6">
        <v>1279.3420000000001</v>
      </c>
      <c r="I302" s="6">
        <v>775.09399999999982</v>
      </c>
      <c r="J302" s="8">
        <v>1392.9060000000002</v>
      </c>
    </row>
    <row r="303" spans="1:10" x14ac:dyDescent="0.3">
      <c r="A303" s="6">
        <v>8742393533</v>
      </c>
      <c r="B303" s="6">
        <v>2410</v>
      </c>
      <c r="C303" s="6">
        <v>597.19799999999998</v>
      </c>
      <c r="D303" s="6">
        <v>13.771000000000001</v>
      </c>
      <c r="E303" s="6">
        <v>71.98</v>
      </c>
      <c r="F303" s="6">
        <v>126.236</v>
      </c>
      <c r="G303" s="6">
        <v>1727.0510000000002</v>
      </c>
      <c r="H303" s="6">
        <v>1600.8150000000001</v>
      </c>
      <c r="I303" s="6">
        <v>682.94899999999984</v>
      </c>
      <c r="J303" s="8">
        <v>1727.0510000000002</v>
      </c>
    </row>
    <row r="304" spans="1:10" x14ac:dyDescent="0.3">
      <c r="A304" s="6">
        <v>8737241297</v>
      </c>
      <c r="B304" s="6">
        <v>4461.99</v>
      </c>
      <c r="C304" s="6">
        <v>1421.59</v>
      </c>
      <c r="D304" s="6">
        <v>22.687999999999999</v>
      </c>
      <c r="E304" s="6">
        <v>71.98</v>
      </c>
      <c r="F304" s="6">
        <v>699.54700000000003</v>
      </c>
      <c r="G304" s="6">
        <v>2945.7319999999995</v>
      </c>
      <c r="H304" s="6">
        <v>2246.1849999999995</v>
      </c>
      <c r="I304" s="6">
        <v>1516.2580000000003</v>
      </c>
      <c r="J304" s="8">
        <v>2945.7319999999995</v>
      </c>
    </row>
    <row r="305" spans="1:10" x14ac:dyDescent="0.3">
      <c r="A305" s="6">
        <v>8719610431</v>
      </c>
      <c r="B305" s="6">
        <v>2572</v>
      </c>
      <c r="C305" s="6">
        <v>637.34199999999998</v>
      </c>
      <c r="D305" s="6">
        <v>14.698</v>
      </c>
      <c r="E305" s="6">
        <v>71.98</v>
      </c>
      <c r="F305" s="6">
        <v>134.72800000000001</v>
      </c>
      <c r="G305" s="6">
        <v>1847.9799999999998</v>
      </c>
      <c r="H305" s="6">
        <v>1713.2519999999997</v>
      </c>
      <c r="I305" s="6">
        <v>724.02000000000021</v>
      </c>
      <c r="J305" s="8">
        <v>1847.9799999999998</v>
      </c>
    </row>
    <row r="306" spans="1:10" x14ac:dyDescent="0.3">
      <c r="A306" s="6">
        <v>8743005981</v>
      </c>
      <c r="B306" s="6">
        <v>3012.99</v>
      </c>
      <c r="C306" s="6">
        <v>639.95899999999995</v>
      </c>
      <c r="D306" s="6">
        <v>15.32</v>
      </c>
      <c r="E306" s="6">
        <v>71.98</v>
      </c>
      <c r="F306" s="6">
        <v>472.36700000000002</v>
      </c>
      <c r="G306" s="6">
        <v>2285.7309999999998</v>
      </c>
      <c r="H306" s="6">
        <v>1813.3639999999998</v>
      </c>
      <c r="I306" s="6">
        <v>727.25900000000001</v>
      </c>
      <c r="J306" s="8">
        <v>2285.7309999999998</v>
      </c>
    </row>
    <row r="307" spans="1:10" x14ac:dyDescent="0.3">
      <c r="A307" s="6">
        <v>8719315040</v>
      </c>
      <c r="B307" s="6">
        <v>2432</v>
      </c>
      <c r="C307" s="6">
        <v>516.55700000000002</v>
      </c>
      <c r="D307" s="6">
        <v>13.896999999999998</v>
      </c>
      <c r="E307" s="6">
        <v>71.98</v>
      </c>
      <c r="F307" s="6">
        <v>127.39100000000001</v>
      </c>
      <c r="G307" s="6">
        <v>1829.566</v>
      </c>
      <c r="H307" s="6">
        <v>1702.175</v>
      </c>
      <c r="I307" s="6">
        <v>602.43399999999997</v>
      </c>
      <c r="J307" s="8">
        <v>1829.566</v>
      </c>
    </row>
    <row r="308" spans="1:10" x14ac:dyDescent="0.3">
      <c r="A308" s="6">
        <v>8700305809</v>
      </c>
      <c r="B308" s="6">
        <v>3169</v>
      </c>
      <c r="C308" s="6">
        <v>785.27800000000002</v>
      </c>
      <c r="D308" s="6">
        <v>16.114000000000001</v>
      </c>
      <c r="E308" s="6">
        <v>71.98</v>
      </c>
      <c r="F308" s="6">
        <v>496.82799999999997</v>
      </c>
      <c r="G308" s="6">
        <v>2295.6279999999997</v>
      </c>
      <c r="H308" s="6">
        <v>1798.7999999999997</v>
      </c>
      <c r="I308" s="6">
        <v>873.3720000000003</v>
      </c>
      <c r="J308" s="8">
        <v>2295.6279999999997</v>
      </c>
    </row>
    <row r="309" spans="1:10" x14ac:dyDescent="0.3">
      <c r="A309" s="6">
        <v>8741840269</v>
      </c>
      <c r="B309" s="6">
        <v>701</v>
      </c>
      <c r="C309" s="6">
        <v>165.43600000000001</v>
      </c>
      <c r="D309" s="6">
        <v>4.0060000000000002</v>
      </c>
      <c r="E309" s="6">
        <v>31.86</v>
      </c>
      <c r="F309" s="6">
        <v>36.718000000000004</v>
      </c>
      <c r="G309" s="6">
        <v>499.69799999999998</v>
      </c>
      <c r="H309" s="6">
        <v>462.97999999999996</v>
      </c>
      <c r="I309" s="6">
        <v>201.30200000000002</v>
      </c>
      <c r="J309" s="8">
        <v>499.69799999999998</v>
      </c>
    </row>
    <row r="310" spans="1:10" x14ac:dyDescent="0.3">
      <c r="A310" s="6">
        <v>8723957365</v>
      </c>
      <c r="B310" s="6">
        <v>2149.9899999999998</v>
      </c>
      <c r="C310" s="6">
        <v>684.98699999999997</v>
      </c>
      <c r="D310" s="6">
        <v>12.286</v>
      </c>
      <c r="E310" s="6">
        <v>71.98</v>
      </c>
      <c r="F310" s="6">
        <v>112.61799999999999</v>
      </c>
      <c r="G310" s="6">
        <v>1380.7369999999996</v>
      </c>
      <c r="H310" s="6">
        <v>1268.1189999999997</v>
      </c>
      <c r="I310" s="6">
        <v>769.25300000000016</v>
      </c>
      <c r="J310" s="8">
        <v>1380.7369999999996</v>
      </c>
    </row>
    <row r="311" spans="1:10" x14ac:dyDescent="0.3">
      <c r="A311" s="6">
        <v>8666983824</v>
      </c>
      <c r="B311" s="6">
        <v>2419</v>
      </c>
      <c r="C311" s="6">
        <v>513.79600000000005</v>
      </c>
      <c r="D311" s="6">
        <v>12.959</v>
      </c>
      <c r="E311" s="6">
        <v>71.98</v>
      </c>
      <c r="F311" s="6">
        <v>269.97899999999998</v>
      </c>
      <c r="G311" s="6">
        <v>1820.2649999999999</v>
      </c>
      <c r="H311" s="6">
        <v>1550.2859999999998</v>
      </c>
      <c r="I311" s="6">
        <v>598.73500000000013</v>
      </c>
      <c r="J311" s="8">
        <v>1820.2649999999999</v>
      </c>
    </row>
    <row r="312" spans="1:10" x14ac:dyDescent="0.3">
      <c r="A312" s="6">
        <v>8743282560</v>
      </c>
      <c r="B312" s="6">
        <v>2410</v>
      </c>
      <c r="C312" s="6">
        <v>597.19799999999998</v>
      </c>
      <c r="D312" s="6">
        <v>13.771000000000001</v>
      </c>
      <c r="E312" s="6">
        <v>71.98</v>
      </c>
      <c r="F312" s="6">
        <v>126.236</v>
      </c>
      <c r="G312" s="6">
        <v>1727.0510000000002</v>
      </c>
      <c r="H312" s="6">
        <v>1600.8150000000001</v>
      </c>
      <c r="I312" s="6">
        <v>682.94899999999984</v>
      </c>
      <c r="J312" s="8">
        <v>1727.0510000000002</v>
      </c>
    </row>
    <row r="313" spans="1:10" x14ac:dyDescent="0.3">
      <c r="A313" s="6">
        <v>8662876274</v>
      </c>
      <c r="B313" s="6">
        <v>4354</v>
      </c>
      <c r="C313" s="6">
        <v>1233.0530000000001</v>
      </c>
      <c r="D313" s="6">
        <v>23.324000000000002</v>
      </c>
      <c r="E313" s="6">
        <v>71.98</v>
      </c>
      <c r="F313" s="6">
        <v>485.93700000000001</v>
      </c>
      <c r="G313" s="6">
        <v>3025.643</v>
      </c>
      <c r="H313" s="6">
        <v>2539.7060000000001</v>
      </c>
      <c r="I313" s="6">
        <v>1328.357</v>
      </c>
      <c r="J313" s="8">
        <v>3025.643</v>
      </c>
    </row>
    <row r="314" spans="1:10" x14ac:dyDescent="0.3">
      <c r="A314" s="6">
        <v>8739559754</v>
      </c>
      <c r="B314" s="6">
        <v>3294</v>
      </c>
      <c r="C314" s="6">
        <v>816.25300000000004</v>
      </c>
      <c r="D314" s="6">
        <v>16.75</v>
      </c>
      <c r="E314" s="6">
        <v>71.98</v>
      </c>
      <c r="F314" s="6">
        <v>516.43799999999999</v>
      </c>
      <c r="G314" s="6">
        <v>2389.0169999999998</v>
      </c>
      <c r="H314" s="6">
        <v>1872.5789999999997</v>
      </c>
      <c r="I314" s="6">
        <v>904.98300000000017</v>
      </c>
      <c r="J314" s="8">
        <v>2389.0169999999998</v>
      </c>
    </row>
    <row r="315" spans="1:10" x14ac:dyDescent="0.3">
      <c r="A315" s="6">
        <v>8697069469</v>
      </c>
      <c r="B315" s="6">
        <v>5366</v>
      </c>
      <c r="C315" s="6">
        <v>1709.6079999999999</v>
      </c>
      <c r="D315" s="6">
        <v>27.283999999999999</v>
      </c>
      <c r="E315" s="6">
        <v>71.98</v>
      </c>
      <c r="F315" s="6">
        <v>841.27699999999993</v>
      </c>
      <c r="G315" s="6">
        <v>3557.1279999999997</v>
      </c>
      <c r="H315" s="6">
        <v>2715.8509999999997</v>
      </c>
      <c r="I315" s="6">
        <v>1808.8720000000003</v>
      </c>
      <c r="J315" s="8">
        <v>3557.1279999999997</v>
      </c>
    </row>
    <row r="316" spans="1:10" x14ac:dyDescent="0.3">
      <c r="A316" s="6">
        <v>8696468577</v>
      </c>
      <c r="B316" s="6">
        <v>3328.99</v>
      </c>
      <c r="C316" s="6">
        <v>707.077</v>
      </c>
      <c r="D316" s="6">
        <v>16.927</v>
      </c>
      <c r="E316" s="6">
        <v>71.98</v>
      </c>
      <c r="F316" s="6">
        <v>521.91600000000005</v>
      </c>
      <c r="G316" s="6">
        <v>2533.0059999999994</v>
      </c>
      <c r="H316" s="6">
        <v>2011.0899999999992</v>
      </c>
      <c r="I316" s="6">
        <v>795.98400000000038</v>
      </c>
      <c r="J316" s="8">
        <v>2533.0059999999994</v>
      </c>
    </row>
    <row r="317" spans="1:10" x14ac:dyDescent="0.3">
      <c r="A317" s="6">
        <v>8746205362</v>
      </c>
      <c r="B317" s="6">
        <v>2394.0100000000002</v>
      </c>
      <c r="C317" s="6">
        <v>621.48500000000001</v>
      </c>
      <c r="D317" s="6">
        <v>13.68</v>
      </c>
      <c r="E317" s="6">
        <v>71.98</v>
      </c>
      <c r="F317" s="6">
        <v>125.4</v>
      </c>
      <c r="G317" s="6">
        <v>1686.865</v>
      </c>
      <c r="H317" s="6">
        <v>1561.4649999999999</v>
      </c>
      <c r="I317" s="6">
        <v>707.14500000000021</v>
      </c>
      <c r="J317" s="8">
        <v>1686.865</v>
      </c>
    </row>
    <row r="318" spans="1:10" x14ac:dyDescent="0.3">
      <c r="A318" s="6">
        <v>8762001457</v>
      </c>
      <c r="B318" s="6">
        <v>3032</v>
      </c>
      <c r="C318" s="6">
        <v>643.99699999999996</v>
      </c>
      <c r="D318" s="6">
        <v>15.416</v>
      </c>
      <c r="E318" s="6">
        <v>76.7</v>
      </c>
      <c r="F318" s="6">
        <v>475.35699999999997</v>
      </c>
      <c r="G318" s="6">
        <v>2295.8870000000002</v>
      </c>
      <c r="H318" s="6">
        <v>1820.5300000000002</v>
      </c>
      <c r="I318" s="6">
        <v>736.11299999999983</v>
      </c>
      <c r="J318" s="8">
        <v>2295.8870000000002</v>
      </c>
    </row>
    <row r="319" spans="1:10" x14ac:dyDescent="0.3">
      <c r="A319" s="6">
        <v>8763832745</v>
      </c>
      <c r="B319" s="6">
        <v>1012</v>
      </c>
      <c r="C319" s="6">
        <v>262.71499999999997</v>
      </c>
      <c r="D319" s="6">
        <v>5.7829999999999995</v>
      </c>
      <c r="E319" s="6">
        <v>57.82</v>
      </c>
      <c r="F319" s="6">
        <v>53.009</v>
      </c>
      <c r="G319" s="6">
        <v>685.68200000000002</v>
      </c>
      <c r="H319" s="6">
        <v>632.673</v>
      </c>
      <c r="I319" s="6">
        <v>326.31799999999998</v>
      </c>
      <c r="J319" s="8">
        <v>685.68200000000002</v>
      </c>
    </row>
    <row r="320" spans="1:10" x14ac:dyDescent="0.3">
      <c r="A320" s="6">
        <v>8747106453</v>
      </c>
      <c r="B320" s="6">
        <v>2885.97</v>
      </c>
      <c r="C320" s="6">
        <v>612.98</v>
      </c>
      <c r="D320" s="6">
        <v>14.674999999999999</v>
      </c>
      <c r="E320" s="6">
        <v>71.98</v>
      </c>
      <c r="F320" s="6">
        <v>452.46899999999999</v>
      </c>
      <c r="G320" s="6">
        <v>2186.3349999999996</v>
      </c>
      <c r="H320" s="6">
        <v>1733.8659999999995</v>
      </c>
      <c r="I320" s="6">
        <v>699.63500000000022</v>
      </c>
      <c r="J320" s="8">
        <v>2186.3349999999996</v>
      </c>
    </row>
    <row r="321" spans="1:10" x14ac:dyDescent="0.3">
      <c r="A321" s="6">
        <v>8772752320</v>
      </c>
      <c r="B321" s="6">
        <v>3143</v>
      </c>
      <c r="C321" s="6">
        <v>667.57299999999998</v>
      </c>
      <c r="D321" s="6">
        <v>15.981999999999999</v>
      </c>
      <c r="E321" s="6">
        <v>71.98</v>
      </c>
      <c r="F321" s="6">
        <v>492.75799999999998</v>
      </c>
      <c r="G321" s="6">
        <v>2387.4650000000001</v>
      </c>
      <c r="H321" s="6">
        <v>1894.7070000000001</v>
      </c>
      <c r="I321" s="6">
        <v>755.53499999999985</v>
      </c>
      <c r="J321" s="8">
        <v>2387.4650000000001</v>
      </c>
    </row>
    <row r="322" spans="1:10" x14ac:dyDescent="0.3">
      <c r="A322" s="6">
        <v>8766346361</v>
      </c>
      <c r="B322" s="6">
        <v>3779.01</v>
      </c>
      <c r="C322" s="6">
        <v>936.43899999999996</v>
      </c>
      <c r="D322" s="6">
        <v>19.216000000000001</v>
      </c>
      <c r="E322" s="6">
        <v>71.98</v>
      </c>
      <c r="F322" s="6">
        <v>592.47300000000007</v>
      </c>
      <c r="G322" s="6">
        <v>2751.3750000000005</v>
      </c>
      <c r="H322" s="6">
        <v>2158.9020000000005</v>
      </c>
      <c r="I322" s="6">
        <v>1027.6349999999998</v>
      </c>
      <c r="J322" s="8">
        <v>2751.3750000000005</v>
      </c>
    </row>
    <row r="323" spans="1:10" x14ac:dyDescent="0.3">
      <c r="A323" s="6">
        <v>8767910275</v>
      </c>
      <c r="B323" s="6">
        <v>3594</v>
      </c>
      <c r="C323" s="6">
        <v>933.00199999999995</v>
      </c>
      <c r="D323" s="6">
        <v>18.274999999999999</v>
      </c>
      <c r="E323" s="6">
        <v>71.98</v>
      </c>
      <c r="F323" s="6">
        <v>563.46900000000005</v>
      </c>
      <c r="G323" s="6">
        <v>2570.7429999999999</v>
      </c>
      <c r="H323" s="6">
        <v>2007.2739999999999</v>
      </c>
      <c r="I323" s="6">
        <v>1023.2570000000001</v>
      </c>
      <c r="J323" s="8">
        <v>2570.7429999999999</v>
      </c>
    </row>
    <row r="324" spans="1:10" x14ac:dyDescent="0.3">
      <c r="A324" s="6">
        <v>8772189797</v>
      </c>
      <c r="B324" s="6">
        <v>3594</v>
      </c>
      <c r="C324" s="6">
        <v>933.00199999999995</v>
      </c>
      <c r="D324" s="6">
        <v>18.274999999999999</v>
      </c>
      <c r="E324" s="6">
        <v>71.98</v>
      </c>
      <c r="F324" s="6">
        <v>563.46900000000005</v>
      </c>
      <c r="G324" s="6">
        <v>2570.7429999999999</v>
      </c>
      <c r="H324" s="6">
        <v>2007.2739999999999</v>
      </c>
      <c r="I324" s="6">
        <v>1023.2570000000001</v>
      </c>
      <c r="J324" s="8">
        <v>2570.7429999999999</v>
      </c>
    </row>
    <row r="325" spans="1:10" x14ac:dyDescent="0.3">
      <c r="A325" s="6">
        <v>8769754369</v>
      </c>
      <c r="B325" s="6">
        <v>3194</v>
      </c>
      <c r="C325" s="6">
        <v>791.47299999999996</v>
      </c>
      <c r="D325" s="6">
        <v>16.241</v>
      </c>
      <c r="E325" s="6">
        <v>71.98</v>
      </c>
      <c r="F325" s="6">
        <v>500.75400000000002</v>
      </c>
      <c r="G325" s="6">
        <v>2314.306</v>
      </c>
      <c r="H325" s="6">
        <v>1813.5520000000001</v>
      </c>
      <c r="I325" s="6">
        <v>879.69399999999996</v>
      </c>
      <c r="J325" s="8">
        <v>2314.306</v>
      </c>
    </row>
    <row r="326" spans="1:10" x14ac:dyDescent="0.3">
      <c r="A326" s="6">
        <v>8764783726</v>
      </c>
      <c r="B326" s="6">
        <v>1012</v>
      </c>
      <c r="C326" s="6">
        <v>250.774</v>
      </c>
      <c r="D326" s="6">
        <v>5.7829999999999995</v>
      </c>
      <c r="E326" s="6">
        <v>53.1</v>
      </c>
      <c r="F326" s="6">
        <v>53.019000000000005</v>
      </c>
      <c r="G326" s="6">
        <v>702.34299999999996</v>
      </c>
      <c r="H326" s="6">
        <v>649.32399999999996</v>
      </c>
      <c r="I326" s="6">
        <v>309.65700000000004</v>
      </c>
      <c r="J326" s="8">
        <v>702.34299999999996</v>
      </c>
    </row>
    <row r="327" spans="1:10" x14ac:dyDescent="0.3">
      <c r="A327" s="6">
        <v>8768463331</v>
      </c>
      <c r="B327" s="6">
        <v>2198</v>
      </c>
      <c r="C327" s="6">
        <v>570.601</v>
      </c>
      <c r="D327" s="6">
        <v>12.56</v>
      </c>
      <c r="E327" s="6">
        <v>71.98</v>
      </c>
      <c r="F327" s="6">
        <v>115.137</v>
      </c>
      <c r="G327" s="6">
        <v>1542.8589999999999</v>
      </c>
      <c r="H327" s="6">
        <v>1427.722</v>
      </c>
      <c r="I327" s="6">
        <v>655.14100000000008</v>
      </c>
      <c r="J327" s="8">
        <v>1542.8589999999999</v>
      </c>
    </row>
    <row r="328" spans="1:10" x14ac:dyDescent="0.3">
      <c r="A328" s="6">
        <v>8756228885</v>
      </c>
      <c r="B328" s="6">
        <v>3169</v>
      </c>
      <c r="C328" s="6">
        <v>785.27800000000002</v>
      </c>
      <c r="D328" s="6">
        <v>16.114000000000001</v>
      </c>
      <c r="E328" s="6">
        <v>76.7</v>
      </c>
      <c r="F328" s="6">
        <v>496.83800000000002</v>
      </c>
      <c r="G328" s="6">
        <v>2290.9079999999999</v>
      </c>
      <c r="H328" s="6">
        <v>1794.07</v>
      </c>
      <c r="I328" s="6">
        <v>878.0920000000001</v>
      </c>
      <c r="J328" s="8">
        <v>2290.9079999999999</v>
      </c>
    </row>
    <row r="329" spans="1:10" x14ac:dyDescent="0.3">
      <c r="A329" s="6">
        <v>8757464040</v>
      </c>
      <c r="B329" s="6">
        <v>3102</v>
      </c>
      <c r="C329" s="6">
        <v>805.279</v>
      </c>
      <c r="D329" s="6">
        <v>15.773</v>
      </c>
      <c r="E329" s="6">
        <v>76.7</v>
      </c>
      <c r="F329" s="6">
        <v>486.334</v>
      </c>
      <c r="G329" s="6">
        <v>2204.248</v>
      </c>
      <c r="H329" s="6">
        <v>1717.914</v>
      </c>
      <c r="I329" s="6">
        <v>897.75199999999995</v>
      </c>
      <c r="J329" s="8">
        <v>2204.248</v>
      </c>
    </row>
    <row r="330" spans="1:10" x14ac:dyDescent="0.3">
      <c r="A330" s="6">
        <v>8768840372</v>
      </c>
      <c r="B330" s="6">
        <v>3629</v>
      </c>
      <c r="C330" s="6">
        <v>1156.1990000000001</v>
      </c>
      <c r="D330" s="6">
        <v>18.452000000000002</v>
      </c>
      <c r="E330" s="6">
        <v>71.98</v>
      </c>
      <c r="F330" s="6">
        <v>568.95699999999999</v>
      </c>
      <c r="G330" s="6">
        <v>2382.3689999999997</v>
      </c>
      <c r="H330" s="6">
        <v>1813.4119999999998</v>
      </c>
      <c r="I330" s="6">
        <v>1246.6310000000003</v>
      </c>
      <c r="J330" s="8">
        <v>2382.3689999999997</v>
      </c>
    </row>
    <row r="331" spans="1:10" x14ac:dyDescent="0.3">
      <c r="A331" s="6">
        <v>8766466372</v>
      </c>
      <c r="B331" s="6">
        <v>2410</v>
      </c>
      <c r="C331" s="6">
        <v>597.19799999999998</v>
      </c>
      <c r="D331" s="6">
        <v>13.771000000000001</v>
      </c>
      <c r="E331" s="6">
        <v>71.98</v>
      </c>
      <c r="F331" s="6">
        <v>126.236</v>
      </c>
      <c r="G331" s="6">
        <v>1727.0510000000002</v>
      </c>
      <c r="H331" s="6">
        <v>1600.8150000000001</v>
      </c>
      <c r="I331" s="6">
        <v>682.94899999999984</v>
      </c>
      <c r="J331" s="8">
        <v>1727.0510000000002</v>
      </c>
    </row>
    <row r="332" spans="1:10" x14ac:dyDescent="0.3">
      <c r="A332" s="6">
        <v>8760314925</v>
      </c>
      <c r="B332" s="6">
        <v>2731</v>
      </c>
      <c r="C332" s="6">
        <v>580.06399999999996</v>
      </c>
      <c r="D332" s="6">
        <v>13.885999999999999</v>
      </c>
      <c r="E332" s="6">
        <v>76.7</v>
      </c>
      <c r="F332" s="6">
        <v>428.16199999999998</v>
      </c>
      <c r="G332" s="6">
        <v>2060.3500000000004</v>
      </c>
      <c r="H332" s="6">
        <v>1632.1880000000003</v>
      </c>
      <c r="I332" s="6">
        <v>670.64999999999964</v>
      </c>
      <c r="J332" s="8">
        <v>2060.3500000000004</v>
      </c>
    </row>
    <row r="333" spans="1:10" x14ac:dyDescent="0.3">
      <c r="A333" s="6">
        <v>8761139333</v>
      </c>
      <c r="B333" s="6">
        <v>3194</v>
      </c>
      <c r="C333" s="6">
        <v>791.47299999999996</v>
      </c>
      <c r="D333" s="6">
        <v>16.241</v>
      </c>
      <c r="E333" s="6">
        <v>76.7</v>
      </c>
      <c r="F333" s="6">
        <v>500.75400000000002</v>
      </c>
      <c r="G333" s="6">
        <v>2309.5860000000002</v>
      </c>
      <c r="H333" s="6">
        <v>1808.8320000000003</v>
      </c>
      <c r="I333" s="6">
        <v>884.41399999999976</v>
      </c>
      <c r="J333" s="8">
        <v>2309.5860000000002</v>
      </c>
    </row>
    <row r="334" spans="1:10" x14ac:dyDescent="0.3">
      <c r="A334" s="6">
        <v>8754768241</v>
      </c>
      <c r="B334" s="6">
        <v>2973</v>
      </c>
      <c r="C334" s="6">
        <v>736.71</v>
      </c>
      <c r="D334" s="6">
        <v>15.116999999999999</v>
      </c>
      <c r="E334" s="6">
        <v>71.98</v>
      </c>
      <c r="F334" s="6">
        <v>466.11699999999996</v>
      </c>
      <c r="G334" s="6">
        <v>2149.1929999999998</v>
      </c>
      <c r="H334" s="6">
        <v>1683.0759999999998</v>
      </c>
      <c r="I334" s="6">
        <v>823.80700000000024</v>
      </c>
      <c r="J334" s="8">
        <v>2149.1929999999998</v>
      </c>
    </row>
    <row r="335" spans="1:10" x14ac:dyDescent="0.3">
      <c r="A335" s="6">
        <v>8768355124</v>
      </c>
      <c r="B335" s="6">
        <v>5398</v>
      </c>
      <c r="C335" s="6">
        <v>1528.7139999999999</v>
      </c>
      <c r="D335" s="6">
        <v>27.448</v>
      </c>
      <c r="E335" s="6">
        <v>71.98</v>
      </c>
      <c r="F335" s="6">
        <v>846.29300000000001</v>
      </c>
      <c r="G335" s="6">
        <v>3769.8580000000002</v>
      </c>
      <c r="H335" s="6">
        <v>2923.5650000000001</v>
      </c>
      <c r="I335" s="6">
        <v>1628.1419999999998</v>
      </c>
      <c r="J335" s="8">
        <v>3769.8580000000002</v>
      </c>
    </row>
    <row r="336" spans="1:10" x14ac:dyDescent="0.3">
      <c r="A336" s="6">
        <v>8765935497</v>
      </c>
      <c r="B336" s="6">
        <v>3203</v>
      </c>
      <c r="C336" s="6">
        <v>680.31700000000001</v>
      </c>
      <c r="D336" s="6">
        <v>16.285999999999998</v>
      </c>
      <c r="E336" s="6">
        <v>71.98</v>
      </c>
      <c r="F336" s="6">
        <v>502.17200000000003</v>
      </c>
      <c r="G336" s="6">
        <v>2434.4169999999999</v>
      </c>
      <c r="H336" s="6">
        <v>1932.2449999999999</v>
      </c>
      <c r="I336" s="6">
        <v>768.58300000000008</v>
      </c>
      <c r="J336" s="8">
        <v>2434.4169999999999</v>
      </c>
    </row>
    <row r="337" spans="1:10" x14ac:dyDescent="0.3">
      <c r="A337" s="6">
        <v>8768504694</v>
      </c>
      <c r="B337" s="6">
        <v>1204</v>
      </c>
      <c r="C337" s="6">
        <v>312.55799999999999</v>
      </c>
      <c r="D337" s="6">
        <v>6.88</v>
      </c>
      <c r="E337" s="6">
        <v>53.1</v>
      </c>
      <c r="F337" s="6">
        <v>63.062999999999995</v>
      </c>
      <c r="G337" s="6">
        <v>831.46199999999999</v>
      </c>
      <c r="H337" s="6">
        <v>768.399</v>
      </c>
      <c r="I337" s="6">
        <v>372.53800000000001</v>
      </c>
      <c r="J337" s="8">
        <v>831.46199999999999</v>
      </c>
    </row>
    <row r="338" spans="1:10" x14ac:dyDescent="0.3">
      <c r="A338" s="6">
        <v>8749249241</v>
      </c>
      <c r="B338" s="6">
        <v>2150</v>
      </c>
      <c r="C338" s="6">
        <v>684.99</v>
      </c>
      <c r="D338" s="6">
        <v>12.286</v>
      </c>
      <c r="E338" s="6">
        <v>71.98</v>
      </c>
      <c r="F338" s="6">
        <v>112.61799999999999</v>
      </c>
      <c r="G338" s="6">
        <v>1380.7439999999999</v>
      </c>
      <c r="H338" s="6">
        <v>1268.126</v>
      </c>
      <c r="I338" s="6">
        <v>769.25600000000009</v>
      </c>
      <c r="J338" s="8">
        <v>1380.7439999999999</v>
      </c>
    </row>
    <row r="339" spans="1:10" x14ac:dyDescent="0.3">
      <c r="A339" s="6">
        <v>8764669338</v>
      </c>
      <c r="B339" s="6">
        <v>3203</v>
      </c>
      <c r="C339" s="6">
        <v>680.31700000000001</v>
      </c>
      <c r="D339" s="6">
        <v>16.285999999999998</v>
      </c>
      <c r="E339" s="6">
        <v>71.98</v>
      </c>
      <c r="F339" s="6">
        <v>502.16199999999998</v>
      </c>
      <c r="G339" s="6">
        <v>2434.4169999999999</v>
      </c>
      <c r="H339" s="6">
        <v>1932.2549999999999</v>
      </c>
      <c r="I339" s="6">
        <v>768.58300000000008</v>
      </c>
      <c r="J339" s="8">
        <v>2434.4169999999999</v>
      </c>
    </row>
    <row r="340" spans="1:10" x14ac:dyDescent="0.3">
      <c r="A340" s="6">
        <v>8764878499</v>
      </c>
      <c r="B340" s="6">
        <v>2104</v>
      </c>
      <c r="C340" s="6">
        <v>446.89</v>
      </c>
      <c r="D340" s="6">
        <v>12.023</v>
      </c>
      <c r="E340" s="6">
        <v>71.98</v>
      </c>
      <c r="F340" s="6">
        <v>110.21900000000001</v>
      </c>
      <c r="G340" s="6">
        <v>1573.1070000000002</v>
      </c>
      <c r="H340" s="6">
        <v>1462.8880000000001</v>
      </c>
      <c r="I340" s="6">
        <v>530.8929999999998</v>
      </c>
      <c r="J340" s="8">
        <v>1573.1070000000002</v>
      </c>
    </row>
    <row r="341" spans="1:10" x14ac:dyDescent="0.3">
      <c r="A341" s="6">
        <v>8763273539</v>
      </c>
      <c r="B341" s="6">
        <v>1264</v>
      </c>
      <c r="C341" s="6">
        <v>283.38900000000001</v>
      </c>
      <c r="D341" s="6">
        <v>7.2229999999999999</v>
      </c>
      <c r="E341" s="6">
        <v>57.82</v>
      </c>
      <c r="F341" s="6">
        <v>66.209000000000003</v>
      </c>
      <c r="G341" s="6">
        <v>915.56799999999998</v>
      </c>
      <c r="H341" s="6">
        <v>849.35899999999992</v>
      </c>
      <c r="I341" s="6">
        <v>348.43200000000002</v>
      </c>
      <c r="J341" s="8">
        <v>915.56799999999998</v>
      </c>
    </row>
    <row r="342" spans="1:10" x14ac:dyDescent="0.3">
      <c r="A342" s="6">
        <v>8771549514</v>
      </c>
      <c r="B342" s="6">
        <v>3594</v>
      </c>
      <c r="C342" s="6">
        <v>933.00199999999995</v>
      </c>
      <c r="D342" s="6">
        <v>18.274999999999999</v>
      </c>
      <c r="E342" s="6">
        <v>71.98</v>
      </c>
      <c r="F342" s="6">
        <v>563.46900000000005</v>
      </c>
      <c r="G342" s="6">
        <v>2570.7429999999999</v>
      </c>
      <c r="H342" s="6">
        <v>2007.2739999999999</v>
      </c>
      <c r="I342" s="6">
        <v>1023.2570000000001</v>
      </c>
      <c r="J342" s="8">
        <v>2570.7429999999999</v>
      </c>
    </row>
    <row r="343" spans="1:10" x14ac:dyDescent="0.3">
      <c r="A343" s="6">
        <v>8754722030</v>
      </c>
      <c r="B343" s="6">
        <v>3369</v>
      </c>
      <c r="C343" s="6">
        <v>596.31299999999999</v>
      </c>
      <c r="D343" s="6">
        <v>17.13</v>
      </c>
      <c r="E343" s="6">
        <v>71.98</v>
      </c>
      <c r="F343" s="6">
        <v>528.18499999999995</v>
      </c>
      <c r="G343" s="6">
        <v>2683.5769999999998</v>
      </c>
      <c r="H343" s="6">
        <v>2155.3919999999998</v>
      </c>
      <c r="I343" s="6">
        <v>685.42300000000023</v>
      </c>
      <c r="J343" s="8">
        <v>2683.5769999999998</v>
      </c>
    </row>
    <row r="344" spans="1:10" x14ac:dyDescent="0.3">
      <c r="A344" s="6">
        <v>8766669648</v>
      </c>
      <c r="B344" s="6">
        <v>2886</v>
      </c>
      <c r="C344" s="6">
        <v>612.98599999999999</v>
      </c>
      <c r="D344" s="6">
        <v>14.674999999999999</v>
      </c>
      <c r="E344" s="6">
        <v>71.98</v>
      </c>
      <c r="F344" s="6">
        <v>452.46899999999999</v>
      </c>
      <c r="G344" s="6">
        <v>2186.3589999999999</v>
      </c>
      <c r="H344" s="6">
        <v>1733.8899999999999</v>
      </c>
      <c r="I344" s="6">
        <v>699.64100000000008</v>
      </c>
      <c r="J344" s="8">
        <v>2186.3589999999999</v>
      </c>
    </row>
    <row r="345" spans="1:10" x14ac:dyDescent="0.3">
      <c r="A345" s="6">
        <v>8749733805</v>
      </c>
      <c r="B345" s="6">
        <v>1340</v>
      </c>
      <c r="C345" s="6">
        <v>347.86399999999998</v>
      </c>
      <c r="D345" s="6">
        <v>7.657</v>
      </c>
      <c r="E345" s="6">
        <v>53.1</v>
      </c>
      <c r="F345" s="6">
        <v>70.191000000000003</v>
      </c>
      <c r="G345" s="6">
        <v>931.37899999999991</v>
      </c>
      <c r="H345" s="6">
        <v>861.18799999999987</v>
      </c>
      <c r="I345" s="6">
        <v>408.62100000000009</v>
      </c>
      <c r="J345" s="8">
        <v>931.37899999999991</v>
      </c>
    </row>
    <row r="346" spans="1:10" x14ac:dyDescent="0.3">
      <c r="A346" s="6">
        <v>8759772502</v>
      </c>
      <c r="B346" s="6">
        <v>897</v>
      </c>
      <c r="C346" s="6">
        <v>264.61500000000001</v>
      </c>
      <c r="D346" s="6">
        <v>5.125</v>
      </c>
      <c r="E346" s="6">
        <v>36.58</v>
      </c>
      <c r="F346" s="6">
        <v>46.991</v>
      </c>
      <c r="G346" s="6">
        <v>590.67999999999995</v>
      </c>
      <c r="H346" s="6">
        <v>543.68899999999996</v>
      </c>
      <c r="I346" s="6">
        <v>306.32000000000005</v>
      </c>
      <c r="J346" s="8">
        <v>590.67999999999995</v>
      </c>
    </row>
    <row r="347" spans="1:10" x14ac:dyDescent="0.3">
      <c r="A347" s="6">
        <v>8759893178</v>
      </c>
      <c r="B347" s="6">
        <v>897.01</v>
      </c>
      <c r="C347" s="6">
        <v>264.61799999999999</v>
      </c>
      <c r="D347" s="6">
        <v>5.125</v>
      </c>
      <c r="E347" s="6">
        <v>36.58</v>
      </c>
      <c r="F347" s="6">
        <v>46.981000000000002</v>
      </c>
      <c r="G347" s="6">
        <v>590.68700000000001</v>
      </c>
      <c r="H347" s="6">
        <v>543.70600000000002</v>
      </c>
      <c r="I347" s="6">
        <v>306.32299999999998</v>
      </c>
      <c r="J347" s="8">
        <v>590.68700000000001</v>
      </c>
    </row>
    <row r="348" spans="1:10" x14ac:dyDescent="0.3">
      <c r="A348" s="6">
        <v>8769549766</v>
      </c>
      <c r="B348" s="6">
        <v>3537</v>
      </c>
      <c r="C348" s="6">
        <v>918.20500000000004</v>
      </c>
      <c r="D348" s="6">
        <v>17.984000000000002</v>
      </c>
      <c r="E348" s="6">
        <v>71.98</v>
      </c>
      <c r="F348" s="6">
        <v>554.52699999999993</v>
      </c>
      <c r="G348" s="6">
        <v>2528.8310000000001</v>
      </c>
      <c r="H348" s="6">
        <v>1974.3040000000001</v>
      </c>
      <c r="I348" s="6">
        <v>1008.1689999999999</v>
      </c>
      <c r="J348" s="8">
        <v>2528.8310000000001</v>
      </c>
    </row>
    <row r="349" spans="1:10" x14ac:dyDescent="0.3">
      <c r="A349" s="6">
        <v>8749976637</v>
      </c>
      <c r="B349" s="6">
        <v>2198</v>
      </c>
      <c r="C349" s="6">
        <v>570.601</v>
      </c>
      <c r="D349" s="6">
        <v>12.56</v>
      </c>
      <c r="E349" s="6">
        <v>71.98</v>
      </c>
      <c r="F349" s="6">
        <v>115.137</v>
      </c>
      <c r="G349" s="6">
        <v>1542.8589999999999</v>
      </c>
      <c r="H349" s="6">
        <v>1427.722</v>
      </c>
      <c r="I349" s="6">
        <v>655.14100000000008</v>
      </c>
      <c r="J349" s="8">
        <v>1542.8589999999999</v>
      </c>
    </row>
    <row r="350" spans="1:10" x14ac:dyDescent="0.3">
      <c r="A350" s="6">
        <v>8752770380</v>
      </c>
      <c r="B350" s="6">
        <v>3369</v>
      </c>
      <c r="C350" s="6">
        <v>596.31299999999999</v>
      </c>
      <c r="D350" s="6">
        <v>17.13</v>
      </c>
      <c r="E350" s="6">
        <v>71.98</v>
      </c>
      <c r="F350" s="6">
        <v>528.18499999999995</v>
      </c>
      <c r="G350" s="6">
        <v>2683.5769999999998</v>
      </c>
      <c r="H350" s="6">
        <v>2155.3919999999998</v>
      </c>
      <c r="I350" s="6">
        <v>685.42300000000023</v>
      </c>
      <c r="J350" s="8">
        <v>2683.5769999999998</v>
      </c>
    </row>
    <row r="351" spans="1:10" x14ac:dyDescent="0.3">
      <c r="A351" s="6">
        <v>8752868761</v>
      </c>
      <c r="B351" s="6">
        <v>3564</v>
      </c>
      <c r="C351" s="6">
        <v>883.15899999999999</v>
      </c>
      <c r="D351" s="6">
        <v>18.122</v>
      </c>
      <c r="E351" s="6">
        <v>71.98</v>
      </c>
      <c r="F351" s="6">
        <v>558.76199999999994</v>
      </c>
      <c r="G351" s="6">
        <v>2590.739</v>
      </c>
      <c r="H351" s="6">
        <v>2031.9770000000001</v>
      </c>
      <c r="I351" s="6">
        <v>973.26099999999997</v>
      </c>
      <c r="J351" s="8">
        <v>2590.739</v>
      </c>
    </row>
    <row r="352" spans="1:10" x14ac:dyDescent="0.3">
      <c r="A352" s="6">
        <v>8756049639</v>
      </c>
      <c r="B352" s="6">
        <v>3394</v>
      </c>
      <c r="C352" s="6">
        <v>841.03300000000002</v>
      </c>
      <c r="D352" s="6">
        <v>17.257000000000001</v>
      </c>
      <c r="E352" s="6">
        <v>71.98</v>
      </c>
      <c r="F352" s="6">
        <v>532.11099999999999</v>
      </c>
      <c r="G352" s="6">
        <v>2463.73</v>
      </c>
      <c r="H352" s="6">
        <v>1931.6190000000001</v>
      </c>
      <c r="I352" s="6">
        <v>930.27</v>
      </c>
      <c r="J352" s="8">
        <v>2463.73</v>
      </c>
    </row>
    <row r="353" spans="1:10" x14ac:dyDescent="0.3">
      <c r="A353" s="6">
        <v>8758468018</v>
      </c>
      <c r="B353" s="6">
        <v>3000</v>
      </c>
      <c r="C353" s="6">
        <v>743.4</v>
      </c>
      <c r="D353" s="6">
        <v>15.254</v>
      </c>
      <c r="E353" s="6">
        <v>76.7</v>
      </c>
      <c r="F353" s="6">
        <v>470.34199999999998</v>
      </c>
      <c r="G353" s="6">
        <v>2164.6460000000002</v>
      </c>
      <c r="H353" s="6">
        <v>1694.3040000000001</v>
      </c>
      <c r="I353" s="6">
        <v>835.35399999999981</v>
      </c>
      <c r="J353" s="8">
        <v>2164.6460000000002</v>
      </c>
    </row>
    <row r="354" spans="1:10" x14ac:dyDescent="0.3">
      <c r="A354" s="6">
        <v>8768822145</v>
      </c>
      <c r="B354" s="6">
        <v>3339</v>
      </c>
      <c r="C354" s="6">
        <v>1024.405</v>
      </c>
      <c r="D354" s="6">
        <v>16.978000000000002</v>
      </c>
      <c r="E354" s="6">
        <v>71.98</v>
      </c>
      <c r="F354" s="6">
        <v>523.48799999999994</v>
      </c>
      <c r="G354" s="6">
        <v>2225.6370000000002</v>
      </c>
      <c r="H354" s="6">
        <v>1702.1490000000003</v>
      </c>
      <c r="I354" s="6">
        <v>1113.3629999999998</v>
      </c>
      <c r="J354" s="8">
        <v>2225.6370000000002</v>
      </c>
    </row>
    <row r="355" spans="1:10" x14ac:dyDescent="0.3">
      <c r="A355" s="6">
        <v>8767225236</v>
      </c>
      <c r="B355" s="6">
        <v>3564</v>
      </c>
      <c r="C355" s="6">
        <v>883.15899999999999</v>
      </c>
      <c r="D355" s="6">
        <v>18.122</v>
      </c>
      <c r="E355" s="6">
        <v>71.98</v>
      </c>
      <c r="F355" s="6">
        <v>558.76199999999994</v>
      </c>
      <c r="G355" s="6">
        <v>2590.739</v>
      </c>
      <c r="H355" s="6">
        <v>2031.9770000000001</v>
      </c>
      <c r="I355" s="6">
        <v>973.26099999999997</v>
      </c>
      <c r="J355" s="8">
        <v>2590.739</v>
      </c>
    </row>
    <row r="356" spans="1:10" x14ac:dyDescent="0.3">
      <c r="A356" s="6">
        <v>8771683699</v>
      </c>
      <c r="B356" s="6">
        <v>3194</v>
      </c>
      <c r="C356" s="6">
        <v>791.47299999999996</v>
      </c>
      <c r="D356" s="6">
        <v>16.241</v>
      </c>
      <c r="E356" s="6">
        <v>71.98</v>
      </c>
      <c r="F356" s="6">
        <v>500.75400000000002</v>
      </c>
      <c r="G356" s="6">
        <v>2314.306</v>
      </c>
      <c r="H356" s="6">
        <v>1813.5520000000001</v>
      </c>
      <c r="I356" s="6">
        <v>879.69399999999996</v>
      </c>
      <c r="J356" s="8">
        <v>2314.306</v>
      </c>
    </row>
    <row r="357" spans="1:10" x14ac:dyDescent="0.3">
      <c r="A357" s="6">
        <v>8756504205</v>
      </c>
      <c r="B357" s="6">
        <v>2789.99</v>
      </c>
      <c r="C357" s="6">
        <v>592.59400000000005</v>
      </c>
      <c r="D357" s="6">
        <v>14.186</v>
      </c>
      <c r="E357" s="6">
        <v>76.7</v>
      </c>
      <c r="F357" s="6">
        <v>437.41199999999998</v>
      </c>
      <c r="G357" s="6">
        <v>2106.5099999999998</v>
      </c>
      <c r="H357" s="6">
        <v>1669.0979999999997</v>
      </c>
      <c r="I357" s="6">
        <v>683.48</v>
      </c>
      <c r="J357" s="8">
        <v>2106.5099999999998</v>
      </c>
    </row>
    <row r="358" spans="1:10" x14ac:dyDescent="0.3">
      <c r="A358" s="6">
        <v>8766342427</v>
      </c>
      <c r="B358" s="6">
        <v>2973</v>
      </c>
      <c r="C358" s="6">
        <v>736.70899999999995</v>
      </c>
      <c r="D358" s="6">
        <v>15.116</v>
      </c>
      <c r="E358" s="6">
        <v>71.98</v>
      </c>
      <c r="F358" s="6">
        <v>466.10699999999997</v>
      </c>
      <c r="G358" s="6">
        <v>2149.1950000000002</v>
      </c>
      <c r="H358" s="6">
        <v>1683.0880000000002</v>
      </c>
      <c r="I358" s="6">
        <v>823.80499999999984</v>
      </c>
      <c r="J358" s="8">
        <v>2149.1950000000002</v>
      </c>
    </row>
    <row r="359" spans="1:10" x14ac:dyDescent="0.3">
      <c r="A359" s="6">
        <v>8766590580</v>
      </c>
      <c r="B359" s="6">
        <v>3203</v>
      </c>
      <c r="C359" s="6">
        <v>680.31700000000001</v>
      </c>
      <c r="D359" s="6">
        <v>16.285999999999998</v>
      </c>
      <c r="E359" s="6">
        <v>71.98</v>
      </c>
      <c r="F359" s="6">
        <v>502.16199999999998</v>
      </c>
      <c r="G359" s="6">
        <v>2434.4169999999999</v>
      </c>
      <c r="H359" s="6">
        <v>1932.2549999999999</v>
      </c>
      <c r="I359" s="6">
        <v>768.58300000000008</v>
      </c>
      <c r="J359" s="8">
        <v>2434.4169999999999</v>
      </c>
    </row>
    <row r="360" spans="1:10" x14ac:dyDescent="0.3">
      <c r="A360" s="6">
        <v>8750141786</v>
      </c>
      <c r="B360" s="6">
        <v>2244</v>
      </c>
      <c r="C360" s="6">
        <v>582.54200000000003</v>
      </c>
      <c r="D360" s="6">
        <v>12.823</v>
      </c>
      <c r="E360" s="6">
        <v>71.98</v>
      </c>
      <c r="F360" s="6">
        <v>117.54599999999999</v>
      </c>
      <c r="G360" s="6">
        <v>1576.655</v>
      </c>
      <c r="H360" s="6">
        <v>1459.1089999999999</v>
      </c>
      <c r="I360" s="6">
        <v>667.34500000000003</v>
      </c>
      <c r="J360" s="8">
        <v>1576.655</v>
      </c>
    </row>
    <row r="361" spans="1:10" x14ac:dyDescent="0.3">
      <c r="A361" s="6">
        <v>8766806297</v>
      </c>
      <c r="B361" s="6">
        <v>2074</v>
      </c>
      <c r="C361" s="6">
        <v>440.51799999999997</v>
      </c>
      <c r="D361" s="6">
        <v>11.850999999999999</v>
      </c>
      <c r="E361" s="6">
        <v>71.98</v>
      </c>
      <c r="F361" s="6">
        <v>108.63600000000001</v>
      </c>
      <c r="G361" s="6">
        <v>1549.6509999999998</v>
      </c>
      <c r="H361" s="6">
        <v>1441.0149999999999</v>
      </c>
      <c r="I361" s="6">
        <v>524.34900000000016</v>
      </c>
      <c r="J361" s="8">
        <v>1549.6509999999998</v>
      </c>
    </row>
    <row r="362" spans="1:10" x14ac:dyDescent="0.3">
      <c r="A362" s="6">
        <v>8769402758</v>
      </c>
      <c r="B362" s="6">
        <v>2731</v>
      </c>
      <c r="C362" s="6">
        <v>580.06399999999996</v>
      </c>
      <c r="D362" s="6">
        <v>13.885999999999999</v>
      </c>
      <c r="E362" s="6">
        <v>71.98</v>
      </c>
      <c r="F362" s="6">
        <v>428.16199999999998</v>
      </c>
      <c r="G362" s="6">
        <v>2065.0700000000002</v>
      </c>
      <c r="H362" s="6">
        <v>1636.9080000000001</v>
      </c>
      <c r="I362" s="6">
        <v>665.92999999999984</v>
      </c>
      <c r="J362" s="8">
        <v>2065.0700000000002</v>
      </c>
    </row>
    <row r="363" spans="1:10" x14ac:dyDescent="0.3">
      <c r="A363" s="6">
        <v>8765406780</v>
      </c>
      <c r="B363" s="6">
        <v>3032</v>
      </c>
      <c r="C363" s="6">
        <v>643.99699999999996</v>
      </c>
      <c r="D363" s="6">
        <v>15.416</v>
      </c>
      <c r="E363" s="6">
        <v>71.98</v>
      </c>
      <c r="F363" s="6">
        <v>475.35699999999997</v>
      </c>
      <c r="G363" s="6">
        <v>2300.607</v>
      </c>
      <c r="H363" s="6">
        <v>1825.25</v>
      </c>
      <c r="I363" s="6">
        <v>731.39300000000003</v>
      </c>
      <c r="J363" s="8">
        <v>2300.607</v>
      </c>
    </row>
    <row r="364" spans="1:10" x14ac:dyDescent="0.3">
      <c r="A364" s="6">
        <v>8754112519</v>
      </c>
      <c r="B364" s="6">
        <v>1012</v>
      </c>
      <c r="C364" s="6">
        <v>250.774</v>
      </c>
      <c r="D364" s="6">
        <v>5.7829999999999995</v>
      </c>
      <c r="E364" s="6">
        <v>53.1</v>
      </c>
      <c r="F364" s="6">
        <v>53.019000000000005</v>
      </c>
      <c r="G364" s="6">
        <v>702.34299999999996</v>
      </c>
      <c r="H364" s="6">
        <v>649.32399999999996</v>
      </c>
      <c r="I364" s="6">
        <v>309.65700000000004</v>
      </c>
      <c r="J364" s="8">
        <v>702.34299999999996</v>
      </c>
    </row>
    <row r="365" spans="1:10" x14ac:dyDescent="0.3">
      <c r="A365" s="6">
        <v>8754578120</v>
      </c>
      <c r="B365" s="6">
        <v>2886</v>
      </c>
      <c r="C365" s="6">
        <v>612.98599999999999</v>
      </c>
      <c r="D365" s="6">
        <v>14.674999999999999</v>
      </c>
      <c r="E365" s="6">
        <v>71.98</v>
      </c>
      <c r="F365" s="6">
        <v>452.46899999999999</v>
      </c>
      <c r="G365" s="6">
        <v>2186.3589999999999</v>
      </c>
      <c r="H365" s="6">
        <v>1733.8899999999999</v>
      </c>
      <c r="I365" s="6">
        <v>699.64100000000008</v>
      </c>
      <c r="J365" s="8">
        <v>2186.3589999999999</v>
      </c>
    </row>
    <row r="366" spans="1:10" x14ac:dyDescent="0.3">
      <c r="A366" s="6">
        <v>8766639862</v>
      </c>
      <c r="B366" s="6">
        <v>3819</v>
      </c>
      <c r="C366" s="6">
        <v>946.34799999999996</v>
      </c>
      <c r="D366" s="6">
        <v>19.417999999999999</v>
      </c>
      <c r="E366" s="6">
        <v>71.98</v>
      </c>
      <c r="F366" s="6">
        <v>598.74199999999996</v>
      </c>
      <c r="G366" s="6">
        <v>2781.2539999999999</v>
      </c>
      <c r="H366" s="6">
        <v>2182.5119999999997</v>
      </c>
      <c r="I366" s="6">
        <v>1037.7460000000001</v>
      </c>
      <c r="J366" s="8">
        <v>2781.2539999999999</v>
      </c>
    </row>
    <row r="367" spans="1:10" x14ac:dyDescent="0.3">
      <c r="A367" s="6">
        <v>8758986667</v>
      </c>
      <c r="B367" s="6">
        <v>3194.01</v>
      </c>
      <c r="C367" s="6">
        <v>791.476</v>
      </c>
      <c r="D367" s="6">
        <v>16.241</v>
      </c>
      <c r="E367" s="6">
        <v>76.7</v>
      </c>
      <c r="F367" s="6">
        <v>500.75400000000002</v>
      </c>
      <c r="G367" s="6">
        <v>2309.5930000000003</v>
      </c>
      <c r="H367" s="6">
        <v>1808.8390000000004</v>
      </c>
      <c r="I367" s="6">
        <v>884.41699999999992</v>
      </c>
      <c r="J367" s="8">
        <v>2309.5930000000003</v>
      </c>
    </row>
    <row r="368" spans="1:10" x14ac:dyDescent="0.3">
      <c r="A368" s="6">
        <v>8753962370</v>
      </c>
      <c r="B368" s="6">
        <v>2032</v>
      </c>
      <c r="C368" s="6">
        <v>647.39499999999998</v>
      </c>
      <c r="D368" s="6">
        <v>11.612</v>
      </c>
      <c r="E368" s="6">
        <v>71.98</v>
      </c>
      <c r="F368" s="6">
        <v>106.43600000000001</v>
      </c>
      <c r="G368" s="6">
        <v>1301.0129999999999</v>
      </c>
      <c r="H368" s="6">
        <v>1194.577</v>
      </c>
      <c r="I368" s="6">
        <v>730.98700000000008</v>
      </c>
      <c r="J368" s="8">
        <v>1301.0129999999999</v>
      </c>
    </row>
    <row r="369" spans="1:10" x14ac:dyDescent="0.3">
      <c r="A369" s="6">
        <v>8753247736</v>
      </c>
      <c r="B369" s="6">
        <v>3154</v>
      </c>
      <c r="C369" s="6">
        <v>669.91</v>
      </c>
      <c r="D369" s="6">
        <v>16.036999999999999</v>
      </c>
      <c r="E369" s="6">
        <v>71.98</v>
      </c>
      <c r="F369" s="6">
        <v>494.48399999999998</v>
      </c>
      <c r="G369" s="6">
        <v>2396.0730000000003</v>
      </c>
      <c r="H369" s="6">
        <v>1901.5890000000004</v>
      </c>
      <c r="I369" s="6">
        <v>757.92699999999968</v>
      </c>
      <c r="J369" s="8">
        <v>2396.0730000000003</v>
      </c>
    </row>
    <row r="370" spans="1:10" x14ac:dyDescent="0.3">
      <c r="A370" s="6">
        <v>8760833963</v>
      </c>
      <c r="B370" s="6">
        <v>3594</v>
      </c>
      <c r="C370" s="6">
        <v>933.00199999999995</v>
      </c>
      <c r="D370" s="6">
        <v>18.274999999999999</v>
      </c>
      <c r="E370" s="6">
        <v>76.7</v>
      </c>
      <c r="F370" s="6">
        <v>563.46900000000005</v>
      </c>
      <c r="G370" s="6">
        <v>2566.0230000000001</v>
      </c>
      <c r="H370" s="6">
        <v>2002.5540000000001</v>
      </c>
      <c r="I370" s="6">
        <v>1027.9769999999999</v>
      </c>
      <c r="J370" s="8">
        <v>2566.0230000000001</v>
      </c>
    </row>
    <row r="371" spans="1:10" x14ac:dyDescent="0.3">
      <c r="A371" s="6">
        <v>8770690188</v>
      </c>
      <c r="B371" s="6">
        <v>1998</v>
      </c>
      <c r="C371" s="6">
        <v>542.25699999999995</v>
      </c>
      <c r="D371" s="6">
        <v>11.417</v>
      </c>
      <c r="E371" s="6">
        <v>53.1</v>
      </c>
      <c r="F371" s="6">
        <v>104.654</v>
      </c>
      <c r="G371" s="6">
        <v>1391.2260000000001</v>
      </c>
      <c r="H371" s="6">
        <v>1286.5720000000001</v>
      </c>
      <c r="I371" s="6">
        <v>606.77399999999989</v>
      </c>
      <c r="J371" s="8">
        <v>1391.2260000000001</v>
      </c>
    </row>
    <row r="372" spans="1:10" x14ac:dyDescent="0.3">
      <c r="A372" s="6">
        <v>8751927055</v>
      </c>
      <c r="B372" s="6">
        <v>3564</v>
      </c>
      <c r="C372" s="6">
        <v>883.15899999999999</v>
      </c>
      <c r="D372" s="6">
        <v>18.122</v>
      </c>
      <c r="E372" s="6">
        <v>71.98</v>
      </c>
      <c r="F372" s="6">
        <v>558.76199999999994</v>
      </c>
      <c r="G372" s="6">
        <v>2590.739</v>
      </c>
      <c r="H372" s="6">
        <v>2031.9770000000001</v>
      </c>
      <c r="I372" s="6">
        <v>973.26099999999997</v>
      </c>
      <c r="J372" s="8">
        <v>2590.739</v>
      </c>
    </row>
    <row r="373" spans="1:10" x14ac:dyDescent="0.3">
      <c r="A373" s="6">
        <v>8768463332</v>
      </c>
      <c r="B373" s="6">
        <v>3955</v>
      </c>
      <c r="C373" s="6">
        <v>980.04899999999998</v>
      </c>
      <c r="D373" s="6">
        <v>20.11</v>
      </c>
      <c r="E373" s="6">
        <v>71.98</v>
      </c>
      <c r="F373" s="6">
        <v>620.05799999999999</v>
      </c>
      <c r="G373" s="6">
        <v>2882.8609999999999</v>
      </c>
      <c r="H373" s="6">
        <v>2262.8029999999999</v>
      </c>
      <c r="I373" s="6">
        <v>1072.1390000000001</v>
      </c>
      <c r="J373" s="8">
        <v>2882.8609999999999</v>
      </c>
    </row>
    <row r="374" spans="1:10" x14ac:dyDescent="0.3">
      <c r="A374" s="6">
        <v>8753493633</v>
      </c>
      <c r="B374" s="6">
        <v>3743</v>
      </c>
      <c r="C374" s="6">
        <v>927.51499999999999</v>
      </c>
      <c r="D374" s="6">
        <v>19.032</v>
      </c>
      <c r="E374" s="6">
        <v>71.98</v>
      </c>
      <c r="F374" s="6">
        <v>586.83000000000004</v>
      </c>
      <c r="G374" s="6">
        <v>2724.473</v>
      </c>
      <c r="H374" s="6">
        <v>2137.643</v>
      </c>
      <c r="I374" s="6">
        <v>1018.527</v>
      </c>
      <c r="J374" s="8">
        <v>2724.473</v>
      </c>
    </row>
    <row r="375" spans="1:10" x14ac:dyDescent="0.3">
      <c r="A375" s="6">
        <v>8765780507</v>
      </c>
      <c r="B375" s="6">
        <v>3556</v>
      </c>
      <c r="C375" s="6">
        <v>881.17700000000002</v>
      </c>
      <c r="D375" s="6">
        <v>18.082000000000001</v>
      </c>
      <c r="E375" s="6">
        <v>71.98</v>
      </c>
      <c r="F375" s="6">
        <v>557.50800000000004</v>
      </c>
      <c r="G375" s="6">
        <v>2584.761</v>
      </c>
      <c r="H375" s="6">
        <v>2027.2529999999999</v>
      </c>
      <c r="I375" s="6">
        <v>971.23900000000003</v>
      </c>
      <c r="J375" s="8">
        <v>2584.761</v>
      </c>
    </row>
    <row r="376" spans="1:10" x14ac:dyDescent="0.3">
      <c r="A376" s="6">
        <v>8765780508</v>
      </c>
      <c r="B376" s="6">
        <v>3617</v>
      </c>
      <c r="C376" s="6">
        <v>896.29300000000001</v>
      </c>
      <c r="D376" s="6">
        <v>18.391000000000002</v>
      </c>
      <c r="E376" s="6">
        <v>71.98</v>
      </c>
      <c r="F376" s="6">
        <v>567.07600000000002</v>
      </c>
      <c r="G376" s="6">
        <v>2630.3359999999998</v>
      </c>
      <c r="H376" s="6">
        <v>2063.2599999999998</v>
      </c>
      <c r="I376" s="6">
        <v>986.66400000000021</v>
      </c>
      <c r="J376" s="8">
        <v>2630.3359999999998</v>
      </c>
    </row>
    <row r="377" spans="1:10" x14ac:dyDescent="0.3">
      <c r="A377" s="6">
        <v>8766346362</v>
      </c>
      <c r="B377" s="6">
        <v>3594</v>
      </c>
      <c r="C377" s="6">
        <v>933.00199999999995</v>
      </c>
      <c r="D377" s="6">
        <v>18.274999999999999</v>
      </c>
      <c r="E377" s="6">
        <v>71.98</v>
      </c>
      <c r="F377" s="6">
        <v>563.46900000000005</v>
      </c>
      <c r="G377" s="6">
        <v>2570.7429999999999</v>
      </c>
      <c r="H377" s="6">
        <v>2007.2739999999999</v>
      </c>
      <c r="I377" s="6">
        <v>1023.2570000000001</v>
      </c>
      <c r="J377" s="8">
        <v>2570.7429999999999</v>
      </c>
    </row>
    <row r="378" spans="1:10" x14ac:dyDescent="0.3">
      <c r="A378" s="6">
        <v>8758448842</v>
      </c>
      <c r="B378" s="6">
        <v>3119</v>
      </c>
      <c r="C378" s="6">
        <v>662.476</v>
      </c>
      <c r="D378" s="6">
        <v>15.858999999999998</v>
      </c>
      <c r="E378" s="6">
        <v>76.7</v>
      </c>
      <c r="F378" s="6">
        <v>488.99599999999998</v>
      </c>
      <c r="G378" s="6">
        <v>2363.9650000000001</v>
      </c>
      <c r="H378" s="6">
        <v>1874.9690000000001</v>
      </c>
      <c r="I378" s="6">
        <v>755.03499999999985</v>
      </c>
      <c r="J378" s="8">
        <v>2363.9650000000001</v>
      </c>
    </row>
    <row r="379" spans="1:10" x14ac:dyDescent="0.3">
      <c r="A379" s="6">
        <v>8759460500</v>
      </c>
      <c r="B379" s="6">
        <v>1916.01</v>
      </c>
      <c r="C379" s="6">
        <v>520.005</v>
      </c>
      <c r="D379" s="6">
        <v>10.949</v>
      </c>
      <c r="E379" s="6">
        <v>57.82</v>
      </c>
      <c r="F379" s="6">
        <v>100.36399999999999</v>
      </c>
      <c r="G379" s="6">
        <v>1327.2360000000001</v>
      </c>
      <c r="H379" s="6">
        <v>1226.8720000000001</v>
      </c>
      <c r="I379" s="6">
        <v>588.77399999999989</v>
      </c>
      <c r="J379" s="8">
        <v>1327.2360000000001</v>
      </c>
    </row>
    <row r="380" spans="1:10" x14ac:dyDescent="0.3">
      <c r="A380" s="6">
        <v>8762940734</v>
      </c>
      <c r="B380" s="6">
        <v>1246</v>
      </c>
      <c r="C380" s="6">
        <v>338.16399999999999</v>
      </c>
      <c r="D380" s="6">
        <v>7.12</v>
      </c>
      <c r="E380" s="6">
        <v>57.82</v>
      </c>
      <c r="F380" s="6">
        <v>65.263000000000005</v>
      </c>
      <c r="G380" s="6">
        <v>842.89599999999996</v>
      </c>
      <c r="H380" s="6">
        <v>777.63299999999992</v>
      </c>
      <c r="I380" s="6">
        <v>403.10400000000004</v>
      </c>
      <c r="J380" s="8">
        <v>842.89599999999996</v>
      </c>
    </row>
    <row r="381" spans="1:10" x14ac:dyDescent="0.3">
      <c r="A381" s="6">
        <v>8767460643</v>
      </c>
      <c r="B381" s="6">
        <v>3032</v>
      </c>
      <c r="C381" s="6">
        <v>643.99699999999996</v>
      </c>
      <c r="D381" s="6">
        <v>15.416</v>
      </c>
      <c r="E381" s="6">
        <v>71.98</v>
      </c>
      <c r="F381" s="6">
        <v>475.35699999999997</v>
      </c>
      <c r="G381" s="6">
        <v>2300.607</v>
      </c>
      <c r="H381" s="6">
        <v>1825.25</v>
      </c>
      <c r="I381" s="6">
        <v>731.39300000000003</v>
      </c>
      <c r="J381" s="8">
        <v>2300.607</v>
      </c>
    </row>
    <row r="382" spans="1:10" x14ac:dyDescent="0.3">
      <c r="A382" s="6">
        <v>8748592086</v>
      </c>
      <c r="B382" s="6">
        <v>1152</v>
      </c>
      <c r="C382" s="6">
        <v>258.27800000000002</v>
      </c>
      <c r="D382" s="6">
        <v>6.5830000000000002</v>
      </c>
      <c r="E382" s="6">
        <v>53.1</v>
      </c>
      <c r="F382" s="6">
        <v>60.345999999999997</v>
      </c>
      <c r="G382" s="6">
        <v>834.03899999999999</v>
      </c>
      <c r="H382" s="6">
        <v>773.69299999999998</v>
      </c>
      <c r="I382" s="6">
        <v>317.96100000000001</v>
      </c>
      <c r="J382" s="8">
        <v>834.03899999999999</v>
      </c>
    </row>
    <row r="383" spans="1:10" x14ac:dyDescent="0.3">
      <c r="A383" s="6">
        <v>8750289761</v>
      </c>
      <c r="B383" s="6">
        <v>2886</v>
      </c>
      <c r="C383" s="6">
        <v>612.98599999999999</v>
      </c>
      <c r="D383" s="6">
        <v>14.674999999999999</v>
      </c>
      <c r="E383" s="6">
        <v>71.98</v>
      </c>
      <c r="F383" s="6">
        <v>452.46899999999999</v>
      </c>
      <c r="G383" s="6">
        <v>2186.3589999999999</v>
      </c>
      <c r="H383" s="6">
        <v>1733.8899999999999</v>
      </c>
      <c r="I383" s="6">
        <v>699.64100000000008</v>
      </c>
      <c r="J383" s="8">
        <v>2186.3589999999999</v>
      </c>
    </row>
    <row r="384" spans="1:10" x14ac:dyDescent="0.3">
      <c r="A384" s="6">
        <v>8757051905</v>
      </c>
      <c r="B384" s="6">
        <v>3118.99</v>
      </c>
      <c r="C384" s="6">
        <v>662.47299999999996</v>
      </c>
      <c r="D384" s="6">
        <v>15.858999999999998</v>
      </c>
      <c r="E384" s="6">
        <v>76.7</v>
      </c>
      <c r="F384" s="6">
        <v>488.99599999999998</v>
      </c>
      <c r="G384" s="6">
        <v>2363.9580000000001</v>
      </c>
      <c r="H384" s="6">
        <v>1874.962</v>
      </c>
      <c r="I384" s="6">
        <v>755.0319999999997</v>
      </c>
      <c r="J384" s="8">
        <v>2363.9580000000001</v>
      </c>
    </row>
    <row r="385" spans="1:10" x14ac:dyDescent="0.3">
      <c r="A385" s="6">
        <v>8760951919</v>
      </c>
      <c r="B385" s="6">
        <v>3031.99</v>
      </c>
      <c r="C385" s="6">
        <v>643.99400000000003</v>
      </c>
      <c r="D385" s="6">
        <v>15.417000000000002</v>
      </c>
      <c r="E385" s="6">
        <v>76.7</v>
      </c>
      <c r="F385" s="6">
        <v>475.358</v>
      </c>
      <c r="G385" s="6">
        <v>2295.8789999999999</v>
      </c>
      <c r="H385" s="6">
        <v>1820.521</v>
      </c>
      <c r="I385" s="6">
        <v>736.11099999999988</v>
      </c>
      <c r="J385" s="8">
        <v>2295.8789999999999</v>
      </c>
    </row>
    <row r="386" spans="1:10" x14ac:dyDescent="0.3">
      <c r="A386" s="6">
        <v>8767264642</v>
      </c>
      <c r="B386" s="6">
        <v>3143</v>
      </c>
      <c r="C386" s="6">
        <v>667.57299999999998</v>
      </c>
      <c r="D386" s="6">
        <v>15.981999999999999</v>
      </c>
      <c r="E386" s="6">
        <v>71.98</v>
      </c>
      <c r="F386" s="6">
        <v>492.75799999999998</v>
      </c>
      <c r="G386" s="6">
        <v>2387.4650000000001</v>
      </c>
      <c r="H386" s="6">
        <v>1894.7070000000001</v>
      </c>
      <c r="I386" s="6">
        <v>755.53499999999985</v>
      </c>
      <c r="J386" s="8">
        <v>2387.4650000000001</v>
      </c>
    </row>
    <row r="387" spans="1:10" x14ac:dyDescent="0.3">
      <c r="A387" s="6">
        <v>8770259010</v>
      </c>
      <c r="B387" s="6">
        <v>3143</v>
      </c>
      <c r="C387" s="6">
        <v>667.57299999999998</v>
      </c>
      <c r="D387" s="6">
        <v>15.981999999999999</v>
      </c>
      <c r="E387" s="6">
        <v>71.98</v>
      </c>
      <c r="F387" s="6">
        <v>492.75799999999998</v>
      </c>
      <c r="G387" s="6">
        <v>2387.4650000000001</v>
      </c>
      <c r="H387" s="6">
        <v>1894.7070000000001</v>
      </c>
      <c r="I387" s="6">
        <v>755.53499999999985</v>
      </c>
      <c r="J387" s="8">
        <v>2387.4650000000001</v>
      </c>
    </row>
    <row r="388" spans="1:10" x14ac:dyDescent="0.3">
      <c r="A388" s="6">
        <v>8756513296</v>
      </c>
      <c r="B388" s="6">
        <v>2256</v>
      </c>
      <c r="C388" s="6">
        <v>559.03700000000003</v>
      </c>
      <c r="D388" s="6">
        <v>12.891999999999999</v>
      </c>
      <c r="E388" s="6">
        <v>76.7</v>
      </c>
      <c r="F388" s="6">
        <v>118.163</v>
      </c>
      <c r="G388" s="6">
        <v>1607.3709999999999</v>
      </c>
      <c r="H388" s="6">
        <v>1489.2079999999999</v>
      </c>
      <c r="I388" s="6">
        <v>648.62900000000013</v>
      </c>
      <c r="J388" s="8">
        <v>1607.3709999999999</v>
      </c>
    </row>
    <row r="389" spans="1:10" x14ac:dyDescent="0.3">
      <c r="A389" s="6">
        <v>8761779442</v>
      </c>
      <c r="B389" s="6">
        <v>2268</v>
      </c>
      <c r="C389" s="6">
        <v>481.72300000000001</v>
      </c>
      <c r="D389" s="6">
        <v>12.96</v>
      </c>
      <c r="E389" s="6">
        <v>76.7</v>
      </c>
      <c r="F389" s="6">
        <v>118.8</v>
      </c>
      <c r="G389" s="6">
        <v>1696.617</v>
      </c>
      <c r="H389" s="6">
        <v>1577.817</v>
      </c>
      <c r="I389" s="6">
        <v>571.38300000000004</v>
      </c>
      <c r="J389" s="8">
        <v>1696.617</v>
      </c>
    </row>
    <row r="390" spans="1:10" x14ac:dyDescent="0.3">
      <c r="A390" s="6">
        <v>8750017325</v>
      </c>
      <c r="B390" s="6">
        <v>2886</v>
      </c>
      <c r="C390" s="6">
        <v>612.98599999999999</v>
      </c>
      <c r="D390" s="6">
        <v>14.674999999999999</v>
      </c>
      <c r="E390" s="6">
        <v>71.98</v>
      </c>
      <c r="F390" s="6">
        <v>452.46899999999999</v>
      </c>
      <c r="G390" s="6">
        <v>2186.3589999999999</v>
      </c>
      <c r="H390" s="6">
        <v>1733.8899999999999</v>
      </c>
      <c r="I390" s="6">
        <v>699.64100000000008</v>
      </c>
      <c r="J390" s="8">
        <v>2186.3589999999999</v>
      </c>
    </row>
    <row r="391" spans="1:10" x14ac:dyDescent="0.3">
      <c r="A391" s="6">
        <v>8763832746</v>
      </c>
      <c r="B391" s="6">
        <v>1000</v>
      </c>
      <c r="C391" s="6">
        <v>306.8</v>
      </c>
      <c r="D391" s="6">
        <v>5.7139999999999995</v>
      </c>
      <c r="E391" s="6">
        <v>36.58</v>
      </c>
      <c r="F391" s="6">
        <v>52.381999999999998</v>
      </c>
      <c r="G391" s="6">
        <v>650.90599999999995</v>
      </c>
      <c r="H391" s="6">
        <v>598.524</v>
      </c>
      <c r="I391" s="6">
        <v>349.09400000000005</v>
      </c>
      <c r="J391" s="8">
        <v>650.90599999999995</v>
      </c>
    </row>
    <row r="392" spans="1:10" x14ac:dyDescent="0.3">
      <c r="A392" s="6">
        <v>8769462687</v>
      </c>
      <c r="B392" s="6">
        <v>5398</v>
      </c>
      <c r="C392" s="6">
        <v>1528.7139999999999</v>
      </c>
      <c r="D392" s="6">
        <v>27.448</v>
      </c>
      <c r="E392" s="6">
        <v>71.98</v>
      </c>
      <c r="F392" s="6">
        <v>846.29300000000001</v>
      </c>
      <c r="G392" s="6">
        <v>3769.8580000000002</v>
      </c>
      <c r="H392" s="6">
        <v>2923.5650000000001</v>
      </c>
      <c r="I392" s="6">
        <v>1628.1419999999998</v>
      </c>
      <c r="J392" s="8">
        <v>3769.8580000000002</v>
      </c>
    </row>
    <row r="393" spans="1:10" x14ac:dyDescent="0.3">
      <c r="A393" s="6">
        <v>8772315381</v>
      </c>
      <c r="B393" s="6">
        <v>3594</v>
      </c>
      <c r="C393" s="6">
        <v>933.00199999999995</v>
      </c>
      <c r="D393" s="6">
        <v>18.274999999999999</v>
      </c>
      <c r="E393" s="6">
        <v>71.98</v>
      </c>
      <c r="F393" s="6">
        <v>563.46900000000005</v>
      </c>
      <c r="G393" s="6">
        <v>2570.7429999999999</v>
      </c>
      <c r="H393" s="6">
        <v>2007.2739999999999</v>
      </c>
      <c r="I393" s="6">
        <v>1023.2570000000001</v>
      </c>
      <c r="J393" s="8">
        <v>2570.7429999999999</v>
      </c>
    </row>
    <row r="394" spans="1:10" x14ac:dyDescent="0.3">
      <c r="A394" s="6">
        <v>8768356332</v>
      </c>
      <c r="B394" s="6">
        <v>2146</v>
      </c>
      <c r="C394" s="6">
        <v>455.81</v>
      </c>
      <c r="D394" s="6">
        <v>12.263</v>
      </c>
      <c r="E394" s="6">
        <v>71.98</v>
      </c>
      <c r="F394" s="6">
        <v>112.40899999999999</v>
      </c>
      <c r="G394" s="6">
        <v>1605.9470000000001</v>
      </c>
      <c r="H394" s="6">
        <v>1493.538</v>
      </c>
      <c r="I394" s="6">
        <v>540.05299999999988</v>
      </c>
      <c r="J394" s="8">
        <v>1605.9470000000001</v>
      </c>
    </row>
    <row r="395" spans="1:10" x14ac:dyDescent="0.3">
      <c r="A395" s="6">
        <v>8768786126</v>
      </c>
      <c r="B395" s="6">
        <v>3871</v>
      </c>
      <c r="C395" s="6">
        <v>1187.623</v>
      </c>
      <c r="D395" s="6">
        <v>19.683999999999997</v>
      </c>
      <c r="E395" s="6">
        <v>71.98</v>
      </c>
      <c r="F395" s="6">
        <v>606.89300000000003</v>
      </c>
      <c r="G395" s="6">
        <v>2591.7129999999997</v>
      </c>
      <c r="H395" s="6">
        <v>1984.8199999999997</v>
      </c>
      <c r="I395" s="6">
        <v>1279.2870000000003</v>
      </c>
      <c r="J395" s="8">
        <v>2591.7129999999997</v>
      </c>
    </row>
    <row r="396" spans="1:10" x14ac:dyDescent="0.3">
      <c r="A396" s="6">
        <v>8766602953</v>
      </c>
      <c r="B396" s="6">
        <v>3294</v>
      </c>
      <c r="C396" s="6">
        <v>855.12199999999996</v>
      </c>
      <c r="D396" s="6">
        <v>16.75</v>
      </c>
      <c r="E396" s="6">
        <v>71.98</v>
      </c>
      <c r="F396" s="6">
        <v>516.43799999999999</v>
      </c>
      <c r="G396" s="6">
        <v>2350.1480000000001</v>
      </c>
      <c r="H396" s="6">
        <v>1833.71</v>
      </c>
      <c r="I396" s="6">
        <v>943.85199999999986</v>
      </c>
      <c r="J396" s="8">
        <v>2350.1480000000001</v>
      </c>
    </row>
    <row r="397" spans="1:10" x14ac:dyDescent="0.3">
      <c r="A397" s="6">
        <v>8767542449</v>
      </c>
      <c r="B397" s="6">
        <v>3594.02</v>
      </c>
      <c r="C397" s="6">
        <v>933.00800000000004</v>
      </c>
      <c r="D397" s="6">
        <v>18.274999999999999</v>
      </c>
      <c r="E397" s="6">
        <v>71.98</v>
      </c>
      <c r="F397" s="6">
        <v>563.46900000000005</v>
      </c>
      <c r="G397" s="6">
        <v>2570.7569999999996</v>
      </c>
      <c r="H397" s="6">
        <v>2007.2879999999996</v>
      </c>
      <c r="I397" s="6">
        <v>1023.2630000000004</v>
      </c>
      <c r="J397" s="8">
        <v>2570.7569999999996</v>
      </c>
    </row>
    <row r="398" spans="1:10" x14ac:dyDescent="0.3">
      <c r="A398" s="6">
        <v>8766765118</v>
      </c>
      <c r="B398" s="6">
        <v>2886</v>
      </c>
      <c r="C398" s="6">
        <v>612.98599999999999</v>
      </c>
      <c r="D398" s="6">
        <v>14.674999999999999</v>
      </c>
      <c r="E398" s="6">
        <v>71.98</v>
      </c>
      <c r="F398" s="6">
        <v>452.46899999999999</v>
      </c>
      <c r="G398" s="6">
        <v>2186.3589999999999</v>
      </c>
      <c r="H398" s="6">
        <v>1733.8899999999999</v>
      </c>
      <c r="I398" s="6">
        <v>699.64100000000008</v>
      </c>
      <c r="J398" s="8">
        <v>2186.3589999999999</v>
      </c>
    </row>
    <row r="399" spans="1:10" x14ac:dyDescent="0.3">
      <c r="A399" s="6">
        <v>8759883331</v>
      </c>
      <c r="B399" s="6">
        <v>1029.01</v>
      </c>
      <c r="C399" s="6">
        <v>279.27300000000002</v>
      </c>
      <c r="D399" s="6">
        <v>5.8800000000000008</v>
      </c>
      <c r="E399" s="6">
        <v>57.82</v>
      </c>
      <c r="F399" s="6">
        <v>53.9</v>
      </c>
      <c r="G399" s="6">
        <v>686.03699999999992</v>
      </c>
      <c r="H399" s="6">
        <v>632.13699999999994</v>
      </c>
      <c r="I399" s="6">
        <v>342.97300000000007</v>
      </c>
      <c r="J399" s="8">
        <v>686.03699999999992</v>
      </c>
    </row>
    <row r="400" spans="1:10" x14ac:dyDescent="0.3">
      <c r="A400" s="6">
        <v>8771290070</v>
      </c>
      <c r="B400" s="6">
        <v>3119</v>
      </c>
      <c r="C400" s="6">
        <v>662.476</v>
      </c>
      <c r="D400" s="6">
        <v>15.858999999999998</v>
      </c>
      <c r="E400" s="6">
        <v>71.98</v>
      </c>
      <c r="F400" s="6">
        <v>488.99599999999998</v>
      </c>
      <c r="G400" s="6">
        <v>2368.6849999999999</v>
      </c>
      <c r="H400" s="6">
        <v>1879.6889999999999</v>
      </c>
      <c r="I400" s="6">
        <v>750.31500000000005</v>
      </c>
      <c r="J400" s="8">
        <v>2368.6849999999999</v>
      </c>
    </row>
    <row r="401" spans="1:10" x14ac:dyDescent="0.3">
      <c r="A401" s="6">
        <v>8753457195</v>
      </c>
      <c r="B401" s="6">
        <v>2886</v>
      </c>
      <c r="C401" s="6">
        <v>612.98599999999999</v>
      </c>
      <c r="D401" s="6">
        <v>14.674999999999999</v>
      </c>
      <c r="E401" s="6">
        <v>71.98</v>
      </c>
      <c r="F401" s="6">
        <v>452.46899999999999</v>
      </c>
      <c r="G401" s="6">
        <v>2186.3589999999999</v>
      </c>
      <c r="H401" s="6">
        <v>1733.8899999999999</v>
      </c>
      <c r="I401" s="6">
        <v>699.64100000000008</v>
      </c>
      <c r="J401" s="8">
        <v>2186.3589999999999</v>
      </c>
    </row>
    <row r="402" spans="1:10" x14ac:dyDescent="0.3">
      <c r="A402" s="6">
        <v>8763548317</v>
      </c>
      <c r="B402" s="6">
        <v>2244</v>
      </c>
      <c r="C402" s="6">
        <v>582.54200000000003</v>
      </c>
      <c r="D402" s="6">
        <v>12.823</v>
      </c>
      <c r="E402" s="6">
        <v>76.7</v>
      </c>
      <c r="F402" s="6">
        <v>117.54599999999999</v>
      </c>
      <c r="G402" s="6">
        <v>1571.9349999999999</v>
      </c>
      <c r="H402" s="6">
        <v>1454.3889999999999</v>
      </c>
      <c r="I402" s="6">
        <v>672.06500000000005</v>
      </c>
      <c r="J402" s="8">
        <v>1571.9349999999999</v>
      </c>
    </row>
    <row r="403" spans="1:10" x14ac:dyDescent="0.3">
      <c r="A403" s="6">
        <v>8764368738</v>
      </c>
      <c r="B403" s="6">
        <v>3203</v>
      </c>
      <c r="C403" s="6">
        <v>680.31700000000001</v>
      </c>
      <c r="D403" s="6">
        <v>16.285999999999998</v>
      </c>
      <c r="E403" s="6">
        <v>71.98</v>
      </c>
      <c r="F403" s="6">
        <v>502.16199999999998</v>
      </c>
      <c r="G403" s="6">
        <v>2434.4169999999999</v>
      </c>
      <c r="H403" s="6">
        <v>1932.2549999999999</v>
      </c>
      <c r="I403" s="6">
        <v>768.58300000000008</v>
      </c>
      <c r="J403" s="8">
        <v>2434.4169999999999</v>
      </c>
    </row>
    <row r="404" spans="1:10" x14ac:dyDescent="0.3">
      <c r="A404" s="6">
        <v>8758296467</v>
      </c>
      <c r="B404" s="6">
        <v>3143</v>
      </c>
      <c r="C404" s="6">
        <v>667.57299999999998</v>
      </c>
      <c r="D404" s="6">
        <v>15.981999999999999</v>
      </c>
      <c r="E404" s="6">
        <v>76.7</v>
      </c>
      <c r="F404" s="6">
        <v>492.75799999999998</v>
      </c>
      <c r="G404" s="6">
        <v>2382.7450000000003</v>
      </c>
      <c r="H404" s="6">
        <v>1889.9870000000003</v>
      </c>
      <c r="I404" s="6">
        <v>760.25499999999965</v>
      </c>
      <c r="J404" s="8">
        <v>2382.7450000000003</v>
      </c>
    </row>
    <row r="405" spans="1:10" x14ac:dyDescent="0.3">
      <c r="A405" s="6">
        <v>8749144270</v>
      </c>
      <c r="B405" s="6">
        <v>1881</v>
      </c>
      <c r="C405" s="6">
        <v>421.72</v>
      </c>
      <c r="D405" s="6">
        <v>10.748000000000001</v>
      </c>
      <c r="E405" s="6">
        <v>53.1</v>
      </c>
      <c r="F405" s="6">
        <v>98.526999999999987</v>
      </c>
      <c r="G405" s="6">
        <v>1395.432</v>
      </c>
      <c r="H405" s="6">
        <v>1296.905</v>
      </c>
      <c r="I405" s="6">
        <v>485.56799999999998</v>
      </c>
      <c r="J405" s="8">
        <v>1395.432</v>
      </c>
    </row>
    <row r="406" spans="1:10" x14ac:dyDescent="0.3">
      <c r="A406" s="6">
        <v>8751941690</v>
      </c>
      <c r="B406" s="6">
        <v>316</v>
      </c>
      <c r="C406" s="6">
        <v>29.83</v>
      </c>
      <c r="D406" s="6">
        <v>1.8059999999999998</v>
      </c>
      <c r="E406" s="6">
        <v>31.86</v>
      </c>
      <c r="F406" s="6">
        <v>16.555</v>
      </c>
      <c r="G406" s="6">
        <v>252.50400000000002</v>
      </c>
      <c r="H406" s="6">
        <v>235.94900000000001</v>
      </c>
      <c r="I406" s="6">
        <v>63.495999999999981</v>
      </c>
      <c r="J406" s="8">
        <v>252.50400000000002</v>
      </c>
    </row>
    <row r="407" spans="1:10" x14ac:dyDescent="0.3">
      <c r="A407" s="6">
        <v>8765342642</v>
      </c>
      <c r="B407" s="6">
        <v>3734</v>
      </c>
      <c r="C407" s="6">
        <v>969.346</v>
      </c>
      <c r="D407" s="6">
        <v>18.986000000000001</v>
      </c>
      <c r="E407" s="6">
        <v>71.98</v>
      </c>
      <c r="F407" s="6">
        <v>585.41200000000003</v>
      </c>
      <c r="G407" s="6">
        <v>2673.6880000000001</v>
      </c>
      <c r="H407" s="6">
        <v>2088.2759999999998</v>
      </c>
      <c r="I407" s="6">
        <v>1060.3119999999999</v>
      </c>
      <c r="J407" s="8">
        <v>2673.6880000000001</v>
      </c>
    </row>
    <row r="408" spans="1:10" x14ac:dyDescent="0.3">
      <c r="A408" s="6">
        <v>8766682270</v>
      </c>
      <c r="B408" s="6">
        <v>2886</v>
      </c>
      <c r="C408" s="6">
        <v>612.98599999999999</v>
      </c>
      <c r="D408" s="6">
        <v>14.674999999999999</v>
      </c>
      <c r="E408" s="6">
        <v>71.98</v>
      </c>
      <c r="F408" s="6">
        <v>452.46899999999999</v>
      </c>
      <c r="G408" s="6">
        <v>2186.3589999999999</v>
      </c>
      <c r="H408" s="6">
        <v>1733.8899999999999</v>
      </c>
      <c r="I408" s="6">
        <v>699.64100000000008</v>
      </c>
      <c r="J408" s="8">
        <v>2186.3589999999999</v>
      </c>
    </row>
    <row r="409" spans="1:10" x14ac:dyDescent="0.3">
      <c r="A409" s="6">
        <v>8763171501</v>
      </c>
      <c r="B409" s="6">
        <v>2150</v>
      </c>
      <c r="C409" s="6">
        <v>684.99</v>
      </c>
      <c r="D409" s="6">
        <v>12.286</v>
      </c>
      <c r="E409" s="6">
        <v>76.7</v>
      </c>
      <c r="F409" s="6">
        <v>112.61799999999999</v>
      </c>
      <c r="G409" s="6">
        <v>1376.0239999999999</v>
      </c>
      <c r="H409" s="6">
        <v>1263.4059999999999</v>
      </c>
      <c r="I409" s="6">
        <v>773.97600000000011</v>
      </c>
      <c r="J409" s="8">
        <v>1376.0239999999999</v>
      </c>
    </row>
    <row r="410" spans="1:10" x14ac:dyDescent="0.3">
      <c r="A410" s="6">
        <v>8764258976</v>
      </c>
      <c r="B410" s="6">
        <v>3142.99</v>
      </c>
      <c r="C410" s="6">
        <v>667.57100000000003</v>
      </c>
      <c r="D410" s="6">
        <v>15.981999999999999</v>
      </c>
      <c r="E410" s="6">
        <v>76.7</v>
      </c>
      <c r="F410" s="6">
        <v>492.75799999999998</v>
      </c>
      <c r="G410" s="6">
        <v>2382.7370000000001</v>
      </c>
      <c r="H410" s="6">
        <v>1889.979</v>
      </c>
      <c r="I410" s="6">
        <v>760.2529999999997</v>
      </c>
      <c r="J410" s="8">
        <v>2382.7370000000001</v>
      </c>
    </row>
    <row r="411" spans="1:10" x14ac:dyDescent="0.3">
      <c r="A411" s="6">
        <v>8749850250</v>
      </c>
      <c r="B411" s="6">
        <v>3564</v>
      </c>
      <c r="C411" s="6">
        <v>883.15899999999999</v>
      </c>
      <c r="D411" s="6">
        <v>18.122</v>
      </c>
      <c r="E411" s="6">
        <v>71.98</v>
      </c>
      <c r="F411" s="6">
        <v>558.76199999999994</v>
      </c>
      <c r="G411" s="6">
        <v>2590.739</v>
      </c>
      <c r="H411" s="6">
        <v>2031.9770000000001</v>
      </c>
      <c r="I411" s="6">
        <v>973.26099999999997</v>
      </c>
      <c r="J411" s="8">
        <v>2590.739</v>
      </c>
    </row>
    <row r="412" spans="1:10" x14ac:dyDescent="0.3">
      <c r="A412" s="6">
        <v>8753393794</v>
      </c>
      <c r="B412" s="6">
        <v>3819</v>
      </c>
      <c r="C412" s="6">
        <v>946.34799999999996</v>
      </c>
      <c r="D412" s="6">
        <v>19.417999999999999</v>
      </c>
      <c r="E412" s="6">
        <v>71.98</v>
      </c>
      <c r="F412" s="6">
        <v>598.74199999999996</v>
      </c>
      <c r="G412" s="6">
        <v>2781.2539999999999</v>
      </c>
      <c r="H412" s="6">
        <v>2182.5119999999997</v>
      </c>
      <c r="I412" s="6">
        <v>1037.7460000000001</v>
      </c>
      <c r="J412" s="8">
        <v>2781.2539999999999</v>
      </c>
    </row>
    <row r="413" spans="1:10" x14ac:dyDescent="0.3">
      <c r="A413" s="6">
        <v>8772315382</v>
      </c>
      <c r="B413" s="6">
        <v>3594</v>
      </c>
      <c r="C413" s="6">
        <v>933.00199999999995</v>
      </c>
      <c r="D413" s="6">
        <v>18.274999999999999</v>
      </c>
      <c r="E413" s="6">
        <v>71.98</v>
      </c>
      <c r="F413" s="6">
        <v>563.46900000000005</v>
      </c>
      <c r="G413" s="6">
        <v>2570.7429999999999</v>
      </c>
      <c r="H413" s="6">
        <v>2007.2739999999999</v>
      </c>
      <c r="I413" s="6">
        <v>1023.2570000000001</v>
      </c>
      <c r="J413" s="8">
        <v>2570.7429999999999</v>
      </c>
    </row>
    <row r="414" spans="1:10" x14ac:dyDescent="0.3">
      <c r="A414" s="6">
        <v>8771816333</v>
      </c>
      <c r="B414" s="6">
        <v>3143</v>
      </c>
      <c r="C414" s="6">
        <v>667.57299999999998</v>
      </c>
      <c r="D414" s="6">
        <v>15.981999999999999</v>
      </c>
      <c r="E414" s="6">
        <v>71.98</v>
      </c>
      <c r="F414" s="6">
        <v>492.75799999999998</v>
      </c>
      <c r="G414" s="6">
        <v>2387.4650000000001</v>
      </c>
      <c r="H414" s="6">
        <v>1894.7070000000001</v>
      </c>
      <c r="I414" s="6">
        <v>755.53499999999985</v>
      </c>
      <c r="J414" s="8">
        <v>2387.4650000000001</v>
      </c>
    </row>
    <row r="415" spans="1:10" x14ac:dyDescent="0.3">
      <c r="A415" s="6">
        <v>8749791675</v>
      </c>
      <c r="B415" s="6">
        <v>2150</v>
      </c>
      <c r="C415" s="6">
        <v>684.99</v>
      </c>
      <c r="D415" s="6">
        <v>12.286</v>
      </c>
      <c r="E415" s="6">
        <v>71.98</v>
      </c>
      <c r="F415" s="6">
        <v>112.61799999999999</v>
      </c>
      <c r="G415" s="6">
        <v>1380.7439999999999</v>
      </c>
      <c r="H415" s="6">
        <v>1268.126</v>
      </c>
      <c r="I415" s="6">
        <v>769.25600000000009</v>
      </c>
      <c r="J415" s="8">
        <v>1380.7439999999999</v>
      </c>
    </row>
    <row r="416" spans="1:10" x14ac:dyDescent="0.3">
      <c r="A416" s="6">
        <v>8761996251</v>
      </c>
      <c r="B416" s="6">
        <v>2549</v>
      </c>
      <c r="C416" s="6">
        <v>661.72</v>
      </c>
      <c r="D416" s="6">
        <v>14.565999999999999</v>
      </c>
      <c r="E416" s="6">
        <v>76.7</v>
      </c>
      <c r="F416" s="6">
        <v>133.518</v>
      </c>
      <c r="G416" s="6">
        <v>1796.0139999999999</v>
      </c>
      <c r="H416" s="6">
        <v>1662.4959999999999</v>
      </c>
      <c r="I416" s="6">
        <v>752.9860000000001</v>
      </c>
      <c r="J416" s="8">
        <v>1796.0139999999999</v>
      </c>
    </row>
    <row r="417" spans="1:10" x14ac:dyDescent="0.3">
      <c r="A417" s="6">
        <v>8769389064</v>
      </c>
      <c r="B417" s="6">
        <v>2394</v>
      </c>
      <c r="C417" s="6">
        <v>621.48199999999997</v>
      </c>
      <c r="D417" s="6">
        <v>13.68</v>
      </c>
      <c r="E417" s="6">
        <v>71.98</v>
      </c>
      <c r="F417" s="6">
        <v>125.4</v>
      </c>
      <c r="G417" s="6">
        <v>1686.8579999999999</v>
      </c>
      <c r="H417" s="6">
        <v>1561.4579999999999</v>
      </c>
      <c r="I417" s="6">
        <v>707.14200000000005</v>
      </c>
      <c r="J417" s="8">
        <v>1686.8579999999999</v>
      </c>
    </row>
    <row r="418" spans="1:10" x14ac:dyDescent="0.3">
      <c r="A418" s="6">
        <v>8754602164</v>
      </c>
      <c r="B418" s="6">
        <v>391</v>
      </c>
      <c r="C418" s="6">
        <v>9.2279999999999998</v>
      </c>
      <c r="D418" s="6">
        <v>2.234</v>
      </c>
      <c r="E418" s="6">
        <v>31.86</v>
      </c>
      <c r="F418" s="6">
        <v>20.481999999999999</v>
      </c>
      <c r="G418" s="6">
        <v>347.678</v>
      </c>
      <c r="H418" s="6">
        <v>327.19600000000003</v>
      </c>
      <c r="I418" s="6">
        <v>43.322000000000003</v>
      </c>
      <c r="J418" s="8">
        <v>347.678</v>
      </c>
    </row>
    <row r="419" spans="1:10" x14ac:dyDescent="0.3">
      <c r="A419" s="6">
        <v>8750637814</v>
      </c>
      <c r="B419" s="6">
        <v>2526</v>
      </c>
      <c r="C419" s="6">
        <v>536.52200000000005</v>
      </c>
      <c r="D419" s="6">
        <v>14.435</v>
      </c>
      <c r="E419" s="6">
        <v>71.98</v>
      </c>
      <c r="F419" s="6">
        <v>132.31900000000002</v>
      </c>
      <c r="G419" s="6">
        <v>1903.0630000000001</v>
      </c>
      <c r="H419" s="6">
        <v>1770.7440000000001</v>
      </c>
      <c r="I419" s="6">
        <v>622.9369999999999</v>
      </c>
      <c r="J419" s="8">
        <v>1903.0630000000001</v>
      </c>
    </row>
    <row r="420" spans="1:10" x14ac:dyDescent="0.3">
      <c r="A420" s="6">
        <v>8755180526</v>
      </c>
      <c r="B420" s="6">
        <v>2886</v>
      </c>
      <c r="C420" s="6">
        <v>612.98599999999999</v>
      </c>
      <c r="D420" s="6">
        <v>14.674999999999999</v>
      </c>
      <c r="E420" s="6">
        <v>71.98</v>
      </c>
      <c r="F420" s="6">
        <v>452.46899999999999</v>
      </c>
      <c r="G420" s="6">
        <v>2186.3589999999999</v>
      </c>
      <c r="H420" s="6">
        <v>1733.8899999999999</v>
      </c>
      <c r="I420" s="6">
        <v>699.64100000000008</v>
      </c>
      <c r="J420" s="8">
        <v>2186.3589999999999</v>
      </c>
    </row>
    <row r="421" spans="1:10" x14ac:dyDescent="0.3">
      <c r="A421" s="6">
        <v>8761638910</v>
      </c>
      <c r="B421" s="6">
        <v>1329</v>
      </c>
      <c r="C421" s="6">
        <v>360.69099999999997</v>
      </c>
      <c r="D421" s="6">
        <v>7.5949999999999998</v>
      </c>
      <c r="E421" s="6">
        <v>57.82</v>
      </c>
      <c r="F421" s="6">
        <v>69.619</v>
      </c>
      <c r="G421" s="6">
        <v>902.89399999999989</v>
      </c>
      <c r="H421" s="6">
        <v>833.27499999999986</v>
      </c>
      <c r="I421" s="6">
        <v>426.10600000000011</v>
      </c>
      <c r="J421" s="8">
        <v>902.89399999999989</v>
      </c>
    </row>
    <row r="422" spans="1:10" x14ac:dyDescent="0.3">
      <c r="A422" s="6">
        <v>8768177355</v>
      </c>
      <c r="B422" s="6">
        <v>2886</v>
      </c>
      <c r="C422" s="6">
        <v>612.98599999999999</v>
      </c>
      <c r="D422" s="6">
        <v>14.674999999999999</v>
      </c>
      <c r="E422" s="6">
        <v>71.98</v>
      </c>
      <c r="F422" s="6">
        <v>452.46899999999999</v>
      </c>
      <c r="G422" s="6">
        <v>2186.3589999999999</v>
      </c>
      <c r="H422" s="6">
        <v>1733.8899999999999</v>
      </c>
      <c r="I422" s="6">
        <v>699.64100000000008</v>
      </c>
      <c r="J422" s="8">
        <v>2186.3589999999999</v>
      </c>
    </row>
    <row r="423" spans="1:10" x14ac:dyDescent="0.3">
      <c r="A423" s="6">
        <v>8756512240</v>
      </c>
      <c r="B423" s="6">
        <v>4503</v>
      </c>
      <c r="C423" s="6">
        <v>1434.6559999999999</v>
      </c>
      <c r="D423" s="6">
        <v>22.896999999999998</v>
      </c>
      <c r="E423" s="6">
        <v>76.7</v>
      </c>
      <c r="F423" s="6">
        <v>705.98099999999999</v>
      </c>
      <c r="G423" s="6">
        <v>2968.7470000000003</v>
      </c>
      <c r="H423" s="6">
        <v>2262.7660000000005</v>
      </c>
      <c r="I423" s="6">
        <v>1534.2529999999997</v>
      </c>
      <c r="J423" s="8">
        <v>2968.7470000000003</v>
      </c>
    </row>
    <row r="424" spans="1:10" x14ac:dyDescent="0.3">
      <c r="A424" s="6">
        <v>8765078675</v>
      </c>
      <c r="B424" s="6">
        <v>3119</v>
      </c>
      <c r="C424" s="6">
        <v>809.69200000000001</v>
      </c>
      <c r="D424" s="6">
        <v>15.858999999999998</v>
      </c>
      <c r="E424" s="6">
        <v>71.98</v>
      </c>
      <c r="F424" s="6">
        <v>488.99599999999998</v>
      </c>
      <c r="G424" s="6">
        <v>2221.4690000000001</v>
      </c>
      <c r="H424" s="6">
        <v>1732.473</v>
      </c>
      <c r="I424" s="6">
        <v>897.53099999999995</v>
      </c>
      <c r="J424" s="8">
        <v>2221.4690000000001</v>
      </c>
    </row>
    <row r="425" spans="1:10" x14ac:dyDescent="0.3">
      <c r="A425" s="6">
        <v>8757424739</v>
      </c>
      <c r="B425" s="6">
        <v>2886</v>
      </c>
      <c r="C425" s="6">
        <v>612.98599999999999</v>
      </c>
      <c r="D425" s="6">
        <v>14.674999999999999</v>
      </c>
      <c r="E425" s="6">
        <v>76.7</v>
      </c>
      <c r="F425" s="6">
        <v>452.46899999999999</v>
      </c>
      <c r="G425" s="6">
        <v>2181.6390000000001</v>
      </c>
      <c r="H425" s="6">
        <v>1729.17</v>
      </c>
      <c r="I425" s="6">
        <v>704.36099999999988</v>
      </c>
      <c r="J425" s="8">
        <v>2181.6390000000001</v>
      </c>
    </row>
    <row r="426" spans="1:10" x14ac:dyDescent="0.3">
      <c r="A426" s="6">
        <v>8760210279</v>
      </c>
      <c r="B426" s="6">
        <v>1644</v>
      </c>
      <c r="C426" s="6">
        <v>446.18200000000002</v>
      </c>
      <c r="D426" s="6">
        <v>9.3949999999999996</v>
      </c>
      <c r="E426" s="6">
        <v>57.82</v>
      </c>
      <c r="F426" s="6">
        <v>86.119</v>
      </c>
      <c r="G426" s="6">
        <v>1130.6030000000001</v>
      </c>
      <c r="H426" s="6">
        <v>1044.4840000000002</v>
      </c>
      <c r="I426" s="6">
        <v>513.39699999999993</v>
      </c>
      <c r="J426" s="8">
        <v>1130.6030000000001</v>
      </c>
    </row>
    <row r="427" spans="1:10" x14ac:dyDescent="0.3">
      <c r="A427" s="6">
        <v>8763052514</v>
      </c>
      <c r="B427" s="6">
        <v>1012</v>
      </c>
      <c r="C427" s="6">
        <v>250.774</v>
      </c>
      <c r="D427" s="6">
        <v>5.7829999999999995</v>
      </c>
      <c r="E427" s="6">
        <v>57.82</v>
      </c>
      <c r="F427" s="6">
        <v>53.009</v>
      </c>
      <c r="G427" s="6">
        <v>697.62299999999993</v>
      </c>
      <c r="H427" s="6">
        <v>644.61399999999992</v>
      </c>
      <c r="I427" s="6">
        <v>314.37700000000007</v>
      </c>
      <c r="J427" s="8">
        <v>697.62299999999993</v>
      </c>
    </row>
    <row r="428" spans="1:10" x14ac:dyDescent="0.3">
      <c r="A428" s="6">
        <v>8754182098</v>
      </c>
      <c r="B428" s="6">
        <v>3394</v>
      </c>
      <c r="C428" s="6">
        <v>841.03300000000002</v>
      </c>
      <c r="D428" s="6">
        <v>17.257000000000001</v>
      </c>
      <c r="E428" s="6">
        <v>71.98</v>
      </c>
      <c r="F428" s="6">
        <v>532.11099999999999</v>
      </c>
      <c r="G428" s="6">
        <v>2463.73</v>
      </c>
      <c r="H428" s="6">
        <v>1931.6190000000001</v>
      </c>
      <c r="I428" s="6">
        <v>930.27</v>
      </c>
      <c r="J428" s="8">
        <v>2463.73</v>
      </c>
    </row>
    <row r="429" spans="1:10" x14ac:dyDescent="0.3">
      <c r="A429" s="6">
        <v>8760832989</v>
      </c>
      <c r="B429" s="6">
        <v>3819</v>
      </c>
      <c r="C429" s="6">
        <v>946.34799999999996</v>
      </c>
      <c r="D429" s="6">
        <v>19.417999999999999</v>
      </c>
      <c r="E429" s="6">
        <v>76.7</v>
      </c>
      <c r="F429" s="6">
        <v>598.74199999999996</v>
      </c>
      <c r="G429" s="6">
        <v>2776.5340000000001</v>
      </c>
      <c r="H429" s="6">
        <v>2177.7920000000004</v>
      </c>
      <c r="I429" s="6">
        <v>1042.4659999999999</v>
      </c>
      <c r="J429" s="8">
        <v>2776.5340000000001</v>
      </c>
    </row>
    <row r="430" spans="1:10" x14ac:dyDescent="0.3">
      <c r="A430" s="6">
        <v>8763226568</v>
      </c>
      <c r="B430" s="6">
        <v>3154</v>
      </c>
      <c r="C430" s="6">
        <v>669.91</v>
      </c>
      <c r="D430" s="6">
        <v>16.036999999999999</v>
      </c>
      <c r="E430" s="6">
        <v>76.7</v>
      </c>
      <c r="F430" s="6">
        <v>494.48399999999998</v>
      </c>
      <c r="G430" s="6">
        <v>2391.3530000000005</v>
      </c>
      <c r="H430" s="6">
        <v>1896.8690000000006</v>
      </c>
      <c r="I430" s="6">
        <v>762.64699999999948</v>
      </c>
      <c r="J430" s="8">
        <v>2391.3530000000005</v>
      </c>
    </row>
    <row r="431" spans="1:10" x14ac:dyDescent="0.3">
      <c r="A431" s="6">
        <v>8756774661</v>
      </c>
      <c r="B431" s="6">
        <v>4794</v>
      </c>
      <c r="C431" s="6">
        <v>1527.3679999999999</v>
      </c>
      <c r="D431" s="6">
        <v>24.376999999999999</v>
      </c>
      <c r="E431" s="6">
        <v>76.7</v>
      </c>
      <c r="F431" s="6">
        <v>751.60399999999993</v>
      </c>
      <c r="G431" s="6">
        <v>3165.5550000000003</v>
      </c>
      <c r="H431" s="6">
        <v>2413.9510000000005</v>
      </c>
      <c r="I431" s="6">
        <v>1628.4449999999997</v>
      </c>
      <c r="J431" s="8">
        <v>3165.5550000000003</v>
      </c>
    </row>
    <row r="432" spans="1:10" x14ac:dyDescent="0.3">
      <c r="A432" s="6">
        <v>8749394834</v>
      </c>
      <c r="B432" s="6">
        <v>3754</v>
      </c>
      <c r="C432" s="6">
        <v>930.24099999999999</v>
      </c>
      <c r="D432" s="6">
        <v>19.088000000000001</v>
      </c>
      <c r="E432" s="6">
        <v>71.98</v>
      </c>
      <c r="F432" s="6">
        <v>588.54700000000003</v>
      </c>
      <c r="G432" s="6">
        <v>2732.6909999999998</v>
      </c>
      <c r="H432" s="6">
        <v>2144.1439999999998</v>
      </c>
      <c r="I432" s="6">
        <v>1021.3090000000002</v>
      </c>
      <c r="J432" s="8">
        <v>2732.6909999999998</v>
      </c>
    </row>
    <row r="433" spans="1:10" x14ac:dyDescent="0.3">
      <c r="A433" s="6">
        <v>8753556531</v>
      </c>
      <c r="B433" s="6">
        <v>2975</v>
      </c>
      <c r="C433" s="6">
        <v>631.89</v>
      </c>
      <c r="D433" s="6">
        <v>15.126999999999999</v>
      </c>
      <c r="E433" s="6">
        <v>71.98</v>
      </c>
      <c r="F433" s="6">
        <v>466.416</v>
      </c>
      <c r="G433" s="6">
        <v>2256.0030000000002</v>
      </c>
      <c r="H433" s="6">
        <v>1789.5870000000002</v>
      </c>
      <c r="I433" s="6">
        <v>718.99699999999984</v>
      </c>
      <c r="J433" s="8">
        <v>2256.0030000000002</v>
      </c>
    </row>
    <row r="434" spans="1:10" x14ac:dyDescent="0.3">
      <c r="A434" s="6">
        <v>8770147702</v>
      </c>
      <c r="B434" s="6">
        <v>2886</v>
      </c>
      <c r="C434" s="6">
        <v>612.98599999999999</v>
      </c>
      <c r="D434" s="6">
        <v>14.674999999999999</v>
      </c>
      <c r="E434" s="6">
        <v>71.98</v>
      </c>
      <c r="F434" s="6">
        <v>452.46899999999999</v>
      </c>
      <c r="G434" s="6">
        <v>2186.3589999999999</v>
      </c>
      <c r="H434" s="6">
        <v>1733.8899999999999</v>
      </c>
      <c r="I434" s="6">
        <v>699.64100000000008</v>
      </c>
      <c r="J434" s="8">
        <v>2186.3589999999999</v>
      </c>
    </row>
    <row r="435" spans="1:10" x14ac:dyDescent="0.3">
      <c r="A435" s="6">
        <v>8750395541</v>
      </c>
      <c r="B435" s="6">
        <v>3394</v>
      </c>
      <c r="C435" s="6">
        <v>720.88599999999997</v>
      </c>
      <c r="D435" s="6">
        <v>17.257000000000001</v>
      </c>
      <c r="E435" s="6">
        <v>71.98</v>
      </c>
      <c r="F435" s="6">
        <v>532.11099999999999</v>
      </c>
      <c r="G435" s="6">
        <v>2583.877</v>
      </c>
      <c r="H435" s="6">
        <v>2051.7660000000001</v>
      </c>
      <c r="I435" s="6">
        <v>810.12300000000005</v>
      </c>
      <c r="J435" s="8">
        <v>2583.877</v>
      </c>
    </row>
    <row r="436" spans="1:10" x14ac:dyDescent="0.3">
      <c r="A436" s="6">
        <v>8748856498</v>
      </c>
      <c r="B436" s="6">
        <v>2885.99</v>
      </c>
      <c r="C436" s="6">
        <v>612.98400000000004</v>
      </c>
      <c r="D436" s="6">
        <v>14.673999999999999</v>
      </c>
      <c r="E436" s="6">
        <v>71.97999999999999</v>
      </c>
      <c r="F436" s="6">
        <v>452.46899999999999</v>
      </c>
      <c r="G436" s="6">
        <v>2186.3519999999999</v>
      </c>
      <c r="H436" s="6">
        <v>1733.8829999999998</v>
      </c>
      <c r="I436" s="6">
        <v>699.63799999999992</v>
      </c>
      <c r="J436" s="8">
        <v>2186.3519999999999</v>
      </c>
    </row>
    <row r="437" spans="1:10" x14ac:dyDescent="0.3">
      <c r="A437" s="6">
        <v>8753046620</v>
      </c>
      <c r="B437" s="6">
        <v>3394</v>
      </c>
      <c r="C437" s="6">
        <v>841.03300000000002</v>
      </c>
      <c r="D437" s="6">
        <v>17.257000000000001</v>
      </c>
      <c r="E437" s="6">
        <v>71.98</v>
      </c>
      <c r="F437" s="6">
        <v>532.11099999999999</v>
      </c>
      <c r="G437" s="6">
        <v>2463.73</v>
      </c>
      <c r="H437" s="6">
        <v>1931.6190000000001</v>
      </c>
      <c r="I437" s="6">
        <v>930.27</v>
      </c>
      <c r="J437" s="8">
        <v>2463.73</v>
      </c>
    </row>
    <row r="438" spans="1:10" x14ac:dyDescent="0.3">
      <c r="A438" s="6">
        <v>8770066254</v>
      </c>
      <c r="B438" s="6">
        <v>2596</v>
      </c>
      <c r="C438" s="6">
        <v>673.92200000000003</v>
      </c>
      <c r="D438" s="6">
        <v>14.834</v>
      </c>
      <c r="E438" s="6">
        <v>71.98</v>
      </c>
      <c r="F438" s="6">
        <v>135.982</v>
      </c>
      <c r="G438" s="6">
        <v>1835.2639999999999</v>
      </c>
      <c r="H438" s="6">
        <v>1699.2819999999999</v>
      </c>
      <c r="I438" s="6">
        <v>760.7360000000001</v>
      </c>
      <c r="J438" s="8">
        <v>1835.2639999999999</v>
      </c>
    </row>
    <row r="439" spans="1:10" x14ac:dyDescent="0.3">
      <c r="A439" s="6">
        <v>8751120367</v>
      </c>
      <c r="B439" s="6">
        <v>2146</v>
      </c>
      <c r="C439" s="6">
        <v>455.81</v>
      </c>
      <c r="D439" s="6">
        <v>12.263</v>
      </c>
      <c r="E439" s="6">
        <v>71.98</v>
      </c>
      <c r="F439" s="6">
        <v>112.40899999999999</v>
      </c>
      <c r="G439" s="6">
        <v>1605.9470000000001</v>
      </c>
      <c r="H439" s="6">
        <v>1493.538</v>
      </c>
      <c r="I439" s="6">
        <v>540.05299999999988</v>
      </c>
      <c r="J439" s="8">
        <v>1605.9470000000001</v>
      </c>
    </row>
    <row r="440" spans="1:10" x14ac:dyDescent="0.3">
      <c r="A440" s="6">
        <v>8752379055</v>
      </c>
      <c r="B440" s="6">
        <v>855</v>
      </c>
      <c r="C440" s="6">
        <v>201.78</v>
      </c>
      <c r="D440" s="6">
        <v>4.8849999999999998</v>
      </c>
      <c r="E440" s="6">
        <v>31.86</v>
      </c>
      <c r="F440" s="6">
        <v>44.780999999999999</v>
      </c>
      <c r="G440" s="6">
        <v>616.47500000000002</v>
      </c>
      <c r="H440" s="6">
        <v>571.69400000000007</v>
      </c>
      <c r="I440" s="6">
        <v>238.52499999999998</v>
      </c>
      <c r="J440" s="8">
        <v>616.47500000000002</v>
      </c>
    </row>
    <row r="441" spans="1:10" x14ac:dyDescent="0.3">
      <c r="A441" s="6">
        <v>8752228071</v>
      </c>
      <c r="B441" s="6">
        <v>3154</v>
      </c>
      <c r="C441" s="6">
        <v>669.91</v>
      </c>
      <c r="D441" s="6">
        <v>16.036999999999999</v>
      </c>
      <c r="E441" s="6">
        <v>71.98</v>
      </c>
      <c r="F441" s="6">
        <v>494.48399999999998</v>
      </c>
      <c r="G441" s="6">
        <v>2396.0730000000003</v>
      </c>
      <c r="H441" s="6">
        <v>1901.5890000000004</v>
      </c>
      <c r="I441" s="6">
        <v>757.92699999999968</v>
      </c>
      <c r="J441" s="8">
        <v>2396.0730000000003</v>
      </c>
    </row>
    <row r="442" spans="1:10" x14ac:dyDescent="0.3">
      <c r="A442" s="6">
        <v>8759075961</v>
      </c>
      <c r="B442" s="6">
        <v>3032</v>
      </c>
      <c r="C442" s="6">
        <v>643.99699999999996</v>
      </c>
      <c r="D442" s="6">
        <v>15.416</v>
      </c>
      <c r="E442" s="6">
        <v>76.7</v>
      </c>
      <c r="F442" s="6">
        <v>475.35699999999997</v>
      </c>
      <c r="G442" s="6">
        <v>2295.8870000000002</v>
      </c>
      <c r="H442" s="6">
        <v>1820.5300000000002</v>
      </c>
      <c r="I442" s="6">
        <v>736.11299999999983</v>
      </c>
      <c r="J442" s="8">
        <v>2295.8870000000002</v>
      </c>
    </row>
    <row r="443" spans="1:10" x14ac:dyDescent="0.3">
      <c r="A443" s="6">
        <v>8754182097</v>
      </c>
      <c r="B443" s="6">
        <v>3394</v>
      </c>
      <c r="C443" s="6">
        <v>841.03300000000002</v>
      </c>
      <c r="D443" s="6">
        <v>17.257000000000001</v>
      </c>
      <c r="E443" s="6">
        <v>71.98</v>
      </c>
      <c r="F443" s="6">
        <v>532.11099999999999</v>
      </c>
      <c r="G443" s="6">
        <v>2463.73</v>
      </c>
      <c r="H443" s="6">
        <v>1931.6190000000001</v>
      </c>
      <c r="I443" s="6">
        <v>930.27</v>
      </c>
      <c r="J443" s="8">
        <v>2463.73</v>
      </c>
    </row>
    <row r="444" spans="1:10" x14ac:dyDescent="0.3">
      <c r="A444" s="6">
        <v>8764758358</v>
      </c>
      <c r="B444" s="6">
        <v>2150</v>
      </c>
      <c r="C444" s="6">
        <v>684.99</v>
      </c>
      <c r="D444" s="6">
        <v>12.286</v>
      </c>
      <c r="E444" s="6">
        <v>71.98</v>
      </c>
      <c r="F444" s="6">
        <v>112.61799999999999</v>
      </c>
      <c r="G444" s="6">
        <v>1380.7439999999999</v>
      </c>
      <c r="H444" s="6">
        <v>1268.126</v>
      </c>
      <c r="I444" s="6">
        <v>769.25600000000009</v>
      </c>
      <c r="J444" s="8">
        <v>1380.7439999999999</v>
      </c>
    </row>
    <row r="445" spans="1:10" x14ac:dyDescent="0.3">
      <c r="A445" s="6">
        <v>8766875924</v>
      </c>
      <c r="B445" s="6">
        <v>2596</v>
      </c>
      <c r="C445" s="6">
        <v>673.92200000000003</v>
      </c>
      <c r="D445" s="6">
        <v>14.834</v>
      </c>
      <c r="E445" s="6">
        <v>71.98</v>
      </c>
      <c r="F445" s="6">
        <v>135.982</v>
      </c>
      <c r="G445" s="6">
        <v>1835.2639999999999</v>
      </c>
      <c r="H445" s="6">
        <v>1699.2819999999999</v>
      </c>
      <c r="I445" s="6">
        <v>760.7360000000001</v>
      </c>
      <c r="J445" s="8">
        <v>1835.2639999999999</v>
      </c>
    </row>
    <row r="446" spans="1:10" x14ac:dyDescent="0.3">
      <c r="A446" s="6">
        <v>8767521864</v>
      </c>
      <c r="B446" s="6">
        <v>3194</v>
      </c>
      <c r="C446" s="6">
        <v>791.47299999999996</v>
      </c>
      <c r="D446" s="6">
        <v>16.241</v>
      </c>
      <c r="E446" s="6">
        <v>71.98</v>
      </c>
      <c r="F446" s="6">
        <v>500.75400000000002</v>
      </c>
      <c r="G446" s="6">
        <v>2314.306</v>
      </c>
      <c r="H446" s="6">
        <v>1813.5520000000001</v>
      </c>
      <c r="I446" s="6">
        <v>879.69399999999996</v>
      </c>
      <c r="J446" s="8">
        <v>2314.306</v>
      </c>
    </row>
    <row r="447" spans="1:10" x14ac:dyDescent="0.3">
      <c r="A447" s="6">
        <v>8750409719</v>
      </c>
      <c r="B447" s="6">
        <v>3594</v>
      </c>
      <c r="C447" s="6">
        <v>933.00199999999995</v>
      </c>
      <c r="D447" s="6">
        <v>18.274999999999999</v>
      </c>
      <c r="E447" s="6">
        <v>71.98</v>
      </c>
      <c r="F447" s="6">
        <v>563.46900000000005</v>
      </c>
      <c r="G447" s="6">
        <v>2570.7429999999999</v>
      </c>
      <c r="H447" s="6">
        <v>2007.2739999999999</v>
      </c>
      <c r="I447" s="6">
        <v>1023.2570000000001</v>
      </c>
      <c r="J447" s="8">
        <v>2570.7429999999999</v>
      </c>
    </row>
    <row r="448" spans="1:10" x14ac:dyDescent="0.3">
      <c r="A448" s="6">
        <v>8771744473</v>
      </c>
      <c r="B448" s="6">
        <v>3143</v>
      </c>
      <c r="C448" s="6">
        <v>667.57299999999998</v>
      </c>
      <c r="D448" s="6">
        <v>15.981999999999999</v>
      </c>
      <c r="E448" s="6">
        <v>71.98</v>
      </c>
      <c r="F448" s="6">
        <v>492.75799999999998</v>
      </c>
      <c r="G448" s="6">
        <v>2387.4650000000001</v>
      </c>
      <c r="H448" s="6">
        <v>1894.7070000000001</v>
      </c>
      <c r="I448" s="6">
        <v>755.53499999999985</v>
      </c>
      <c r="J448" s="8">
        <v>2387.4650000000001</v>
      </c>
    </row>
    <row r="449" spans="1:10" x14ac:dyDescent="0.3">
      <c r="A449" s="6">
        <v>8773170123</v>
      </c>
      <c r="B449" s="6">
        <v>4069</v>
      </c>
      <c r="C449" s="6">
        <v>1008.298</v>
      </c>
      <c r="D449" s="6">
        <v>20.69</v>
      </c>
      <c r="E449" s="6">
        <v>71.98</v>
      </c>
      <c r="F449" s="6">
        <v>637.94200000000001</v>
      </c>
      <c r="G449" s="6">
        <v>2968.0320000000002</v>
      </c>
      <c r="H449" s="6">
        <v>2330.09</v>
      </c>
      <c r="I449" s="6">
        <v>1100.9679999999998</v>
      </c>
      <c r="J449" s="8">
        <v>2968.0320000000002</v>
      </c>
    </row>
    <row r="450" spans="1:10" x14ac:dyDescent="0.3">
      <c r="A450" s="6">
        <v>8759905163</v>
      </c>
      <c r="B450" s="6">
        <v>3194</v>
      </c>
      <c r="C450" s="6">
        <v>791.47299999999996</v>
      </c>
      <c r="D450" s="6">
        <v>16.241</v>
      </c>
      <c r="E450" s="6">
        <v>76.7</v>
      </c>
      <c r="F450" s="6">
        <v>500.75400000000002</v>
      </c>
      <c r="G450" s="6">
        <v>2309.5860000000002</v>
      </c>
      <c r="H450" s="6">
        <v>1808.8320000000003</v>
      </c>
      <c r="I450" s="6">
        <v>884.41399999999976</v>
      </c>
      <c r="J450" s="8">
        <v>2309.5860000000002</v>
      </c>
    </row>
    <row r="451" spans="1:10" x14ac:dyDescent="0.3">
      <c r="A451" s="6">
        <v>8743741711</v>
      </c>
      <c r="B451" s="6">
        <v>3354</v>
      </c>
      <c r="C451" s="6">
        <v>831.12099999999998</v>
      </c>
      <c r="D451" s="6">
        <v>17.053999999999998</v>
      </c>
      <c r="E451" s="6">
        <v>71.98</v>
      </c>
      <c r="F451" s="6">
        <v>525.84199999999998</v>
      </c>
      <c r="G451" s="6">
        <v>2433.8449999999998</v>
      </c>
      <c r="H451" s="6">
        <v>1908.0029999999997</v>
      </c>
      <c r="I451" s="6">
        <v>920.1550000000002</v>
      </c>
      <c r="J451" s="8">
        <v>2433.8449999999998</v>
      </c>
    </row>
    <row r="452" spans="1:10" x14ac:dyDescent="0.3">
      <c r="A452" s="6">
        <v>8764525262</v>
      </c>
      <c r="B452" s="6">
        <v>3564</v>
      </c>
      <c r="C452" s="6">
        <v>883.15899999999999</v>
      </c>
      <c r="D452" s="6">
        <v>18.122</v>
      </c>
      <c r="E452" s="6">
        <v>71.98</v>
      </c>
      <c r="F452" s="6">
        <v>558.76199999999994</v>
      </c>
      <c r="G452" s="6">
        <v>2590.739</v>
      </c>
      <c r="H452" s="6">
        <v>2031.9770000000001</v>
      </c>
      <c r="I452" s="6">
        <v>973.26099999999997</v>
      </c>
      <c r="J452" s="8">
        <v>2590.739</v>
      </c>
    </row>
    <row r="453" spans="1:10" x14ac:dyDescent="0.3">
      <c r="A453" s="6">
        <v>8771059152</v>
      </c>
      <c r="B453" s="6">
        <v>3174</v>
      </c>
      <c r="C453" s="6">
        <v>561.798</v>
      </c>
      <c r="D453" s="6">
        <v>16.138999999999999</v>
      </c>
      <c r="E453" s="6">
        <v>71.98</v>
      </c>
      <c r="F453" s="6">
        <v>497.62900000000002</v>
      </c>
      <c r="G453" s="6">
        <v>2524.0830000000001</v>
      </c>
      <c r="H453" s="6">
        <v>2026.4540000000002</v>
      </c>
      <c r="I453" s="6">
        <v>649.91699999999992</v>
      </c>
      <c r="J453" s="8">
        <v>2524.0830000000001</v>
      </c>
    </row>
    <row r="454" spans="1:10" x14ac:dyDescent="0.3">
      <c r="A454" s="6">
        <v>8767174947</v>
      </c>
      <c r="B454" s="6">
        <v>3502</v>
      </c>
      <c r="C454" s="6">
        <v>743.82500000000005</v>
      </c>
      <c r="D454" s="6">
        <v>17.807000000000002</v>
      </c>
      <c r="E454" s="6">
        <v>71.98</v>
      </c>
      <c r="F454" s="6">
        <v>549.0390000000001</v>
      </c>
      <c r="G454" s="6">
        <v>2668.3880000000004</v>
      </c>
      <c r="H454" s="6">
        <v>2119.3490000000002</v>
      </c>
      <c r="I454" s="6">
        <v>833.61199999999963</v>
      </c>
      <c r="J454" s="8">
        <v>2668.3880000000004</v>
      </c>
    </row>
    <row r="455" spans="1:10" x14ac:dyDescent="0.3">
      <c r="A455" s="6">
        <v>8768500187</v>
      </c>
      <c r="B455" s="6">
        <v>3194.01</v>
      </c>
      <c r="C455" s="6">
        <v>791.476</v>
      </c>
      <c r="D455" s="6">
        <v>16.241</v>
      </c>
      <c r="E455" s="6">
        <v>71.98</v>
      </c>
      <c r="F455" s="6">
        <v>500.75400000000002</v>
      </c>
      <c r="G455" s="6">
        <v>2314.3130000000001</v>
      </c>
      <c r="H455" s="6">
        <v>1813.5590000000002</v>
      </c>
      <c r="I455" s="6">
        <v>879.69700000000012</v>
      </c>
      <c r="J455" s="8">
        <v>2314.3130000000001</v>
      </c>
    </row>
    <row r="456" spans="1:10" x14ac:dyDescent="0.3">
      <c r="A456" s="6">
        <v>8751821152</v>
      </c>
      <c r="B456" s="6">
        <v>3369</v>
      </c>
      <c r="C456" s="6">
        <v>596.31299999999999</v>
      </c>
      <c r="D456" s="6">
        <v>17.13</v>
      </c>
      <c r="E456" s="6">
        <v>71.98</v>
      </c>
      <c r="F456" s="6">
        <v>528.18499999999995</v>
      </c>
      <c r="G456" s="6">
        <v>2683.5769999999998</v>
      </c>
      <c r="H456" s="6">
        <v>2155.3919999999998</v>
      </c>
      <c r="I456" s="6">
        <v>685.42300000000023</v>
      </c>
      <c r="J456" s="8">
        <v>2683.5769999999998</v>
      </c>
    </row>
    <row r="457" spans="1:10" x14ac:dyDescent="0.3">
      <c r="A457" s="6">
        <v>8757669479</v>
      </c>
      <c r="B457" s="6">
        <v>3000</v>
      </c>
      <c r="C457" s="6">
        <v>743.4</v>
      </c>
      <c r="D457" s="6">
        <v>15.254</v>
      </c>
      <c r="E457" s="6">
        <v>76.7</v>
      </c>
      <c r="F457" s="6">
        <v>470.34199999999998</v>
      </c>
      <c r="G457" s="6">
        <v>2164.6460000000002</v>
      </c>
      <c r="H457" s="6">
        <v>1694.3040000000001</v>
      </c>
      <c r="I457" s="6">
        <v>835.35399999999981</v>
      </c>
      <c r="J457" s="8">
        <v>2164.6460000000002</v>
      </c>
    </row>
    <row r="458" spans="1:10" x14ac:dyDescent="0.3">
      <c r="A458" s="6">
        <v>8766581645</v>
      </c>
      <c r="B458" s="6">
        <v>3394</v>
      </c>
      <c r="C458" s="6">
        <v>841.03300000000002</v>
      </c>
      <c r="D458" s="6">
        <v>17.257000000000001</v>
      </c>
      <c r="E458" s="6">
        <v>71.98</v>
      </c>
      <c r="F458" s="6">
        <v>532.11099999999999</v>
      </c>
      <c r="G458" s="6">
        <v>2463.73</v>
      </c>
      <c r="H458" s="6">
        <v>1931.6190000000001</v>
      </c>
      <c r="I458" s="6">
        <v>930.27</v>
      </c>
      <c r="J458" s="8">
        <v>2463.73</v>
      </c>
    </row>
    <row r="459" spans="1:10" x14ac:dyDescent="0.3">
      <c r="A459" s="6">
        <v>8768623578</v>
      </c>
      <c r="B459" s="6">
        <v>2731</v>
      </c>
      <c r="C459" s="6">
        <v>580.06399999999996</v>
      </c>
      <c r="D459" s="6">
        <v>13.885999999999999</v>
      </c>
      <c r="E459" s="6">
        <v>71.98</v>
      </c>
      <c r="F459" s="6">
        <v>428.16199999999998</v>
      </c>
      <c r="G459" s="6">
        <v>2065.0700000000002</v>
      </c>
      <c r="H459" s="6">
        <v>1636.9080000000001</v>
      </c>
      <c r="I459" s="6">
        <v>665.92999999999984</v>
      </c>
      <c r="J459" s="8">
        <v>2065.0700000000002</v>
      </c>
    </row>
  </sheetData>
  <conditionalFormatting sqref="A1:A459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3A6A-DEB5-494F-A0EF-7E05458F1E8D}">
  <dimension ref="A1:L374"/>
  <sheetViews>
    <sheetView workbookViewId="0">
      <selection activeCell="J1" sqref="J1"/>
    </sheetView>
  </sheetViews>
  <sheetFormatPr defaultRowHeight="14.4" x14ac:dyDescent="0.3"/>
  <cols>
    <col min="1" max="1" width="11" bestFit="1" customWidth="1"/>
    <col min="2" max="2" width="13.88671875" bestFit="1" customWidth="1"/>
    <col min="3" max="3" width="11.21875" bestFit="1" customWidth="1"/>
    <col min="4" max="4" width="18.77734375" bestFit="1" customWidth="1"/>
    <col min="5" max="5" width="8" bestFit="1" customWidth="1"/>
    <col min="6" max="6" width="9.5546875" bestFit="1" customWidth="1"/>
    <col min="7" max="7" width="17.6640625" bestFit="1" customWidth="1"/>
    <col min="8" max="8" width="17.6640625" customWidth="1"/>
    <col min="9" max="9" width="18.88671875" bestFit="1" customWidth="1"/>
    <col min="10" max="10" width="17.44140625" bestFit="1" customWidth="1"/>
    <col min="11" max="11" width="13.77734375" bestFit="1" customWidth="1"/>
    <col min="12" max="12" width="42.109375" style="6" bestFit="1" customWidth="1"/>
  </cols>
  <sheetData>
    <row r="1" spans="1:12" x14ac:dyDescent="0.3">
      <c r="A1" s="4" t="s">
        <v>0</v>
      </c>
      <c r="B1" s="4" t="s">
        <v>1465</v>
      </c>
      <c r="C1" s="4" t="s">
        <v>1466</v>
      </c>
      <c r="D1" s="4" t="s">
        <v>1470</v>
      </c>
      <c r="E1" s="4" t="s">
        <v>1467</v>
      </c>
      <c r="F1" s="4" t="s">
        <v>1468</v>
      </c>
      <c r="G1" s="4" t="s">
        <v>1469</v>
      </c>
      <c r="H1" s="4" t="s">
        <v>1472</v>
      </c>
      <c r="I1" s="4" t="s">
        <v>1474</v>
      </c>
      <c r="J1" s="4" t="s">
        <v>1475</v>
      </c>
      <c r="K1" s="4" t="s">
        <v>1476</v>
      </c>
      <c r="L1" s="4" t="s">
        <v>1481</v>
      </c>
    </row>
    <row r="2" spans="1:12" x14ac:dyDescent="0.3">
      <c r="A2" s="6">
        <v>8752499712</v>
      </c>
      <c r="B2" s="6">
        <v>2150</v>
      </c>
      <c r="C2" s="6">
        <v>684.99</v>
      </c>
      <c r="D2" s="6">
        <v>12.286</v>
      </c>
      <c r="E2" s="6">
        <v>71.98</v>
      </c>
      <c r="F2" s="6">
        <v>112.61799999999999</v>
      </c>
      <c r="G2" s="6">
        <v>1380.7439999999999</v>
      </c>
      <c r="H2" s="6">
        <f>VLOOKUP(A2,PGReconsile!A1:H832,8,0)</f>
        <v>1268.126</v>
      </c>
      <c r="I2" s="6">
        <v>132.16</v>
      </c>
      <c r="J2" s="6">
        <v>1584.884</v>
      </c>
      <c r="K2" s="7">
        <v>-204.1400000000001</v>
      </c>
      <c r="L2" s="6" t="str">
        <f>VLOOKUP(A2,[1]!Delhivery_Report[[order_id]:[return_reason]],20,0)</f>
        <v>I did not like the fit</v>
      </c>
    </row>
    <row r="3" spans="1:12" x14ac:dyDescent="0.3">
      <c r="A3" s="6">
        <v>8727502935</v>
      </c>
      <c r="B3" s="6">
        <v>3119</v>
      </c>
      <c r="C3" s="6">
        <v>662.476</v>
      </c>
      <c r="D3" s="6">
        <v>15.858999999999998</v>
      </c>
      <c r="E3" s="6">
        <v>71.98</v>
      </c>
      <c r="F3" s="6">
        <v>488.99599999999998</v>
      </c>
      <c r="G3" s="6">
        <v>2368.6849999999999</v>
      </c>
      <c r="H3" s="6">
        <f>VLOOKUP(A3,PGReconsile!A2:H833,8,0)</f>
        <v>1879.6889999999999</v>
      </c>
      <c r="I3" s="6">
        <v>107.38</v>
      </c>
      <c r="J3" s="6">
        <v>2548.0450000000001</v>
      </c>
      <c r="K3" s="7">
        <v>-179.36000000000013</v>
      </c>
      <c r="L3" s="6" t="str">
        <f>VLOOKUP(A3,[1]!Delhivery_Report[[order_id]:[return_reason]],20,0)</f>
        <v>Size too small</v>
      </c>
    </row>
    <row r="4" spans="1:12" x14ac:dyDescent="0.3">
      <c r="A4" s="6">
        <v>8663926203</v>
      </c>
      <c r="B4" s="6">
        <v>1454</v>
      </c>
      <c r="C4" s="6">
        <v>325.98700000000002</v>
      </c>
      <c r="D4" s="6">
        <v>7.7889999999999997</v>
      </c>
      <c r="E4" s="6">
        <v>53.1</v>
      </c>
      <c r="F4" s="6">
        <v>162.28100000000001</v>
      </c>
      <c r="G4" s="6">
        <v>1067.124</v>
      </c>
      <c r="H4" s="6">
        <f>VLOOKUP(A4,PGReconsile!A3:H834,8,0)</f>
        <v>904.84300000000007</v>
      </c>
      <c r="I4" s="6">
        <v>197.06</v>
      </c>
      <c r="J4" s="6">
        <v>1317.2839999999999</v>
      </c>
      <c r="K4" s="7">
        <v>-250.15999999999985</v>
      </c>
      <c r="L4" s="6" t="s">
        <v>1480</v>
      </c>
    </row>
    <row r="5" spans="1:12" x14ac:dyDescent="0.3">
      <c r="A5" s="6">
        <v>8689247485</v>
      </c>
      <c r="B5" s="6">
        <v>3564</v>
      </c>
      <c r="C5" s="6">
        <v>883.15899999999999</v>
      </c>
      <c r="D5" s="6">
        <v>18.122</v>
      </c>
      <c r="E5" s="6">
        <v>71.98</v>
      </c>
      <c r="F5" s="6">
        <v>558.76199999999994</v>
      </c>
      <c r="G5" s="6">
        <v>2590.739</v>
      </c>
      <c r="H5" s="6">
        <f>VLOOKUP(A5,PGReconsile!A4:H835,8,0)</f>
        <v>2031.9770000000001</v>
      </c>
      <c r="I5" s="6">
        <v>197.06</v>
      </c>
      <c r="J5" s="6">
        <v>2859.779</v>
      </c>
      <c r="K5" s="7">
        <v>-269.03999999999996</v>
      </c>
      <c r="L5" s="6" t="str">
        <f>VLOOKUP(A5,[1]!Delhivery_Report[[order_id]:[return_reason]],20,0)</f>
        <v>I did not like the fit</v>
      </c>
    </row>
    <row r="6" spans="1:12" x14ac:dyDescent="0.3">
      <c r="A6" s="6">
        <v>8688316765</v>
      </c>
      <c r="B6" s="6">
        <v>2594</v>
      </c>
      <c r="C6" s="6">
        <v>550.96600000000001</v>
      </c>
      <c r="D6" s="6">
        <v>14.822000000000001</v>
      </c>
      <c r="E6" s="6">
        <v>71.98</v>
      </c>
      <c r="F6" s="6">
        <v>135.87199999999999</v>
      </c>
      <c r="G6" s="6">
        <v>1956.2320000000002</v>
      </c>
      <c r="H6" s="6">
        <f>VLOOKUP(A6,PGReconsile!A5:H836,8,0)</f>
        <v>1820.3600000000001</v>
      </c>
      <c r="I6" s="6">
        <v>197.06</v>
      </c>
      <c r="J6" s="6">
        <v>2225.2720000000004</v>
      </c>
      <c r="K6" s="7">
        <v>-269.04000000000019</v>
      </c>
      <c r="L6" s="6" t="str">
        <f>VLOOKUP(A6,[1]!Delhivery_Report[[order_id]:[return_reason]],20,0)</f>
        <v>I did not like the fit</v>
      </c>
    </row>
    <row r="7" spans="1:12" x14ac:dyDescent="0.3">
      <c r="A7" s="6">
        <v>8717002058</v>
      </c>
      <c r="B7" s="6">
        <v>3118.99</v>
      </c>
      <c r="C7" s="6">
        <v>662.47299999999996</v>
      </c>
      <c r="D7" s="6">
        <v>15.858999999999998</v>
      </c>
      <c r="E7" s="6">
        <v>71.98</v>
      </c>
      <c r="F7" s="6">
        <v>488.99599999999998</v>
      </c>
      <c r="G7" s="6">
        <v>2368.6779999999999</v>
      </c>
      <c r="H7" s="6">
        <f>VLOOKUP(A7,PGReconsile!A6:H837,8,0)</f>
        <v>1879.6819999999998</v>
      </c>
      <c r="I7" s="6">
        <v>132.16</v>
      </c>
      <c r="J7" s="6">
        <v>2572.8179999999998</v>
      </c>
      <c r="K7" s="7">
        <v>-204.13999999999987</v>
      </c>
      <c r="L7" s="6" t="s">
        <v>1480</v>
      </c>
    </row>
    <row r="8" spans="1:12" x14ac:dyDescent="0.3">
      <c r="A8" s="6">
        <v>8741339872</v>
      </c>
      <c r="B8" s="6">
        <v>1421</v>
      </c>
      <c r="C8" s="6">
        <v>385.65899999999999</v>
      </c>
      <c r="D8" s="6">
        <v>8.120000000000001</v>
      </c>
      <c r="E8" s="6">
        <v>53.1</v>
      </c>
      <c r="F8" s="6">
        <v>74.436999999999998</v>
      </c>
      <c r="G8" s="6">
        <v>974.12099999999998</v>
      </c>
      <c r="H8" s="6">
        <f>VLOOKUP(A8,PGReconsile!A7:H838,8,0)</f>
        <v>899.68399999999997</v>
      </c>
      <c r="I8" s="6">
        <v>197.06</v>
      </c>
      <c r="J8" s="6">
        <v>1224.2809999999999</v>
      </c>
      <c r="K8" s="7">
        <v>-250.15999999999997</v>
      </c>
      <c r="L8" s="6" t="s">
        <v>1480</v>
      </c>
    </row>
    <row r="9" spans="1:12" x14ac:dyDescent="0.3">
      <c r="A9" s="6">
        <v>8737192003</v>
      </c>
      <c r="B9" s="6">
        <v>391</v>
      </c>
      <c r="C9" s="6">
        <v>9.2279999999999998</v>
      </c>
      <c r="D9" s="6">
        <v>2.234</v>
      </c>
      <c r="E9" s="6">
        <v>31.86</v>
      </c>
      <c r="F9" s="6">
        <v>20.481999999999999</v>
      </c>
      <c r="G9" s="6">
        <v>347.678</v>
      </c>
      <c r="H9" s="6">
        <f>VLOOKUP(A9,PGReconsile!A8:H839,8,0)</f>
        <v>327.19600000000003</v>
      </c>
      <c r="I9" s="6">
        <v>197.06</v>
      </c>
      <c r="J9" s="6">
        <v>576.59799999999996</v>
      </c>
      <c r="K9" s="7">
        <v>-228.91999999999996</v>
      </c>
      <c r="L9" s="6" t="str">
        <f>VLOOKUP(A9,[1]!Delhivery_Report[[order_id]:[return_reason]],20,0)</f>
        <v>I did not like the fit</v>
      </c>
    </row>
    <row r="10" spans="1:12" x14ac:dyDescent="0.3">
      <c r="A10" s="6">
        <v>8715259067</v>
      </c>
      <c r="B10" s="6">
        <v>2150</v>
      </c>
      <c r="C10" s="6">
        <v>684.99</v>
      </c>
      <c r="D10" s="6">
        <v>12.286</v>
      </c>
      <c r="E10" s="6">
        <v>71.98</v>
      </c>
      <c r="F10" s="6">
        <v>112.61799999999999</v>
      </c>
      <c r="G10" s="6">
        <v>1380.7439999999999</v>
      </c>
      <c r="H10" s="6">
        <f>VLOOKUP(A10,PGReconsile!A9:H840,8,0)</f>
        <v>1268.126</v>
      </c>
      <c r="I10" s="6">
        <v>197.06</v>
      </c>
      <c r="J10" s="6">
        <v>1649.7839999999999</v>
      </c>
      <c r="K10" s="7">
        <v>-269.03999999999996</v>
      </c>
      <c r="L10" s="6" t="str">
        <f>VLOOKUP(A10,[1]!Delhivery_Report[[order_id]:[return_reason]],20,0)</f>
        <v>Size too small</v>
      </c>
    </row>
    <row r="11" spans="1:12" x14ac:dyDescent="0.3">
      <c r="A11" s="6">
        <v>8737583490</v>
      </c>
      <c r="B11" s="6">
        <v>1644</v>
      </c>
      <c r="C11" s="6">
        <v>543.178</v>
      </c>
      <c r="D11" s="6">
        <v>9.3949999999999996</v>
      </c>
      <c r="E11" s="6">
        <v>53.1</v>
      </c>
      <c r="F11" s="6">
        <v>86.119</v>
      </c>
      <c r="G11" s="6">
        <v>1038.3270000000002</v>
      </c>
      <c r="H11" s="6">
        <f>VLOOKUP(A11,PGReconsile!A10:H841,8,0)</f>
        <v>952.2080000000002</v>
      </c>
      <c r="I11" s="6">
        <v>197.06</v>
      </c>
      <c r="J11" s="6">
        <v>1288.4870000000001</v>
      </c>
      <c r="K11" s="7">
        <v>-250.15999999999985</v>
      </c>
      <c r="L11" s="6" t="s">
        <v>1480</v>
      </c>
    </row>
    <row r="12" spans="1:12" x14ac:dyDescent="0.3">
      <c r="A12" s="6">
        <v>8739466534</v>
      </c>
      <c r="B12" s="6">
        <v>4445</v>
      </c>
      <c r="C12" s="6">
        <v>1101.471</v>
      </c>
      <c r="D12" s="6">
        <v>22.602</v>
      </c>
      <c r="E12" s="6">
        <v>71.98</v>
      </c>
      <c r="F12" s="6">
        <v>696.88499999999999</v>
      </c>
      <c r="G12" s="6">
        <v>3248.9470000000001</v>
      </c>
      <c r="H12" s="6">
        <f>VLOOKUP(A12,PGReconsile!A11:H842,8,0)</f>
        <v>2552.0619999999999</v>
      </c>
      <c r="I12" s="6">
        <v>197.06</v>
      </c>
      <c r="J12" s="6">
        <v>3517.9870000000001</v>
      </c>
      <c r="K12" s="7">
        <v>-269.03999999999996</v>
      </c>
      <c r="L12" s="6" t="str">
        <f>VLOOKUP(A12,[1]!Delhivery_Report[[order_id]:[return_reason]],20,0)</f>
        <v>Size too small</v>
      </c>
    </row>
    <row r="13" spans="1:12" x14ac:dyDescent="0.3">
      <c r="A13" s="6">
        <v>8744260042</v>
      </c>
      <c r="B13" s="6">
        <v>3102</v>
      </c>
      <c r="C13" s="6">
        <v>805.279</v>
      </c>
      <c r="D13" s="6">
        <v>15.773</v>
      </c>
      <c r="E13" s="6">
        <v>71.98</v>
      </c>
      <c r="F13" s="6">
        <v>486.334</v>
      </c>
      <c r="G13" s="6">
        <v>2208.9679999999998</v>
      </c>
      <c r="H13" s="6">
        <f>VLOOKUP(A13,PGReconsile!A12:H843,8,0)</f>
        <v>1722.6339999999998</v>
      </c>
      <c r="I13" s="6">
        <v>197.06</v>
      </c>
      <c r="J13" s="6">
        <v>2478.0079999999998</v>
      </c>
      <c r="K13" s="7">
        <v>-269.03999999999996</v>
      </c>
      <c r="L13" s="6" t="s">
        <v>1480</v>
      </c>
    </row>
    <row r="14" spans="1:12" x14ac:dyDescent="0.3">
      <c r="A14" s="6">
        <v>8691422928</v>
      </c>
      <c r="B14" s="6">
        <v>3564</v>
      </c>
      <c r="C14" s="6">
        <v>883.15899999999999</v>
      </c>
      <c r="D14" s="6">
        <v>18.122</v>
      </c>
      <c r="E14" s="6">
        <v>71.98</v>
      </c>
      <c r="F14" s="6">
        <v>558.76199999999994</v>
      </c>
      <c r="G14" s="6">
        <v>2590.739</v>
      </c>
      <c r="H14" s="6">
        <f>VLOOKUP(A14,PGReconsile!A13:H844,8,0)</f>
        <v>2031.9770000000001</v>
      </c>
      <c r="I14" s="6">
        <v>132.16</v>
      </c>
      <c r="J14" s="6">
        <v>2794.8789999999999</v>
      </c>
      <c r="K14" s="7">
        <v>-204.13999999999987</v>
      </c>
      <c r="L14" s="6" t="str">
        <f>VLOOKUP(A14,[1]!Delhivery_Report[[order_id]:[return_reason]],20,0)</f>
        <v>I did not like the fit</v>
      </c>
    </row>
    <row r="15" spans="1:12" x14ac:dyDescent="0.3">
      <c r="A15" s="6">
        <v>8694664241</v>
      </c>
      <c r="B15" s="6">
        <v>2293</v>
      </c>
      <c r="C15" s="6">
        <v>730.55</v>
      </c>
      <c r="D15" s="6">
        <v>13.103000000000002</v>
      </c>
      <c r="E15" s="6">
        <v>71.97999999999999</v>
      </c>
      <c r="F15" s="6">
        <v>120.119</v>
      </c>
      <c r="G15" s="6">
        <v>1477.367</v>
      </c>
      <c r="H15" s="6">
        <f>VLOOKUP(A15,PGReconsile!A14:H845,8,0)</f>
        <v>1357.248</v>
      </c>
      <c r="I15" s="6">
        <v>107.38</v>
      </c>
      <c r="J15" s="6">
        <v>1656.7269999999999</v>
      </c>
      <c r="K15" s="7">
        <v>-179.3599999999999</v>
      </c>
      <c r="L15" s="6" t="str">
        <f>VLOOKUP(A15,[1]!Delhivery_Report[[order_id]:[return_reason]],20,0)</f>
        <v>Received a poor quality product</v>
      </c>
    </row>
    <row r="16" spans="1:12" x14ac:dyDescent="0.3">
      <c r="A16" s="6">
        <v>8686235629</v>
      </c>
      <c r="B16" s="6">
        <v>4219</v>
      </c>
      <c r="C16" s="6">
        <v>1045.4680000000001</v>
      </c>
      <c r="D16" s="6">
        <v>22.602</v>
      </c>
      <c r="E16" s="6">
        <v>71.98</v>
      </c>
      <c r="F16" s="6">
        <v>470.875</v>
      </c>
      <c r="G16" s="6">
        <v>3078.9500000000003</v>
      </c>
      <c r="H16" s="6">
        <f>VLOOKUP(A16,PGReconsile!A15:H846,8,0)</f>
        <v>2608.0750000000003</v>
      </c>
      <c r="I16" s="6">
        <v>197.06</v>
      </c>
      <c r="J16" s="6">
        <v>3347.9900000000002</v>
      </c>
      <c r="K16" s="7">
        <v>-269.03999999999996</v>
      </c>
      <c r="L16" s="6" t="str">
        <f>VLOOKUP(A16,[1]!Delhivery_Report[[order_id]:[return_reason]],20,0)</f>
        <v>Received a poor quality product</v>
      </c>
    </row>
    <row r="17" spans="1:12" x14ac:dyDescent="0.3">
      <c r="A17" s="6">
        <v>8743152600</v>
      </c>
      <c r="B17" s="6">
        <v>2409.9899999999998</v>
      </c>
      <c r="C17" s="6">
        <v>597.19600000000003</v>
      </c>
      <c r="D17" s="6">
        <v>13.771000000000001</v>
      </c>
      <c r="E17" s="6">
        <v>71.98</v>
      </c>
      <c r="F17" s="6">
        <v>126.236</v>
      </c>
      <c r="G17" s="6">
        <v>1727.0429999999999</v>
      </c>
      <c r="H17" s="6">
        <f>VLOOKUP(A17,PGReconsile!A16:H847,8,0)</f>
        <v>1600.8069999999998</v>
      </c>
      <c r="I17" s="6">
        <v>132.16</v>
      </c>
      <c r="J17" s="6">
        <v>1931.183</v>
      </c>
      <c r="K17" s="7">
        <v>-204.1400000000001</v>
      </c>
      <c r="L17" s="6" t="str">
        <f>VLOOKUP(A17,[1]!Delhivery_Report[[order_id]:[return_reason]],20,0)</f>
        <v>Product image was better than the actual product</v>
      </c>
    </row>
    <row r="18" spans="1:12" x14ac:dyDescent="0.3">
      <c r="A18" s="6">
        <v>8748140593</v>
      </c>
      <c r="B18" s="6">
        <v>3743</v>
      </c>
      <c r="C18" s="6">
        <v>927.51499999999999</v>
      </c>
      <c r="D18" s="6">
        <v>19.032</v>
      </c>
      <c r="E18" s="6">
        <v>71.98</v>
      </c>
      <c r="F18" s="6">
        <v>586.83000000000004</v>
      </c>
      <c r="G18" s="6">
        <v>2724.473</v>
      </c>
      <c r="H18" s="6">
        <f>VLOOKUP(A18,PGReconsile!A17:H848,8,0)</f>
        <v>2137.643</v>
      </c>
      <c r="I18" s="6">
        <v>132.16</v>
      </c>
      <c r="J18" s="6">
        <v>2928.6129999999998</v>
      </c>
      <c r="K18" s="7">
        <v>-204.13999999999987</v>
      </c>
      <c r="L18" s="6" t="s">
        <v>1480</v>
      </c>
    </row>
    <row r="19" spans="1:12" x14ac:dyDescent="0.3">
      <c r="A19" s="6">
        <v>8725349158</v>
      </c>
      <c r="B19" s="6">
        <v>2198</v>
      </c>
      <c r="C19" s="6">
        <v>570.601</v>
      </c>
      <c r="D19" s="6">
        <v>12.56</v>
      </c>
      <c r="E19" s="6">
        <v>71.98</v>
      </c>
      <c r="F19" s="6">
        <v>115.137</v>
      </c>
      <c r="G19" s="6">
        <v>1542.8589999999999</v>
      </c>
      <c r="H19" s="6">
        <f>VLOOKUP(A19,PGReconsile!A18:H849,8,0)</f>
        <v>1427.722</v>
      </c>
      <c r="I19" s="6">
        <v>197.06</v>
      </c>
      <c r="J19" s="6">
        <v>1811.8989999999999</v>
      </c>
      <c r="K19" s="7">
        <v>-269.03999999999996</v>
      </c>
      <c r="L19" s="6" t="str">
        <f>VLOOKUP(A19,[1]!Delhivery_Report[[order_id]:[return_reason]],20,0)</f>
        <v>I did not like the fit</v>
      </c>
    </row>
    <row r="20" spans="1:12" x14ac:dyDescent="0.3">
      <c r="A20" s="6">
        <v>8740468522</v>
      </c>
      <c r="B20" s="6">
        <v>391</v>
      </c>
      <c r="C20" s="6">
        <v>9.2279999999999998</v>
      </c>
      <c r="D20" s="6">
        <v>2.234</v>
      </c>
      <c r="E20" s="6">
        <v>31.86</v>
      </c>
      <c r="F20" s="6">
        <v>20.481999999999999</v>
      </c>
      <c r="G20" s="6">
        <v>347.678</v>
      </c>
      <c r="H20" s="6">
        <f>VLOOKUP(A20,PGReconsile!A19:H850,8,0)</f>
        <v>327.19600000000003</v>
      </c>
      <c r="I20" s="6">
        <v>197.06</v>
      </c>
      <c r="J20" s="6">
        <v>576.59799999999996</v>
      </c>
      <c r="K20" s="7">
        <v>-228.91999999999996</v>
      </c>
      <c r="L20" s="6" t="str">
        <f>VLOOKUP(A20,[1]!Delhivery_Report[[order_id]:[return_reason]],20,0)</f>
        <v>I did not like the fit</v>
      </c>
    </row>
    <row r="21" spans="1:12" x14ac:dyDescent="0.3">
      <c r="A21" s="6">
        <v>8700420125</v>
      </c>
      <c r="B21" s="6">
        <v>3119</v>
      </c>
      <c r="C21" s="6">
        <v>662.476</v>
      </c>
      <c r="D21" s="6">
        <v>15.858999999999998</v>
      </c>
      <c r="E21" s="6">
        <v>71.98</v>
      </c>
      <c r="F21" s="6">
        <v>488.99599999999998</v>
      </c>
      <c r="G21" s="6">
        <v>2368.6849999999999</v>
      </c>
      <c r="H21" s="6">
        <f>VLOOKUP(A21,PGReconsile!A20:H851,8,0)</f>
        <v>1879.6889999999999</v>
      </c>
      <c r="I21" s="6">
        <v>132.16</v>
      </c>
      <c r="J21" s="6">
        <v>2572.8249999999998</v>
      </c>
      <c r="K21" s="7">
        <v>-204.13999999999987</v>
      </c>
      <c r="L21" s="6" t="str">
        <f>VLOOKUP(A21,[1]!Delhivery_Report[[order_id]:[return_reason]],20,0)</f>
        <v>I did not like the fit</v>
      </c>
    </row>
    <row r="22" spans="1:12" x14ac:dyDescent="0.3">
      <c r="A22" s="6">
        <v>8717347910</v>
      </c>
      <c r="B22" s="6">
        <v>3119</v>
      </c>
      <c r="C22" s="6">
        <v>662.476</v>
      </c>
      <c r="D22" s="6">
        <v>15.858999999999998</v>
      </c>
      <c r="E22" s="6">
        <v>71.98</v>
      </c>
      <c r="F22" s="6">
        <v>488.99599999999998</v>
      </c>
      <c r="G22" s="6">
        <v>2368.6849999999999</v>
      </c>
      <c r="H22" s="6">
        <f>VLOOKUP(A22,PGReconsile!A21:H852,8,0)</f>
        <v>1879.6889999999999</v>
      </c>
      <c r="I22" s="6">
        <v>197.06</v>
      </c>
      <c r="J22" s="6">
        <v>2637.7249999999999</v>
      </c>
      <c r="K22" s="7">
        <v>-269.03999999999996</v>
      </c>
      <c r="L22" s="6" t="str">
        <f>VLOOKUP(A22,[1]!Delhivery_Report[[order_id]:[return_reason]],20,0)</f>
        <v>I did not like the fit</v>
      </c>
    </row>
    <row r="23" spans="1:12" x14ac:dyDescent="0.3">
      <c r="A23" s="6">
        <v>8695924416</v>
      </c>
      <c r="B23" s="6">
        <v>2244</v>
      </c>
      <c r="C23" s="6">
        <v>582.54200000000003</v>
      </c>
      <c r="D23" s="6">
        <v>12.823</v>
      </c>
      <c r="E23" s="6">
        <v>71.98</v>
      </c>
      <c r="F23" s="6">
        <v>117.54599999999999</v>
      </c>
      <c r="G23" s="6">
        <v>1576.655</v>
      </c>
      <c r="H23" s="6">
        <f>VLOOKUP(A23,PGReconsile!A22:H853,8,0)</f>
        <v>1459.1089999999999</v>
      </c>
      <c r="I23" s="6">
        <v>197.06</v>
      </c>
      <c r="J23" s="6">
        <v>1845.6949999999999</v>
      </c>
      <c r="K23" s="7">
        <v>-269.03999999999996</v>
      </c>
      <c r="L23" s="6" t="str">
        <f>VLOOKUP(A23,[1]!Delhivery_Report[[order_id]:[return_reason]],20,0)</f>
        <v>Received a poor quality product</v>
      </c>
    </row>
    <row r="24" spans="1:12" x14ac:dyDescent="0.3">
      <c r="A24" s="6">
        <v>8681830415</v>
      </c>
      <c r="B24" s="6">
        <v>3544</v>
      </c>
      <c r="C24" s="6">
        <v>920.02200000000005</v>
      </c>
      <c r="D24" s="6">
        <v>18.984999999999999</v>
      </c>
      <c r="E24" s="6">
        <v>71.98</v>
      </c>
      <c r="F24" s="6">
        <v>395.53100000000001</v>
      </c>
      <c r="G24" s="6">
        <v>2533.0129999999999</v>
      </c>
      <c r="H24" s="6">
        <f>VLOOKUP(A24,PGReconsile!A23:H854,8,0)</f>
        <v>2137.482</v>
      </c>
      <c r="I24" s="6">
        <v>197.06</v>
      </c>
      <c r="J24" s="6">
        <v>2802.0529999999999</v>
      </c>
      <c r="K24" s="7">
        <v>-269.03999999999996</v>
      </c>
      <c r="L24" s="6" t="s">
        <v>1480</v>
      </c>
    </row>
    <row r="25" spans="1:12" x14ac:dyDescent="0.3">
      <c r="A25" s="6">
        <v>8663980354</v>
      </c>
      <c r="B25" s="6">
        <v>4193.99</v>
      </c>
      <c r="C25" s="6">
        <v>1336.2049999999999</v>
      </c>
      <c r="D25" s="6">
        <v>22.468</v>
      </c>
      <c r="E25" s="6">
        <v>71.98</v>
      </c>
      <c r="F25" s="6">
        <v>468.08300000000003</v>
      </c>
      <c r="G25" s="6">
        <v>2763.337</v>
      </c>
      <c r="H25" s="6">
        <f>VLOOKUP(A25,PGReconsile!A24:H855,8,0)</f>
        <v>2295.2539999999999</v>
      </c>
      <c r="I25" s="6">
        <v>197.06</v>
      </c>
      <c r="J25" s="6">
        <v>3032.377</v>
      </c>
      <c r="K25" s="7">
        <v>-269.03999999999996</v>
      </c>
      <c r="L25" s="6" t="s">
        <v>1480</v>
      </c>
    </row>
    <row r="26" spans="1:12" x14ac:dyDescent="0.3">
      <c r="A26" s="6">
        <v>8683798730</v>
      </c>
      <c r="B26" s="6">
        <v>2293</v>
      </c>
      <c r="C26" s="6">
        <v>730.55</v>
      </c>
      <c r="D26" s="6">
        <v>12.283000000000001</v>
      </c>
      <c r="E26" s="6">
        <v>71.97999999999999</v>
      </c>
      <c r="F26" s="6">
        <v>255.916</v>
      </c>
      <c r="G26" s="6">
        <v>1478.1870000000001</v>
      </c>
      <c r="H26" s="6">
        <f>VLOOKUP(A26,PGReconsile!A25:H856,8,0)</f>
        <v>1222.2710000000002</v>
      </c>
      <c r="I26" s="6">
        <v>197.06</v>
      </c>
      <c r="J26" s="6">
        <v>1747.2270000000001</v>
      </c>
      <c r="K26" s="7">
        <v>-269.03999999999996</v>
      </c>
      <c r="L26" s="6" t="s">
        <v>1480</v>
      </c>
    </row>
    <row r="27" spans="1:12" x14ac:dyDescent="0.3">
      <c r="A27" s="6">
        <v>8741406110</v>
      </c>
      <c r="B27" s="6">
        <v>3593.99</v>
      </c>
      <c r="C27" s="6">
        <v>933</v>
      </c>
      <c r="D27" s="6">
        <v>18.274999999999999</v>
      </c>
      <c r="E27" s="6">
        <v>71.98</v>
      </c>
      <c r="F27" s="6">
        <v>563.46900000000005</v>
      </c>
      <c r="G27" s="6">
        <v>2570.7349999999997</v>
      </c>
      <c r="H27" s="6">
        <f>VLOOKUP(A27,PGReconsile!A26:H857,8,0)</f>
        <v>2007.2659999999996</v>
      </c>
      <c r="I27" s="6">
        <v>197.06</v>
      </c>
      <c r="J27" s="6">
        <v>2839.7749999999996</v>
      </c>
      <c r="K27" s="7">
        <v>-269.03999999999996</v>
      </c>
      <c r="L27" s="6" t="s">
        <v>1480</v>
      </c>
    </row>
    <row r="28" spans="1:12" x14ac:dyDescent="0.3">
      <c r="A28" s="6">
        <v>8670260084</v>
      </c>
      <c r="B28" s="6">
        <v>3544</v>
      </c>
      <c r="C28" s="6">
        <v>920.02200000000005</v>
      </c>
      <c r="D28" s="6">
        <v>18.984999999999999</v>
      </c>
      <c r="E28" s="6">
        <v>71.98</v>
      </c>
      <c r="F28" s="6">
        <v>395.53100000000001</v>
      </c>
      <c r="G28" s="6">
        <v>2533.0129999999999</v>
      </c>
      <c r="H28" s="6">
        <f>VLOOKUP(A28,PGReconsile!A27:H858,8,0)</f>
        <v>2137.482</v>
      </c>
      <c r="I28" s="6">
        <v>197.06</v>
      </c>
      <c r="J28" s="6">
        <v>2802.0529999999999</v>
      </c>
      <c r="K28" s="7">
        <v>-269.03999999999996</v>
      </c>
      <c r="L28" s="6" t="s">
        <v>1480</v>
      </c>
    </row>
    <row r="29" spans="1:12" x14ac:dyDescent="0.3">
      <c r="A29" s="6">
        <v>8695941287</v>
      </c>
      <c r="B29" s="6">
        <v>3564</v>
      </c>
      <c r="C29" s="6">
        <v>883.15899999999999</v>
      </c>
      <c r="D29" s="6">
        <v>18.122</v>
      </c>
      <c r="E29" s="6">
        <v>71.98</v>
      </c>
      <c r="F29" s="6">
        <v>558.76199999999994</v>
      </c>
      <c r="G29" s="6">
        <v>2590.739</v>
      </c>
      <c r="H29" s="6">
        <f>VLOOKUP(A29,PGReconsile!A28:H859,8,0)</f>
        <v>2031.9770000000001</v>
      </c>
      <c r="I29" s="6">
        <v>132.16</v>
      </c>
      <c r="J29" s="6">
        <v>2794.8789999999999</v>
      </c>
      <c r="K29" s="7">
        <v>-204.13999999999987</v>
      </c>
      <c r="L29" s="6" t="s">
        <v>1480</v>
      </c>
    </row>
    <row r="30" spans="1:12" x14ac:dyDescent="0.3">
      <c r="A30" s="6">
        <v>8673166572</v>
      </c>
      <c r="B30" s="6">
        <v>1204</v>
      </c>
      <c r="C30" s="6">
        <v>326.76600000000002</v>
      </c>
      <c r="D30" s="6">
        <v>6.45</v>
      </c>
      <c r="E30" s="6">
        <v>53.1</v>
      </c>
      <c r="F30" s="6">
        <v>134.375</v>
      </c>
      <c r="G30" s="6">
        <v>817.68399999999986</v>
      </c>
      <c r="H30" s="6">
        <f>VLOOKUP(A30,PGReconsile!A29:H860,8,0)</f>
        <v>683.30899999999986</v>
      </c>
      <c r="I30" s="6">
        <v>197.06</v>
      </c>
      <c r="J30" s="6">
        <v>1067.8439999999998</v>
      </c>
      <c r="K30" s="7">
        <v>-250.15999999999997</v>
      </c>
      <c r="L30" s="6" t="s">
        <v>1480</v>
      </c>
    </row>
    <row r="31" spans="1:12" x14ac:dyDescent="0.3">
      <c r="A31" s="6">
        <v>8746509434</v>
      </c>
      <c r="B31" s="6">
        <v>2619</v>
      </c>
      <c r="C31" s="6">
        <v>803.50900000000001</v>
      </c>
      <c r="D31" s="6">
        <v>14.965</v>
      </c>
      <c r="E31" s="6">
        <v>71.98</v>
      </c>
      <c r="F31" s="6">
        <v>137.18099999999998</v>
      </c>
      <c r="G31" s="6">
        <v>1728.546</v>
      </c>
      <c r="H31" s="6">
        <f>VLOOKUP(A31,PGReconsile!A30:H861,8,0)</f>
        <v>1591.365</v>
      </c>
      <c r="I31" s="6">
        <v>132.16</v>
      </c>
      <c r="J31" s="6">
        <v>1932.6860000000001</v>
      </c>
      <c r="K31" s="7">
        <v>-204.1400000000001</v>
      </c>
      <c r="L31" s="6" t="str">
        <f>VLOOKUP(A31,[1]!Delhivery_Report[[order_id]:[return_reason]],20,0)</f>
        <v>I did not like the fit</v>
      </c>
    </row>
    <row r="32" spans="1:12" x14ac:dyDescent="0.3">
      <c r="A32" s="6">
        <v>8728105852</v>
      </c>
      <c r="B32" s="6">
        <v>2549</v>
      </c>
      <c r="C32" s="6">
        <v>661.72</v>
      </c>
      <c r="D32" s="6">
        <v>14.565999999999999</v>
      </c>
      <c r="E32" s="6">
        <v>71.98</v>
      </c>
      <c r="F32" s="6">
        <v>133.518</v>
      </c>
      <c r="G32" s="6">
        <v>1800.7339999999999</v>
      </c>
      <c r="H32" s="6">
        <f>VLOOKUP(A32,PGReconsile!A31:H862,8,0)</f>
        <v>1667.2159999999999</v>
      </c>
      <c r="I32" s="6">
        <v>107.38</v>
      </c>
      <c r="J32" s="6">
        <v>1980.0940000000001</v>
      </c>
      <c r="K32" s="7">
        <v>-179.36000000000013</v>
      </c>
      <c r="L32" s="6" t="str">
        <f>VLOOKUP(A32,[1]!Delhivery_Report[[order_id]:[return_reason]],20,0)</f>
        <v>Generic Return Reason</v>
      </c>
    </row>
    <row r="33" spans="1:12" x14ac:dyDescent="0.3">
      <c r="A33" s="6">
        <v>8680270452</v>
      </c>
      <c r="B33" s="6">
        <v>1994</v>
      </c>
      <c r="C33" s="6">
        <v>541.17100000000005</v>
      </c>
      <c r="D33" s="6">
        <v>10.681999999999999</v>
      </c>
      <c r="E33" s="6">
        <v>53.1</v>
      </c>
      <c r="F33" s="6">
        <v>222.54199999999997</v>
      </c>
      <c r="G33" s="6">
        <v>1389.047</v>
      </c>
      <c r="H33" s="6">
        <f>VLOOKUP(A33,PGReconsile!A32:H863,8,0)</f>
        <v>1166.5050000000001</v>
      </c>
      <c r="I33" s="6">
        <v>197.06</v>
      </c>
      <c r="J33" s="6">
        <v>1639.2069999999999</v>
      </c>
      <c r="K33" s="7">
        <v>-250.15999999999985</v>
      </c>
      <c r="L33" s="6" t="str">
        <f>VLOOKUP(A33,[1]!Delhivery_Report[[order_id]:[return_reason]],20,0)</f>
        <v>Received a poor quality product</v>
      </c>
    </row>
    <row r="34" spans="1:12" x14ac:dyDescent="0.3">
      <c r="A34" s="6">
        <v>8673241096</v>
      </c>
      <c r="B34" s="6">
        <v>3169</v>
      </c>
      <c r="C34" s="6">
        <v>822.67200000000003</v>
      </c>
      <c r="D34" s="6">
        <v>16.975999999999999</v>
      </c>
      <c r="E34" s="6">
        <v>71.98</v>
      </c>
      <c r="F34" s="6">
        <v>353.68700000000001</v>
      </c>
      <c r="G34" s="6">
        <v>2257.3719999999998</v>
      </c>
      <c r="H34" s="6">
        <f>VLOOKUP(A34,PGReconsile!A33:H864,8,0)</f>
        <v>1903.6849999999999</v>
      </c>
      <c r="I34" s="6">
        <v>107.38</v>
      </c>
      <c r="J34" s="6">
        <v>2436.732</v>
      </c>
      <c r="K34" s="7">
        <v>-179.36000000000013</v>
      </c>
      <c r="L34" s="6" t="s">
        <v>1480</v>
      </c>
    </row>
    <row r="35" spans="1:12" x14ac:dyDescent="0.3">
      <c r="A35" s="6">
        <v>8733552059</v>
      </c>
      <c r="B35" s="6">
        <v>2150</v>
      </c>
      <c r="C35" s="6">
        <v>659.62</v>
      </c>
      <c r="D35" s="6">
        <v>12.286</v>
      </c>
      <c r="E35" s="6">
        <v>71.98</v>
      </c>
      <c r="F35" s="6">
        <v>112.61799999999999</v>
      </c>
      <c r="G35" s="6">
        <v>1406.114</v>
      </c>
      <c r="H35" s="6">
        <f>VLOOKUP(A35,PGReconsile!A34:H865,8,0)</f>
        <v>1293.4960000000001</v>
      </c>
      <c r="I35" s="6">
        <v>107.38</v>
      </c>
      <c r="J35" s="6">
        <v>1585.4740000000002</v>
      </c>
      <c r="K35" s="7">
        <v>-179.36000000000013</v>
      </c>
      <c r="L35" s="6" t="str">
        <f>VLOOKUP(A35,[1]!Delhivery_Report[[order_id]:[return_reason]],20,0)</f>
        <v>I did not like the fit</v>
      </c>
    </row>
    <row r="36" spans="1:12" x14ac:dyDescent="0.3">
      <c r="A36" s="6">
        <v>8738500127</v>
      </c>
      <c r="B36" s="6">
        <v>3839</v>
      </c>
      <c r="C36" s="6">
        <v>1223.105</v>
      </c>
      <c r="D36" s="6">
        <v>19.52</v>
      </c>
      <c r="E36" s="6">
        <v>71.98</v>
      </c>
      <c r="F36" s="6">
        <v>601.87700000000007</v>
      </c>
      <c r="G36" s="6">
        <v>2524.395</v>
      </c>
      <c r="H36" s="6">
        <f>VLOOKUP(A36,PGReconsile!A35:H866,8,0)</f>
        <v>1922.518</v>
      </c>
      <c r="I36" s="6">
        <v>197.06</v>
      </c>
      <c r="J36" s="6">
        <v>2793.4349999999999</v>
      </c>
      <c r="K36" s="7">
        <v>-269.03999999999996</v>
      </c>
      <c r="L36" s="6" t="str">
        <f>VLOOKUP(A36,[1]!Delhivery_Report[[order_id]:[return_reason]],20,0)</f>
        <v>Size too big</v>
      </c>
    </row>
    <row r="37" spans="1:12" x14ac:dyDescent="0.3">
      <c r="A37" s="6">
        <v>8732429950</v>
      </c>
      <c r="B37" s="6">
        <v>3104</v>
      </c>
      <c r="C37" s="6">
        <v>769.17100000000005</v>
      </c>
      <c r="D37" s="6">
        <v>15.784000000000001</v>
      </c>
      <c r="E37" s="6">
        <v>71.98</v>
      </c>
      <c r="F37" s="6">
        <v>486.65300000000002</v>
      </c>
      <c r="G37" s="6">
        <v>2247.0649999999996</v>
      </c>
      <c r="H37" s="6">
        <f>VLOOKUP(A37,PGReconsile!A36:H867,8,0)</f>
        <v>1760.4119999999996</v>
      </c>
      <c r="I37" s="6">
        <v>107.38</v>
      </c>
      <c r="J37" s="6">
        <v>2426.4249999999997</v>
      </c>
      <c r="K37" s="7">
        <v>-179.36000000000013</v>
      </c>
      <c r="L37" s="6" t="s">
        <v>1480</v>
      </c>
    </row>
    <row r="38" spans="1:12" x14ac:dyDescent="0.3">
      <c r="A38" s="6">
        <v>8705332926</v>
      </c>
      <c r="B38" s="6">
        <v>6341</v>
      </c>
      <c r="C38" s="6">
        <v>1945.4190000000001</v>
      </c>
      <c r="D38" s="6">
        <v>32.243000000000002</v>
      </c>
      <c r="E38" s="6">
        <v>71.98</v>
      </c>
      <c r="F38" s="6">
        <v>994.12900000000002</v>
      </c>
      <c r="G38" s="6">
        <v>4291.3580000000002</v>
      </c>
      <c r="H38" s="6">
        <f>VLOOKUP(A38,PGReconsile!A37:H868,8,0)</f>
        <v>3297.2290000000003</v>
      </c>
      <c r="I38" s="6">
        <v>107.38</v>
      </c>
      <c r="J38" s="6">
        <v>4470.7179999999998</v>
      </c>
      <c r="K38" s="7">
        <v>-179.35999999999967</v>
      </c>
      <c r="L38" s="6" t="str">
        <f>VLOOKUP(A38,[1]!Delhivery_Report[[order_id]:[return_reason]],20,0)</f>
        <v>Delivery was delayed</v>
      </c>
    </row>
    <row r="39" spans="1:12" x14ac:dyDescent="0.3">
      <c r="A39" s="6">
        <v>8686759194</v>
      </c>
      <c r="B39" s="6">
        <v>3544</v>
      </c>
      <c r="C39" s="6">
        <v>920.02200000000005</v>
      </c>
      <c r="D39" s="6">
        <v>18.984999999999999</v>
      </c>
      <c r="E39" s="6">
        <v>71.98</v>
      </c>
      <c r="F39" s="6">
        <v>395.53100000000001</v>
      </c>
      <c r="G39" s="6">
        <v>2533.0129999999999</v>
      </c>
      <c r="H39" s="6">
        <f>VLOOKUP(A39,PGReconsile!A38:H869,8,0)</f>
        <v>2137.482</v>
      </c>
      <c r="I39" s="6">
        <v>197.06</v>
      </c>
      <c r="J39" s="6">
        <v>2802.0529999999999</v>
      </c>
      <c r="K39" s="7">
        <v>-269.03999999999996</v>
      </c>
      <c r="L39" s="6" t="s">
        <v>1480</v>
      </c>
    </row>
    <row r="40" spans="1:12" x14ac:dyDescent="0.3">
      <c r="A40" s="6">
        <v>8680967376</v>
      </c>
      <c r="B40" s="6">
        <v>2794</v>
      </c>
      <c r="C40" s="6">
        <v>593.44600000000003</v>
      </c>
      <c r="D40" s="6">
        <v>14.968</v>
      </c>
      <c r="E40" s="6">
        <v>71.98</v>
      </c>
      <c r="F40" s="6">
        <v>311.83300000000003</v>
      </c>
      <c r="G40" s="6">
        <v>2113.6060000000002</v>
      </c>
      <c r="H40" s="6">
        <f>VLOOKUP(A40,PGReconsile!A39:H870,8,0)</f>
        <v>1801.7730000000001</v>
      </c>
      <c r="I40" s="6">
        <v>197.06</v>
      </c>
      <c r="J40" s="6">
        <v>2382.6460000000002</v>
      </c>
      <c r="K40" s="7">
        <v>-269.03999999999996</v>
      </c>
      <c r="L40" s="6" t="s">
        <v>1480</v>
      </c>
    </row>
    <row r="41" spans="1:12" x14ac:dyDescent="0.3">
      <c r="A41" s="6">
        <v>8682570667</v>
      </c>
      <c r="B41" s="6">
        <v>3629</v>
      </c>
      <c r="C41" s="6">
        <v>1156.1990000000001</v>
      </c>
      <c r="D41" s="6">
        <v>19.441000000000003</v>
      </c>
      <c r="E41" s="6">
        <v>71.98</v>
      </c>
      <c r="F41" s="6">
        <v>405.02100000000002</v>
      </c>
      <c r="G41" s="6">
        <v>2381.38</v>
      </c>
      <c r="H41" s="6">
        <f>VLOOKUP(A41,PGReconsile!A40:H871,8,0)</f>
        <v>1976.3590000000002</v>
      </c>
      <c r="I41" s="6">
        <v>197.06</v>
      </c>
      <c r="J41" s="6">
        <v>2650.42</v>
      </c>
      <c r="K41" s="7">
        <v>-269.03999999999996</v>
      </c>
      <c r="L41" s="6" t="str">
        <f>VLOOKUP(A41,[1]!Delhivery_Report[[order_id]:[return_reason]],20,0)</f>
        <v>Color is different</v>
      </c>
    </row>
    <row r="42" spans="1:12" x14ac:dyDescent="0.3">
      <c r="A42" s="6">
        <v>8724483694</v>
      </c>
      <c r="B42" s="6">
        <v>2338</v>
      </c>
      <c r="C42" s="6">
        <v>606.94500000000005</v>
      </c>
      <c r="D42" s="6">
        <v>13.36</v>
      </c>
      <c r="E42" s="6">
        <v>71.98</v>
      </c>
      <c r="F42" s="6">
        <v>122.46299999999999</v>
      </c>
      <c r="G42" s="6">
        <v>1645.7149999999999</v>
      </c>
      <c r="H42" s="6">
        <f>VLOOKUP(A42,PGReconsile!A41:H872,8,0)</f>
        <v>1523.252</v>
      </c>
      <c r="I42" s="6">
        <v>197.06</v>
      </c>
      <c r="J42" s="6">
        <v>1914.7549999999999</v>
      </c>
      <c r="K42" s="7">
        <v>-269.03999999999996</v>
      </c>
      <c r="L42" s="6" t="str">
        <f>VLOOKUP(A42,[1]!Delhivery_Report[[order_id]:[return_reason]],20,0)</f>
        <v>I did not like the fit</v>
      </c>
    </row>
    <row r="43" spans="1:12" x14ac:dyDescent="0.3">
      <c r="A43" s="6">
        <v>8722877791</v>
      </c>
      <c r="B43" s="6">
        <v>3118.99</v>
      </c>
      <c r="C43" s="6">
        <v>662.47299999999996</v>
      </c>
      <c r="D43" s="6">
        <v>15.858999999999998</v>
      </c>
      <c r="E43" s="6">
        <v>71.98</v>
      </c>
      <c r="F43" s="6">
        <v>488.99599999999998</v>
      </c>
      <c r="G43" s="6">
        <v>2368.6779999999999</v>
      </c>
      <c r="H43" s="6">
        <f>VLOOKUP(A43,PGReconsile!A42:H873,8,0)</f>
        <v>1879.6819999999998</v>
      </c>
      <c r="I43" s="6">
        <v>197.06</v>
      </c>
      <c r="J43" s="6">
        <v>2637.7179999999998</v>
      </c>
      <c r="K43" s="7">
        <v>-269.03999999999996</v>
      </c>
      <c r="L43" s="6" t="str">
        <f>VLOOKUP(A43,[1]!Delhivery_Report[[order_id]:[return_reason]],20,0)</f>
        <v>I did not like the fit</v>
      </c>
    </row>
    <row r="44" spans="1:12" x14ac:dyDescent="0.3">
      <c r="A44" s="6">
        <v>8663313597</v>
      </c>
      <c r="B44" s="6">
        <v>2994</v>
      </c>
      <c r="C44" s="6">
        <v>741.91300000000001</v>
      </c>
      <c r="D44" s="6">
        <v>16.039000000000001</v>
      </c>
      <c r="E44" s="6">
        <v>71.98</v>
      </c>
      <c r="F44" s="6">
        <v>334.15600000000001</v>
      </c>
      <c r="G44" s="6">
        <v>2164.0679999999998</v>
      </c>
      <c r="H44" s="6">
        <f>VLOOKUP(A44,PGReconsile!A43:H874,8,0)</f>
        <v>1829.9119999999998</v>
      </c>
      <c r="I44" s="6">
        <v>197.06</v>
      </c>
      <c r="J44" s="6">
        <v>2433.1079999999997</v>
      </c>
      <c r="K44" s="7">
        <v>-269.03999999999996</v>
      </c>
      <c r="L44" s="6" t="s">
        <v>1480</v>
      </c>
    </row>
    <row r="45" spans="1:12" x14ac:dyDescent="0.3">
      <c r="A45" s="6">
        <v>8705353325</v>
      </c>
      <c r="B45" s="6">
        <v>2338</v>
      </c>
      <c r="C45" s="6">
        <v>579.35599999999999</v>
      </c>
      <c r="D45" s="6">
        <v>13.36</v>
      </c>
      <c r="E45" s="6">
        <v>71.98</v>
      </c>
      <c r="F45" s="6">
        <v>122.46299999999999</v>
      </c>
      <c r="G45" s="6">
        <v>1673.3040000000001</v>
      </c>
      <c r="H45" s="6">
        <f>VLOOKUP(A45,PGReconsile!A44:H875,8,0)</f>
        <v>1550.8410000000001</v>
      </c>
      <c r="I45" s="6">
        <v>197.06</v>
      </c>
      <c r="J45" s="6">
        <v>1942.3440000000001</v>
      </c>
      <c r="K45" s="7">
        <v>-269.03999999999996</v>
      </c>
      <c r="L45" s="6" t="str">
        <f>VLOOKUP(A45,[1]!Delhivery_Report[[order_id]:[return_reason]],20,0)</f>
        <v>Product image was better than the actual product</v>
      </c>
    </row>
    <row r="46" spans="1:12" x14ac:dyDescent="0.3">
      <c r="A46" s="6">
        <v>8729326570</v>
      </c>
      <c r="B46" s="6">
        <v>1963.01</v>
      </c>
      <c r="C46" s="6">
        <v>625.41499999999996</v>
      </c>
      <c r="D46" s="6">
        <v>11.218</v>
      </c>
      <c r="E46" s="6">
        <v>53.1</v>
      </c>
      <c r="F46" s="6">
        <v>102.828</v>
      </c>
      <c r="G46" s="6">
        <v>1273.277</v>
      </c>
      <c r="H46" s="6">
        <f>VLOOKUP(A46,PGReconsile!A45:H876,8,0)</f>
        <v>1170.4490000000001</v>
      </c>
      <c r="I46" s="6">
        <v>197.06</v>
      </c>
      <c r="J46" s="6">
        <v>1523.4369999999999</v>
      </c>
      <c r="K46" s="7">
        <v>-250.15999999999985</v>
      </c>
      <c r="L46" s="6" t="str">
        <f>VLOOKUP(A46,[1]!Delhivery_Report[[order_id]:[return_reason]],20,0)</f>
        <v>I did not like the fit</v>
      </c>
    </row>
    <row r="47" spans="1:12" x14ac:dyDescent="0.3">
      <c r="A47" s="6">
        <v>8680835728</v>
      </c>
      <c r="B47" s="6">
        <v>2594</v>
      </c>
      <c r="C47" s="6">
        <v>550.96600000000001</v>
      </c>
      <c r="D47" s="6">
        <v>13.896000000000001</v>
      </c>
      <c r="E47" s="6">
        <v>71.98</v>
      </c>
      <c r="F47" s="6">
        <v>289.51</v>
      </c>
      <c r="G47" s="6">
        <v>1957.1580000000001</v>
      </c>
      <c r="H47" s="6">
        <f>VLOOKUP(A47,PGReconsile!A46:H877,8,0)</f>
        <v>1667.6480000000001</v>
      </c>
      <c r="I47" s="6">
        <v>197.06</v>
      </c>
      <c r="J47" s="6">
        <v>2226.1980000000003</v>
      </c>
      <c r="K47" s="7">
        <v>-269.04000000000019</v>
      </c>
      <c r="L47" s="6" t="str">
        <f>VLOOKUP(A47,[1]!Delhivery_Report[[order_id]:[return_reason]],20,0)</f>
        <v>Product was dirty and had stains</v>
      </c>
    </row>
    <row r="48" spans="1:12" x14ac:dyDescent="0.3">
      <c r="A48" s="6">
        <v>8730282759</v>
      </c>
      <c r="B48" s="6">
        <v>3594</v>
      </c>
      <c r="C48" s="6">
        <v>933.00199999999995</v>
      </c>
      <c r="D48" s="6">
        <v>18.274999999999999</v>
      </c>
      <c r="E48" s="6">
        <v>71.98</v>
      </c>
      <c r="F48" s="6">
        <v>563.46900000000005</v>
      </c>
      <c r="G48" s="6">
        <v>2570.7429999999999</v>
      </c>
      <c r="H48" s="6">
        <f>VLOOKUP(A48,PGReconsile!A47:H878,8,0)</f>
        <v>2007.2739999999999</v>
      </c>
      <c r="I48" s="6">
        <v>197.06</v>
      </c>
      <c r="J48" s="6">
        <v>2839.7829999999999</v>
      </c>
      <c r="K48" s="7">
        <v>-269.03999999999996</v>
      </c>
      <c r="L48" s="6" t="s">
        <v>1480</v>
      </c>
    </row>
    <row r="49" spans="1:12" x14ac:dyDescent="0.3">
      <c r="A49" s="6">
        <v>8733307124</v>
      </c>
      <c r="B49" s="6">
        <v>3103.99</v>
      </c>
      <c r="C49" s="6">
        <v>769.16899999999998</v>
      </c>
      <c r="D49" s="6">
        <v>15.784000000000001</v>
      </c>
      <c r="E49" s="6">
        <v>71.98</v>
      </c>
      <c r="F49" s="6">
        <v>486.65300000000002</v>
      </c>
      <c r="G49" s="6">
        <v>2247.0569999999998</v>
      </c>
      <c r="H49" s="6">
        <f>VLOOKUP(A49,PGReconsile!A48:H879,8,0)</f>
        <v>1760.4039999999998</v>
      </c>
      <c r="I49" s="6">
        <v>107.38</v>
      </c>
      <c r="J49" s="6">
        <v>2426.4169999999999</v>
      </c>
      <c r="K49" s="7">
        <v>-179.36000000000013</v>
      </c>
      <c r="L49" s="6" t="str">
        <f>VLOOKUP(A49,[1]!Delhivery_Report[[order_id]:[return_reason]],20,0)</f>
        <v>I did not like the fit</v>
      </c>
    </row>
    <row r="50" spans="1:12" x14ac:dyDescent="0.3">
      <c r="A50" s="6">
        <v>8752289308</v>
      </c>
      <c r="B50" s="6">
        <v>3743</v>
      </c>
      <c r="C50" s="6">
        <v>927.51499999999999</v>
      </c>
      <c r="D50" s="6">
        <v>19.032</v>
      </c>
      <c r="E50" s="6">
        <v>71.98</v>
      </c>
      <c r="F50" s="6">
        <v>586.83000000000004</v>
      </c>
      <c r="G50" s="6">
        <v>2724.473</v>
      </c>
      <c r="H50" s="6">
        <f>VLOOKUP(A50,PGReconsile!A49:H880,8,0)</f>
        <v>2137.643</v>
      </c>
      <c r="I50" s="6">
        <v>132.16</v>
      </c>
      <c r="J50" s="6">
        <v>2928.6129999999998</v>
      </c>
      <c r="K50" s="7">
        <v>-204.13999999999987</v>
      </c>
      <c r="L50" s="6" t="str">
        <f>VLOOKUP(A50,[1]!Delhivery_Report[[order_id]:[return_reason]],20,0)</f>
        <v>Size too big</v>
      </c>
    </row>
    <row r="51" spans="1:12" x14ac:dyDescent="0.3">
      <c r="A51" s="6">
        <v>8731408678</v>
      </c>
      <c r="B51" s="6">
        <v>3629</v>
      </c>
      <c r="C51" s="6">
        <v>1156.1990000000001</v>
      </c>
      <c r="D51" s="6">
        <v>18.452999999999999</v>
      </c>
      <c r="E51" s="6">
        <v>71.98</v>
      </c>
      <c r="F51" s="6">
        <v>568.95699999999999</v>
      </c>
      <c r="G51" s="6">
        <v>2382.3679999999999</v>
      </c>
      <c r="H51" s="6">
        <f>VLOOKUP(A51,PGReconsile!A50:H881,8,0)</f>
        <v>1813.4110000000001</v>
      </c>
      <c r="I51" s="6">
        <v>197.06</v>
      </c>
      <c r="J51" s="6">
        <v>2651.4079999999999</v>
      </c>
      <c r="K51" s="7">
        <v>-269.03999999999996</v>
      </c>
      <c r="L51" s="6" t="str">
        <f>VLOOKUP(A51,[1]!Delhivery_Report[[order_id]:[return_reason]],20,0)</f>
        <v>I did not like the fit</v>
      </c>
    </row>
    <row r="52" spans="1:12" x14ac:dyDescent="0.3">
      <c r="A52" s="6">
        <v>8711080795</v>
      </c>
      <c r="B52" s="6">
        <v>2770</v>
      </c>
      <c r="C52" s="6">
        <v>490.29</v>
      </c>
      <c r="D52" s="6">
        <v>14.084</v>
      </c>
      <c r="E52" s="6">
        <v>71.98</v>
      </c>
      <c r="F52" s="6">
        <v>434.27700000000004</v>
      </c>
      <c r="G52" s="6">
        <v>2193.6460000000002</v>
      </c>
      <c r="H52" s="6">
        <f>VLOOKUP(A52,PGReconsile!A51:H882,8,0)</f>
        <v>1759.3690000000001</v>
      </c>
      <c r="I52" s="6">
        <v>257.24</v>
      </c>
      <c r="J52" s="6">
        <v>2522.866</v>
      </c>
      <c r="K52" s="7">
        <v>-329.2199999999998</v>
      </c>
      <c r="L52" s="6" t="str">
        <f>VLOOKUP(A52,[1]!Delhivery_Report[[order_id]:[return_reason]],20,0)</f>
        <v>Size too big</v>
      </c>
    </row>
    <row r="53" spans="1:12" x14ac:dyDescent="0.3">
      <c r="A53" s="6">
        <v>8690582232</v>
      </c>
      <c r="B53" s="6">
        <v>3104</v>
      </c>
      <c r="C53" s="6">
        <v>769.17100000000005</v>
      </c>
      <c r="D53" s="6">
        <v>15.784000000000001</v>
      </c>
      <c r="E53" s="6">
        <v>71.98</v>
      </c>
      <c r="F53" s="6">
        <v>486.65300000000002</v>
      </c>
      <c r="G53" s="6">
        <v>2247.0649999999996</v>
      </c>
      <c r="H53" s="6">
        <f>VLOOKUP(A53,PGReconsile!A52:H883,8,0)</f>
        <v>1760.4119999999996</v>
      </c>
      <c r="I53" s="6">
        <v>107.38</v>
      </c>
      <c r="J53" s="6">
        <v>2426.4249999999997</v>
      </c>
      <c r="K53" s="7">
        <v>-179.36000000000013</v>
      </c>
      <c r="L53" s="6" t="s">
        <v>1480</v>
      </c>
    </row>
    <row r="54" spans="1:12" x14ac:dyDescent="0.3">
      <c r="A54" s="6">
        <v>8698964259</v>
      </c>
      <c r="B54" s="6">
        <v>2150</v>
      </c>
      <c r="C54" s="6">
        <v>684.99</v>
      </c>
      <c r="D54" s="6">
        <v>12.286</v>
      </c>
      <c r="E54" s="6">
        <v>71.98</v>
      </c>
      <c r="F54" s="6">
        <v>112.61799999999999</v>
      </c>
      <c r="G54" s="6">
        <v>1380.7439999999999</v>
      </c>
      <c r="H54" s="6">
        <f>VLOOKUP(A54,PGReconsile!A53:H884,8,0)</f>
        <v>1268.126</v>
      </c>
      <c r="I54" s="6">
        <v>107.38</v>
      </c>
      <c r="J54" s="6">
        <v>1560.1039999999998</v>
      </c>
      <c r="K54" s="7">
        <v>-179.3599999999999</v>
      </c>
      <c r="L54" s="6" t="s">
        <v>1480</v>
      </c>
    </row>
    <row r="55" spans="1:12" x14ac:dyDescent="0.3">
      <c r="A55" s="6">
        <v>8720801859</v>
      </c>
      <c r="B55" s="6">
        <v>1797</v>
      </c>
      <c r="C55" s="6">
        <v>593.72900000000004</v>
      </c>
      <c r="D55" s="6">
        <v>10.268000000000001</v>
      </c>
      <c r="E55" s="6">
        <v>53.1</v>
      </c>
      <c r="F55" s="6">
        <v>94.126999999999995</v>
      </c>
      <c r="G55" s="6">
        <v>1139.903</v>
      </c>
      <c r="H55" s="6">
        <f>VLOOKUP(A55,PGReconsile!A54:H885,8,0)</f>
        <v>1045.7760000000001</v>
      </c>
      <c r="I55" s="6">
        <v>197.06</v>
      </c>
      <c r="J55" s="6">
        <v>1390.0629999999999</v>
      </c>
      <c r="K55" s="7">
        <v>-250.15999999999985</v>
      </c>
      <c r="L55" s="6" t="str">
        <f>VLOOKUP(A55,[1]!Delhivery_Report[[order_id]:[return_reason]],20,0)</f>
        <v>I did not like the fit</v>
      </c>
    </row>
    <row r="56" spans="1:12" x14ac:dyDescent="0.3">
      <c r="A56" s="6">
        <v>8681666403</v>
      </c>
      <c r="B56" s="6">
        <v>3169</v>
      </c>
      <c r="C56" s="6">
        <v>785.27800000000002</v>
      </c>
      <c r="D56" s="6">
        <v>16.975999999999999</v>
      </c>
      <c r="E56" s="6">
        <v>71.98</v>
      </c>
      <c r="F56" s="6">
        <v>353.68700000000001</v>
      </c>
      <c r="G56" s="6">
        <v>2294.7659999999996</v>
      </c>
      <c r="H56" s="6">
        <f>VLOOKUP(A56,PGReconsile!A55:H886,8,0)</f>
        <v>1941.0789999999997</v>
      </c>
      <c r="I56" s="6">
        <v>197.06</v>
      </c>
      <c r="J56" s="6">
        <v>2563.8059999999996</v>
      </c>
      <c r="K56" s="7">
        <v>-269.03999999999996</v>
      </c>
      <c r="L56" s="6" t="s">
        <v>1480</v>
      </c>
    </row>
    <row r="57" spans="1:12" x14ac:dyDescent="0.3">
      <c r="A57" s="6">
        <v>8712558139</v>
      </c>
      <c r="B57" s="6">
        <v>3104</v>
      </c>
      <c r="C57" s="6">
        <v>769.17100000000005</v>
      </c>
      <c r="D57" s="6">
        <v>15.784000000000001</v>
      </c>
      <c r="E57" s="6">
        <v>71.98</v>
      </c>
      <c r="F57" s="6">
        <v>486.64300000000003</v>
      </c>
      <c r="G57" s="6">
        <v>2247.0649999999996</v>
      </c>
      <c r="H57" s="6">
        <f>VLOOKUP(A57,PGReconsile!A56:H887,8,0)</f>
        <v>1760.4219999999996</v>
      </c>
      <c r="I57" s="6">
        <v>197.06</v>
      </c>
      <c r="J57" s="6">
        <v>2516.1049999999996</v>
      </c>
      <c r="K57" s="7">
        <v>-269.03999999999996</v>
      </c>
      <c r="L57" s="6" t="str">
        <f>VLOOKUP(A57,[1]!Delhivery_Report[[order_id]:[return_reason]],20,0)</f>
        <v>Generic Return Reason</v>
      </c>
    </row>
    <row r="58" spans="1:12" x14ac:dyDescent="0.3">
      <c r="A58" s="6">
        <v>8742029289</v>
      </c>
      <c r="B58" s="6">
        <v>2244</v>
      </c>
      <c r="C58" s="6">
        <v>476.62599999999998</v>
      </c>
      <c r="D58" s="6">
        <v>12.823</v>
      </c>
      <c r="E58" s="6">
        <v>71.98</v>
      </c>
      <c r="F58" s="6">
        <v>117.54599999999999</v>
      </c>
      <c r="G58" s="6">
        <v>1682.5709999999999</v>
      </c>
      <c r="H58" s="6">
        <f>VLOOKUP(A58,PGReconsile!A57:H888,8,0)</f>
        <v>1565.0249999999999</v>
      </c>
      <c r="I58" s="6">
        <v>132.16</v>
      </c>
      <c r="J58" s="6">
        <v>1886.711</v>
      </c>
      <c r="K58" s="7">
        <v>-204.1400000000001</v>
      </c>
      <c r="L58" s="6" t="str">
        <f>VLOOKUP(A58,[1]!Delhivery_Report[[order_id]:[return_reason]],20,0)</f>
        <v>Product was damaged</v>
      </c>
    </row>
    <row r="59" spans="1:12" x14ac:dyDescent="0.3">
      <c r="A59" s="6">
        <v>8740143662</v>
      </c>
      <c r="B59" s="6">
        <v>391</v>
      </c>
      <c r="C59" s="6">
        <v>9.2279999999999998</v>
      </c>
      <c r="D59" s="6">
        <v>2.234</v>
      </c>
      <c r="E59" s="6">
        <v>31.86</v>
      </c>
      <c r="F59" s="6">
        <v>20.481999999999999</v>
      </c>
      <c r="G59" s="6">
        <v>347.678</v>
      </c>
      <c r="H59" s="6">
        <f>VLOOKUP(A59,PGReconsile!A58:H889,8,0)</f>
        <v>327.19600000000003</v>
      </c>
      <c r="I59" s="6">
        <v>197.06</v>
      </c>
      <c r="J59" s="6">
        <v>576.59799999999996</v>
      </c>
      <c r="K59" s="7">
        <v>-228.91999999999996</v>
      </c>
      <c r="L59" s="6" t="str">
        <f>VLOOKUP(A59,[1]!Delhivery_Report[[order_id]:[return_reason]],20,0)</f>
        <v>Received a poor quality product</v>
      </c>
    </row>
    <row r="60" spans="1:12" x14ac:dyDescent="0.3">
      <c r="A60" s="6">
        <v>8731387525</v>
      </c>
      <c r="B60" s="6">
        <v>2479</v>
      </c>
      <c r="C60" s="6">
        <v>526.54</v>
      </c>
      <c r="D60" s="6">
        <v>14.166</v>
      </c>
      <c r="E60" s="6">
        <v>71.98</v>
      </c>
      <c r="F60" s="6">
        <v>129.85499999999999</v>
      </c>
      <c r="G60" s="6">
        <v>1866.3140000000001</v>
      </c>
      <c r="H60" s="6">
        <f>VLOOKUP(A60,PGReconsile!A59:H890,8,0)</f>
        <v>1736.4590000000001</v>
      </c>
      <c r="I60" s="6">
        <v>197.06</v>
      </c>
      <c r="J60" s="6">
        <v>2135.3540000000003</v>
      </c>
      <c r="K60" s="7">
        <v>-269.04000000000019</v>
      </c>
      <c r="L60" s="6" t="s">
        <v>1480</v>
      </c>
    </row>
    <row r="61" spans="1:12" x14ac:dyDescent="0.3">
      <c r="A61" s="6">
        <v>8731779980</v>
      </c>
      <c r="B61" s="6">
        <v>1246</v>
      </c>
      <c r="C61" s="6">
        <v>338.16399999999999</v>
      </c>
      <c r="D61" s="6">
        <v>7.12</v>
      </c>
      <c r="E61" s="6">
        <v>53.1</v>
      </c>
      <c r="F61" s="6">
        <v>65.272999999999996</v>
      </c>
      <c r="G61" s="6">
        <v>847.61599999999999</v>
      </c>
      <c r="H61" s="6">
        <f>VLOOKUP(A61,PGReconsile!A60:H891,8,0)</f>
        <v>782.34299999999996</v>
      </c>
      <c r="I61" s="6">
        <v>107.38</v>
      </c>
      <c r="J61" s="6">
        <v>1008.096</v>
      </c>
      <c r="K61" s="7">
        <v>-160.48000000000002</v>
      </c>
      <c r="L61" s="6" t="str">
        <f>VLOOKUP(A61,[1]!Delhivery_Report[[order_id]:[return_reason]],20,0)</f>
        <v>I did not like the fit</v>
      </c>
    </row>
    <row r="62" spans="1:12" x14ac:dyDescent="0.3">
      <c r="A62" s="6">
        <v>8732163099</v>
      </c>
      <c r="B62" s="6">
        <v>3594</v>
      </c>
      <c r="C62" s="6">
        <v>933.00199999999995</v>
      </c>
      <c r="D62" s="6">
        <v>18.274999999999999</v>
      </c>
      <c r="E62" s="6">
        <v>71.98</v>
      </c>
      <c r="F62" s="6">
        <v>563.46900000000005</v>
      </c>
      <c r="G62" s="6">
        <v>2570.7429999999999</v>
      </c>
      <c r="H62" s="6">
        <f>VLOOKUP(A62,PGReconsile!A61:H892,8,0)</f>
        <v>2007.2739999999999</v>
      </c>
      <c r="I62" s="6">
        <v>197.06</v>
      </c>
      <c r="J62" s="6">
        <v>2839.7829999999999</v>
      </c>
      <c r="K62" s="7">
        <v>-269.03999999999996</v>
      </c>
      <c r="L62" s="6" t="s">
        <v>1480</v>
      </c>
    </row>
    <row r="63" spans="1:12" x14ac:dyDescent="0.3">
      <c r="A63" s="6">
        <v>8666939756</v>
      </c>
      <c r="B63" s="6">
        <v>3000</v>
      </c>
      <c r="C63" s="6">
        <v>778.8</v>
      </c>
      <c r="D63" s="6">
        <v>16.071999999999999</v>
      </c>
      <c r="E63" s="6">
        <v>71.98</v>
      </c>
      <c r="F63" s="6">
        <v>334.82299999999998</v>
      </c>
      <c r="G63" s="6">
        <v>2133.1479999999997</v>
      </c>
      <c r="H63" s="6">
        <f>VLOOKUP(A63,PGReconsile!A62:H893,8,0)</f>
        <v>1798.3249999999998</v>
      </c>
      <c r="I63" s="6">
        <v>197.06</v>
      </c>
      <c r="J63" s="6">
        <v>2402.1879999999996</v>
      </c>
      <c r="K63" s="7">
        <v>-269.03999999999996</v>
      </c>
      <c r="L63" s="6" t="s">
        <v>1480</v>
      </c>
    </row>
    <row r="64" spans="1:12" x14ac:dyDescent="0.3">
      <c r="A64" s="6">
        <v>8675097216</v>
      </c>
      <c r="B64" s="6">
        <v>3594</v>
      </c>
      <c r="C64" s="6">
        <v>890.59299999999996</v>
      </c>
      <c r="D64" s="6">
        <v>19.254000000000001</v>
      </c>
      <c r="E64" s="6">
        <v>71.98</v>
      </c>
      <c r="F64" s="6">
        <v>401.11500000000001</v>
      </c>
      <c r="G64" s="6">
        <v>2612.1730000000002</v>
      </c>
      <c r="H64" s="6">
        <f>VLOOKUP(A64,PGReconsile!A63:H894,8,0)</f>
        <v>2211.058</v>
      </c>
      <c r="I64" s="6">
        <v>132.16</v>
      </c>
      <c r="J64" s="6">
        <v>2816.3130000000001</v>
      </c>
      <c r="K64" s="7">
        <v>-204.13999999999987</v>
      </c>
      <c r="L64" s="6" t="s">
        <v>1480</v>
      </c>
    </row>
    <row r="65" spans="1:12" x14ac:dyDescent="0.3">
      <c r="A65" s="6">
        <v>8690310002</v>
      </c>
      <c r="B65" s="6">
        <v>3323.99</v>
      </c>
      <c r="C65" s="6">
        <v>706.01499999999999</v>
      </c>
      <c r="D65" s="6">
        <v>16.902000000000001</v>
      </c>
      <c r="E65" s="6">
        <v>71.98</v>
      </c>
      <c r="F65" s="6">
        <v>521.13499999999999</v>
      </c>
      <c r="G65" s="6">
        <v>2529.0929999999998</v>
      </c>
      <c r="H65" s="6">
        <f>VLOOKUP(A65,PGReconsile!A64:H895,8,0)</f>
        <v>2007.9579999999999</v>
      </c>
      <c r="I65" s="6">
        <v>197.06</v>
      </c>
      <c r="J65" s="6">
        <v>2798.1329999999998</v>
      </c>
      <c r="K65" s="7">
        <v>-269.03999999999996</v>
      </c>
      <c r="L65" s="6" t="str">
        <f>VLOOKUP(A65,[1]!Delhivery_Report[[order_id]:[return_reason]],20,0)</f>
        <v>Size is too Large</v>
      </c>
    </row>
    <row r="66" spans="1:12" x14ac:dyDescent="0.3">
      <c r="A66" s="6">
        <v>8746355381</v>
      </c>
      <c r="B66" s="6">
        <v>2244</v>
      </c>
      <c r="C66" s="6">
        <v>582.54200000000003</v>
      </c>
      <c r="D66" s="6">
        <v>12.823</v>
      </c>
      <c r="E66" s="6">
        <v>71.98</v>
      </c>
      <c r="F66" s="6">
        <v>117.54599999999999</v>
      </c>
      <c r="G66" s="6">
        <v>1576.655</v>
      </c>
      <c r="H66" s="6">
        <f>VLOOKUP(A66,PGReconsile!A65:H896,8,0)</f>
        <v>1459.1089999999999</v>
      </c>
      <c r="I66" s="6">
        <v>197.06</v>
      </c>
      <c r="J66" s="6">
        <v>1845.6949999999999</v>
      </c>
      <c r="K66" s="7">
        <v>-269.03999999999996</v>
      </c>
      <c r="L66" s="6" t="s">
        <v>1480</v>
      </c>
    </row>
    <row r="67" spans="1:12" x14ac:dyDescent="0.3">
      <c r="A67" s="6">
        <v>8694911050</v>
      </c>
      <c r="B67" s="6">
        <v>3564</v>
      </c>
      <c r="C67" s="6">
        <v>883.15899999999999</v>
      </c>
      <c r="D67" s="6">
        <v>18.122</v>
      </c>
      <c r="E67" s="6">
        <v>71.98</v>
      </c>
      <c r="F67" s="6">
        <v>558.76199999999994</v>
      </c>
      <c r="G67" s="6">
        <v>2590.739</v>
      </c>
      <c r="H67" s="6">
        <f>VLOOKUP(A67,PGReconsile!A66:H897,8,0)</f>
        <v>2031.9770000000001</v>
      </c>
      <c r="I67" s="6">
        <v>132.16</v>
      </c>
      <c r="J67" s="6">
        <v>2794.8789999999999</v>
      </c>
      <c r="K67" s="7">
        <v>-204.13999999999987</v>
      </c>
      <c r="L67" s="6" t="str">
        <f>VLOOKUP(A67,[1]!Delhivery_Report[[order_id]:[return_reason]],20,0)</f>
        <v>Received a completely different product</v>
      </c>
    </row>
    <row r="68" spans="1:12" x14ac:dyDescent="0.3">
      <c r="A68" s="6">
        <v>8731017476</v>
      </c>
      <c r="B68" s="6">
        <v>3838.9900000000002</v>
      </c>
      <c r="C68" s="6">
        <v>1223.1020000000001</v>
      </c>
      <c r="D68" s="6">
        <v>19.521000000000001</v>
      </c>
      <c r="E68" s="6">
        <v>71.97999999999999</v>
      </c>
      <c r="F68" s="6">
        <v>601.86700000000008</v>
      </c>
      <c r="G68" s="6">
        <v>2524.3869999999997</v>
      </c>
      <c r="H68" s="6">
        <f>VLOOKUP(A68,PGReconsile!A67:H898,8,0)</f>
        <v>1922.5199999999995</v>
      </c>
      <c r="I68" s="6">
        <v>107.38</v>
      </c>
      <c r="J68" s="6">
        <v>2703.7469999999998</v>
      </c>
      <c r="K68" s="7">
        <v>-179.36000000000013</v>
      </c>
      <c r="L68" s="6" t="str">
        <f>VLOOKUP(A68,[1]!Delhivery_Report[[order_id]:[return_reason]],20,0)</f>
        <v>I did not like the fit</v>
      </c>
    </row>
    <row r="69" spans="1:12" x14ac:dyDescent="0.3">
      <c r="A69" s="6">
        <v>8687823960</v>
      </c>
      <c r="B69" s="6">
        <v>2264</v>
      </c>
      <c r="C69" s="6">
        <v>641.16499999999996</v>
      </c>
      <c r="D69" s="6">
        <v>12.937000000000001</v>
      </c>
      <c r="E69" s="6">
        <v>71.98</v>
      </c>
      <c r="F69" s="6">
        <v>118.59100000000001</v>
      </c>
      <c r="G69" s="6">
        <v>1537.9180000000001</v>
      </c>
      <c r="H69" s="6">
        <f>VLOOKUP(A69,PGReconsile!A68:H899,8,0)</f>
        <v>1419.3270000000002</v>
      </c>
      <c r="I69" s="6">
        <v>132.16</v>
      </c>
      <c r="J69" s="6">
        <v>1742.0580000000002</v>
      </c>
      <c r="K69" s="7">
        <v>-204.1400000000001</v>
      </c>
      <c r="L69" s="6" t="str">
        <f>VLOOKUP(A69,[1]!Delhivery_Report[[order_id]:[return_reason]],20,0)</f>
        <v>Color is different</v>
      </c>
    </row>
    <row r="70" spans="1:12" x14ac:dyDescent="0.3">
      <c r="A70" s="6">
        <v>8680104988</v>
      </c>
      <c r="B70" s="6">
        <v>1931</v>
      </c>
      <c r="C70" s="6">
        <v>638.00199999999995</v>
      </c>
      <c r="D70" s="6">
        <v>10.345000000000001</v>
      </c>
      <c r="E70" s="6">
        <v>53.1</v>
      </c>
      <c r="F70" s="6">
        <v>215.511</v>
      </c>
      <c r="G70" s="6">
        <v>1229.5530000000001</v>
      </c>
      <c r="H70" s="6">
        <f>VLOOKUP(A70,PGReconsile!A69:H900,8,0)</f>
        <v>1014.0420000000001</v>
      </c>
      <c r="I70" s="6">
        <v>197.06</v>
      </c>
      <c r="J70" s="6">
        <v>1479.713</v>
      </c>
      <c r="K70" s="7">
        <v>-250.15999999999985</v>
      </c>
      <c r="L70" s="6" t="str">
        <f>VLOOKUP(A70,[1]!Delhivery_Report[[order_id]:[return_reason]],20,0)</f>
        <v>Defective product was delivered</v>
      </c>
    </row>
    <row r="71" spans="1:12" x14ac:dyDescent="0.3">
      <c r="A71" s="6">
        <v>8679854503</v>
      </c>
      <c r="B71" s="6">
        <v>2419</v>
      </c>
      <c r="C71" s="6">
        <v>513.79600000000005</v>
      </c>
      <c r="D71" s="6">
        <v>12.959</v>
      </c>
      <c r="E71" s="6">
        <v>71.98</v>
      </c>
      <c r="F71" s="6">
        <v>269.97899999999998</v>
      </c>
      <c r="G71" s="6">
        <v>1820.2649999999999</v>
      </c>
      <c r="H71" s="6">
        <f>VLOOKUP(A71,PGReconsile!A70:H901,8,0)</f>
        <v>1550.2859999999998</v>
      </c>
      <c r="I71" s="6">
        <v>132.16</v>
      </c>
      <c r="J71" s="6">
        <v>2024.405</v>
      </c>
      <c r="K71" s="7">
        <v>-204.1400000000001</v>
      </c>
      <c r="L71" s="6" t="str">
        <f>VLOOKUP(A71,[1]!Delhivery_Report[[order_id]:[return_reason]],20,0)</f>
        <v>I did not like the fit</v>
      </c>
    </row>
    <row r="72" spans="1:12" x14ac:dyDescent="0.3">
      <c r="A72" s="6">
        <v>8705380577</v>
      </c>
      <c r="B72" s="6">
        <v>1012</v>
      </c>
      <c r="C72" s="6">
        <v>250.774</v>
      </c>
      <c r="D72" s="6">
        <v>5.7829999999999995</v>
      </c>
      <c r="E72" s="6">
        <v>53.1</v>
      </c>
      <c r="F72" s="6">
        <v>53.009</v>
      </c>
      <c r="G72" s="6">
        <v>702.34299999999996</v>
      </c>
      <c r="H72" s="6">
        <f>VLOOKUP(A72,PGReconsile!A71:H902,8,0)</f>
        <v>649.33399999999995</v>
      </c>
      <c r="I72" s="6">
        <v>132.16</v>
      </c>
      <c r="J72" s="6">
        <v>887.60299999999995</v>
      </c>
      <c r="K72" s="7">
        <v>-185.26</v>
      </c>
      <c r="L72" s="6" t="str">
        <f>VLOOKUP(A72,[1]!Delhivery_Report[[order_id]:[return_reason]],20,0)</f>
        <v>I did not like the fit</v>
      </c>
    </row>
    <row r="73" spans="1:12" x14ac:dyDescent="0.3">
      <c r="A73" s="6">
        <v>8740177952</v>
      </c>
      <c r="B73" s="6">
        <v>2619</v>
      </c>
      <c r="C73" s="6">
        <v>679.89200000000005</v>
      </c>
      <c r="D73" s="6">
        <v>14.965</v>
      </c>
      <c r="E73" s="6">
        <v>71.98</v>
      </c>
      <c r="F73" s="6">
        <v>137.18099999999998</v>
      </c>
      <c r="G73" s="6">
        <v>1852.163</v>
      </c>
      <c r="H73" s="6">
        <f>VLOOKUP(A73,PGReconsile!A72:H903,8,0)</f>
        <v>1714.982</v>
      </c>
      <c r="I73" s="6">
        <v>197.06</v>
      </c>
      <c r="J73" s="6">
        <v>2121.203</v>
      </c>
      <c r="K73" s="7">
        <v>-269.03999999999996</v>
      </c>
      <c r="L73" s="6" t="str">
        <f>VLOOKUP(A73,[1]!Delhivery_Report[[order_id]:[return_reason]],20,0)</f>
        <v>I did not like the fit</v>
      </c>
    </row>
    <row r="74" spans="1:12" x14ac:dyDescent="0.3">
      <c r="A74" s="6">
        <v>8748147112</v>
      </c>
      <c r="B74" s="6">
        <v>3564</v>
      </c>
      <c r="C74" s="6">
        <v>883.15899999999999</v>
      </c>
      <c r="D74" s="6">
        <v>18.122</v>
      </c>
      <c r="E74" s="6">
        <v>71.98</v>
      </c>
      <c r="F74" s="6">
        <v>558.76199999999994</v>
      </c>
      <c r="G74" s="6">
        <v>2590.739</v>
      </c>
      <c r="H74" s="6">
        <f>VLOOKUP(A74,PGReconsile!A73:H904,8,0)</f>
        <v>2031.9770000000001</v>
      </c>
      <c r="I74" s="6">
        <v>132.16</v>
      </c>
      <c r="J74" s="6">
        <v>2794.8789999999999</v>
      </c>
      <c r="K74" s="7">
        <v>-204.13999999999987</v>
      </c>
      <c r="L74" s="6" t="str">
        <f>VLOOKUP(A74,[1]!Delhivery_Report[[order_id]:[return_reason]],20,0)</f>
        <v>I did not like the fit</v>
      </c>
    </row>
    <row r="75" spans="1:12" x14ac:dyDescent="0.3">
      <c r="A75" s="6">
        <v>8716322467</v>
      </c>
      <c r="B75" s="6">
        <v>2044</v>
      </c>
      <c r="C75" s="6">
        <v>506.50299999999999</v>
      </c>
      <c r="D75" s="6">
        <v>11.68</v>
      </c>
      <c r="E75" s="6">
        <v>71.98</v>
      </c>
      <c r="F75" s="6">
        <v>107.063</v>
      </c>
      <c r="G75" s="6">
        <v>1453.837</v>
      </c>
      <c r="H75" s="6">
        <f>VLOOKUP(A75,PGReconsile!A74:H905,8,0)</f>
        <v>1346.7739999999999</v>
      </c>
      <c r="I75" s="6">
        <v>132.16</v>
      </c>
      <c r="J75" s="6">
        <v>1657.9770000000001</v>
      </c>
      <c r="K75" s="7">
        <v>-204.1400000000001</v>
      </c>
      <c r="L75" s="6" t="str">
        <f>VLOOKUP(A75,[1]!Delhivery_Report[[order_id]:[return_reason]],20,0)</f>
        <v>I did not like the fit</v>
      </c>
    </row>
    <row r="76" spans="1:12" x14ac:dyDescent="0.3">
      <c r="A76" s="6">
        <v>8736198510</v>
      </c>
      <c r="B76" s="6">
        <v>5398</v>
      </c>
      <c r="C76" s="6">
        <v>1528.7139999999999</v>
      </c>
      <c r="D76" s="6">
        <v>27.448</v>
      </c>
      <c r="E76" s="6">
        <v>71.98</v>
      </c>
      <c r="F76" s="6">
        <v>846.29300000000001</v>
      </c>
      <c r="G76" s="6">
        <v>3769.8580000000002</v>
      </c>
      <c r="H76" s="6">
        <f>VLOOKUP(A76,PGReconsile!A75:H906,8,0)</f>
        <v>2923.5650000000001</v>
      </c>
      <c r="I76" s="6">
        <v>197.06</v>
      </c>
      <c r="J76" s="6">
        <v>4038.8980000000001</v>
      </c>
      <c r="K76" s="7">
        <v>-269.03999999999996</v>
      </c>
      <c r="L76" s="6" t="str">
        <f>VLOOKUP(A76,[1]!Delhivery_Report[[order_id]:[return_reason]],20,0)</f>
        <v>Size too big</v>
      </c>
    </row>
    <row r="77" spans="1:12" x14ac:dyDescent="0.3">
      <c r="A77" s="6">
        <v>8741151637</v>
      </c>
      <c r="B77" s="6">
        <v>2394</v>
      </c>
      <c r="C77" s="6">
        <v>621.48199999999997</v>
      </c>
      <c r="D77" s="6">
        <v>13.68</v>
      </c>
      <c r="E77" s="6">
        <v>71.98</v>
      </c>
      <c r="F77" s="6">
        <v>125.4</v>
      </c>
      <c r="G77" s="6">
        <v>1686.8579999999999</v>
      </c>
      <c r="H77" s="6">
        <f>VLOOKUP(A77,PGReconsile!A76:H907,8,0)</f>
        <v>1561.4579999999999</v>
      </c>
      <c r="I77" s="6">
        <v>132.16</v>
      </c>
      <c r="J77" s="6">
        <v>1890.998</v>
      </c>
      <c r="K77" s="7">
        <v>-204.1400000000001</v>
      </c>
      <c r="L77" s="6" t="str">
        <f>VLOOKUP(A77,[1]!Delhivery_Report[[order_id]:[return_reason]],20,0)</f>
        <v>Size too small</v>
      </c>
    </row>
    <row r="78" spans="1:12" x14ac:dyDescent="0.3">
      <c r="A78" s="6">
        <v>8708250502</v>
      </c>
      <c r="B78" s="6">
        <v>391</v>
      </c>
      <c r="C78" s="6">
        <v>9.2279999999999998</v>
      </c>
      <c r="D78" s="6">
        <v>2.234</v>
      </c>
      <c r="E78" s="6">
        <v>31.86</v>
      </c>
      <c r="F78" s="6">
        <v>20.481999999999999</v>
      </c>
      <c r="G78" s="6">
        <v>347.678</v>
      </c>
      <c r="H78" s="6">
        <f>VLOOKUP(A78,PGReconsile!A77:H908,8,0)</f>
        <v>327.19600000000003</v>
      </c>
      <c r="I78" s="6">
        <v>197.06</v>
      </c>
      <c r="J78" s="6">
        <v>576.59799999999996</v>
      </c>
      <c r="K78" s="7">
        <v>-228.91999999999996</v>
      </c>
      <c r="L78" s="6" t="str">
        <f>VLOOKUP(A78,[1]!Delhivery_Report[[order_id]:[return_reason]],20,0)</f>
        <v>Received a poor quality product</v>
      </c>
    </row>
    <row r="79" spans="1:12" x14ac:dyDescent="0.3">
      <c r="A79" s="6">
        <v>8720752284</v>
      </c>
      <c r="B79" s="6">
        <v>2619</v>
      </c>
      <c r="C79" s="6">
        <v>803.50900000000001</v>
      </c>
      <c r="D79" s="6">
        <v>14.965</v>
      </c>
      <c r="E79" s="6">
        <v>71.98</v>
      </c>
      <c r="F79" s="6">
        <v>137.18099999999998</v>
      </c>
      <c r="G79" s="6">
        <v>1728.546</v>
      </c>
      <c r="H79" s="6">
        <f>VLOOKUP(A79,PGReconsile!A78:H909,8,0)</f>
        <v>1591.365</v>
      </c>
      <c r="I79" s="6">
        <v>132.16</v>
      </c>
      <c r="J79" s="6">
        <v>1932.6860000000001</v>
      </c>
      <c r="K79" s="7">
        <v>-204.1400000000001</v>
      </c>
      <c r="L79" s="6" t="str">
        <f>VLOOKUP(A79,[1]!Delhivery_Report[[order_id]:[return_reason]],20,0)</f>
        <v>Size too small</v>
      </c>
    </row>
    <row r="80" spans="1:12" x14ac:dyDescent="0.3">
      <c r="A80" s="6">
        <v>8696157014</v>
      </c>
      <c r="B80" s="6">
        <v>2150</v>
      </c>
      <c r="C80" s="6">
        <v>684.99</v>
      </c>
      <c r="D80" s="6">
        <v>12.286</v>
      </c>
      <c r="E80" s="6">
        <v>71.98</v>
      </c>
      <c r="F80" s="6">
        <v>112.61799999999999</v>
      </c>
      <c r="G80" s="6">
        <v>1380.7439999999999</v>
      </c>
      <c r="H80" s="6">
        <f>VLOOKUP(A80,PGReconsile!A79:H910,8,0)</f>
        <v>1268.126</v>
      </c>
      <c r="I80" s="6">
        <v>197.06</v>
      </c>
      <c r="J80" s="6">
        <v>1649.7839999999999</v>
      </c>
      <c r="K80" s="7">
        <v>-269.03999999999996</v>
      </c>
      <c r="L80" s="6" t="str">
        <f>VLOOKUP(A80,[1]!Delhivery_Report[[order_id]:[return_reason]],20,0)</f>
        <v>I did not like the fit</v>
      </c>
    </row>
    <row r="81" spans="1:12" x14ac:dyDescent="0.3">
      <c r="A81" s="6">
        <v>8675526093</v>
      </c>
      <c r="B81" s="6">
        <v>1079</v>
      </c>
      <c r="C81" s="6">
        <v>267.37599999999998</v>
      </c>
      <c r="D81" s="6">
        <v>5.78</v>
      </c>
      <c r="E81" s="6">
        <v>53.1</v>
      </c>
      <c r="F81" s="6">
        <v>120.42699999999999</v>
      </c>
      <c r="G81" s="6">
        <v>752.74400000000003</v>
      </c>
      <c r="H81" s="6">
        <f>VLOOKUP(A81,PGReconsile!A80:H911,8,0)</f>
        <v>632.31700000000001</v>
      </c>
      <c r="I81" s="6">
        <v>132.16</v>
      </c>
      <c r="J81" s="6">
        <v>938.00400000000002</v>
      </c>
      <c r="K81" s="7">
        <v>-185.26</v>
      </c>
      <c r="L81" s="6" t="s">
        <v>1480</v>
      </c>
    </row>
    <row r="82" spans="1:12" x14ac:dyDescent="0.3">
      <c r="A82" s="6">
        <v>8694664240</v>
      </c>
      <c r="B82" s="6">
        <v>2293</v>
      </c>
      <c r="C82" s="6">
        <v>730.55</v>
      </c>
      <c r="D82" s="6">
        <v>13.103000000000002</v>
      </c>
      <c r="E82" s="6">
        <v>71.97999999999999</v>
      </c>
      <c r="F82" s="6">
        <v>120.119</v>
      </c>
      <c r="G82" s="6">
        <v>1477.367</v>
      </c>
      <c r="H82" s="6">
        <f>VLOOKUP(A82,PGReconsile!A81:H912,8,0)</f>
        <v>1357.248</v>
      </c>
      <c r="I82" s="6">
        <v>107.38</v>
      </c>
      <c r="J82" s="6">
        <v>1656.7269999999999</v>
      </c>
      <c r="K82" s="7">
        <v>-179.3599999999999</v>
      </c>
      <c r="L82" s="6" t="str">
        <f>VLOOKUP(A82,[1]!Delhivery_Report[[order_id]:[return_reason]],20,0)</f>
        <v>Product image was better than the actual product</v>
      </c>
    </row>
    <row r="83" spans="1:12" x14ac:dyDescent="0.3">
      <c r="A83" s="6">
        <v>8744667145</v>
      </c>
      <c r="B83" s="6">
        <v>3354</v>
      </c>
      <c r="C83" s="6">
        <v>831.12099999999998</v>
      </c>
      <c r="D83" s="6">
        <v>17.053999999999998</v>
      </c>
      <c r="E83" s="6">
        <v>71.98</v>
      </c>
      <c r="F83" s="6">
        <v>525.84199999999998</v>
      </c>
      <c r="G83" s="6">
        <v>2433.8449999999998</v>
      </c>
      <c r="H83" s="6">
        <f>VLOOKUP(A83,PGReconsile!A82:H913,8,0)</f>
        <v>1908.0029999999997</v>
      </c>
      <c r="I83" s="6">
        <v>197.06</v>
      </c>
      <c r="J83" s="6">
        <v>2702.8849999999998</v>
      </c>
      <c r="K83" s="7">
        <v>-269.03999999999996</v>
      </c>
      <c r="L83" s="6" t="str">
        <f>VLOOKUP(A83,[1]!Delhivery_Report[[order_id]:[return_reason]],20,0)</f>
        <v>I did not like the fit</v>
      </c>
    </row>
    <row r="84" spans="1:12" x14ac:dyDescent="0.3">
      <c r="A84" s="6">
        <v>8724012044</v>
      </c>
      <c r="B84" s="6">
        <v>1704</v>
      </c>
      <c r="C84" s="6">
        <v>442.358</v>
      </c>
      <c r="D84" s="6">
        <v>9.7370000000000001</v>
      </c>
      <c r="E84" s="6">
        <v>53.1</v>
      </c>
      <c r="F84" s="6">
        <v>89.254000000000005</v>
      </c>
      <c r="G84" s="6">
        <v>1198.8050000000001</v>
      </c>
      <c r="H84" s="6">
        <f>VLOOKUP(A84,PGReconsile!A83:H914,8,0)</f>
        <v>1109.5510000000002</v>
      </c>
      <c r="I84" s="6">
        <v>132.16</v>
      </c>
      <c r="J84" s="6">
        <v>1384.0650000000001</v>
      </c>
      <c r="K84" s="7">
        <v>-185.26</v>
      </c>
      <c r="L84" s="6" t="str">
        <f>VLOOKUP(A84,[1]!Delhivery_Report[[order_id]:[return_reason]],20,0)</f>
        <v>Product was damaged</v>
      </c>
    </row>
    <row r="85" spans="1:12" x14ac:dyDescent="0.3">
      <c r="A85" s="6">
        <v>8715029290</v>
      </c>
      <c r="B85" s="6">
        <v>2150</v>
      </c>
      <c r="C85" s="6">
        <v>684.99</v>
      </c>
      <c r="D85" s="6">
        <v>12.286</v>
      </c>
      <c r="E85" s="6">
        <v>71.98</v>
      </c>
      <c r="F85" s="6">
        <v>112.61799999999999</v>
      </c>
      <c r="G85" s="6">
        <v>1380.7439999999999</v>
      </c>
      <c r="H85" s="6">
        <f>VLOOKUP(A85,PGReconsile!A84:H915,8,0)</f>
        <v>1268.126</v>
      </c>
      <c r="I85" s="6">
        <v>197.06</v>
      </c>
      <c r="J85" s="6">
        <v>1649.7839999999999</v>
      </c>
      <c r="K85" s="7">
        <v>-269.03999999999996</v>
      </c>
      <c r="L85" s="6" t="str">
        <f>VLOOKUP(A85,[1]!Delhivery_Report[[order_id]:[return_reason]],20,0)</f>
        <v>Size too small</v>
      </c>
    </row>
    <row r="86" spans="1:12" x14ac:dyDescent="0.3">
      <c r="A86" s="6">
        <v>8727895698</v>
      </c>
      <c r="B86" s="6">
        <v>3470.01</v>
      </c>
      <c r="C86" s="6">
        <v>1105.5450000000001</v>
      </c>
      <c r="D86" s="6">
        <v>17.643999999999998</v>
      </c>
      <c r="E86" s="6">
        <v>71.98</v>
      </c>
      <c r="F86" s="6">
        <v>544.02300000000002</v>
      </c>
      <c r="G86" s="6">
        <v>2274.8410000000003</v>
      </c>
      <c r="H86" s="6">
        <f>VLOOKUP(A86,PGReconsile!A85:H916,8,0)</f>
        <v>1730.8180000000002</v>
      </c>
      <c r="I86" s="6">
        <v>132.16</v>
      </c>
      <c r="J86" s="6">
        <v>2478.9810000000002</v>
      </c>
      <c r="K86" s="7">
        <v>-204.13999999999987</v>
      </c>
      <c r="L86" s="6" t="str">
        <f>VLOOKUP(A86,[1]!Delhivery_Report[[order_id]:[return_reason]],20,0)</f>
        <v>Size too big</v>
      </c>
    </row>
    <row r="87" spans="1:12" x14ac:dyDescent="0.3">
      <c r="A87" s="6">
        <v>8730282764</v>
      </c>
      <c r="B87" s="6">
        <v>6341</v>
      </c>
      <c r="C87" s="6">
        <v>1945.4190000000001</v>
      </c>
      <c r="D87" s="6">
        <v>32.243000000000002</v>
      </c>
      <c r="E87" s="6">
        <v>71.98</v>
      </c>
      <c r="F87" s="6">
        <v>994.13900000000001</v>
      </c>
      <c r="G87" s="6">
        <v>4291.3580000000002</v>
      </c>
      <c r="H87" s="6">
        <f>VLOOKUP(A87,PGReconsile!A86:H917,8,0)</f>
        <v>3297.2190000000001</v>
      </c>
      <c r="I87" s="6">
        <v>197.06</v>
      </c>
      <c r="J87" s="6">
        <v>4560.3980000000001</v>
      </c>
      <c r="K87" s="7">
        <v>-269.03999999999996</v>
      </c>
      <c r="L87" s="6" t="s">
        <v>1480</v>
      </c>
    </row>
    <row r="88" spans="1:12" x14ac:dyDescent="0.3">
      <c r="A88" s="6">
        <v>8668327470</v>
      </c>
      <c r="B88" s="6">
        <v>4045</v>
      </c>
      <c r="C88" s="6">
        <v>1288.7370000000001</v>
      </c>
      <c r="D88" s="6">
        <v>21.67</v>
      </c>
      <c r="E88" s="6">
        <v>71.98</v>
      </c>
      <c r="F88" s="6">
        <v>451.44799999999998</v>
      </c>
      <c r="G88" s="6">
        <v>2662.6129999999998</v>
      </c>
      <c r="H88" s="6">
        <f>VLOOKUP(A88,PGReconsile!A87:H918,8,0)</f>
        <v>2211.165</v>
      </c>
      <c r="I88" s="6">
        <v>197.06</v>
      </c>
      <c r="J88" s="6">
        <v>2931.6529999999998</v>
      </c>
      <c r="K88" s="7">
        <v>-269.03999999999996</v>
      </c>
      <c r="L88" s="6" t="str">
        <f>VLOOKUP(A88,[1]!Delhivery_Report[[order_id]:[return_reason]],20,0)</f>
        <v>Size too big</v>
      </c>
    </row>
    <row r="89" spans="1:12" x14ac:dyDescent="0.3">
      <c r="A89" s="6">
        <v>8698760848</v>
      </c>
      <c r="B89" s="6">
        <v>3260</v>
      </c>
      <c r="C89" s="6">
        <v>846.29600000000005</v>
      </c>
      <c r="D89" s="6">
        <v>16.576999999999998</v>
      </c>
      <c r="E89" s="6">
        <v>71.97999999999999</v>
      </c>
      <c r="F89" s="6">
        <v>511.09399999999999</v>
      </c>
      <c r="G89" s="6">
        <v>2325.1469999999995</v>
      </c>
      <c r="H89" s="6">
        <f>VLOOKUP(A89,PGReconsile!A88:H919,8,0)</f>
        <v>1814.0529999999994</v>
      </c>
      <c r="I89" s="6">
        <v>197.06</v>
      </c>
      <c r="J89" s="6">
        <v>2594.1869999999994</v>
      </c>
      <c r="K89" s="7">
        <v>-269.03999999999996</v>
      </c>
      <c r="L89" s="6" t="str">
        <f>VLOOKUP(A89,[1]!Delhivery_Report[[order_id]:[return_reason]],20,0)</f>
        <v>Size is different</v>
      </c>
    </row>
    <row r="90" spans="1:12" x14ac:dyDescent="0.3">
      <c r="A90" s="6">
        <v>8737285674</v>
      </c>
      <c r="B90" s="6">
        <v>2127</v>
      </c>
      <c r="C90" s="6">
        <v>552.16899999999998</v>
      </c>
      <c r="D90" s="6">
        <v>12.154999999999999</v>
      </c>
      <c r="E90" s="6">
        <v>71.98</v>
      </c>
      <c r="F90" s="6">
        <v>111.40900000000001</v>
      </c>
      <c r="G90" s="6">
        <v>1490.6960000000001</v>
      </c>
      <c r="H90" s="6">
        <f>VLOOKUP(A90,PGReconsile!A89:H920,8,0)</f>
        <v>1379.287</v>
      </c>
      <c r="I90" s="6">
        <v>107.38</v>
      </c>
      <c r="J90" s="6">
        <v>1670.056</v>
      </c>
      <c r="K90" s="7">
        <v>-179.3599999999999</v>
      </c>
      <c r="L90" s="6" t="str">
        <f>VLOOKUP(A90,[1]!Delhivery_Report[[order_id]:[return_reason]],20,0)</f>
        <v>Generic Return Reason</v>
      </c>
    </row>
    <row r="91" spans="1:12" x14ac:dyDescent="0.3">
      <c r="A91" s="6">
        <v>8713449655</v>
      </c>
      <c r="B91" s="6">
        <v>3564</v>
      </c>
      <c r="C91" s="6">
        <v>883.15899999999999</v>
      </c>
      <c r="D91" s="6">
        <v>18.122</v>
      </c>
      <c r="E91" s="6">
        <v>71.98</v>
      </c>
      <c r="F91" s="6">
        <v>558.76199999999994</v>
      </c>
      <c r="G91" s="6">
        <v>2590.739</v>
      </c>
      <c r="H91" s="6">
        <f>VLOOKUP(A91,PGReconsile!A90:H921,8,0)</f>
        <v>2031.9770000000001</v>
      </c>
      <c r="I91" s="6">
        <v>132.16</v>
      </c>
      <c r="J91" s="6">
        <v>2794.8789999999999</v>
      </c>
      <c r="K91" s="7">
        <v>-204.13999999999987</v>
      </c>
      <c r="L91" s="6" t="str">
        <f>VLOOKUP(A91,[1]!Delhivery_Report[[order_id]:[return_reason]],20,0)</f>
        <v>Size too big</v>
      </c>
    </row>
    <row r="92" spans="1:12" x14ac:dyDescent="0.3">
      <c r="A92" s="6">
        <v>8745584524</v>
      </c>
      <c r="B92" s="6">
        <v>2886</v>
      </c>
      <c r="C92" s="6">
        <v>612.98599999999999</v>
      </c>
      <c r="D92" s="6">
        <v>14.674999999999999</v>
      </c>
      <c r="E92" s="6">
        <v>71.98</v>
      </c>
      <c r="F92" s="6">
        <v>452.46899999999999</v>
      </c>
      <c r="G92" s="6">
        <v>2186.3589999999999</v>
      </c>
      <c r="H92" s="6">
        <f>VLOOKUP(A92,PGReconsile!A91:H922,8,0)</f>
        <v>1733.8899999999999</v>
      </c>
      <c r="I92" s="6">
        <v>197.06</v>
      </c>
      <c r="J92" s="6">
        <v>2455.3989999999999</v>
      </c>
      <c r="K92" s="7">
        <v>-269.03999999999996</v>
      </c>
      <c r="L92" s="6" t="s">
        <v>1480</v>
      </c>
    </row>
    <row r="93" spans="1:12" x14ac:dyDescent="0.3">
      <c r="A93" s="6">
        <v>8746399015</v>
      </c>
      <c r="B93" s="6">
        <v>391</v>
      </c>
      <c r="C93" s="6">
        <v>36.909999999999997</v>
      </c>
      <c r="D93" s="6">
        <v>2.234</v>
      </c>
      <c r="E93" s="6">
        <v>31.86</v>
      </c>
      <c r="F93" s="6">
        <v>20.481999999999999</v>
      </c>
      <c r="G93" s="6">
        <v>319.99600000000004</v>
      </c>
      <c r="H93" s="6">
        <f>VLOOKUP(A93,PGReconsile!A92:H923,8,0)</f>
        <v>299.51400000000001</v>
      </c>
      <c r="I93" s="6">
        <v>132.16</v>
      </c>
      <c r="J93" s="6">
        <v>484.01600000000008</v>
      </c>
      <c r="K93" s="7">
        <v>-164.02000000000004</v>
      </c>
      <c r="L93" s="6" t="str">
        <f>VLOOKUP(A93,[1]!Delhivery_Report[[order_id]:[return_reason]],20,0)</f>
        <v>I did not like the fit</v>
      </c>
    </row>
    <row r="94" spans="1:12" x14ac:dyDescent="0.3">
      <c r="A94" s="6">
        <v>8752499710</v>
      </c>
      <c r="B94" s="6">
        <v>2146</v>
      </c>
      <c r="C94" s="6">
        <v>455.81</v>
      </c>
      <c r="D94" s="6">
        <v>12.263</v>
      </c>
      <c r="E94" s="6">
        <v>71.98</v>
      </c>
      <c r="F94" s="6">
        <v>112.40899999999999</v>
      </c>
      <c r="G94" s="6">
        <v>1605.9470000000001</v>
      </c>
      <c r="H94" s="6">
        <f>VLOOKUP(A94,PGReconsile!A93:H924,8,0)</f>
        <v>1493.538</v>
      </c>
      <c r="I94" s="6">
        <v>132.16</v>
      </c>
      <c r="J94" s="6">
        <v>1810.0870000000002</v>
      </c>
      <c r="K94" s="7">
        <v>-204.1400000000001</v>
      </c>
      <c r="L94" s="6" t="str">
        <f>VLOOKUP(A94,[1]!Delhivery_Report[[order_id]:[return_reason]],20,0)</f>
        <v>Size too big</v>
      </c>
    </row>
    <row r="95" spans="1:12" x14ac:dyDescent="0.3">
      <c r="A95" s="6">
        <v>8737652524</v>
      </c>
      <c r="B95" s="6">
        <v>3293.99</v>
      </c>
      <c r="C95" s="6">
        <v>816.25099999999998</v>
      </c>
      <c r="D95" s="6">
        <v>16.75</v>
      </c>
      <c r="E95" s="6">
        <v>71.98</v>
      </c>
      <c r="F95" s="6">
        <v>516.43799999999999</v>
      </c>
      <c r="G95" s="6">
        <v>2389.0089999999996</v>
      </c>
      <c r="H95" s="6">
        <f>VLOOKUP(A95,PGReconsile!A94:H925,8,0)</f>
        <v>1872.5709999999995</v>
      </c>
      <c r="I95" s="6">
        <v>107.38</v>
      </c>
      <c r="J95" s="6">
        <v>2568.3689999999997</v>
      </c>
      <c r="K95" s="7">
        <v>-179.36000000000013</v>
      </c>
      <c r="L95" s="6" t="str">
        <f>VLOOKUP(A95,[1]!Delhivery_Report[[order_id]:[return_reason]],20,0)</f>
        <v>Size too big</v>
      </c>
    </row>
    <row r="96" spans="1:12" x14ac:dyDescent="0.3">
      <c r="A96" s="6">
        <v>8746063107</v>
      </c>
      <c r="B96" s="6">
        <v>3544</v>
      </c>
      <c r="C96" s="6">
        <v>878.20299999999997</v>
      </c>
      <c r="D96" s="6">
        <v>18.02</v>
      </c>
      <c r="E96" s="6">
        <v>71.98</v>
      </c>
      <c r="F96" s="6">
        <v>555.61700000000008</v>
      </c>
      <c r="G96" s="6">
        <v>2575.797</v>
      </c>
      <c r="H96" s="6">
        <f>VLOOKUP(A96,PGReconsile!A95:H926,8,0)</f>
        <v>2020.1799999999998</v>
      </c>
      <c r="I96" s="6">
        <v>107.38</v>
      </c>
      <c r="J96" s="6">
        <v>2755.1570000000002</v>
      </c>
      <c r="K96" s="7">
        <v>-179.36000000000013</v>
      </c>
      <c r="L96" s="6" t="str">
        <f>VLOOKUP(A96,[1]!Delhivery_Report[[order_id]:[return_reason]],20,0)</f>
        <v>I did not like the fit</v>
      </c>
    </row>
    <row r="97" spans="1:12" x14ac:dyDescent="0.3">
      <c r="A97" s="6">
        <v>8682069874</v>
      </c>
      <c r="B97" s="6">
        <v>3109</v>
      </c>
      <c r="C97" s="6">
        <v>660.35199999999998</v>
      </c>
      <c r="D97" s="6">
        <v>16.655000000000001</v>
      </c>
      <c r="E97" s="6">
        <v>71.98</v>
      </c>
      <c r="F97" s="6">
        <v>346.98900000000003</v>
      </c>
      <c r="G97" s="6">
        <v>2360.0129999999999</v>
      </c>
      <c r="H97" s="6">
        <f>VLOOKUP(A97,PGReconsile!A96:H927,8,0)</f>
        <v>2013.0239999999999</v>
      </c>
      <c r="I97" s="6">
        <v>132.16</v>
      </c>
      <c r="J97" s="6">
        <v>2564.1529999999998</v>
      </c>
      <c r="K97" s="7">
        <v>-204.13999999999987</v>
      </c>
      <c r="L97" s="6" t="s">
        <v>1480</v>
      </c>
    </row>
    <row r="98" spans="1:12" x14ac:dyDescent="0.3">
      <c r="A98" s="6">
        <v>8705615425</v>
      </c>
      <c r="B98" s="6">
        <v>3594</v>
      </c>
      <c r="C98" s="6">
        <v>933.00199999999995</v>
      </c>
      <c r="D98" s="6">
        <v>18.274999999999999</v>
      </c>
      <c r="E98" s="6">
        <v>71.98</v>
      </c>
      <c r="F98" s="6">
        <v>563.46900000000005</v>
      </c>
      <c r="G98" s="6">
        <v>2570.7429999999999</v>
      </c>
      <c r="H98" s="6">
        <f>VLOOKUP(A98,PGReconsile!A97:H928,8,0)</f>
        <v>2007.2739999999999</v>
      </c>
      <c r="I98" s="6">
        <v>132.16</v>
      </c>
      <c r="J98" s="6">
        <v>2774.8829999999998</v>
      </c>
      <c r="K98" s="7">
        <v>-204.13999999999987</v>
      </c>
      <c r="L98" s="6" t="s">
        <v>1480</v>
      </c>
    </row>
    <row r="99" spans="1:12" x14ac:dyDescent="0.3">
      <c r="A99" s="6">
        <v>8717073660</v>
      </c>
      <c r="B99" s="6">
        <v>2293</v>
      </c>
      <c r="C99" s="6">
        <v>730.55</v>
      </c>
      <c r="D99" s="6">
        <v>13.103000000000002</v>
      </c>
      <c r="E99" s="6">
        <v>71.98</v>
      </c>
      <c r="F99" s="6">
        <v>120.10899999999999</v>
      </c>
      <c r="G99" s="6">
        <v>1477.367</v>
      </c>
      <c r="H99" s="6">
        <f>VLOOKUP(A99,PGReconsile!A98:H929,8,0)</f>
        <v>1357.258</v>
      </c>
      <c r="I99" s="6">
        <v>197.06</v>
      </c>
      <c r="J99" s="6">
        <v>1746.4069999999999</v>
      </c>
      <c r="K99" s="7">
        <v>-269.03999999999996</v>
      </c>
      <c r="L99" s="6" t="str">
        <f>VLOOKUP(A99,[1]!Delhivery_Report[[order_id]:[return_reason]],20,0)</f>
        <v>Size too small</v>
      </c>
    </row>
    <row r="100" spans="1:12" x14ac:dyDescent="0.3">
      <c r="A100" s="6">
        <v>8752655575</v>
      </c>
      <c r="B100" s="6">
        <v>3629</v>
      </c>
      <c r="C100" s="6">
        <v>1156.1990000000001</v>
      </c>
      <c r="D100" s="6">
        <v>18.452000000000002</v>
      </c>
      <c r="E100" s="6">
        <v>71.98</v>
      </c>
      <c r="F100" s="6">
        <v>568.95699999999999</v>
      </c>
      <c r="G100" s="6">
        <v>2382.3689999999997</v>
      </c>
      <c r="H100" s="6">
        <f>VLOOKUP(A100,PGReconsile!A99:H930,8,0)</f>
        <v>1813.4119999999998</v>
      </c>
      <c r="I100" s="6">
        <v>132.16</v>
      </c>
      <c r="J100" s="6">
        <v>2586.5089999999996</v>
      </c>
      <c r="K100" s="7">
        <v>-204.13999999999987</v>
      </c>
      <c r="L100" s="6" t="str">
        <f>VLOOKUP(A100,[1]!Delhivery_Report[[order_id]:[return_reason]],20,0)</f>
        <v>Product image was better than the actual product</v>
      </c>
    </row>
    <row r="101" spans="1:12" x14ac:dyDescent="0.3">
      <c r="A101" s="6">
        <v>8713449658</v>
      </c>
      <c r="B101" s="6">
        <v>3104</v>
      </c>
      <c r="C101" s="6">
        <v>769.17100000000005</v>
      </c>
      <c r="D101" s="6">
        <v>15.784000000000001</v>
      </c>
      <c r="E101" s="6">
        <v>71.98</v>
      </c>
      <c r="F101" s="6">
        <v>486.64300000000003</v>
      </c>
      <c r="G101" s="6">
        <v>2247.0649999999996</v>
      </c>
      <c r="H101" s="6">
        <f>VLOOKUP(A101,PGReconsile!A100:H931,8,0)</f>
        <v>1760.4219999999996</v>
      </c>
      <c r="I101" s="6">
        <v>132.16</v>
      </c>
      <c r="J101" s="6">
        <v>2451.2049999999995</v>
      </c>
      <c r="K101" s="7">
        <v>-204.13999999999987</v>
      </c>
      <c r="L101" s="6" t="str">
        <f>VLOOKUP(A101,[1]!Delhivery_Report[[order_id]:[return_reason]],20,0)</f>
        <v>Generic Return Reason</v>
      </c>
    </row>
    <row r="102" spans="1:12" x14ac:dyDescent="0.3">
      <c r="A102" s="6">
        <v>8739290385</v>
      </c>
      <c r="B102" s="6">
        <v>2146</v>
      </c>
      <c r="C102" s="6">
        <v>455.81</v>
      </c>
      <c r="D102" s="6">
        <v>12.263</v>
      </c>
      <c r="E102" s="6">
        <v>71.98</v>
      </c>
      <c r="F102" s="6">
        <v>112.419</v>
      </c>
      <c r="G102" s="6">
        <v>1605.9470000000001</v>
      </c>
      <c r="H102" s="6">
        <f>VLOOKUP(A102,PGReconsile!A101:H932,8,0)</f>
        <v>1493.528</v>
      </c>
      <c r="I102" s="6">
        <v>132.16</v>
      </c>
      <c r="J102" s="6">
        <v>1810.0870000000002</v>
      </c>
      <c r="K102" s="7">
        <v>-204.1400000000001</v>
      </c>
      <c r="L102" s="6" t="str">
        <f>VLOOKUP(A102,[1]!Delhivery_Report[[order_id]:[return_reason]],20,0)</f>
        <v>Size too big</v>
      </c>
    </row>
    <row r="103" spans="1:12" x14ac:dyDescent="0.3">
      <c r="A103" s="6">
        <v>8675166482</v>
      </c>
      <c r="B103" s="6">
        <v>2994</v>
      </c>
      <c r="C103" s="6">
        <v>777.24199999999996</v>
      </c>
      <c r="D103" s="6">
        <v>16.039000000000001</v>
      </c>
      <c r="E103" s="6">
        <v>71.98</v>
      </c>
      <c r="F103" s="6">
        <v>334.15600000000001</v>
      </c>
      <c r="G103" s="6">
        <v>2128.7389999999996</v>
      </c>
      <c r="H103" s="6">
        <f>VLOOKUP(A103,PGReconsile!A102:H933,8,0)</f>
        <v>1794.5829999999996</v>
      </c>
      <c r="I103" s="6">
        <v>197.06</v>
      </c>
      <c r="J103" s="6">
        <v>2397.7789999999995</v>
      </c>
      <c r="K103" s="7">
        <v>-269.03999999999996</v>
      </c>
      <c r="L103" s="6" t="s">
        <v>1480</v>
      </c>
    </row>
    <row r="104" spans="1:12" x14ac:dyDescent="0.3">
      <c r="A104" s="6">
        <v>8741151636</v>
      </c>
      <c r="B104" s="6">
        <v>2256</v>
      </c>
      <c r="C104" s="6">
        <v>559.03700000000003</v>
      </c>
      <c r="D104" s="6">
        <v>12.891999999999999</v>
      </c>
      <c r="E104" s="6">
        <v>71.98</v>
      </c>
      <c r="F104" s="6">
        <v>118.163</v>
      </c>
      <c r="G104" s="6">
        <v>1612.0909999999999</v>
      </c>
      <c r="H104" s="6">
        <f>VLOOKUP(A104,PGReconsile!A103:H934,8,0)</f>
        <v>1493.9279999999999</v>
      </c>
      <c r="I104" s="6">
        <v>132.16</v>
      </c>
      <c r="J104" s="6">
        <v>1816.231</v>
      </c>
      <c r="K104" s="7">
        <v>-204.1400000000001</v>
      </c>
      <c r="L104" s="6" t="str">
        <f>VLOOKUP(A104,[1]!Delhivery_Report[[order_id]:[return_reason]],20,0)</f>
        <v>Size too small</v>
      </c>
    </row>
    <row r="105" spans="1:12" x14ac:dyDescent="0.3">
      <c r="A105" s="6">
        <v>8752302650</v>
      </c>
      <c r="B105" s="6">
        <v>3394</v>
      </c>
      <c r="C105" s="6">
        <v>720.88599999999997</v>
      </c>
      <c r="D105" s="6">
        <v>17.257000000000001</v>
      </c>
      <c r="E105" s="6">
        <v>71.98</v>
      </c>
      <c r="F105" s="6">
        <v>532.11099999999999</v>
      </c>
      <c r="G105" s="6">
        <v>2583.877</v>
      </c>
      <c r="H105" s="6">
        <f>VLOOKUP(A105,PGReconsile!A104:H935,8,0)</f>
        <v>2051.7660000000001</v>
      </c>
      <c r="I105" s="6">
        <v>132.16</v>
      </c>
      <c r="J105" s="6">
        <v>2788.0169999999998</v>
      </c>
      <c r="K105" s="7">
        <v>-204.13999999999987</v>
      </c>
      <c r="L105" s="6" t="s">
        <v>1480</v>
      </c>
    </row>
    <row r="106" spans="1:12" x14ac:dyDescent="0.3">
      <c r="A106" s="6">
        <v>8672975238</v>
      </c>
      <c r="B106" s="6">
        <v>2719</v>
      </c>
      <c r="C106" s="6">
        <v>866.27300000000002</v>
      </c>
      <c r="D106" s="6">
        <v>14.565999999999999</v>
      </c>
      <c r="E106" s="6">
        <v>71.98</v>
      </c>
      <c r="F106" s="6">
        <v>303.45799999999997</v>
      </c>
      <c r="G106" s="6">
        <v>1766.1809999999998</v>
      </c>
      <c r="H106" s="6">
        <f>VLOOKUP(A106,PGReconsile!A105:H936,8,0)</f>
        <v>1462.723</v>
      </c>
      <c r="I106" s="6">
        <v>197.06</v>
      </c>
      <c r="J106" s="6">
        <v>2035.2209999999998</v>
      </c>
      <c r="K106" s="7">
        <v>-269.03999999999996</v>
      </c>
      <c r="L106" s="6" t="s">
        <v>1480</v>
      </c>
    </row>
    <row r="107" spans="1:12" x14ac:dyDescent="0.3">
      <c r="A107" s="6">
        <v>8682749335</v>
      </c>
      <c r="B107" s="6">
        <v>3294</v>
      </c>
      <c r="C107" s="6">
        <v>699.64599999999996</v>
      </c>
      <c r="D107" s="6">
        <v>17.646000000000001</v>
      </c>
      <c r="E107" s="6">
        <v>71.98</v>
      </c>
      <c r="F107" s="6">
        <v>367.63499999999999</v>
      </c>
      <c r="G107" s="6">
        <v>2504.7280000000001</v>
      </c>
      <c r="H107" s="6">
        <f>VLOOKUP(A107,PGReconsile!A106:H937,8,0)</f>
        <v>2137.0929999999998</v>
      </c>
      <c r="I107" s="6">
        <v>197.06</v>
      </c>
      <c r="J107" s="6">
        <v>2773.768</v>
      </c>
      <c r="K107" s="7">
        <v>-269.03999999999996</v>
      </c>
      <c r="L107" s="6" t="str">
        <f>VLOOKUP(A107,[1]!Delhivery_Report[[order_id]:[return_reason]],20,0)</f>
        <v>Size too big</v>
      </c>
    </row>
    <row r="108" spans="1:12" x14ac:dyDescent="0.3">
      <c r="A108" s="6">
        <v>8655681370</v>
      </c>
      <c r="B108" s="6">
        <v>2944</v>
      </c>
      <c r="C108" s="6">
        <v>729.52300000000002</v>
      </c>
      <c r="D108" s="6">
        <v>15.772</v>
      </c>
      <c r="E108" s="6">
        <v>71.98</v>
      </c>
      <c r="F108" s="6">
        <v>328.57299999999998</v>
      </c>
      <c r="G108" s="6">
        <v>2126.7249999999999</v>
      </c>
      <c r="H108" s="6">
        <f>VLOOKUP(A108,PGReconsile!A107:H938,8,0)</f>
        <v>1798.152</v>
      </c>
      <c r="I108" s="6">
        <v>197.06</v>
      </c>
      <c r="J108" s="6">
        <v>2395.7649999999999</v>
      </c>
      <c r="K108" s="7">
        <v>-269.03999999999996</v>
      </c>
      <c r="L108" s="6" t="s">
        <v>1480</v>
      </c>
    </row>
    <row r="109" spans="1:12" x14ac:dyDescent="0.3">
      <c r="A109" s="6">
        <v>8754245409</v>
      </c>
      <c r="B109" s="6">
        <v>2886</v>
      </c>
      <c r="C109" s="6">
        <v>612.98599999999999</v>
      </c>
      <c r="D109" s="6">
        <v>14.674999999999999</v>
      </c>
      <c r="E109" s="6">
        <v>71.98</v>
      </c>
      <c r="F109" s="6">
        <v>452.46899999999999</v>
      </c>
      <c r="G109" s="6">
        <v>2186.3589999999999</v>
      </c>
      <c r="H109" s="6">
        <f>VLOOKUP(A109,PGReconsile!A108:H939,8,0)</f>
        <v>1733.8899999999999</v>
      </c>
      <c r="I109" s="6">
        <v>107.38</v>
      </c>
      <c r="J109" s="6">
        <v>2365.7190000000001</v>
      </c>
      <c r="K109" s="7">
        <v>-179.36000000000013</v>
      </c>
      <c r="L109" s="6" t="str">
        <f>VLOOKUP(A109,[1]!Delhivery_Report[[order_id]:[return_reason]],20,0)</f>
        <v>I did not like the fit</v>
      </c>
    </row>
    <row r="110" spans="1:12" x14ac:dyDescent="0.3">
      <c r="A110" s="6">
        <v>8739996073</v>
      </c>
      <c r="B110" s="6">
        <v>3143</v>
      </c>
      <c r="C110" s="6">
        <v>667.57299999999998</v>
      </c>
      <c r="D110" s="6">
        <v>15.981999999999999</v>
      </c>
      <c r="E110" s="6">
        <v>71.98</v>
      </c>
      <c r="F110" s="6">
        <v>492.75799999999998</v>
      </c>
      <c r="G110" s="6">
        <v>2387.4650000000001</v>
      </c>
      <c r="H110" s="6">
        <f>VLOOKUP(A110,PGReconsile!A109:H940,8,0)</f>
        <v>1894.7070000000001</v>
      </c>
      <c r="I110" s="6">
        <v>132.16</v>
      </c>
      <c r="J110" s="6">
        <v>2591.605</v>
      </c>
      <c r="K110" s="7">
        <v>-204.13999999999987</v>
      </c>
      <c r="L110" s="6" t="str">
        <f>VLOOKUP(A110,[1]!Delhivery_Report[[order_id]:[return_reason]],20,0)</f>
        <v>I did not like the fit</v>
      </c>
    </row>
    <row r="111" spans="1:12" x14ac:dyDescent="0.3">
      <c r="A111" s="6">
        <v>8694412952</v>
      </c>
      <c r="B111" s="6">
        <v>3788.98</v>
      </c>
      <c r="C111" s="6">
        <v>938.90899999999999</v>
      </c>
      <c r="D111" s="6">
        <v>19.265999999999998</v>
      </c>
      <c r="E111" s="6">
        <v>71.98</v>
      </c>
      <c r="F111" s="6">
        <v>594.03499999999997</v>
      </c>
      <c r="G111" s="6">
        <v>2758.8249999999998</v>
      </c>
      <c r="H111" s="6">
        <f>VLOOKUP(A111,PGReconsile!A110:H941,8,0)</f>
        <v>2164.79</v>
      </c>
      <c r="I111" s="6">
        <v>107.38</v>
      </c>
      <c r="J111" s="6">
        <v>2938.1849999999999</v>
      </c>
      <c r="K111" s="7">
        <v>-179.36000000000013</v>
      </c>
      <c r="L111" s="6" t="str">
        <f>VLOOKUP(A111,[1]!Delhivery_Report[[order_id]:[return_reason]],20,0)</f>
        <v>Found a better price elsewhere</v>
      </c>
    </row>
    <row r="112" spans="1:12" x14ac:dyDescent="0.3">
      <c r="A112" s="6">
        <v>8710495331</v>
      </c>
      <c r="B112" s="6">
        <v>2149.9900000000002</v>
      </c>
      <c r="C112" s="6">
        <v>684.98699999999997</v>
      </c>
      <c r="D112" s="6">
        <v>12.286</v>
      </c>
      <c r="E112" s="6">
        <v>71.97999999999999</v>
      </c>
      <c r="F112" s="6">
        <v>112.61799999999999</v>
      </c>
      <c r="G112" s="6">
        <v>1380.7370000000001</v>
      </c>
      <c r="H112" s="6">
        <f>VLOOKUP(A112,PGReconsile!A111:H942,8,0)</f>
        <v>1268.1190000000001</v>
      </c>
      <c r="I112" s="6">
        <v>197.06</v>
      </c>
      <c r="J112" s="6">
        <v>1649.777</v>
      </c>
      <c r="K112" s="7">
        <v>-269.03999999999996</v>
      </c>
      <c r="L112" s="6" t="str">
        <f>VLOOKUP(A112,[1]!Delhivery_Report[[order_id]:[return_reason]],20,0)</f>
        <v>I did not like the fit</v>
      </c>
    </row>
    <row r="113" spans="1:12" x14ac:dyDescent="0.3">
      <c r="A113" s="6">
        <v>8679284151</v>
      </c>
      <c r="B113" s="6">
        <v>2993.98</v>
      </c>
      <c r="C113" s="6">
        <v>635.92100000000005</v>
      </c>
      <c r="D113" s="6">
        <v>16.039000000000001</v>
      </c>
      <c r="E113" s="6">
        <v>71.98</v>
      </c>
      <c r="F113" s="6">
        <v>334.14599999999996</v>
      </c>
      <c r="G113" s="6">
        <v>2270.04</v>
      </c>
      <c r="H113" s="6">
        <f>VLOOKUP(A113,PGReconsile!A112:H943,8,0)</f>
        <v>1935.894</v>
      </c>
      <c r="I113" s="6">
        <v>132.16</v>
      </c>
      <c r="J113" s="6">
        <v>2474.1799999999998</v>
      </c>
      <c r="K113" s="7">
        <v>-204.13999999999987</v>
      </c>
      <c r="L113" s="6" t="s">
        <v>1480</v>
      </c>
    </row>
    <row r="114" spans="1:12" x14ac:dyDescent="0.3">
      <c r="A114" s="6">
        <v>8738769838</v>
      </c>
      <c r="B114" s="6">
        <v>2150</v>
      </c>
      <c r="C114" s="6">
        <v>684.99</v>
      </c>
      <c r="D114" s="6">
        <v>12.286</v>
      </c>
      <c r="E114" s="6">
        <v>71.98</v>
      </c>
      <c r="F114" s="6">
        <v>112.61799999999999</v>
      </c>
      <c r="G114" s="6">
        <v>1380.7439999999999</v>
      </c>
      <c r="H114" s="6">
        <f>VLOOKUP(A114,PGReconsile!A113:H944,8,0)</f>
        <v>1268.126</v>
      </c>
      <c r="I114" s="6">
        <v>107.38</v>
      </c>
      <c r="J114" s="6">
        <v>1560.1039999999998</v>
      </c>
      <c r="K114" s="7">
        <v>-179.3599999999999</v>
      </c>
      <c r="L114" s="6" t="str">
        <f>VLOOKUP(A114,[1]!Delhivery_Report[[order_id]:[return_reason]],20,0)</f>
        <v>Received a completely different product</v>
      </c>
    </row>
    <row r="115" spans="1:12" x14ac:dyDescent="0.3">
      <c r="A115" s="6">
        <v>8690365732</v>
      </c>
      <c r="B115" s="6">
        <v>4543.99</v>
      </c>
      <c r="C115" s="6">
        <v>1126.001</v>
      </c>
      <c r="D115" s="6">
        <v>23.105</v>
      </c>
      <c r="E115" s="6">
        <v>71.98</v>
      </c>
      <c r="F115" s="6">
        <v>712.404</v>
      </c>
      <c r="G115" s="6">
        <v>3322.9039999999995</v>
      </c>
      <c r="H115" s="6">
        <f>VLOOKUP(A115,PGReconsile!A114:H945,8,0)</f>
        <v>2610.4999999999995</v>
      </c>
      <c r="I115" s="6">
        <v>197.06</v>
      </c>
      <c r="J115" s="6">
        <v>3591.9439999999995</v>
      </c>
      <c r="K115" s="7">
        <v>-269.03999999999996</v>
      </c>
      <c r="L115" s="6" t="s">
        <v>1480</v>
      </c>
    </row>
    <row r="116" spans="1:12" x14ac:dyDescent="0.3">
      <c r="A116" s="6">
        <v>8737279770</v>
      </c>
      <c r="B116" s="6">
        <v>2549</v>
      </c>
      <c r="C116" s="6">
        <v>661.72</v>
      </c>
      <c r="D116" s="6">
        <v>14.565999999999999</v>
      </c>
      <c r="E116" s="6">
        <v>71.98</v>
      </c>
      <c r="F116" s="6">
        <v>133.518</v>
      </c>
      <c r="G116" s="6">
        <v>1800.7339999999999</v>
      </c>
      <c r="H116" s="6">
        <f>VLOOKUP(A116,PGReconsile!A115:H946,8,0)</f>
        <v>1667.2159999999999</v>
      </c>
      <c r="I116" s="6">
        <v>107.38</v>
      </c>
      <c r="J116" s="6">
        <v>1980.0940000000001</v>
      </c>
      <c r="K116" s="7">
        <v>-179.36000000000013</v>
      </c>
      <c r="L116" s="6" t="s">
        <v>1480</v>
      </c>
    </row>
    <row r="117" spans="1:12" x14ac:dyDescent="0.3">
      <c r="A117" s="6">
        <v>8720788804</v>
      </c>
      <c r="B117" s="6">
        <v>2293</v>
      </c>
      <c r="C117" s="6">
        <v>730.55</v>
      </c>
      <c r="D117" s="6">
        <v>13.103000000000002</v>
      </c>
      <c r="E117" s="6">
        <v>71.98</v>
      </c>
      <c r="F117" s="6">
        <v>120.10899999999999</v>
      </c>
      <c r="G117" s="6">
        <v>1477.367</v>
      </c>
      <c r="H117" s="6">
        <f>VLOOKUP(A117,PGReconsile!A116:H947,8,0)</f>
        <v>1357.258</v>
      </c>
      <c r="I117" s="6">
        <v>197.06</v>
      </c>
      <c r="J117" s="6">
        <v>1746.4069999999999</v>
      </c>
      <c r="K117" s="7">
        <v>-269.03999999999996</v>
      </c>
      <c r="L117" s="6" t="str">
        <f>VLOOKUP(A117,[1]!Delhivery_Report[[order_id]:[return_reason]],20,0)</f>
        <v>I did not like the fit</v>
      </c>
    </row>
    <row r="118" spans="1:12" x14ac:dyDescent="0.3">
      <c r="A118" s="6">
        <v>8680872278</v>
      </c>
      <c r="B118" s="6">
        <v>2406</v>
      </c>
      <c r="C118" s="6">
        <v>596.20699999999999</v>
      </c>
      <c r="D118" s="6">
        <v>12.89</v>
      </c>
      <c r="E118" s="6">
        <v>71.98</v>
      </c>
      <c r="F118" s="6">
        <v>268.53200000000004</v>
      </c>
      <c r="G118" s="6">
        <v>1724.923</v>
      </c>
      <c r="H118" s="6">
        <f>VLOOKUP(A118,PGReconsile!A117:H948,8,0)</f>
        <v>1456.3910000000001</v>
      </c>
      <c r="I118" s="6">
        <v>197.06</v>
      </c>
      <c r="J118" s="6">
        <v>1993.963</v>
      </c>
      <c r="K118" s="7">
        <v>-269.03999999999996</v>
      </c>
      <c r="L118" s="6" t="str">
        <f>VLOOKUP(A118,[1]!Delhivery_Report[[order_id]:[return_reason]],20,0)</f>
        <v>Size is different</v>
      </c>
    </row>
    <row r="119" spans="1:12" x14ac:dyDescent="0.3">
      <c r="A119" s="6">
        <v>8704665177</v>
      </c>
      <c r="B119" s="6">
        <v>2150</v>
      </c>
      <c r="C119" s="6">
        <v>684.99</v>
      </c>
      <c r="D119" s="6">
        <v>12.286</v>
      </c>
      <c r="E119" s="6">
        <v>71.98</v>
      </c>
      <c r="F119" s="6">
        <v>112.61799999999999</v>
      </c>
      <c r="G119" s="6">
        <v>1380.7439999999999</v>
      </c>
      <c r="H119" s="6">
        <f>VLOOKUP(A119,PGReconsile!A118:H949,8,0)</f>
        <v>1268.126</v>
      </c>
      <c r="I119" s="6">
        <v>197.06</v>
      </c>
      <c r="J119" s="6">
        <v>1649.7839999999999</v>
      </c>
      <c r="K119" s="7">
        <v>-269.03999999999996</v>
      </c>
      <c r="L119" s="6" t="str">
        <f>VLOOKUP(A119,[1]!Delhivery_Report[[order_id]:[return_reason]],20,0)</f>
        <v>Size too small</v>
      </c>
    </row>
    <row r="120" spans="1:12" x14ac:dyDescent="0.3">
      <c r="A120" s="6">
        <v>8729464761</v>
      </c>
      <c r="B120" s="6">
        <v>3594</v>
      </c>
      <c r="C120" s="6">
        <v>933.00199999999995</v>
      </c>
      <c r="D120" s="6">
        <v>18.274999999999999</v>
      </c>
      <c r="E120" s="6">
        <v>71.98</v>
      </c>
      <c r="F120" s="6">
        <v>563.46900000000005</v>
      </c>
      <c r="G120" s="6">
        <v>2570.7429999999999</v>
      </c>
      <c r="H120" s="6">
        <f>VLOOKUP(A120,PGReconsile!A119:H950,8,0)</f>
        <v>2007.2739999999999</v>
      </c>
      <c r="I120" s="6">
        <v>197.06</v>
      </c>
      <c r="J120" s="6">
        <v>2839.7829999999999</v>
      </c>
      <c r="K120" s="7">
        <v>-269.03999999999996</v>
      </c>
      <c r="L120" s="6" t="str">
        <f>VLOOKUP(A120,[1]!Delhivery_Report[[order_id]:[return_reason]],20,0)</f>
        <v>Primary packaging damaged</v>
      </c>
    </row>
    <row r="121" spans="1:12" x14ac:dyDescent="0.3">
      <c r="A121" s="6">
        <v>8665242405</v>
      </c>
      <c r="B121" s="6">
        <v>2834</v>
      </c>
      <c r="C121" s="6">
        <v>702.26499999999999</v>
      </c>
      <c r="D121" s="6">
        <v>15.181999999999999</v>
      </c>
      <c r="E121" s="6">
        <v>71.98</v>
      </c>
      <c r="F121" s="6">
        <v>316.29199999999997</v>
      </c>
      <c r="G121" s="6">
        <v>2044.5730000000003</v>
      </c>
      <c r="H121" s="6">
        <f>VLOOKUP(A121,PGReconsile!A120:H951,8,0)</f>
        <v>1728.2810000000004</v>
      </c>
      <c r="I121" s="6">
        <v>132.16</v>
      </c>
      <c r="J121" s="6">
        <v>2248.7130000000002</v>
      </c>
      <c r="K121" s="7">
        <v>-204.13999999999987</v>
      </c>
      <c r="L121" s="6" t="s">
        <v>1480</v>
      </c>
    </row>
    <row r="122" spans="1:12" x14ac:dyDescent="0.3">
      <c r="A122" s="6">
        <v>8752596562</v>
      </c>
      <c r="B122" s="6">
        <v>1029</v>
      </c>
      <c r="C122" s="6">
        <v>279.27100000000002</v>
      </c>
      <c r="D122" s="6">
        <v>5.8800000000000008</v>
      </c>
      <c r="E122" s="6">
        <v>53.1</v>
      </c>
      <c r="F122" s="6">
        <v>53.9</v>
      </c>
      <c r="G122" s="6">
        <v>690.74900000000002</v>
      </c>
      <c r="H122" s="6">
        <f>VLOOKUP(A122,PGReconsile!A121:H952,8,0)</f>
        <v>636.84900000000005</v>
      </c>
      <c r="I122" s="6">
        <v>197.06</v>
      </c>
      <c r="J122" s="6">
        <v>940.90900000000011</v>
      </c>
      <c r="K122" s="7">
        <v>-250.16000000000008</v>
      </c>
      <c r="L122" s="6" t="str">
        <f>VLOOKUP(A122,[1]!Delhivery_Report[[order_id]:[return_reason]],20,0)</f>
        <v>I did not like the fit</v>
      </c>
    </row>
    <row r="123" spans="1:12" x14ac:dyDescent="0.3">
      <c r="A123" s="6">
        <v>8708903671</v>
      </c>
      <c r="B123" s="6">
        <v>3104</v>
      </c>
      <c r="C123" s="6">
        <v>769.17100000000005</v>
      </c>
      <c r="D123" s="6">
        <v>15.784000000000001</v>
      </c>
      <c r="E123" s="6">
        <v>71.98</v>
      </c>
      <c r="F123" s="6">
        <v>486.65300000000002</v>
      </c>
      <c r="G123" s="6">
        <v>2247.0649999999996</v>
      </c>
      <c r="H123" s="6">
        <f>VLOOKUP(A123,PGReconsile!A122:H953,8,0)</f>
        <v>1760.4119999999996</v>
      </c>
      <c r="I123" s="6">
        <v>107.38</v>
      </c>
      <c r="J123" s="6">
        <v>2426.4249999999997</v>
      </c>
      <c r="K123" s="7">
        <v>-179.36000000000013</v>
      </c>
      <c r="L123" s="6" t="str">
        <f>VLOOKUP(A123,[1]!Delhivery_Report[[order_id]:[return_reason]],20,0)</f>
        <v>Received a poor quality product</v>
      </c>
    </row>
    <row r="124" spans="1:12" x14ac:dyDescent="0.3">
      <c r="A124" s="6">
        <v>8698417103</v>
      </c>
      <c r="B124" s="6">
        <v>2146</v>
      </c>
      <c r="C124" s="6">
        <v>455.81</v>
      </c>
      <c r="D124" s="6">
        <v>12.263</v>
      </c>
      <c r="E124" s="6">
        <v>71.98</v>
      </c>
      <c r="F124" s="6">
        <v>112.40899999999999</v>
      </c>
      <c r="G124" s="6">
        <v>1605.9470000000001</v>
      </c>
      <c r="H124" s="6">
        <f>VLOOKUP(A124,PGReconsile!A123:H954,8,0)</f>
        <v>1493.538</v>
      </c>
      <c r="I124" s="6">
        <v>197.06</v>
      </c>
      <c r="J124" s="6">
        <v>1874.9870000000001</v>
      </c>
      <c r="K124" s="7">
        <v>-269.03999999999996</v>
      </c>
      <c r="L124" s="6" t="str">
        <f>VLOOKUP(A124,[1]!Delhivery_Report[[order_id]:[return_reason]],20,0)</f>
        <v>Size too small</v>
      </c>
    </row>
    <row r="125" spans="1:12" x14ac:dyDescent="0.3">
      <c r="A125" s="6">
        <v>8737098227</v>
      </c>
      <c r="B125" s="6">
        <v>3789</v>
      </c>
      <c r="C125" s="6">
        <v>938.91399999999999</v>
      </c>
      <c r="D125" s="6">
        <v>19.265999999999998</v>
      </c>
      <c r="E125" s="6">
        <v>71.98</v>
      </c>
      <c r="F125" s="6">
        <v>594.03499999999997</v>
      </c>
      <c r="G125" s="6">
        <v>2758.84</v>
      </c>
      <c r="H125" s="6">
        <f>VLOOKUP(A125,PGReconsile!A124:H955,8,0)</f>
        <v>2164.8050000000003</v>
      </c>
      <c r="I125" s="6">
        <v>197.06</v>
      </c>
      <c r="J125" s="6">
        <v>3027.88</v>
      </c>
      <c r="K125" s="7">
        <v>-269.03999999999996</v>
      </c>
      <c r="L125" s="6" t="s">
        <v>1480</v>
      </c>
    </row>
    <row r="126" spans="1:12" x14ac:dyDescent="0.3">
      <c r="A126" s="6">
        <v>8664113232</v>
      </c>
      <c r="B126" s="6">
        <v>2406</v>
      </c>
      <c r="C126" s="6">
        <v>596.20699999999999</v>
      </c>
      <c r="D126" s="6">
        <v>12.888999999999999</v>
      </c>
      <c r="E126" s="6">
        <v>71.98</v>
      </c>
      <c r="F126" s="6">
        <v>268.53100000000001</v>
      </c>
      <c r="G126" s="6">
        <v>1724.9240000000002</v>
      </c>
      <c r="H126" s="6">
        <f>VLOOKUP(A126,PGReconsile!A125:H956,8,0)</f>
        <v>1456.3930000000003</v>
      </c>
      <c r="I126" s="6">
        <v>197.06</v>
      </c>
      <c r="J126" s="6">
        <v>1993.9640000000002</v>
      </c>
      <c r="K126" s="7">
        <v>-269.03999999999996</v>
      </c>
      <c r="L126" s="6" t="s">
        <v>1480</v>
      </c>
    </row>
    <row r="127" spans="1:12" x14ac:dyDescent="0.3">
      <c r="A127" s="6">
        <v>8739283234</v>
      </c>
      <c r="B127" s="6">
        <v>3294</v>
      </c>
      <c r="C127" s="6">
        <v>855.12199999999996</v>
      </c>
      <c r="D127" s="6">
        <v>16.749000000000002</v>
      </c>
      <c r="E127" s="6">
        <v>71.97999999999999</v>
      </c>
      <c r="F127" s="6">
        <v>516.43700000000001</v>
      </c>
      <c r="G127" s="6">
        <v>2350.1490000000003</v>
      </c>
      <c r="H127" s="6">
        <f>VLOOKUP(A127,PGReconsile!A126:H957,8,0)</f>
        <v>1833.7120000000004</v>
      </c>
      <c r="I127" s="6">
        <v>197.06</v>
      </c>
      <c r="J127" s="6">
        <v>2619.1890000000003</v>
      </c>
      <c r="K127" s="7">
        <v>-269.03999999999996</v>
      </c>
      <c r="L127" s="6" t="str">
        <f>VLOOKUP(A127,[1]!Delhivery_Report[[order_id]:[return_reason]],20,0)</f>
        <v>I did not like the fit</v>
      </c>
    </row>
    <row r="128" spans="1:12" x14ac:dyDescent="0.3">
      <c r="A128" s="6">
        <v>8748110663</v>
      </c>
      <c r="B128" s="6">
        <v>4069</v>
      </c>
      <c r="C128" s="6">
        <v>1008.298</v>
      </c>
      <c r="D128" s="6">
        <v>20.69</v>
      </c>
      <c r="E128" s="6">
        <v>71.98</v>
      </c>
      <c r="F128" s="6">
        <v>637.94200000000001</v>
      </c>
      <c r="G128" s="6">
        <v>2968.0320000000002</v>
      </c>
      <c r="H128" s="6">
        <f>VLOOKUP(A128,PGReconsile!A127:H958,8,0)</f>
        <v>2330.09</v>
      </c>
      <c r="I128" s="6">
        <v>107.38</v>
      </c>
      <c r="J128" s="6">
        <v>3147.3920000000003</v>
      </c>
      <c r="K128" s="7">
        <v>-179.36000000000013</v>
      </c>
      <c r="L128" s="6" t="str">
        <f>VLOOKUP(A128,[1]!Delhivery_Report[[order_id]:[return_reason]],20,0)</f>
        <v>Size too big</v>
      </c>
    </row>
    <row r="129" spans="1:12" x14ac:dyDescent="0.3">
      <c r="A129" s="6">
        <v>8684439845</v>
      </c>
      <c r="B129" s="6">
        <v>3365</v>
      </c>
      <c r="C129" s="6">
        <v>833.84699999999998</v>
      </c>
      <c r="D129" s="6">
        <v>18.026</v>
      </c>
      <c r="E129" s="6">
        <v>71.98</v>
      </c>
      <c r="F129" s="6">
        <v>375.56200000000001</v>
      </c>
      <c r="G129" s="6">
        <v>2441.1470000000004</v>
      </c>
      <c r="H129" s="6">
        <f>VLOOKUP(A129,PGReconsile!A128:H959,8,0)</f>
        <v>2065.5850000000005</v>
      </c>
      <c r="I129" s="6">
        <v>197.06</v>
      </c>
      <c r="J129" s="6">
        <v>2710.1870000000004</v>
      </c>
      <c r="K129" s="7">
        <v>-269.03999999999996</v>
      </c>
      <c r="L129" s="6" t="str">
        <f>VLOOKUP(A129,[1]!Delhivery_Report[[order_id]:[return_reason]],20,0)</f>
        <v>Generic Return Reason</v>
      </c>
    </row>
    <row r="130" spans="1:12" x14ac:dyDescent="0.3">
      <c r="A130" s="6">
        <v>8720881782</v>
      </c>
      <c r="B130" s="6">
        <v>1794</v>
      </c>
      <c r="C130" s="6">
        <v>444.553</v>
      </c>
      <c r="D130" s="6">
        <v>10.251999999999999</v>
      </c>
      <c r="E130" s="6">
        <v>53.1</v>
      </c>
      <c r="F130" s="6">
        <v>93.973000000000013</v>
      </c>
      <c r="G130" s="6">
        <v>1286.0950000000003</v>
      </c>
      <c r="H130" s="6">
        <f>VLOOKUP(A130,PGReconsile!A129:H960,8,0)</f>
        <v>1192.1220000000003</v>
      </c>
      <c r="I130" s="6">
        <v>132.16</v>
      </c>
      <c r="J130" s="6">
        <v>1471.3550000000002</v>
      </c>
      <c r="K130" s="7">
        <v>-185.26</v>
      </c>
      <c r="L130" s="6" t="str">
        <f>VLOOKUP(A130,[1]!Delhivery_Report[[order_id]:[return_reason]],20,0)</f>
        <v>Size too big</v>
      </c>
    </row>
    <row r="131" spans="1:12" x14ac:dyDescent="0.3">
      <c r="A131" s="6">
        <v>8749774627</v>
      </c>
      <c r="B131" s="6">
        <v>3838.99</v>
      </c>
      <c r="C131" s="6">
        <v>1177.8019999999999</v>
      </c>
      <c r="D131" s="6">
        <v>19.52</v>
      </c>
      <c r="E131" s="6">
        <v>71.98</v>
      </c>
      <c r="F131" s="6">
        <v>601.86700000000008</v>
      </c>
      <c r="G131" s="6">
        <v>2569.6880000000001</v>
      </c>
      <c r="H131" s="6">
        <f>VLOOKUP(A131,PGReconsile!A130:H961,8,0)</f>
        <v>1967.8209999999999</v>
      </c>
      <c r="I131" s="6">
        <v>107.38</v>
      </c>
      <c r="J131" s="6">
        <v>2749.0480000000002</v>
      </c>
      <c r="K131" s="7">
        <v>-179.36000000000013</v>
      </c>
      <c r="L131" s="6" t="str">
        <f>VLOOKUP(A131,[1]!Delhivery_Report[[order_id]:[return_reason]],20,0)</f>
        <v>Received a poor quality product</v>
      </c>
    </row>
    <row r="132" spans="1:12" x14ac:dyDescent="0.3">
      <c r="A132" s="6">
        <v>8726350593</v>
      </c>
      <c r="B132" s="6">
        <v>2338</v>
      </c>
      <c r="C132" s="6">
        <v>606.94500000000005</v>
      </c>
      <c r="D132" s="6">
        <v>13.36</v>
      </c>
      <c r="E132" s="6">
        <v>71.98</v>
      </c>
      <c r="F132" s="6">
        <v>122.46299999999999</v>
      </c>
      <c r="G132" s="6">
        <v>1645.7149999999999</v>
      </c>
      <c r="H132" s="6">
        <f>VLOOKUP(A132,PGReconsile!A131:H962,8,0)</f>
        <v>1523.252</v>
      </c>
      <c r="I132" s="6">
        <v>197.06</v>
      </c>
      <c r="J132" s="6">
        <v>1914.7549999999999</v>
      </c>
      <c r="K132" s="7">
        <v>-269.03999999999996</v>
      </c>
      <c r="L132" s="6" t="str">
        <f>VLOOKUP(A132,[1]!Delhivery_Report[[order_id]:[return_reason]],20,0)</f>
        <v>Size too big</v>
      </c>
    </row>
    <row r="133" spans="1:12" x14ac:dyDescent="0.3">
      <c r="A133" s="6">
        <v>8677429790</v>
      </c>
      <c r="B133" s="6">
        <v>2594</v>
      </c>
      <c r="C133" s="6">
        <v>550.96600000000001</v>
      </c>
      <c r="D133" s="6">
        <v>13.896000000000001</v>
      </c>
      <c r="E133" s="6">
        <v>71.98</v>
      </c>
      <c r="F133" s="6">
        <v>289.51</v>
      </c>
      <c r="G133" s="6">
        <v>1957.1580000000001</v>
      </c>
      <c r="H133" s="6">
        <f>VLOOKUP(A133,PGReconsile!A132:H963,8,0)</f>
        <v>1667.6480000000001</v>
      </c>
      <c r="I133" s="6">
        <v>197.06</v>
      </c>
      <c r="J133" s="6">
        <v>2226.1980000000003</v>
      </c>
      <c r="K133" s="7">
        <v>-269.04000000000019</v>
      </c>
      <c r="L133" s="6" t="s">
        <v>1480</v>
      </c>
    </row>
    <row r="134" spans="1:12" x14ac:dyDescent="0.3">
      <c r="A134" s="6">
        <v>8726498662</v>
      </c>
      <c r="B134" s="6">
        <v>3260</v>
      </c>
      <c r="C134" s="6">
        <v>846.29600000000005</v>
      </c>
      <c r="D134" s="6">
        <v>16.576999999999998</v>
      </c>
      <c r="E134" s="6">
        <v>71.98</v>
      </c>
      <c r="F134" s="6">
        <v>511.10400000000004</v>
      </c>
      <c r="G134" s="6">
        <v>2325.1469999999995</v>
      </c>
      <c r="H134" s="6">
        <f>VLOOKUP(A134,PGReconsile!A133:H964,8,0)</f>
        <v>1814.0429999999994</v>
      </c>
      <c r="I134" s="6">
        <v>132.16</v>
      </c>
      <c r="J134" s="6">
        <v>2529.2869999999994</v>
      </c>
      <c r="K134" s="7">
        <v>-204.13999999999987</v>
      </c>
      <c r="L134" s="6" t="str">
        <f>VLOOKUP(A134,[1]!Delhivery_Report[[order_id]:[return_reason]],20,0)</f>
        <v>I did not like the fit</v>
      </c>
    </row>
    <row r="135" spans="1:12" x14ac:dyDescent="0.3">
      <c r="A135" s="6">
        <v>8715030410</v>
      </c>
      <c r="B135" s="6">
        <v>3992</v>
      </c>
      <c r="C135" s="6">
        <v>989.21799999999996</v>
      </c>
      <c r="D135" s="6">
        <v>20.297999999999998</v>
      </c>
      <c r="E135" s="6">
        <v>71.98</v>
      </c>
      <c r="F135" s="6">
        <v>625.86500000000001</v>
      </c>
      <c r="G135" s="6">
        <v>2910.5040000000004</v>
      </c>
      <c r="H135" s="6">
        <f>VLOOKUP(A135,PGReconsile!A134:H965,8,0)</f>
        <v>2284.6390000000001</v>
      </c>
      <c r="I135" s="6">
        <v>197.06</v>
      </c>
      <c r="J135" s="6">
        <v>3179.5440000000003</v>
      </c>
      <c r="K135" s="7">
        <v>-269.03999999999996</v>
      </c>
      <c r="L135" s="6" t="str">
        <f>VLOOKUP(A135,[1]!Delhivery_Report[[order_id]:[return_reason]],20,0)</f>
        <v>I did not like the fit</v>
      </c>
    </row>
    <row r="136" spans="1:12" x14ac:dyDescent="0.3">
      <c r="A136" s="6">
        <v>8738271964</v>
      </c>
      <c r="B136" s="6">
        <v>4069</v>
      </c>
      <c r="C136" s="6">
        <v>1008.298</v>
      </c>
      <c r="D136" s="6">
        <v>20.69</v>
      </c>
      <c r="E136" s="6">
        <v>71.98</v>
      </c>
      <c r="F136" s="6">
        <v>637.94200000000001</v>
      </c>
      <c r="G136" s="6">
        <v>2968.0320000000002</v>
      </c>
      <c r="H136" s="6">
        <f>VLOOKUP(A136,PGReconsile!A135:H966,8,0)</f>
        <v>2330.09</v>
      </c>
      <c r="I136" s="6">
        <v>197.06</v>
      </c>
      <c r="J136" s="6">
        <v>3237.0720000000001</v>
      </c>
      <c r="K136" s="7">
        <v>-269.03999999999996</v>
      </c>
      <c r="L136" s="6" t="str">
        <f>VLOOKUP(A136,[1]!Delhivery_Report[[order_id]:[return_reason]],20,0)</f>
        <v>I did not like the fit</v>
      </c>
    </row>
    <row r="137" spans="1:12" x14ac:dyDescent="0.3">
      <c r="A137" s="6">
        <v>8718713159</v>
      </c>
      <c r="B137" s="6">
        <v>2294</v>
      </c>
      <c r="C137" s="6">
        <v>568.45299999999997</v>
      </c>
      <c r="D137" s="6">
        <v>13.109</v>
      </c>
      <c r="E137" s="6">
        <v>71.98</v>
      </c>
      <c r="F137" s="6">
        <v>120.16399999999999</v>
      </c>
      <c r="G137" s="6">
        <v>1640.4580000000001</v>
      </c>
      <c r="H137" s="6">
        <f>VLOOKUP(A137,PGReconsile!A136:H967,8,0)</f>
        <v>1520.2940000000001</v>
      </c>
      <c r="I137" s="6">
        <v>132.16</v>
      </c>
      <c r="J137" s="6">
        <v>1844.5980000000002</v>
      </c>
      <c r="K137" s="7">
        <v>-204.1400000000001</v>
      </c>
      <c r="L137" s="6" t="str">
        <f>VLOOKUP(A137,[1]!Delhivery_Report[[order_id]:[return_reason]],20,0)</f>
        <v>Found a better price elsewhere</v>
      </c>
    </row>
    <row r="138" spans="1:12" x14ac:dyDescent="0.3">
      <c r="A138" s="6">
        <v>8670004890</v>
      </c>
      <c r="B138" s="6">
        <v>969</v>
      </c>
      <c r="C138" s="6">
        <v>320.15800000000002</v>
      </c>
      <c r="D138" s="6">
        <v>5.5369999999999999</v>
      </c>
      <c r="E138" s="6">
        <v>31.86</v>
      </c>
      <c r="F138" s="6">
        <v>50.753999999999998</v>
      </c>
      <c r="G138" s="6">
        <v>611.44499999999994</v>
      </c>
      <c r="H138" s="6">
        <f>VLOOKUP(A138,PGReconsile!A137:H968,8,0)</f>
        <v>560.69099999999992</v>
      </c>
      <c r="I138" s="6">
        <v>132.16</v>
      </c>
      <c r="J138" s="6">
        <v>775.46499999999992</v>
      </c>
      <c r="K138" s="7">
        <v>-164.01999999999998</v>
      </c>
      <c r="L138" s="6" t="s">
        <v>1480</v>
      </c>
    </row>
    <row r="139" spans="1:12" x14ac:dyDescent="0.3">
      <c r="A139" s="6">
        <v>8692031977</v>
      </c>
      <c r="B139" s="6">
        <v>3564</v>
      </c>
      <c r="C139" s="6">
        <v>883.15899999999999</v>
      </c>
      <c r="D139" s="6">
        <v>18.122</v>
      </c>
      <c r="E139" s="6">
        <v>71.98</v>
      </c>
      <c r="F139" s="6">
        <v>558.76199999999994</v>
      </c>
      <c r="G139" s="6">
        <v>2590.739</v>
      </c>
      <c r="H139" s="6">
        <f>VLOOKUP(A139,PGReconsile!A138:H969,8,0)</f>
        <v>2031.9770000000001</v>
      </c>
      <c r="I139" s="6">
        <v>132.16</v>
      </c>
      <c r="J139" s="6">
        <v>2794.8789999999999</v>
      </c>
      <c r="K139" s="7">
        <v>-204.13999999999987</v>
      </c>
      <c r="L139" s="6" t="s">
        <v>1480</v>
      </c>
    </row>
    <row r="140" spans="1:12" x14ac:dyDescent="0.3">
      <c r="A140" s="6">
        <v>8698964265</v>
      </c>
      <c r="B140" s="6">
        <v>2432</v>
      </c>
      <c r="C140" s="6">
        <v>516.55700000000002</v>
      </c>
      <c r="D140" s="6">
        <v>13.896999999999998</v>
      </c>
      <c r="E140" s="6">
        <v>71.98</v>
      </c>
      <c r="F140" s="6">
        <v>127.401</v>
      </c>
      <c r="G140" s="6">
        <v>1829.566</v>
      </c>
      <c r="H140" s="6">
        <f>VLOOKUP(A140,PGReconsile!A139:H970,8,0)</f>
        <v>1702.165</v>
      </c>
      <c r="I140" s="6">
        <v>107.38</v>
      </c>
      <c r="J140" s="6">
        <v>2008.9259999999999</v>
      </c>
      <c r="K140" s="7">
        <v>-179.3599999999999</v>
      </c>
      <c r="L140" s="6" t="s">
        <v>1480</v>
      </c>
    </row>
    <row r="141" spans="1:12" x14ac:dyDescent="0.3">
      <c r="A141" s="6">
        <v>8720752288</v>
      </c>
      <c r="B141" s="6">
        <v>3169</v>
      </c>
      <c r="C141" s="6">
        <v>785.27800000000002</v>
      </c>
      <c r="D141" s="6">
        <v>16.114000000000001</v>
      </c>
      <c r="E141" s="6">
        <v>71.98</v>
      </c>
      <c r="F141" s="6">
        <v>496.83800000000002</v>
      </c>
      <c r="G141" s="6">
        <v>2295.6279999999997</v>
      </c>
      <c r="H141" s="6">
        <f>VLOOKUP(A141,PGReconsile!A140:H971,8,0)</f>
        <v>1798.7899999999997</v>
      </c>
      <c r="I141" s="6">
        <v>132.16</v>
      </c>
      <c r="J141" s="6">
        <v>2499.7679999999996</v>
      </c>
      <c r="K141" s="7">
        <v>-204.13999999999987</v>
      </c>
      <c r="L141" s="6" t="str">
        <f>VLOOKUP(A141,[1]!Delhivery_Report[[order_id]:[return_reason]],20,0)</f>
        <v>Size too small</v>
      </c>
    </row>
    <row r="142" spans="1:12" x14ac:dyDescent="0.3">
      <c r="A142" s="6">
        <v>8728105853</v>
      </c>
      <c r="B142" s="6">
        <v>2127</v>
      </c>
      <c r="C142" s="6">
        <v>552.16899999999998</v>
      </c>
      <c r="D142" s="6">
        <v>12.154999999999999</v>
      </c>
      <c r="E142" s="6">
        <v>71.98</v>
      </c>
      <c r="F142" s="6">
        <v>111.40900000000001</v>
      </c>
      <c r="G142" s="6">
        <v>1490.6960000000001</v>
      </c>
      <c r="H142" s="6">
        <f>VLOOKUP(A142,PGReconsile!A141:H972,8,0)</f>
        <v>1379.287</v>
      </c>
      <c r="I142" s="6">
        <v>107.38</v>
      </c>
      <c r="J142" s="6">
        <v>1670.056</v>
      </c>
      <c r="K142" s="7">
        <v>-179.3599999999999</v>
      </c>
      <c r="L142" s="6" t="str">
        <f>VLOOKUP(A142,[1]!Delhivery_Report[[order_id]:[return_reason]],20,0)</f>
        <v>Generic Return Reason</v>
      </c>
    </row>
    <row r="143" spans="1:12" x14ac:dyDescent="0.3">
      <c r="A143" s="6">
        <v>8704611977</v>
      </c>
      <c r="B143" s="6">
        <v>1012</v>
      </c>
      <c r="C143" s="6">
        <v>250.773</v>
      </c>
      <c r="D143" s="6">
        <v>5.7829999999999995</v>
      </c>
      <c r="E143" s="6">
        <v>53.1</v>
      </c>
      <c r="F143" s="6">
        <v>53.019000000000005</v>
      </c>
      <c r="G143" s="6">
        <v>702.34399999999994</v>
      </c>
      <c r="H143" s="6">
        <f>VLOOKUP(A143,PGReconsile!A142:H973,8,0)</f>
        <v>649.32499999999993</v>
      </c>
      <c r="I143" s="6">
        <v>132.16</v>
      </c>
      <c r="J143" s="6">
        <v>887.60399999999993</v>
      </c>
      <c r="K143" s="7">
        <v>-185.26</v>
      </c>
      <c r="L143" s="6" t="s">
        <v>1480</v>
      </c>
    </row>
    <row r="144" spans="1:12" x14ac:dyDescent="0.3">
      <c r="A144" s="6">
        <v>8741500656</v>
      </c>
      <c r="B144" s="6">
        <v>3114</v>
      </c>
      <c r="C144" s="6">
        <v>771.649</v>
      </c>
      <c r="D144" s="6">
        <v>15.834</v>
      </c>
      <c r="E144" s="6">
        <v>71.98</v>
      </c>
      <c r="F144" s="6">
        <v>488.21499999999997</v>
      </c>
      <c r="G144" s="6">
        <v>2254.5370000000003</v>
      </c>
      <c r="H144" s="6">
        <f>VLOOKUP(A144,PGReconsile!A143:H974,8,0)</f>
        <v>1766.3220000000003</v>
      </c>
      <c r="I144" s="6">
        <v>132.16</v>
      </c>
      <c r="J144" s="6">
        <v>2458.6770000000001</v>
      </c>
      <c r="K144" s="7">
        <v>-204.13999999999987</v>
      </c>
      <c r="L144" s="6" t="str">
        <f>VLOOKUP(A144,[1]!Delhivery_Report[[order_id]:[return_reason]],20,0)</f>
        <v>Size too small</v>
      </c>
    </row>
    <row r="145" spans="1:12" x14ac:dyDescent="0.3">
      <c r="A145" s="6">
        <v>8725101730</v>
      </c>
      <c r="B145" s="6">
        <v>3594</v>
      </c>
      <c r="C145" s="6">
        <v>933.00199999999995</v>
      </c>
      <c r="D145" s="6">
        <v>18.274999999999999</v>
      </c>
      <c r="E145" s="6">
        <v>71.98</v>
      </c>
      <c r="F145" s="6">
        <v>563.46900000000005</v>
      </c>
      <c r="G145" s="6">
        <v>2570.7429999999999</v>
      </c>
      <c r="H145" s="6">
        <f>VLOOKUP(A145,PGReconsile!A144:H975,8,0)</f>
        <v>2007.2739999999999</v>
      </c>
      <c r="I145" s="6">
        <v>132.16</v>
      </c>
      <c r="J145" s="6">
        <v>2774.8829999999998</v>
      </c>
      <c r="K145" s="7">
        <v>-204.13999999999987</v>
      </c>
      <c r="L145" s="6" t="str">
        <f>VLOOKUP(A145,[1]!Delhivery_Report[[order_id]:[return_reason]],20,0)</f>
        <v>Size too small</v>
      </c>
    </row>
    <row r="146" spans="1:12" x14ac:dyDescent="0.3">
      <c r="A146" s="6">
        <v>8709467628</v>
      </c>
      <c r="B146" s="6">
        <v>3103.98</v>
      </c>
      <c r="C146" s="6">
        <v>769.16600000000005</v>
      </c>
      <c r="D146" s="6">
        <v>15.782</v>
      </c>
      <c r="E146" s="6">
        <v>71.97999999999999</v>
      </c>
      <c r="F146" s="6">
        <v>486.65199999999999</v>
      </c>
      <c r="G146" s="6">
        <v>2247.0519999999997</v>
      </c>
      <c r="H146" s="6">
        <f>VLOOKUP(A146,PGReconsile!A145:H976,8,0)</f>
        <v>1760.3999999999996</v>
      </c>
      <c r="I146" s="6">
        <v>107.38</v>
      </c>
      <c r="J146" s="6">
        <v>2426.4119999999998</v>
      </c>
      <c r="K146" s="7">
        <v>-179.36000000000013</v>
      </c>
      <c r="L146" s="6" t="str">
        <f>VLOOKUP(A146,[1]!Delhivery_Report[[order_id]:[return_reason]],20,0)</f>
        <v>I did not like the fit</v>
      </c>
    </row>
    <row r="147" spans="1:12" x14ac:dyDescent="0.3">
      <c r="A147" s="6">
        <v>8715791968</v>
      </c>
      <c r="B147" s="6">
        <v>339</v>
      </c>
      <c r="C147" s="6">
        <v>32.002000000000002</v>
      </c>
      <c r="D147" s="6">
        <v>1.9370000000000001</v>
      </c>
      <c r="E147" s="6">
        <v>31.86</v>
      </c>
      <c r="F147" s="6">
        <v>17.754000000000001</v>
      </c>
      <c r="G147" s="6">
        <v>273.20099999999996</v>
      </c>
      <c r="H147" s="6">
        <f>VLOOKUP(A147,PGReconsile!A146:H977,8,0)</f>
        <v>255.44699999999997</v>
      </c>
      <c r="I147" s="6">
        <v>197.06</v>
      </c>
      <c r="J147" s="6">
        <v>502.12099999999998</v>
      </c>
      <c r="K147" s="7">
        <v>-228.92000000000002</v>
      </c>
      <c r="L147" s="6" t="s">
        <v>1480</v>
      </c>
    </row>
    <row r="148" spans="1:12" x14ac:dyDescent="0.3">
      <c r="A148" s="6">
        <v>8679197213</v>
      </c>
      <c r="B148" s="6">
        <v>3794</v>
      </c>
      <c r="C148" s="6">
        <v>940.15300000000002</v>
      </c>
      <c r="D148" s="6">
        <v>20.325000000000003</v>
      </c>
      <c r="E148" s="6">
        <v>71.98</v>
      </c>
      <c r="F148" s="6">
        <v>423.43700000000001</v>
      </c>
      <c r="G148" s="6">
        <v>2761.5419999999999</v>
      </c>
      <c r="H148" s="6">
        <f>VLOOKUP(A148,PGReconsile!A147:H978,8,0)</f>
        <v>2338.105</v>
      </c>
      <c r="I148" s="6">
        <v>107.38</v>
      </c>
      <c r="J148" s="6">
        <v>2940.902</v>
      </c>
      <c r="K148" s="7">
        <v>-179.36000000000013</v>
      </c>
      <c r="L148" s="6" t="s">
        <v>1480</v>
      </c>
    </row>
    <row r="149" spans="1:12" x14ac:dyDescent="0.3">
      <c r="A149" s="6">
        <v>8740598609</v>
      </c>
      <c r="B149" s="6">
        <v>2264</v>
      </c>
      <c r="C149" s="6">
        <v>587.73400000000004</v>
      </c>
      <c r="D149" s="6">
        <v>12.936</v>
      </c>
      <c r="E149" s="6">
        <v>71.97999999999999</v>
      </c>
      <c r="F149" s="6">
        <v>118.59</v>
      </c>
      <c r="G149" s="6">
        <v>1591.3500000000001</v>
      </c>
      <c r="H149" s="6">
        <f>VLOOKUP(A149,PGReconsile!A148:H979,8,0)</f>
        <v>1472.7600000000002</v>
      </c>
      <c r="I149" s="6">
        <v>132.16</v>
      </c>
      <c r="J149" s="6">
        <v>1795.4900000000002</v>
      </c>
      <c r="K149" s="7">
        <v>-204.1400000000001</v>
      </c>
      <c r="L149" s="6" t="str">
        <f>VLOOKUP(A149,[1]!Delhivery_Report[[order_id]:[return_reason]],20,0)</f>
        <v>Product was dirty and had stains</v>
      </c>
    </row>
    <row r="150" spans="1:12" x14ac:dyDescent="0.3">
      <c r="A150" s="6">
        <v>8680581306</v>
      </c>
      <c r="B150" s="6">
        <v>3994</v>
      </c>
      <c r="C150" s="6">
        <v>1272.489</v>
      </c>
      <c r="D150" s="6">
        <v>21.395999999999997</v>
      </c>
      <c r="E150" s="6">
        <v>71.97999999999999</v>
      </c>
      <c r="F150" s="6">
        <v>445.76</v>
      </c>
      <c r="G150" s="6">
        <v>2628.1349999999998</v>
      </c>
      <c r="H150" s="6">
        <f>VLOOKUP(A150,PGReconsile!A149:H980,8,0)</f>
        <v>2182.375</v>
      </c>
      <c r="I150" s="6">
        <v>197.06</v>
      </c>
      <c r="J150" s="6">
        <v>2897.1749999999997</v>
      </c>
      <c r="K150" s="7">
        <v>-269.03999999999996</v>
      </c>
      <c r="L150" s="6" t="str">
        <f>VLOOKUP(A150,[1]!Delhivery_Report[[order_id]:[return_reason]],20,0)</f>
        <v>Product was damaged</v>
      </c>
    </row>
    <row r="151" spans="1:12" x14ac:dyDescent="0.3">
      <c r="A151" s="6">
        <v>8745892583</v>
      </c>
      <c r="B151" s="6">
        <v>3594</v>
      </c>
      <c r="C151" s="6">
        <v>933.00199999999995</v>
      </c>
      <c r="D151" s="6">
        <v>18.274999999999999</v>
      </c>
      <c r="E151" s="6">
        <v>71.98</v>
      </c>
      <c r="F151" s="6">
        <v>563.46900000000005</v>
      </c>
      <c r="G151" s="6">
        <v>2570.7429999999999</v>
      </c>
      <c r="H151" s="6">
        <f>VLOOKUP(A151,PGReconsile!A150:H981,8,0)</f>
        <v>2007.2739999999999</v>
      </c>
      <c r="I151" s="6">
        <v>107.38</v>
      </c>
      <c r="J151" s="6">
        <v>2750.1030000000001</v>
      </c>
      <c r="K151" s="7">
        <v>-179.36000000000013</v>
      </c>
      <c r="L151" s="6" t="str">
        <f>VLOOKUP(A151,[1]!Delhivery_Report[[order_id]:[return_reason]],20,0)</f>
        <v>I did not like the fit</v>
      </c>
    </row>
    <row r="152" spans="1:12" x14ac:dyDescent="0.3">
      <c r="A152" s="6">
        <v>8727228464</v>
      </c>
      <c r="B152" s="6">
        <v>3103.99</v>
      </c>
      <c r="C152" s="6">
        <v>769.16899999999998</v>
      </c>
      <c r="D152" s="6">
        <v>15.784000000000001</v>
      </c>
      <c r="E152" s="6">
        <v>71.98</v>
      </c>
      <c r="F152" s="6">
        <v>486.64300000000003</v>
      </c>
      <c r="G152" s="6">
        <v>2247.0569999999998</v>
      </c>
      <c r="H152" s="6">
        <f>VLOOKUP(A152,PGReconsile!A151:H982,8,0)</f>
        <v>1760.4139999999998</v>
      </c>
      <c r="I152" s="6">
        <v>132.16</v>
      </c>
      <c r="J152" s="6">
        <v>2451.1969999999997</v>
      </c>
      <c r="K152" s="7">
        <v>-204.13999999999987</v>
      </c>
      <c r="L152" s="6" t="str">
        <f>VLOOKUP(A152,[1]!Delhivery_Report[[order_id]:[return_reason]],20,0)</f>
        <v>Size too big</v>
      </c>
    </row>
    <row r="153" spans="1:12" x14ac:dyDescent="0.3">
      <c r="A153" s="6">
        <v>8731798224</v>
      </c>
      <c r="B153" s="6">
        <v>3169</v>
      </c>
      <c r="C153" s="6">
        <v>785.27800000000002</v>
      </c>
      <c r="D153" s="6">
        <v>16.114000000000001</v>
      </c>
      <c r="E153" s="6">
        <v>71.98</v>
      </c>
      <c r="F153" s="6">
        <v>496.83800000000002</v>
      </c>
      <c r="G153" s="6">
        <v>2295.6279999999997</v>
      </c>
      <c r="H153" s="6">
        <f>VLOOKUP(A153,PGReconsile!A152:H983,8,0)</f>
        <v>1798.7899999999997</v>
      </c>
      <c r="I153" s="6">
        <v>197.06</v>
      </c>
      <c r="J153" s="6">
        <v>2564.6679999999997</v>
      </c>
      <c r="K153" s="7">
        <v>-269.03999999999996</v>
      </c>
      <c r="L153" s="6" t="str">
        <f>VLOOKUP(A153,[1]!Delhivery_Report[[order_id]:[return_reason]],20,0)</f>
        <v>Color is different</v>
      </c>
    </row>
    <row r="154" spans="1:12" x14ac:dyDescent="0.3">
      <c r="A154" s="6">
        <v>8691678984</v>
      </c>
      <c r="B154" s="6">
        <v>3564</v>
      </c>
      <c r="C154" s="6">
        <v>883.16</v>
      </c>
      <c r="D154" s="6">
        <v>18.122</v>
      </c>
      <c r="E154" s="6">
        <v>71.97999999999999</v>
      </c>
      <c r="F154" s="6">
        <v>558.76199999999994</v>
      </c>
      <c r="G154" s="6">
        <v>2590.7380000000003</v>
      </c>
      <c r="H154" s="6">
        <f>VLOOKUP(A154,PGReconsile!A153:H984,8,0)</f>
        <v>2031.9760000000003</v>
      </c>
      <c r="I154" s="6">
        <v>197.06</v>
      </c>
      <c r="J154" s="6">
        <v>2859.7780000000002</v>
      </c>
      <c r="K154" s="7">
        <v>-269.03999999999996</v>
      </c>
      <c r="L154" s="6" t="str">
        <f>VLOOKUP(A154,[1]!Delhivery_Report[[order_id]:[return_reason]],20,0)</f>
        <v>I did not like the fit</v>
      </c>
    </row>
    <row r="155" spans="1:12" x14ac:dyDescent="0.3">
      <c r="A155" s="6">
        <v>8669740522</v>
      </c>
      <c r="B155" s="6">
        <v>2216</v>
      </c>
      <c r="C155" s="6">
        <v>575.274</v>
      </c>
      <c r="D155" s="6">
        <v>11.872</v>
      </c>
      <c r="E155" s="6">
        <v>71.97999999999999</v>
      </c>
      <c r="F155" s="6">
        <v>247.32300000000001</v>
      </c>
      <c r="G155" s="6">
        <v>1556.874</v>
      </c>
      <c r="H155" s="6">
        <f>VLOOKUP(A155,PGReconsile!A154:H985,8,0)</f>
        <v>1309.5509999999999</v>
      </c>
      <c r="I155" s="6">
        <v>197.06</v>
      </c>
      <c r="J155" s="6">
        <v>1825.914</v>
      </c>
      <c r="K155" s="7">
        <v>-269.03999999999996</v>
      </c>
      <c r="L155" s="6" t="s">
        <v>1480</v>
      </c>
    </row>
    <row r="156" spans="1:12" x14ac:dyDescent="0.3">
      <c r="A156" s="6">
        <v>8735827161</v>
      </c>
      <c r="B156" s="6">
        <v>2396</v>
      </c>
      <c r="C156" s="6">
        <v>593.72900000000004</v>
      </c>
      <c r="D156" s="6">
        <v>13.692</v>
      </c>
      <c r="E156" s="6">
        <v>71.98</v>
      </c>
      <c r="F156" s="6">
        <v>125.50999999999999</v>
      </c>
      <c r="G156" s="6">
        <v>1716.5989999999999</v>
      </c>
      <c r="H156" s="6">
        <f>VLOOKUP(A156,PGReconsile!A155:H986,8,0)</f>
        <v>1591.0889999999999</v>
      </c>
      <c r="I156" s="6">
        <v>197.06</v>
      </c>
      <c r="J156" s="6">
        <v>1985.6389999999999</v>
      </c>
      <c r="K156" s="7">
        <v>-269.03999999999996</v>
      </c>
      <c r="L156" s="6" t="s">
        <v>1480</v>
      </c>
    </row>
    <row r="157" spans="1:12" x14ac:dyDescent="0.3">
      <c r="A157" s="6">
        <v>8735266474</v>
      </c>
      <c r="B157" s="6">
        <v>2525.9899999999998</v>
      </c>
      <c r="C157" s="6">
        <v>536.52</v>
      </c>
      <c r="D157" s="6">
        <v>14.435</v>
      </c>
      <c r="E157" s="6">
        <v>71.98</v>
      </c>
      <c r="F157" s="6">
        <v>132.31900000000002</v>
      </c>
      <c r="G157" s="6">
        <v>1903.0549999999998</v>
      </c>
      <c r="H157" s="6">
        <f>VLOOKUP(A157,PGReconsile!A156:H987,8,0)</f>
        <v>1770.7359999999999</v>
      </c>
      <c r="I157" s="6">
        <v>132.16</v>
      </c>
      <c r="J157" s="6">
        <v>2107.1949999999997</v>
      </c>
      <c r="K157" s="7">
        <v>-204.13999999999987</v>
      </c>
      <c r="L157" s="6" t="s">
        <v>1480</v>
      </c>
    </row>
    <row r="158" spans="1:12" x14ac:dyDescent="0.3">
      <c r="A158" s="6">
        <v>8728899450</v>
      </c>
      <c r="B158" s="6">
        <v>3734</v>
      </c>
      <c r="C158" s="6">
        <v>969.346</v>
      </c>
      <c r="D158" s="6">
        <v>18.986000000000001</v>
      </c>
      <c r="E158" s="6">
        <v>71.98</v>
      </c>
      <c r="F158" s="6">
        <v>585.41200000000003</v>
      </c>
      <c r="G158" s="6">
        <v>2673.6880000000001</v>
      </c>
      <c r="H158" s="6">
        <f>VLOOKUP(A158,PGReconsile!A157:H988,8,0)</f>
        <v>2088.2759999999998</v>
      </c>
      <c r="I158" s="6">
        <v>197.06</v>
      </c>
      <c r="J158" s="6">
        <v>2942.7280000000001</v>
      </c>
      <c r="K158" s="7">
        <v>-269.03999999999996</v>
      </c>
      <c r="L158" s="6" t="str">
        <f>VLOOKUP(A158,[1]!Delhivery_Report[[order_id]:[return_reason]],20,0)</f>
        <v>I did not like the fit</v>
      </c>
    </row>
    <row r="159" spans="1:12" x14ac:dyDescent="0.3">
      <c r="A159" s="6">
        <v>8700661740</v>
      </c>
      <c r="B159" s="6">
        <v>1940</v>
      </c>
      <c r="C159" s="6">
        <v>434.94799999999998</v>
      </c>
      <c r="D159" s="6">
        <v>11.086</v>
      </c>
      <c r="E159" s="6">
        <v>53.1</v>
      </c>
      <c r="F159" s="6">
        <v>101.61799999999999</v>
      </c>
      <c r="G159" s="6">
        <v>1440.8660000000002</v>
      </c>
      <c r="H159" s="6">
        <f>VLOOKUP(A159,PGReconsile!A158:H989,8,0)</f>
        <v>1339.2480000000003</v>
      </c>
      <c r="I159" s="6">
        <v>197.06</v>
      </c>
      <c r="J159" s="6">
        <v>1691.0260000000001</v>
      </c>
      <c r="K159" s="7">
        <v>-250.15999999999985</v>
      </c>
      <c r="L159" s="6" t="str">
        <f>VLOOKUP(A159,[1]!Delhivery_Report[[order_id]:[return_reason]],20,0)</f>
        <v>Size too small</v>
      </c>
    </row>
    <row r="160" spans="1:12" x14ac:dyDescent="0.3">
      <c r="A160" s="6">
        <v>8695880488</v>
      </c>
      <c r="B160" s="6">
        <v>4219</v>
      </c>
      <c r="C160" s="6">
        <v>1045.4680000000001</v>
      </c>
      <c r="D160" s="6">
        <v>21.451999999999998</v>
      </c>
      <c r="E160" s="6">
        <v>71.98</v>
      </c>
      <c r="F160" s="6">
        <v>661.45699999999999</v>
      </c>
      <c r="G160" s="6">
        <v>3080.1</v>
      </c>
      <c r="H160" s="6">
        <f>VLOOKUP(A160,PGReconsile!A159:H990,8,0)</f>
        <v>2418.643</v>
      </c>
      <c r="I160" s="6">
        <v>197.06</v>
      </c>
      <c r="J160" s="6">
        <v>3349.14</v>
      </c>
      <c r="K160" s="7">
        <v>-269.03999999999996</v>
      </c>
      <c r="L160" s="6" t="str">
        <f>VLOOKUP(A160,[1]!Delhivery_Report[[order_id]:[return_reason]],20,0)</f>
        <v>Found a better price on Myntra</v>
      </c>
    </row>
    <row r="161" spans="1:12" x14ac:dyDescent="0.3">
      <c r="A161" s="6">
        <v>8696609594</v>
      </c>
      <c r="B161" s="6">
        <v>3044</v>
      </c>
      <c r="C161" s="6">
        <v>646.54600000000005</v>
      </c>
      <c r="D161" s="6">
        <v>15.477</v>
      </c>
      <c r="E161" s="6">
        <v>71.97999999999999</v>
      </c>
      <c r="F161" s="6">
        <v>477.238</v>
      </c>
      <c r="G161" s="6">
        <v>2309.9969999999998</v>
      </c>
      <c r="H161" s="6">
        <f>VLOOKUP(A161,PGReconsile!A160:H991,8,0)</f>
        <v>1832.7589999999998</v>
      </c>
      <c r="I161" s="6">
        <v>197.06</v>
      </c>
      <c r="J161" s="6">
        <v>2579.0369999999998</v>
      </c>
      <c r="K161" s="7">
        <v>-269.03999999999996</v>
      </c>
      <c r="L161" s="6" t="str">
        <f>VLOOKUP(A161,[1]!Delhivery_Report[[order_id]:[return_reason]],20,0)</f>
        <v>Received a poor quality product</v>
      </c>
    </row>
    <row r="162" spans="1:12" x14ac:dyDescent="0.3">
      <c r="A162" s="6">
        <v>8725127674</v>
      </c>
      <c r="B162" s="6">
        <v>3628.99</v>
      </c>
      <c r="C162" s="6">
        <v>1156.1959999999999</v>
      </c>
      <c r="D162" s="6">
        <v>18.452000000000002</v>
      </c>
      <c r="E162" s="6">
        <v>71.98</v>
      </c>
      <c r="F162" s="6">
        <v>568.95699999999999</v>
      </c>
      <c r="G162" s="6">
        <v>2382.3619999999996</v>
      </c>
      <c r="H162" s="6">
        <f>VLOOKUP(A162,PGReconsile!A161:H992,8,0)</f>
        <v>1813.4049999999997</v>
      </c>
      <c r="I162" s="6">
        <v>197.06</v>
      </c>
      <c r="J162" s="6">
        <v>2651.4019999999996</v>
      </c>
      <c r="K162" s="7">
        <v>-269.03999999999996</v>
      </c>
      <c r="L162" s="6" t="str">
        <f>VLOOKUP(A162,[1]!Delhivery_Report[[order_id]:[return_reason]],20,0)</f>
        <v>I did not like the fit</v>
      </c>
    </row>
    <row r="163" spans="1:12" x14ac:dyDescent="0.3">
      <c r="A163" s="6">
        <v>8744253242</v>
      </c>
      <c r="B163" s="6">
        <v>2146</v>
      </c>
      <c r="C163" s="6">
        <v>455.81</v>
      </c>
      <c r="D163" s="6">
        <v>12.263</v>
      </c>
      <c r="E163" s="6">
        <v>71.98</v>
      </c>
      <c r="F163" s="6">
        <v>112.40899999999999</v>
      </c>
      <c r="G163" s="6">
        <v>1605.9470000000001</v>
      </c>
      <c r="H163" s="6">
        <f>VLOOKUP(A163,PGReconsile!A162:H993,8,0)</f>
        <v>1493.538</v>
      </c>
      <c r="I163" s="6">
        <v>197.06</v>
      </c>
      <c r="J163" s="6">
        <v>1874.9870000000001</v>
      </c>
      <c r="K163" s="7">
        <v>-269.03999999999996</v>
      </c>
      <c r="L163" s="6" t="str">
        <f>VLOOKUP(A163,[1]!Delhivery_Report[[order_id]:[return_reason]],20,0)</f>
        <v>I did not like the fit</v>
      </c>
    </row>
    <row r="164" spans="1:12" x14ac:dyDescent="0.3">
      <c r="A164" s="6">
        <v>8738362887</v>
      </c>
      <c r="B164" s="6">
        <v>2244</v>
      </c>
      <c r="C164" s="6">
        <v>582.54200000000003</v>
      </c>
      <c r="D164" s="6">
        <v>12.823</v>
      </c>
      <c r="E164" s="6">
        <v>71.98</v>
      </c>
      <c r="F164" s="6">
        <v>117.54599999999999</v>
      </c>
      <c r="G164" s="6">
        <v>1576.655</v>
      </c>
      <c r="H164" s="6">
        <f>VLOOKUP(A164,PGReconsile!A163:H994,8,0)</f>
        <v>1459.1089999999999</v>
      </c>
      <c r="I164" s="6">
        <v>197.06</v>
      </c>
      <c r="J164" s="6">
        <v>1845.6949999999999</v>
      </c>
      <c r="K164" s="7">
        <v>-269.03999999999996</v>
      </c>
      <c r="L164" s="6" t="s">
        <v>1480</v>
      </c>
    </row>
    <row r="165" spans="1:12" x14ac:dyDescent="0.3">
      <c r="A165" s="6">
        <v>8737652531</v>
      </c>
      <c r="B165" s="6">
        <v>2758.99</v>
      </c>
      <c r="C165" s="6">
        <v>586.00900000000001</v>
      </c>
      <c r="D165" s="6">
        <v>14.029</v>
      </c>
      <c r="E165" s="6">
        <v>71.98</v>
      </c>
      <c r="F165" s="6">
        <v>432.55099999999999</v>
      </c>
      <c r="G165" s="6">
        <v>2086.9719999999998</v>
      </c>
      <c r="H165" s="6">
        <f>VLOOKUP(A165,PGReconsile!A164:H995,8,0)</f>
        <v>1654.4209999999998</v>
      </c>
      <c r="I165" s="6">
        <v>107.38</v>
      </c>
      <c r="J165" s="6">
        <v>2266.3319999999999</v>
      </c>
      <c r="K165" s="7">
        <v>-179.36000000000013</v>
      </c>
      <c r="L165" s="6" t="str">
        <f>VLOOKUP(A165,[1]!Delhivery_Report[[order_id]:[return_reason]],20,0)</f>
        <v>I did not like the fit</v>
      </c>
    </row>
    <row r="166" spans="1:12" x14ac:dyDescent="0.3">
      <c r="A166" s="6">
        <v>8716885519</v>
      </c>
      <c r="B166" s="6">
        <v>3992</v>
      </c>
      <c r="C166" s="6">
        <v>989.21799999999996</v>
      </c>
      <c r="D166" s="6">
        <v>20.297999999999998</v>
      </c>
      <c r="E166" s="6">
        <v>71.98</v>
      </c>
      <c r="F166" s="6">
        <v>625.86500000000001</v>
      </c>
      <c r="G166" s="6">
        <v>2910.5040000000004</v>
      </c>
      <c r="H166" s="6">
        <f>VLOOKUP(A166,PGReconsile!A165:H996,8,0)</f>
        <v>2284.6390000000001</v>
      </c>
      <c r="I166" s="6">
        <v>197.06</v>
      </c>
      <c r="J166" s="6">
        <v>3179.5440000000003</v>
      </c>
      <c r="K166" s="7">
        <v>-269.03999999999996</v>
      </c>
      <c r="L166" s="6" t="s">
        <v>1480</v>
      </c>
    </row>
    <row r="167" spans="1:12" x14ac:dyDescent="0.3">
      <c r="A167" s="6">
        <v>8690835100</v>
      </c>
      <c r="B167" s="6">
        <v>2293</v>
      </c>
      <c r="C167" s="6">
        <v>730.55</v>
      </c>
      <c r="D167" s="6">
        <v>13.103000000000002</v>
      </c>
      <c r="E167" s="6">
        <v>71.98</v>
      </c>
      <c r="F167" s="6">
        <v>120.10899999999999</v>
      </c>
      <c r="G167" s="6">
        <v>1477.367</v>
      </c>
      <c r="H167" s="6">
        <f>VLOOKUP(A167,PGReconsile!A166:H997,8,0)</f>
        <v>1357.258</v>
      </c>
      <c r="I167" s="6">
        <v>197.06</v>
      </c>
      <c r="J167" s="6">
        <v>1746.4069999999999</v>
      </c>
      <c r="K167" s="7">
        <v>-269.03999999999996</v>
      </c>
      <c r="L167" s="6" t="str">
        <f>VLOOKUP(A167,[1]!Delhivery_Report[[order_id]:[return_reason]],20,0)</f>
        <v>I did not like the fit</v>
      </c>
    </row>
    <row r="168" spans="1:12" x14ac:dyDescent="0.3">
      <c r="A168" s="6">
        <v>8746296125</v>
      </c>
      <c r="B168" s="6">
        <v>2549</v>
      </c>
      <c r="C168" s="6">
        <v>661.72</v>
      </c>
      <c r="D168" s="6">
        <v>14.565999999999999</v>
      </c>
      <c r="E168" s="6">
        <v>71.98</v>
      </c>
      <c r="F168" s="6">
        <v>133.518</v>
      </c>
      <c r="G168" s="6">
        <v>1800.7339999999999</v>
      </c>
      <c r="H168" s="6">
        <f>VLOOKUP(A168,PGReconsile!A167:H998,8,0)</f>
        <v>1667.2159999999999</v>
      </c>
      <c r="I168" s="6">
        <v>197.06</v>
      </c>
      <c r="J168" s="6">
        <v>2069.7739999999999</v>
      </c>
      <c r="K168" s="7">
        <v>-269.03999999999996</v>
      </c>
      <c r="L168" s="6" t="s">
        <v>1480</v>
      </c>
    </row>
    <row r="169" spans="1:12" x14ac:dyDescent="0.3">
      <c r="A169" s="6">
        <v>8725984086</v>
      </c>
      <c r="B169" s="6">
        <v>3594</v>
      </c>
      <c r="C169" s="6">
        <v>933.00199999999995</v>
      </c>
      <c r="D169" s="6">
        <v>18.274999999999999</v>
      </c>
      <c r="E169" s="6">
        <v>71.98</v>
      </c>
      <c r="F169" s="6">
        <v>563.46900000000005</v>
      </c>
      <c r="G169" s="6">
        <v>2570.7429999999999</v>
      </c>
      <c r="H169" s="6">
        <f>VLOOKUP(A169,PGReconsile!A168:H999,8,0)</f>
        <v>2007.2739999999999</v>
      </c>
      <c r="I169" s="6">
        <v>197.06</v>
      </c>
      <c r="J169" s="6">
        <v>2839.7829999999999</v>
      </c>
      <c r="K169" s="7">
        <v>-269.03999999999996</v>
      </c>
      <c r="L169" s="6" t="str">
        <f>VLOOKUP(A169,[1]!Delhivery_Report[[order_id]:[return_reason]],20,0)</f>
        <v>Size too big</v>
      </c>
    </row>
    <row r="170" spans="1:12" x14ac:dyDescent="0.3">
      <c r="A170" s="6">
        <v>8666527701</v>
      </c>
      <c r="B170" s="6">
        <v>2994</v>
      </c>
      <c r="C170" s="6">
        <v>635.92600000000004</v>
      </c>
      <c r="D170" s="6">
        <v>16.039000000000001</v>
      </c>
      <c r="E170" s="6">
        <v>71.98</v>
      </c>
      <c r="F170" s="6">
        <v>334.15600000000001</v>
      </c>
      <c r="G170" s="6">
        <v>2270.0549999999998</v>
      </c>
      <c r="H170" s="6">
        <f>VLOOKUP(A170,PGReconsile!A169:H1000,8,0)</f>
        <v>1935.8989999999999</v>
      </c>
      <c r="I170" s="6">
        <v>197.06</v>
      </c>
      <c r="J170" s="6">
        <v>2539.0949999999998</v>
      </c>
      <c r="K170" s="7">
        <v>-269.03999999999996</v>
      </c>
      <c r="L170" s="6" t="s">
        <v>1480</v>
      </c>
    </row>
    <row r="171" spans="1:12" x14ac:dyDescent="0.3">
      <c r="A171" s="6">
        <v>8741862359</v>
      </c>
      <c r="B171" s="6">
        <v>3142.99</v>
      </c>
      <c r="C171" s="6">
        <v>667.57100000000003</v>
      </c>
      <c r="D171" s="6">
        <v>15.981999999999999</v>
      </c>
      <c r="E171" s="6">
        <v>71.98</v>
      </c>
      <c r="F171" s="6">
        <v>492.75799999999998</v>
      </c>
      <c r="G171" s="6">
        <v>2387.4569999999999</v>
      </c>
      <c r="H171" s="6">
        <f>VLOOKUP(A171,PGReconsile!A170:H1001,8,0)</f>
        <v>1894.6989999999998</v>
      </c>
      <c r="I171" s="6">
        <v>197.06</v>
      </c>
      <c r="J171" s="6">
        <v>2656.4969999999998</v>
      </c>
      <c r="K171" s="7">
        <v>-269.03999999999996</v>
      </c>
      <c r="L171" s="6" t="str">
        <f>VLOOKUP(A171,[1]!Delhivery_Report[[order_id]:[return_reason]],20,0)</f>
        <v>I did not like the fit</v>
      </c>
    </row>
    <row r="172" spans="1:12" x14ac:dyDescent="0.3">
      <c r="A172" s="6">
        <v>8690920832</v>
      </c>
      <c r="B172" s="6">
        <v>3789</v>
      </c>
      <c r="C172" s="6">
        <v>938.91399999999999</v>
      </c>
      <c r="D172" s="6">
        <v>19.265999999999998</v>
      </c>
      <c r="E172" s="6">
        <v>71.98</v>
      </c>
      <c r="F172" s="6">
        <v>594.03499999999997</v>
      </c>
      <c r="G172" s="6">
        <v>2758.84</v>
      </c>
      <c r="H172" s="6">
        <f>VLOOKUP(A172,PGReconsile!A171:H1002,8,0)</f>
        <v>2164.8050000000003</v>
      </c>
      <c r="I172" s="6">
        <v>197.06</v>
      </c>
      <c r="J172" s="6">
        <v>3027.88</v>
      </c>
      <c r="K172" s="7">
        <v>-269.03999999999996</v>
      </c>
      <c r="L172" s="6" t="str">
        <f>VLOOKUP(A172,[1]!Delhivery_Report[[order_id]:[return_reason]],20,0)</f>
        <v>Received a poor quality product</v>
      </c>
    </row>
    <row r="173" spans="1:12" x14ac:dyDescent="0.3">
      <c r="A173" s="6">
        <v>8741138401</v>
      </c>
      <c r="B173" s="6">
        <v>3949</v>
      </c>
      <c r="C173" s="6">
        <v>1025.1600000000001</v>
      </c>
      <c r="D173" s="6">
        <v>20.080000000000002</v>
      </c>
      <c r="E173" s="6">
        <v>71.98</v>
      </c>
      <c r="F173" s="6">
        <v>619.13299999999992</v>
      </c>
      <c r="G173" s="6">
        <v>2831.78</v>
      </c>
      <c r="H173" s="6">
        <f>VLOOKUP(A173,PGReconsile!A172:H1003,8,0)</f>
        <v>2212.6470000000004</v>
      </c>
      <c r="I173" s="6">
        <v>107.38</v>
      </c>
      <c r="J173" s="6">
        <v>3011.1400000000003</v>
      </c>
      <c r="K173" s="7">
        <v>-179.36000000000013</v>
      </c>
      <c r="L173" s="6" t="str">
        <f>VLOOKUP(A173,[1]!Delhivery_Report[[order_id]:[return_reason]],20,0)</f>
        <v>Size too big</v>
      </c>
    </row>
    <row r="174" spans="1:12" x14ac:dyDescent="0.3">
      <c r="A174" s="6">
        <v>8704473352</v>
      </c>
      <c r="B174" s="6">
        <v>3169</v>
      </c>
      <c r="C174" s="6">
        <v>785.27800000000002</v>
      </c>
      <c r="D174" s="6">
        <v>16.114000000000001</v>
      </c>
      <c r="E174" s="6">
        <v>71.98</v>
      </c>
      <c r="F174" s="6">
        <v>496.83800000000002</v>
      </c>
      <c r="G174" s="6">
        <v>2295.6279999999997</v>
      </c>
      <c r="H174" s="6">
        <f>VLOOKUP(A174,PGReconsile!A173:H1004,8,0)</f>
        <v>1798.7899999999997</v>
      </c>
      <c r="I174" s="6">
        <v>197.06</v>
      </c>
      <c r="J174" s="6">
        <v>2564.6679999999997</v>
      </c>
      <c r="K174" s="7">
        <v>-269.03999999999996</v>
      </c>
      <c r="L174" s="6" t="str">
        <f>VLOOKUP(A174,[1]!Delhivery_Report[[order_id]:[return_reason]],20,0)</f>
        <v>Size too big</v>
      </c>
    </row>
    <row r="175" spans="1:12" x14ac:dyDescent="0.3">
      <c r="A175" s="6">
        <v>8715269143</v>
      </c>
      <c r="B175" s="6">
        <v>2079</v>
      </c>
      <c r="C175" s="6">
        <v>588.77300000000002</v>
      </c>
      <c r="D175" s="6">
        <v>11.88</v>
      </c>
      <c r="E175" s="6">
        <v>71.98</v>
      </c>
      <c r="F175" s="6">
        <v>108.9</v>
      </c>
      <c r="G175" s="6">
        <v>1406.3669999999997</v>
      </c>
      <c r="H175" s="6">
        <f>VLOOKUP(A175,PGReconsile!A174:H1005,8,0)</f>
        <v>1297.4669999999996</v>
      </c>
      <c r="I175" s="6">
        <v>197.06</v>
      </c>
      <c r="J175" s="6">
        <v>1675.4069999999997</v>
      </c>
      <c r="K175" s="7">
        <v>-269.03999999999996</v>
      </c>
      <c r="L175" s="6" t="str">
        <f>VLOOKUP(A175,[1]!Delhivery_Report[[order_id]:[return_reason]],20,0)</f>
        <v>Size too big</v>
      </c>
    </row>
    <row r="176" spans="1:12" x14ac:dyDescent="0.3">
      <c r="A176" s="6">
        <v>8709545750</v>
      </c>
      <c r="B176" s="6">
        <v>3329</v>
      </c>
      <c r="C176" s="6">
        <v>707.08</v>
      </c>
      <c r="D176" s="6">
        <v>16.927</v>
      </c>
      <c r="E176" s="6">
        <v>71.98</v>
      </c>
      <c r="F176" s="6">
        <v>521.91600000000005</v>
      </c>
      <c r="G176" s="6">
        <v>2533.0129999999999</v>
      </c>
      <c r="H176" s="6">
        <f>VLOOKUP(A176,PGReconsile!A175:H1006,8,0)</f>
        <v>2011.0969999999998</v>
      </c>
      <c r="I176" s="6">
        <v>197.06</v>
      </c>
      <c r="J176" s="6">
        <v>2802.0529999999999</v>
      </c>
      <c r="K176" s="7">
        <v>-269.03999999999996</v>
      </c>
      <c r="L176" s="6" t="str">
        <f>VLOOKUP(A176,[1]!Delhivery_Report[[order_id]:[return_reason]],20,0)</f>
        <v>I did not like the fit</v>
      </c>
    </row>
    <row r="177" spans="1:12" x14ac:dyDescent="0.3">
      <c r="A177" s="6">
        <v>8709033071</v>
      </c>
      <c r="B177" s="6">
        <v>3143</v>
      </c>
      <c r="C177" s="6">
        <v>667.57299999999998</v>
      </c>
      <c r="D177" s="6">
        <v>15.981999999999999</v>
      </c>
      <c r="E177" s="6">
        <v>71.98</v>
      </c>
      <c r="F177" s="6">
        <v>492.75799999999998</v>
      </c>
      <c r="G177" s="6">
        <v>2387.4650000000001</v>
      </c>
      <c r="H177" s="6">
        <f>VLOOKUP(A177,PGReconsile!A176:H1007,8,0)</f>
        <v>1894.7070000000001</v>
      </c>
      <c r="I177" s="6">
        <v>132.16</v>
      </c>
      <c r="J177" s="6">
        <v>2591.605</v>
      </c>
      <c r="K177" s="7">
        <v>-204.13999999999987</v>
      </c>
      <c r="L177" s="6" t="str">
        <f>VLOOKUP(A177,[1]!Delhivery_Report[[order_id]:[return_reason]],20,0)</f>
        <v>Found a better price elsewhere</v>
      </c>
    </row>
    <row r="178" spans="1:12" x14ac:dyDescent="0.3">
      <c r="A178" s="6">
        <v>8675330506</v>
      </c>
      <c r="B178" s="6">
        <v>1579</v>
      </c>
      <c r="C178" s="6">
        <v>428.541</v>
      </c>
      <c r="D178" s="6">
        <v>8.4589999999999996</v>
      </c>
      <c r="E178" s="6">
        <v>53.1</v>
      </c>
      <c r="F178" s="6">
        <v>176.22900000000001</v>
      </c>
      <c r="G178" s="6">
        <v>1088.9000000000001</v>
      </c>
      <c r="H178" s="6">
        <f>VLOOKUP(A178,PGReconsile!A177:H1008,8,0)</f>
        <v>912.67100000000005</v>
      </c>
      <c r="I178" s="6">
        <v>197.06</v>
      </c>
      <c r="J178" s="6">
        <v>1339.06</v>
      </c>
      <c r="K178" s="7">
        <v>-250.15999999999985</v>
      </c>
      <c r="L178" s="6" t="str">
        <f>VLOOKUP(A178,[1]!Delhivery_Report[[order_id]:[return_reason]],20,0)</f>
        <v>Size too small</v>
      </c>
    </row>
    <row r="179" spans="1:12" x14ac:dyDescent="0.3">
      <c r="A179" s="6">
        <v>8729691199</v>
      </c>
      <c r="B179" s="6">
        <v>2396</v>
      </c>
      <c r="C179" s="6">
        <v>593.72900000000004</v>
      </c>
      <c r="D179" s="6">
        <v>13.692</v>
      </c>
      <c r="E179" s="6">
        <v>71.98</v>
      </c>
      <c r="F179" s="6">
        <v>125.50999999999999</v>
      </c>
      <c r="G179" s="6">
        <v>1716.5989999999999</v>
      </c>
      <c r="H179" s="6">
        <f>VLOOKUP(A179,PGReconsile!A178:H1009,8,0)</f>
        <v>1591.0889999999999</v>
      </c>
      <c r="I179" s="6">
        <v>132.16</v>
      </c>
      <c r="J179" s="6">
        <v>1920.739</v>
      </c>
      <c r="K179" s="7">
        <v>-204.1400000000001</v>
      </c>
      <c r="L179" s="6" t="str">
        <f>VLOOKUP(A179,[1]!Delhivery_Report[[order_id]:[return_reason]],20,0)</f>
        <v>Received a poor quality product</v>
      </c>
    </row>
    <row r="180" spans="1:12" x14ac:dyDescent="0.3">
      <c r="A180" s="6">
        <v>8718876500</v>
      </c>
      <c r="B180" s="6">
        <v>3293.99</v>
      </c>
      <c r="C180" s="6">
        <v>816.25099999999998</v>
      </c>
      <c r="D180" s="6">
        <v>16.75</v>
      </c>
      <c r="E180" s="6">
        <v>71.98</v>
      </c>
      <c r="F180" s="6">
        <v>516.43799999999999</v>
      </c>
      <c r="G180" s="6">
        <v>2389.0089999999996</v>
      </c>
      <c r="H180" s="6">
        <f>VLOOKUP(A180,PGReconsile!A179:H1010,8,0)</f>
        <v>1872.5709999999995</v>
      </c>
      <c r="I180" s="6">
        <v>197.06</v>
      </c>
      <c r="J180" s="6">
        <v>2658.0489999999995</v>
      </c>
      <c r="K180" s="7">
        <v>-269.03999999999996</v>
      </c>
      <c r="L180" s="6" t="str">
        <f>VLOOKUP(A180,[1]!Delhivery_Report[[order_id]:[return_reason]],20,0)</f>
        <v>I did not like the fit</v>
      </c>
    </row>
    <row r="181" spans="1:12" x14ac:dyDescent="0.3">
      <c r="A181" s="6">
        <v>8728603956</v>
      </c>
      <c r="B181" s="6">
        <v>2293</v>
      </c>
      <c r="C181" s="6">
        <v>730.55</v>
      </c>
      <c r="D181" s="6">
        <v>13.103000000000002</v>
      </c>
      <c r="E181" s="6">
        <v>71.98</v>
      </c>
      <c r="F181" s="6">
        <v>120.119</v>
      </c>
      <c r="G181" s="6">
        <v>1477.367</v>
      </c>
      <c r="H181" s="6">
        <f>VLOOKUP(A181,PGReconsile!A180:H1011,8,0)</f>
        <v>1357.248</v>
      </c>
      <c r="I181" s="6">
        <v>132.16</v>
      </c>
      <c r="J181" s="6">
        <v>1681.5070000000001</v>
      </c>
      <c r="K181" s="7">
        <v>-204.1400000000001</v>
      </c>
      <c r="L181" s="6" t="str">
        <f>VLOOKUP(A181,[1]!Delhivery_Report[[order_id]:[return_reason]],20,0)</f>
        <v>Product image was better than the actual product</v>
      </c>
    </row>
    <row r="182" spans="1:12" x14ac:dyDescent="0.3">
      <c r="A182" s="6">
        <v>8742861117</v>
      </c>
      <c r="B182" s="6">
        <v>3294</v>
      </c>
      <c r="C182" s="6">
        <v>816.25300000000004</v>
      </c>
      <c r="D182" s="6">
        <v>16.75</v>
      </c>
      <c r="E182" s="6">
        <v>71.98</v>
      </c>
      <c r="F182" s="6">
        <v>516.43799999999999</v>
      </c>
      <c r="G182" s="6">
        <v>2389.0169999999998</v>
      </c>
      <c r="H182" s="6">
        <f>VLOOKUP(A182,PGReconsile!A181:H1012,8,0)</f>
        <v>1872.5789999999997</v>
      </c>
      <c r="I182" s="6">
        <v>107.38</v>
      </c>
      <c r="J182" s="6">
        <v>2568.377</v>
      </c>
      <c r="K182" s="7">
        <v>-179.36000000000013</v>
      </c>
      <c r="L182" s="6" t="str">
        <f>VLOOKUP(A182,[1]!Delhivery_Report[[order_id]:[return_reason]],20,0)</f>
        <v>Size too big</v>
      </c>
    </row>
    <row r="183" spans="1:12" x14ac:dyDescent="0.3">
      <c r="A183" s="6">
        <v>8729691201</v>
      </c>
      <c r="B183" s="6">
        <v>2396</v>
      </c>
      <c r="C183" s="6">
        <v>593.72900000000004</v>
      </c>
      <c r="D183" s="6">
        <v>13.692</v>
      </c>
      <c r="E183" s="6">
        <v>71.98</v>
      </c>
      <c r="F183" s="6">
        <v>125.50999999999999</v>
      </c>
      <c r="G183" s="6">
        <v>1716.5989999999999</v>
      </c>
      <c r="H183" s="6">
        <f>VLOOKUP(A183,PGReconsile!A182:H1013,8,0)</f>
        <v>1591.0889999999999</v>
      </c>
      <c r="I183" s="6">
        <v>132.16</v>
      </c>
      <c r="J183" s="6">
        <v>1920.739</v>
      </c>
      <c r="K183" s="7">
        <v>-204.1400000000001</v>
      </c>
      <c r="L183" s="6" t="str">
        <f>VLOOKUP(A183,[1]!Delhivery_Report[[order_id]:[return_reason]],20,0)</f>
        <v>Received a poor quality product</v>
      </c>
    </row>
    <row r="184" spans="1:12" x14ac:dyDescent="0.3">
      <c r="A184" s="6">
        <v>8739940891</v>
      </c>
      <c r="B184" s="6">
        <v>3013</v>
      </c>
      <c r="C184" s="6">
        <v>639.96100000000001</v>
      </c>
      <c r="D184" s="6">
        <v>15.32</v>
      </c>
      <c r="E184" s="6">
        <v>71.98</v>
      </c>
      <c r="F184" s="6">
        <v>472.36700000000002</v>
      </c>
      <c r="G184" s="6">
        <v>2285.7389999999996</v>
      </c>
      <c r="H184" s="6">
        <f>VLOOKUP(A184,PGReconsile!A183:H1014,8,0)</f>
        <v>1813.3719999999996</v>
      </c>
      <c r="I184" s="6">
        <v>107.38</v>
      </c>
      <c r="J184" s="6">
        <v>2465.0989999999997</v>
      </c>
      <c r="K184" s="7">
        <v>-179.36000000000013</v>
      </c>
      <c r="L184" s="6" t="str">
        <f>VLOOKUP(A184,[1]!Delhivery_Report[[order_id]:[return_reason]],20,0)</f>
        <v>Size too big</v>
      </c>
    </row>
    <row r="185" spans="1:12" x14ac:dyDescent="0.3">
      <c r="A185" s="6">
        <v>8736281735</v>
      </c>
      <c r="B185" s="6">
        <v>2432</v>
      </c>
      <c r="C185" s="6">
        <v>516.55700000000002</v>
      </c>
      <c r="D185" s="6">
        <v>13.896999999999998</v>
      </c>
      <c r="E185" s="6">
        <v>71.98</v>
      </c>
      <c r="F185" s="6">
        <v>127.39100000000001</v>
      </c>
      <c r="G185" s="6">
        <v>1829.566</v>
      </c>
      <c r="H185" s="6">
        <f>VLOOKUP(A185,PGReconsile!A184:H1015,8,0)</f>
        <v>1702.175</v>
      </c>
      <c r="I185" s="6">
        <v>197.06</v>
      </c>
      <c r="J185" s="6">
        <v>2098.6060000000002</v>
      </c>
      <c r="K185" s="7">
        <v>-269.04000000000019</v>
      </c>
      <c r="L185" s="6" t="str">
        <f>VLOOKUP(A185,[1]!Delhivery_Report[[order_id]:[return_reason]],20,0)</f>
        <v>Size too small</v>
      </c>
    </row>
    <row r="186" spans="1:12" x14ac:dyDescent="0.3">
      <c r="A186" s="6">
        <v>8725018942</v>
      </c>
      <c r="B186" s="6">
        <v>3104</v>
      </c>
      <c r="C186" s="6">
        <v>769.17100000000005</v>
      </c>
      <c r="D186" s="6">
        <v>15.784000000000001</v>
      </c>
      <c r="E186" s="6">
        <v>71.98</v>
      </c>
      <c r="F186" s="6">
        <v>486.64300000000003</v>
      </c>
      <c r="G186" s="6">
        <v>2247.0649999999996</v>
      </c>
      <c r="H186" s="6">
        <f>VLOOKUP(A186,PGReconsile!A185:H1016,8,0)</f>
        <v>1760.4219999999996</v>
      </c>
      <c r="I186" s="6">
        <v>132.16</v>
      </c>
      <c r="J186" s="6">
        <v>2451.2049999999995</v>
      </c>
      <c r="K186" s="7">
        <v>-204.13999999999987</v>
      </c>
      <c r="L186" s="6" t="str">
        <f>VLOOKUP(A186,[1]!Delhivery_Report[[order_id]:[return_reason]],20,0)</f>
        <v>I did not like the fit</v>
      </c>
    </row>
    <row r="187" spans="1:12" x14ac:dyDescent="0.3">
      <c r="A187" s="6">
        <v>8747201912</v>
      </c>
      <c r="B187" s="6">
        <v>2852</v>
      </c>
      <c r="C187" s="6">
        <v>605.76499999999999</v>
      </c>
      <c r="D187" s="6">
        <v>14.502000000000001</v>
      </c>
      <c r="E187" s="6">
        <v>71.98</v>
      </c>
      <c r="F187" s="6">
        <v>447.125</v>
      </c>
      <c r="G187" s="6">
        <v>2159.7530000000002</v>
      </c>
      <c r="H187" s="6">
        <f>VLOOKUP(A187,PGReconsile!A186:H1017,8,0)</f>
        <v>1712.6280000000002</v>
      </c>
      <c r="I187" s="6">
        <v>132.16</v>
      </c>
      <c r="J187" s="6">
        <v>2363.893</v>
      </c>
      <c r="K187" s="7">
        <v>-204.13999999999987</v>
      </c>
      <c r="L187" s="6" t="str">
        <f>VLOOKUP(A187,[1]!Delhivery_Report[[order_id]:[return_reason]],20,0)</f>
        <v>Defective product was delivered</v>
      </c>
    </row>
    <row r="188" spans="1:12" x14ac:dyDescent="0.3">
      <c r="A188" s="6">
        <v>8689247484</v>
      </c>
      <c r="B188" s="6">
        <v>3789</v>
      </c>
      <c r="C188" s="6">
        <v>938.91399999999999</v>
      </c>
      <c r="D188" s="6">
        <v>19.265999999999998</v>
      </c>
      <c r="E188" s="6">
        <v>71.98</v>
      </c>
      <c r="F188" s="6">
        <v>594.03499999999997</v>
      </c>
      <c r="G188" s="6">
        <v>2758.84</v>
      </c>
      <c r="H188" s="6">
        <f>VLOOKUP(A188,PGReconsile!A187:H1018,8,0)</f>
        <v>2164.8050000000003</v>
      </c>
      <c r="I188" s="6">
        <v>197.06</v>
      </c>
      <c r="J188" s="6">
        <v>3027.88</v>
      </c>
      <c r="K188" s="7">
        <v>-269.03999999999996</v>
      </c>
      <c r="L188" s="6" t="str">
        <f>VLOOKUP(A188,[1]!Delhivery_Report[[order_id]:[return_reason]],20,0)</f>
        <v>I did not like the fit</v>
      </c>
    </row>
    <row r="189" spans="1:12" x14ac:dyDescent="0.3">
      <c r="A189" s="6">
        <v>8730815491</v>
      </c>
      <c r="B189" s="6">
        <v>391</v>
      </c>
      <c r="C189" s="6">
        <v>36.909999999999997</v>
      </c>
      <c r="D189" s="6">
        <v>2.234</v>
      </c>
      <c r="E189" s="6">
        <v>31.86</v>
      </c>
      <c r="F189" s="6">
        <v>20.481999999999999</v>
      </c>
      <c r="G189" s="6">
        <v>319.99600000000004</v>
      </c>
      <c r="H189" s="6">
        <f>VLOOKUP(A189,PGReconsile!A188:H1019,8,0)</f>
        <v>299.51400000000001</v>
      </c>
      <c r="I189" s="6">
        <v>107.38</v>
      </c>
      <c r="J189" s="6">
        <v>459.23600000000005</v>
      </c>
      <c r="K189" s="7">
        <v>-139.24</v>
      </c>
      <c r="L189" s="6" t="str">
        <f>VLOOKUP(A189,[1]!Delhivery_Report[[order_id]:[return_reason]],20,0)</f>
        <v>Size too big</v>
      </c>
    </row>
    <row r="190" spans="1:12" x14ac:dyDescent="0.3">
      <c r="A190" s="6">
        <v>8707866737</v>
      </c>
      <c r="B190" s="6">
        <v>3743</v>
      </c>
      <c r="C190" s="6">
        <v>927.51599999999996</v>
      </c>
      <c r="D190" s="6">
        <v>19.032</v>
      </c>
      <c r="E190" s="6">
        <v>71.98</v>
      </c>
      <c r="F190" s="6">
        <v>586.83000000000004</v>
      </c>
      <c r="G190" s="6">
        <v>2724.4719999999998</v>
      </c>
      <c r="H190" s="6">
        <f>VLOOKUP(A190,PGReconsile!A189:H1020,8,0)</f>
        <v>2137.6419999999998</v>
      </c>
      <c r="I190" s="6">
        <v>197.06</v>
      </c>
      <c r="J190" s="6">
        <v>2993.5119999999997</v>
      </c>
      <c r="K190" s="7">
        <v>-269.03999999999996</v>
      </c>
      <c r="L190" s="6" t="str">
        <f>VLOOKUP(A190,[1]!Delhivery_Report[[order_id]:[return_reason]],20,0)</f>
        <v>I did not like the fit</v>
      </c>
    </row>
    <row r="191" spans="1:12" x14ac:dyDescent="0.3">
      <c r="A191" s="6">
        <v>8732191562</v>
      </c>
      <c r="B191" s="6">
        <v>5658</v>
      </c>
      <c r="C191" s="6">
        <v>1735.874</v>
      </c>
      <c r="D191" s="6">
        <v>28.770000000000003</v>
      </c>
      <c r="E191" s="6">
        <v>71.98</v>
      </c>
      <c r="F191" s="6">
        <v>887.06500000000005</v>
      </c>
      <c r="G191" s="6">
        <v>3821.3760000000002</v>
      </c>
      <c r="H191" s="6">
        <f>VLOOKUP(A191,PGReconsile!A190:H1021,8,0)</f>
        <v>2934.3110000000001</v>
      </c>
      <c r="I191" s="6">
        <v>197.06</v>
      </c>
      <c r="J191" s="6">
        <v>4090.4160000000002</v>
      </c>
      <c r="K191" s="7">
        <v>-269.03999999999996</v>
      </c>
      <c r="L191" s="6" t="s">
        <v>1480</v>
      </c>
    </row>
    <row r="192" spans="1:12" x14ac:dyDescent="0.3">
      <c r="A192" s="6">
        <v>8661072455</v>
      </c>
      <c r="B192" s="6">
        <v>2194.0100000000002</v>
      </c>
      <c r="C192" s="6">
        <v>466.00799999999998</v>
      </c>
      <c r="D192" s="6">
        <v>11.754</v>
      </c>
      <c r="E192" s="6">
        <v>71.98</v>
      </c>
      <c r="F192" s="6">
        <v>244.86499999999998</v>
      </c>
      <c r="G192" s="6">
        <v>1644.2680000000003</v>
      </c>
      <c r="H192" s="6">
        <f>VLOOKUP(A192,PGReconsile!A191:H1022,8,0)</f>
        <v>1399.4030000000002</v>
      </c>
      <c r="I192" s="6">
        <v>197.06</v>
      </c>
      <c r="J192" s="6">
        <v>1913.3080000000002</v>
      </c>
      <c r="K192" s="7">
        <v>-269.03999999999996</v>
      </c>
      <c r="L192" s="6" t="s">
        <v>1480</v>
      </c>
    </row>
    <row r="193" spans="1:12" x14ac:dyDescent="0.3">
      <c r="A193" s="6">
        <v>8689881728</v>
      </c>
      <c r="B193" s="6">
        <v>2293</v>
      </c>
      <c r="C193" s="6">
        <v>568.20500000000004</v>
      </c>
      <c r="D193" s="6">
        <v>13.103000000000002</v>
      </c>
      <c r="E193" s="6">
        <v>71.98</v>
      </c>
      <c r="F193" s="6">
        <v>120.10899999999999</v>
      </c>
      <c r="G193" s="6">
        <v>1639.712</v>
      </c>
      <c r="H193" s="6">
        <f>VLOOKUP(A193,PGReconsile!A192:H1023,8,0)</f>
        <v>1519.6030000000001</v>
      </c>
      <c r="I193" s="6">
        <v>197.06</v>
      </c>
      <c r="J193" s="6">
        <v>1908.752</v>
      </c>
      <c r="K193" s="7">
        <v>-269.03999999999996</v>
      </c>
      <c r="L193" s="6" t="str">
        <f>VLOOKUP(A193,[1]!Delhivery_Report[[order_id]:[return_reason]],20,0)</f>
        <v>I did not like the fit</v>
      </c>
    </row>
    <row r="194" spans="1:12" x14ac:dyDescent="0.3">
      <c r="A194" s="6">
        <v>8663883621</v>
      </c>
      <c r="B194" s="6">
        <v>881</v>
      </c>
      <c r="C194" s="6">
        <v>291.08199999999999</v>
      </c>
      <c r="D194" s="6">
        <v>5.0340000000000007</v>
      </c>
      <c r="E194" s="6">
        <v>31.86</v>
      </c>
      <c r="F194" s="6">
        <v>46.155000000000001</v>
      </c>
      <c r="G194" s="6">
        <v>553.024</v>
      </c>
      <c r="H194" s="6">
        <f>VLOOKUP(A194,PGReconsile!A193:H1024,8,0)</f>
        <v>506.86900000000003</v>
      </c>
      <c r="I194" s="6">
        <v>197.06</v>
      </c>
      <c r="J194" s="6">
        <v>781.94399999999996</v>
      </c>
      <c r="K194" s="7">
        <v>-228.91999999999996</v>
      </c>
      <c r="L194" s="6" t="s">
        <v>1480</v>
      </c>
    </row>
    <row r="195" spans="1:12" x14ac:dyDescent="0.3">
      <c r="A195" s="6">
        <v>8747524115</v>
      </c>
      <c r="B195" s="6">
        <v>2103.9900000000002</v>
      </c>
      <c r="C195" s="6">
        <v>546.19600000000003</v>
      </c>
      <c r="D195" s="6">
        <v>12.023</v>
      </c>
      <c r="E195" s="6">
        <v>71.97999999999999</v>
      </c>
      <c r="F195" s="6">
        <v>110.209</v>
      </c>
      <c r="G195" s="6">
        <v>1473.7910000000004</v>
      </c>
      <c r="H195" s="6">
        <f>VLOOKUP(A195,PGReconsile!A194:H1025,8,0)</f>
        <v>1363.5820000000003</v>
      </c>
      <c r="I195" s="6">
        <v>197.06</v>
      </c>
      <c r="J195" s="6">
        <v>1742.8310000000004</v>
      </c>
      <c r="K195" s="7">
        <v>-269.03999999999996</v>
      </c>
      <c r="L195" s="6" t="s">
        <v>1480</v>
      </c>
    </row>
    <row r="196" spans="1:12" x14ac:dyDescent="0.3">
      <c r="A196" s="6">
        <v>8687890011</v>
      </c>
      <c r="B196" s="6">
        <v>4219</v>
      </c>
      <c r="C196" s="6">
        <v>1045.4680000000001</v>
      </c>
      <c r="D196" s="6">
        <v>21.451999999999998</v>
      </c>
      <c r="E196" s="6">
        <v>71.98</v>
      </c>
      <c r="F196" s="6">
        <v>661.45699999999999</v>
      </c>
      <c r="G196" s="6">
        <v>3080.1</v>
      </c>
      <c r="H196" s="6">
        <f>VLOOKUP(A196,PGReconsile!A195:H1026,8,0)</f>
        <v>2418.643</v>
      </c>
      <c r="I196" s="6">
        <v>107.38</v>
      </c>
      <c r="J196" s="6">
        <v>3259.46</v>
      </c>
      <c r="K196" s="7">
        <v>-179.36000000000013</v>
      </c>
      <c r="L196" s="6" t="str">
        <f>VLOOKUP(A196,[1]!Delhivery_Report[[order_id]:[return_reason]],20,0)</f>
        <v>Size too small</v>
      </c>
    </row>
    <row r="197" spans="1:12" x14ac:dyDescent="0.3">
      <c r="A197" s="6">
        <v>8666747268</v>
      </c>
      <c r="B197" s="6">
        <v>2594</v>
      </c>
      <c r="C197" s="6">
        <v>550.96600000000001</v>
      </c>
      <c r="D197" s="6">
        <v>13.896000000000001</v>
      </c>
      <c r="E197" s="6">
        <v>71.98</v>
      </c>
      <c r="F197" s="6">
        <v>289.51</v>
      </c>
      <c r="G197" s="6">
        <v>1957.1580000000001</v>
      </c>
      <c r="H197" s="6">
        <f>VLOOKUP(A197,PGReconsile!A196:H1027,8,0)</f>
        <v>1667.6480000000001</v>
      </c>
      <c r="I197" s="6">
        <v>197.06</v>
      </c>
      <c r="J197" s="6">
        <v>2226.1980000000003</v>
      </c>
      <c r="K197" s="7">
        <v>-269.04000000000019</v>
      </c>
      <c r="L197" s="6" t="str">
        <f>VLOOKUP(A197,[1]!Delhivery_Report[[order_id]:[return_reason]],20,0)</f>
        <v>I did not like the fit</v>
      </c>
    </row>
    <row r="198" spans="1:12" x14ac:dyDescent="0.3">
      <c r="A198" s="6">
        <v>8740468523</v>
      </c>
      <c r="B198" s="6">
        <v>391</v>
      </c>
      <c r="C198" s="6">
        <v>9.2279999999999998</v>
      </c>
      <c r="D198" s="6">
        <v>2.234</v>
      </c>
      <c r="E198" s="6">
        <v>31.86</v>
      </c>
      <c r="F198" s="6">
        <v>20.481999999999999</v>
      </c>
      <c r="G198" s="6">
        <v>347.678</v>
      </c>
      <c r="H198" s="6">
        <f>VLOOKUP(A198,PGReconsile!A197:H1028,8,0)</f>
        <v>327.19600000000003</v>
      </c>
      <c r="I198" s="6">
        <v>197.06</v>
      </c>
      <c r="J198" s="6">
        <v>576.59799999999996</v>
      </c>
      <c r="K198" s="7">
        <v>-228.91999999999996</v>
      </c>
      <c r="L198" s="6" t="str">
        <f>VLOOKUP(A198,[1]!Delhivery_Report[[order_id]:[return_reason]],20,0)</f>
        <v>I did not like the fit</v>
      </c>
    </row>
    <row r="199" spans="1:12" x14ac:dyDescent="0.3">
      <c r="A199" s="6">
        <v>8681010160</v>
      </c>
      <c r="B199" s="6">
        <v>3629</v>
      </c>
      <c r="C199" s="6">
        <v>1156.1990000000001</v>
      </c>
      <c r="D199" s="6">
        <v>19.441000000000003</v>
      </c>
      <c r="E199" s="6">
        <v>71.98</v>
      </c>
      <c r="F199" s="6">
        <v>405.02100000000002</v>
      </c>
      <c r="G199" s="6">
        <v>2381.38</v>
      </c>
      <c r="H199" s="6">
        <f>VLOOKUP(A199,PGReconsile!A198:H1029,8,0)</f>
        <v>1976.3590000000002</v>
      </c>
      <c r="I199" s="6">
        <v>197.06</v>
      </c>
      <c r="J199" s="6">
        <v>2650.42</v>
      </c>
      <c r="K199" s="7">
        <v>-269.03999999999996</v>
      </c>
      <c r="L199" s="6" t="s">
        <v>1480</v>
      </c>
    </row>
    <row r="200" spans="1:12" x14ac:dyDescent="0.3">
      <c r="A200" s="6">
        <v>8699000629</v>
      </c>
      <c r="B200" s="6">
        <v>3154</v>
      </c>
      <c r="C200" s="6">
        <v>669.91</v>
      </c>
      <c r="D200" s="6">
        <v>16.036999999999999</v>
      </c>
      <c r="E200" s="6">
        <v>71.98</v>
      </c>
      <c r="F200" s="6">
        <v>494.48399999999998</v>
      </c>
      <c r="G200" s="6">
        <v>2396.0730000000003</v>
      </c>
      <c r="H200" s="6">
        <f>VLOOKUP(A200,PGReconsile!A199:H1030,8,0)</f>
        <v>1901.5890000000004</v>
      </c>
      <c r="I200" s="6">
        <v>197.06</v>
      </c>
      <c r="J200" s="6">
        <v>2665.1130000000003</v>
      </c>
      <c r="K200" s="7">
        <v>-269.03999999999996</v>
      </c>
      <c r="L200" s="6" t="str">
        <f>VLOOKUP(A200,[1]!Delhivery_Report[[order_id]:[return_reason]],20,0)</f>
        <v>I did not like the fit</v>
      </c>
    </row>
    <row r="201" spans="1:12" x14ac:dyDescent="0.3">
      <c r="A201" s="6">
        <v>8746708094</v>
      </c>
      <c r="B201" s="6">
        <v>4219</v>
      </c>
      <c r="C201" s="6">
        <v>1045.4680000000001</v>
      </c>
      <c r="D201" s="6">
        <v>21.451999999999998</v>
      </c>
      <c r="E201" s="6">
        <v>71.98</v>
      </c>
      <c r="F201" s="6">
        <v>661.45699999999999</v>
      </c>
      <c r="G201" s="6">
        <v>3080.1</v>
      </c>
      <c r="H201" s="6">
        <f>VLOOKUP(A201,PGReconsile!A200:H1031,8,0)</f>
        <v>2418.643</v>
      </c>
      <c r="I201" s="6">
        <v>197.06</v>
      </c>
      <c r="J201" s="6">
        <v>3349.14</v>
      </c>
      <c r="K201" s="7">
        <v>-269.03999999999996</v>
      </c>
      <c r="L201" s="6" t="str">
        <f>VLOOKUP(A201,[1]!Delhivery_Report[[order_id]:[return_reason]],20,0)</f>
        <v>I did not like the fit</v>
      </c>
    </row>
    <row r="202" spans="1:12" x14ac:dyDescent="0.3">
      <c r="A202" s="6">
        <v>8718134379</v>
      </c>
      <c r="B202" s="6">
        <v>1340</v>
      </c>
      <c r="C202" s="6">
        <v>300.428</v>
      </c>
      <c r="D202" s="6">
        <v>7.657</v>
      </c>
      <c r="E202" s="6">
        <v>53.1</v>
      </c>
      <c r="F202" s="6">
        <v>70.191000000000003</v>
      </c>
      <c r="G202" s="6">
        <v>978.81500000000017</v>
      </c>
      <c r="H202" s="6">
        <f>VLOOKUP(A202,PGReconsile!A201:H1032,8,0)</f>
        <v>908.62400000000014</v>
      </c>
      <c r="I202" s="6">
        <v>197.06</v>
      </c>
      <c r="J202" s="6">
        <v>1228.9750000000001</v>
      </c>
      <c r="K202" s="7">
        <v>-250.15999999999997</v>
      </c>
      <c r="L202" s="6" t="str">
        <f>VLOOKUP(A202,[1]!Delhivery_Report[[order_id]:[return_reason]],20,0)</f>
        <v>Product image was better than the actual product</v>
      </c>
    </row>
    <row r="203" spans="1:12" x14ac:dyDescent="0.3">
      <c r="A203" s="6">
        <v>8739426800</v>
      </c>
      <c r="B203" s="6">
        <v>3743</v>
      </c>
      <c r="C203" s="6">
        <v>927.51499999999999</v>
      </c>
      <c r="D203" s="6">
        <v>19.032</v>
      </c>
      <c r="E203" s="6">
        <v>71.98</v>
      </c>
      <c r="F203" s="6">
        <v>586.83000000000004</v>
      </c>
      <c r="G203" s="6">
        <v>2724.473</v>
      </c>
      <c r="H203" s="6">
        <f>VLOOKUP(A203,PGReconsile!A202:H1033,8,0)</f>
        <v>2137.643</v>
      </c>
      <c r="I203" s="6">
        <v>197.06</v>
      </c>
      <c r="J203" s="6">
        <v>2993.5129999999999</v>
      </c>
      <c r="K203" s="7">
        <v>-269.03999999999996</v>
      </c>
      <c r="L203" s="6" t="s">
        <v>1480</v>
      </c>
    </row>
    <row r="204" spans="1:12" x14ac:dyDescent="0.3">
      <c r="A204" s="6">
        <v>8677429792</v>
      </c>
      <c r="B204" s="6">
        <v>4044.99</v>
      </c>
      <c r="C204" s="6">
        <v>1288.7339999999999</v>
      </c>
      <c r="D204" s="6">
        <v>21.67</v>
      </c>
      <c r="E204" s="6">
        <v>71.98</v>
      </c>
      <c r="F204" s="6">
        <v>451.44799999999998</v>
      </c>
      <c r="G204" s="6">
        <v>2662.6059999999998</v>
      </c>
      <c r="H204" s="6">
        <f>VLOOKUP(A204,PGReconsile!A203:H1034,8,0)</f>
        <v>2211.1579999999999</v>
      </c>
      <c r="I204" s="6">
        <v>197.06</v>
      </c>
      <c r="J204" s="6">
        <v>2931.6459999999997</v>
      </c>
      <c r="K204" s="7">
        <v>-269.03999999999996</v>
      </c>
      <c r="L204" s="6" t="s">
        <v>1480</v>
      </c>
    </row>
    <row r="205" spans="1:12" x14ac:dyDescent="0.3">
      <c r="A205" s="6">
        <v>8738668337</v>
      </c>
      <c r="B205" s="6">
        <v>3294</v>
      </c>
      <c r="C205" s="6">
        <v>816.25300000000004</v>
      </c>
      <c r="D205" s="6">
        <v>16.75</v>
      </c>
      <c r="E205" s="6">
        <v>71.98</v>
      </c>
      <c r="F205" s="6">
        <v>516.43799999999999</v>
      </c>
      <c r="G205" s="6">
        <v>2389.0169999999998</v>
      </c>
      <c r="H205" s="6">
        <f>VLOOKUP(A205,PGReconsile!A204:H1035,8,0)</f>
        <v>1872.5789999999997</v>
      </c>
      <c r="I205" s="6">
        <v>107.38</v>
      </c>
      <c r="J205" s="6">
        <v>2568.377</v>
      </c>
      <c r="K205" s="7">
        <v>-179.36000000000013</v>
      </c>
      <c r="L205" s="6" t="str">
        <f>VLOOKUP(A205,[1]!Delhivery_Report[[order_id]:[return_reason]],20,0)</f>
        <v>I did not like the fit</v>
      </c>
    </row>
    <row r="206" spans="1:12" x14ac:dyDescent="0.3">
      <c r="A206" s="6">
        <v>8707906757</v>
      </c>
      <c r="B206" s="6">
        <v>1644</v>
      </c>
      <c r="C206" s="6">
        <v>543.178</v>
      </c>
      <c r="D206" s="6">
        <v>9.3949999999999996</v>
      </c>
      <c r="E206" s="6">
        <v>53.1</v>
      </c>
      <c r="F206" s="6">
        <v>86.119</v>
      </c>
      <c r="G206" s="6">
        <v>1038.3270000000002</v>
      </c>
      <c r="H206" s="6">
        <f>VLOOKUP(A206,PGReconsile!A205:H1036,8,0)</f>
        <v>952.2080000000002</v>
      </c>
      <c r="I206" s="6">
        <v>197.06</v>
      </c>
      <c r="J206" s="6">
        <v>1288.4870000000001</v>
      </c>
      <c r="K206" s="7">
        <v>-250.15999999999985</v>
      </c>
      <c r="L206" s="6" t="str">
        <f>VLOOKUP(A206,[1]!Delhivery_Report[[order_id]:[return_reason]],20,0)</f>
        <v>I did not like the fit</v>
      </c>
    </row>
    <row r="207" spans="1:12" x14ac:dyDescent="0.3">
      <c r="A207" s="6">
        <v>8711080793</v>
      </c>
      <c r="B207" s="6">
        <v>2770</v>
      </c>
      <c r="C207" s="6">
        <v>490.29</v>
      </c>
      <c r="D207" s="6">
        <v>14.084</v>
      </c>
      <c r="E207" s="6">
        <v>71.98</v>
      </c>
      <c r="F207" s="6">
        <v>434.27700000000004</v>
      </c>
      <c r="G207" s="6">
        <v>2193.6460000000002</v>
      </c>
      <c r="H207" s="6">
        <f>VLOOKUP(A207,PGReconsile!A206:H1037,8,0)</f>
        <v>1759.3690000000001</v>
      </c>
      <c r="I207" s="6">
        <v>257.24</v>
      </c>
      <c r="J207" s="6">
        <v>2522.866</v>
      </c>
      <c r="K207" s="7">
        <v>-329.2199999999998</v>
      </c>
      <c r="L207" s="6" t="str">
        <f>VLOOKUP(A207,[1]!Delhivery_Report[[order_id]:[return_reason]],20,0)</f>
        <v>Size too big</v>
      </c>
    </row>
    <row r="208" spans="1:12" x14ac:dyDescent="0.3">
      <c r="A208" s="6">
        <v>8748147114</v>
      </c>
      <c r="B208" s="6">
        <v>3553</v>
      </c>
      <c r="C208" s="6">
        <v>880.43299999999999</v>
      </c>
      <c r="D208" s="6">
        <v>18.065999999999999</v>
      </c>
      <c r="E208" s="6">
        <v>71.98</v>
      </c>
      <c r="F208" s="6">
        <v>557.03499999999997</v>
      </c>
      <c r="G208" s="6">
        <v>2582.5210000000002</v>
      </c>
      <c r="H208" s="6">
        <f>VLOOKUP(A208,PGReconsile!A207:H1038,8,0)</f>
        <v>2025.4860000000003</v>
      </c>
      <c r="I208" s="6">
        <v>132.16</v>
      </c>
      <c r="J208" s="6">
        <v>2786.6610000000001</v>
      </c>
      <c r="K208" s="7">
        <v>-204.13999999999987</v>
      </c>
      <c r="L208" s="6" t="str">
        <f>VLOOKUP(A208,[1]!Delhivery_Report[[order_id]:[return_reason]],20,0)</f>
        <v>I did not like the fit</v>
      </c>
    </row>
    <row r="209" spans="1:12" x14ac:dyDescent="0.3">
      <c r="A209" s="6">
        <v>8679406849</v>
      </c>
      <c r="B209" s="6">
        <v>2594</v>
      </c>
      <c r="C209" s="6">
        <v>550.96600000000001</v>
      </c>
      <c r="D209" s="6">
        <v>13.896000000000001</v>
      </c>
      <c r="E209" s="6">
        <v>71.98</v>
      </c>
      <c r="F209" s="6">
        <v>289.51</v>
      </c>
      <c r="G209" s="6">
        <v>1957.1580000000001</v>
      </c>
      <c r="H209" s="6">
        <f>VLOOKUP(A209,PGReconsile!A208:H1039,8,0)</f>
        <v>1667.6480000000001</v>
      </c>
      <c r="I209" s="6">
        <v>197.06</v>
      </c>
      <c r="J209" s="6">
        <v>2226.1980000000003</v>
      </c>
      <c r="K209" s="7">
        <v>-269.04000000000019</v>
      </c>
      <c r="L209" s="6" t="str">
        <f>VLOOKUP(A209,[1]!Delhivery_Report[[order_id]:[return_reason]],20,0)</f>
        <v>Received a poor quality product</v>
      </c>
    </row>
    <row r="210" spans="1:12" x14ac:dyDescent="0.3">
      <c r="A210" s="6">
        <v>8737438811</v>
      </c>
      <c r="B210" s="6">
        <v>3594</v>
      </c>
      <c r="C210" s="6">
        <v>933.00199999999995</v>
      </c>
      <c r="D210" s="6">
        <v>18.274999999999999</v>
      </c>
      <c r="E210" s="6">
        <v>71.98</v>
      </c>
      <c r="F210" s="6">
        <v>563.46900000000005</v>
      </c>
      <c r="G210" s="6">
        <v>2570.7429999999999</v>
      </c>
      <c r="H210" s="6">
        <f>VLOOKUP(A210,PGReconsile!A209:H1040,8,0)</f>
        <v>2007.2739999999999</v>
      </c>
      <c r="I210" s="6">
        <v>197.06</v>
      </c>
      <c r="J210" s="6">
        <v>2839.7829999999999</v>
      </c>
      <c r="K210" s="7">
        <v>-269.03999999999996</v>
      </c>
      <c r="L210" s="6" t="str">
        <f>VLOOKUP(A210,[1]!Delhivery_Report[[order_id]:[return_reason]],20,0)</f>
        <v>Size too big</v>
      </c>
    </row>
    <row r="211" spans="1:12" x14ac:dyDescent="0.3">
      <c r="A211" s="6">
        <v>8700263061</v>
      </c>
      <c r="B211" s="6">
        <v>3564</v>
      </c>
      <c r="C211" s="6">
        <v>883.15899999999999</v>
      </c>
      <c r="D211" s="6">
        <v>18.122</v>
      </c>
      <c r="E211" s="6">
        <v>71.98</v>
      </c>
      <c r="F211" s="6">
        <v>558.76199999999994</v>
      </c>
      <c r="G211" s="6">
        <v>2590.739</v>
      </c>
      <c r="H211" s="6">
        <f>VLOOKUP(A211,PGReconsile!A210:H1041,8,0)</f>
        <v>2031.9770000000001</v>
      </c>
      <c r="I211" s="6">
        <v>197.06</v>
      </c>
      <c r="J211" s="6">
        <v>2859.779</v>
      </c>
      <c r="K211" s="7">
        <v>-269.03999999999996</v>
      </c>
      <c r="L211" s="6" t="str">
        <f>VLOOKUP(A211,[1]!Delhivery_Report[[order_id]:[return_reason]],20,0)</f>
        <v>Size too big</v>
      </c>
    </row>
    <row r="212" spans="1:12" x14ac:dyDescent="0.3">
      <c r="A212" s="6">
        <v>8695941283</v>
      </c>
      <c r="B212" s="6">
        <v>3564</v>
      </c>
      <c r="C212" s="6">
        <v>883.15899999999999</v>
      </c>
      <c r="D212" s="6">
        <v>18.122</v>
      </c>
      <c r="E212" s="6">
        <v>71.98</v>
      </c>
      <c r="F212" s="6">
        <v>558.76199999999994</v>
      </c>
      <c r="G212" s="6">
        <v>2590.739</v>
      </c>
      <c r="H212" s="6">
        <f>VLOOKUP(A212,PGReconsile!A211:H1042,8,0)</f>
        <v>2031.9770000000001</v>
      </c>
      <c r="I212" s="6">
        <v>132.16</v>
      </c>
      <c r="J212" s="6">
        <v>2794.8789999999999</v>
      </c>
      <c r="K212" s="7">
        <v>-204.13999999999987</v>
      </c>
      <c r="L212" s="6" t="s">
        <v>1480</v>
      </c>
    </row>
    <row r="213" spans="1:12" x14ac:dyDescent="0.3">
      <c r="A213" s="6">
        <v>8736225605</v>
      </c>
      <c r="B213" s="6">
        <v>2432</v>
      </c>
      <c r="C213" s="6">
        <v>516.55700000000002</v>
      </c>
      <c r="D213" s="6">
        <v>13.896999999999998</v>
      </c>
      <c r="E213" s="6">
        <v>71.98</v>
      </c>
      <c r="F213" s="6">
        <v>127.39100000000001</v>
      </c>
      <c r="G213" s="6">
        <v>1829.566</v>
      </c>
      <c r="H213" s="6">
        <f>VLOOKUP(A213,PGReconsile!A212:H1043,8,0)</f>
        <v>1702.175</v>
      </c>
      <c r="I213" s="6">
        <v>132.16</v>
      </c>
      <c r="J213" s="6">
        <v>2033.7060000000001</v>
      </c>
      <c r="K213" s="7">
        <v>-204.1400000000001</v>
      </c>
      <c r="L213" s="6" t="str">
        <f>VLOOKUP(A213,[1]!Delhivery_Report[[order_id]:[return_reason]],20,0)</f>
        <v>Product was damaged</v>
      </c>
    </row>
    <row r="214" spans="1:12" x14ac:dyDescent="0.3">
      <c r="A214" s="6">
        <v>8717091515</v>
      </c>
      <c r="B214" s="6">
        <v>3143</v>
      </c>
      <c r="C214" s="6">
        <v>667.57299999999998</v>
      </c>
      <c r="D214" s="6">
        <v>15.981999999999999</v>
      </c>
      <c r="E214" s="6">
        <v>71.98</v>
      </c>
      <c r="F214" s="6">
        <v>492.75799999999998</v>
      </c>
      <c r="G214" s="6">
        <v>2387.4650000000001</v>
      </c>
      <c r="H214" s="6">
        <f>VLOOKUP(A214,PGReconsile!A213:H1044,8,0)</f>
        <v>1894.7070000000001</v>
      </c>
      <c r="I214" s="6">
        <v>197.06</v>
      </c>
      <c r="J214" s="6">
        <v>2656.5050000000001</v>
      </c>
      <c r="K214" s="7">
        <v>-269.03999999999996</v>
      </c>
      <c r="L214" s="6" t="str">
        <f>VLOOKUP(A214,[1]!Delhivery_Report[[order_id]:[return_reason]],20,0)</f>
        <v>I did not like the fit</v>
      </c>
    </row>
    <row r="215" spans="1:12" x14ac:dyDescent="0.3">
      <c r="A215" s="6">
        <v>8713956530</v>
      </c>
      <c r="B215" s="6">
        <v>1012</v>
      </c>
      <c r="C215" s="6">
        <v>250.774</v>
      </c>
      <c r="D215" s="6">
        <v>5.782</v>
      </c>
      <c r="E215" s="6">
        <v>53.1</v>
      </c>
      <c r="F215" s="6">
        <v>53.019000000000005</v>
      </c>
      <c r="G215" s="6">
        <v>702.34399999999994</v>
      </c>
      <c r="H215" s="6">
        <f>VLOOKUP(A215,PGReconsile!A214:H1045,8,0)</f>
        <v>649.32499999999993</v>
      </c>
      <c r="I215" s="6">
        <v>107.38</v>
      </c>
      <c r="J215" s="6">
        <v>862.82399999999996</v>
      </c>
      <c r="K215" s="7">
        <v>-160.48000000000002</v>
      </c>
      <c r="L215" s="6" t="str">
        <f>VLOOKUP(A215,[1]!Delhivery_Report[[order_id]:[return_reason]],20,0)</f>
        <v>I did not like the fit</v>
      </c>
    </row>
    <row r="216" spans="1:12" x14ac:dyDescent="0.3">
      <c r="A216" s="6">
        <v>8741802458</v>
      </c>
      <c r="B216" s="6">
        <v>3294</v>
      </c>
      <c r="C216" s="6">
        <v>816.25300000000004</v>
      </c>
      <c r="D216" s="6">
        <v>16.75</v>
      </c>
      <c r="E216" s="6">
        <v>71.98</v>
      </c>
      <c r="F216" s="6">
        <v>516.43799999999999</v>
      </c>
      <c r="G216" s="6">
        <v>2389.0169999999998</v>
      </c>
      <c r="H216" s="6">
        <f>VLOOKUP(A216,PGReconsile!A215:H1046,8,0)</f>
        <v>1872.5789999999997</v>
      </c>
      <c r="I216" s="6">
        <v>107.38</v>
      </c>
      <c r="J216" s="6">
        <v>2568.377</v>
      </c>
      <c r="K216" s="7">
        <v>-179.36000000000013</v>
      </c>
      <c r="L216" s="6" t="str">
        <f>VLOOKUP(A216,[1]!Delhivery_Report[[order_id]:[return_reason]],20,0)</f>
        <v>Size too small</v>
      </c>
    </row>
    <row r="217" spans="1:12" x14ac:dyDescent="0.3">
      <c r="A217" s="6">
        <v>8661379163</v>
      </c>
      <c r="B217" s="6">
        <v>1204</v>
      </c>
      <c r="C217" s="6">
        <v>312.55799999999999</v>
      </c>
      <c r="D217" s="6">
        <v>6.45</v>
      </c>
      <c r="E217" s="6">
        <v>53.099999999999994</v>
      </c>
      <c r="F217" s="6">
        <v>134.375</v>
      </c>
      <c r="G217" s="6">
        <v>831.89199999999994</v>
      </c>
      <c r="H217" s="6">
        <f>VLOOKUP(A217,PGReconsile!A216:H1047,8,0)</f>
        <v>697.51699999999994</v>
      </c>
      <c r="I217" s="6">
        <v>197.06</v>
      </c>
      <c r="J217" s="6">
        <v>1082.0519999999999</v>
      </c>
      <c r="K217" s="7">
        <v>-250.15999999999997</v>
      </c>
      <c r="L217" s="6" t="s">
        <v>1480</v>
      </c>
    </row>
    <row r="218" spans="1:12" x14ac:dyDescent="0.3">
      <c r="A218" s="6">
        <v>8741862363</v>
      </c>
      <c r="B218" s="6">
        <v>3142.99</v>
      </c>
      <c r="C218" s="6">
        <v>667.57100000000003</v>
      </c>
      <c r="D218" s="6">
        <v>15.981999999999999</v>
      </c>
      <c r="E218" s="6">
        <v>71.98</v>
      </c>
      <c r="F218" s="6">
        <v>492.75799999999998</v>
      </c>
      <c r="G218" s="6">
        <v>2387.4569999999999</v>
      </c>
      <c r="H218" s="6">
        <f>VLOOKUP(A218,PGReconsile!A217:H1048,8,0)</f>
        <v>1894.6989999999998</v>
      </c>
      <c r="I218" s="6">
        <v>197.06</v>
      </c>
      <c r="J218" s="6">
        <v>2656.4969999999998</v>
      </c>
      <c r="K218" s="7">
        <v>-269.03999999999996</v>
      </c>
      <c r="L218" s="6" t="str">
        <f>VLOOKUP(A218,[1]!Delhivery_Report[[order_id]:[return_reason]],20,0)</f>
        <v>Product image was better than the actual product</v>
      </c>
    </row>
    <row r="219" spans="1:12" x14ac:dyDescent="0.3">
      <c r="A219" s="6">
        <v>8739288421</v>
      </c>
      <c r="B219" s="6">
        <v>3743</v>
      </c>
      <c r="C219" s="6">
        <v>927.51499999999999</v>
      </c>
      <c r="D219" s="6">
        <v>19.032</v>
      </c>
      <c r="E219" s="6">
        <v>71.98</v>
      </c>
      <c r="F219" s="6">
        <v>586.83000000000004</v>
      </c>
      <c r="G219" s="6">
        <v>2724.473</v>
      </c>
      <c r="H219" s="6">
        <f>VLOOKUP(A219,PGReconsile!A218:H1049,8,0)</f>
        <v>2137.643</v>
      </c>
      <c r="I219" s="6">
        <v>197.06</v>
      </c>
      <c r="J219" s="6">
        <v>2993.5129999999999</v>
      </c>
      <c r="K219" s="7">
        <v>-269.03999999999996</v>
      </c>
      <c r="L219" s="6" t="s">
        <v>1480</v>
      </c>
    </row>
    <row r="220" spans="1:12" x14ac:dyDescent="0.3">
      <c r="A220" s="6">
        <v>8699197877</v>
      </c>
      <c r="B220" s="6">
        <v>2526</v>
      </c>
      <c r="C220" s="6">
        <v>536.52200000000005</v>
      </c>
      <c r="D220" s="6">
        <v>14.435</v>
      </c>
      <c r="E220" s="6">
        <v>71.98</v>
      </c>
      <c r="F220" s="6">
        <v>132.31900000000002</v>
      </c>
      <c r="G220" s="6">
        <v>1903.0630000000001</v>
      </c>
      <c r="H220" s="6">
        <f>VLOOKUP(A220,PGReconsile!A219:H1050,8,0)</f>
        <v>1770.7440000000001</v>
      </c>
      <c r="I220" s="6">
        <v>197.06</v>
      </c>
      <c r="J220" s="6">
        <v>2172.1030000000001</v>
      </c>
      <c r="K220" s="7">
        <v>-269.03999999999996</v>
      </c>
      <c r="L220" s="6" t="str">
        <f>VLOOKUP(A220,[1]!Delhivery_Report[[order_id]:[return_reason]],20,0)</f>
        <v>Size too small</v>
      </c>
    </row>
    <row r="221" spans="1:12" x14ac:dyDescent="0.3">
      <c r="A221" s="6">
        <v>8711372822</v>
      </c>
      <c r="B221" s="6">
        <v>3143</v>
      </c>
      <c r="C221" s="6">
        <v>667.57299999999998</v>
      </c>
      <c r="D221" s="6">
        <v>15.981999999999999</v>
      </c>
      <c r="E221" s="6">
        <v>71.98</v>
      </c>
      <c r="F221" s="6">
        <v>492.75799999999998</v>
      </c>
      <c r="G221" s="6">
        <v>2387.4650000000001</v>
      </c>
      <c r="H221" s="6">
        <f>VLOOKUP(A221,PGReconsile!A220:H1051,8,0)</f>
        <v>1894.7070000000001</v>
      </c>
      <c r="I221" s="6">
        <v>197.06</v>
      </c>
      <c r="J221" s="6">
        <v>2656.5050000000001</v>
      </c>
      <c r="K221" s="7">
        <v>-269.03999999999996</v>
      </c>
      <c r="L221" s="6" t="str">
        <f>VLOOKUP(A221,[1]!Delhivery_Report[[order_id]:[return_reason]],20,0)</f>
        <v>Received a poor quality product</v>
      </c>
    </row>
    <row r="222" spans="1:12" x14ac:dyDescent="0.3">
      <c r="A222" s="6">
        <v>8679706893</v>
      </c>
      <c r="B222" s="6">
        <v>3394</v>
      </c>
      <c r="C222" s="6">
        <v>841.03300000000002</v>
      </c>
      <c r="D222" s="6">
        <v>18.181999999999999</v>
      </c>
      <c r="E222" s="6">
        <v>71.98</v>
      </c>
      <c r="F222" s="6">
        <v>378.79199999999997</v>
      </c>
      <c r="G222" s="6">
        <v>2462.8050000000003</v>
      </c>
      <c r="H222" s="6">
        <f>VLOOKUP(A222,PGReconsile!A221:H1052,8,0)</f>
        <v>2084.0130000000004</v>
      </c>
      <c r="I222" s="6">
        <v>132.16</v>
      </c>
      <c r="J222" s="6">
        <v>2666.9450000000002</v>
      </c>
      <c r="K222" s="7">
        <v>-204.13999999999987</v>
      </c>
      <c r="L222" s="6" t="s">
        <v>1480</v>
      </c>
    </row>
    <row r="223" spans="1:12" x14ac:dyDescent="0.3">
      <c r="A223" s="6">
        <v>8737844756</v>
      </c>
      <c r="B223" s="6">
        <v>2150</v>
      </c>
      <c r="C223" s="6">
        <v>684.99</v>
      </c>
      <c r="D223" s="6">
        <v>12.286</v>
      </c>
      <c r="E223" s="6">
        <v>71.98</v>
      </c>
      <c r="F223" s="6">
        <v>112.61799999999999</v>
      </c>
      <c r="G223" s="6">
        <v>1380.7439999999999</v>
      </c>
      <c r="H223" s="6">
        <f>VLOOKUP(A223,PGReconsile!A222:H1053,8,0)</f>
        <v>1268.126</v>
      </c>
      <c r="I223" s="6">
        <v>132.16</v>
      </c>
      <c r="J223" s="6">
        <v>1584.884</v>
      </c>
      <c r="K223" s="7">
        <v>-204.1400000000001</v>
      </c>
      <c r="L223" s="6" t="str">
        <f>VLOOKUP(A223,[1]!Delhivery_Report[[order_id]:[return_reason]],20,0)</f>
        <v>Size too big</v>
      </c>
    </row>
    <row r="224" spans="1:12" x14ac:dyDescent="0.3">
      <c r="A224" s="6">
        <v>8690634420</v>
      </c>
      <c r="B224" s="6">
        <v>3294</v>
      </c>
      <c r="C224" s="6">
        <v>816.25300000000004</v>
      </c>
      <c r="D224" s="6">
        <v>16.75</v>
      </c>
      <c r="E224" s="6">
        <v>71.98</v>
      </c>
      <c r="F224" s="6">
        <v>516.43799999999999</v>
      </c>
      <c r="G224" s="6">
        <v>2389.0169999999998</v>
      </c>
      <c r="H224" s="6">
        <f>VLOOKUP(A224,PGReconsile!A223:H1054,8,0)</f>
        <v>1872.5789999999997</v>
      </c>
      <c r="I224" s="6">
        <v>197.06</v>
      </c>
      <c r="J224" s="6">
        <v>2658.0569999999998</v>
      </c>
      <c r="K224" s="7">
        <v>-269.03999999999996</v>
      </c>
      <c r="L224" s="6" t="s">
        <v>1480</v>
      </c>
    </row>
    <row r="225" spans="1:12" x14ac:dyDescent="0.3">
      <c r="A225" s="6">
        <v>8689877308</v>
      </c>
      <c r="B225" s="6">
        <v>3294</v>
      </c>
      <c r="C225" s="6">
        <v>816.25300000000004</v>
      </c>
      <c r="D225" s="6">
        <v>16.75</v>
      </c>
      <c r="E225" s="6">
        <v>71.98</v>
      </c>
      <c r="F225" s="6">
        <v>516.43799999999999</v>
      </c>
      <c r="G225" s="6">
        <v>2389.0169999999998</v>
      </c>
      <c r="H225" s="6">
        <f>VLOOKUP(A225,PGReconsile!A224:H1055,8,0)</f>
        <v>1872.5789999999997</v>
      </c>
      <c r="I225" s="6">
        <v>197.06</v>
      </c>
      <c r="J225" s="6">
        <v>2658.0569999999998</v>
      </c>
      <c r="K225" s="7">
        <v>-269.03999999999996</v>
      </c>
      <c r="L225" s="6" t="str">
        <f>VLOOKUP(A225,[1]!Delhivery_Report[[order_id]:[return_reason]],20,0)</f>
        <v>Size too big</v>
      </c>
    </row>
    <row r="226" spans="1:12" x14ac:dyDescent="0.3">
      <c r="A226" s="6">
        <v>8739442057</v>
      </c>
      <c r="B226" s="6">
        <v>2623</v>
      </c>
      <c r="C226" s="6">
        <v>649.97900000000004</v>
      </c>
      <c r="D226" s="6">
        <v>14.988</v>
      </c>
      <c r="E226" s="6">
        <v>71.98</v>
      </c>
      <c r="F226" s="6">
        <v>137.4</v>
      </c>
      <c r="G226" s="6">
        <v>1886.0529999999999</v>
      </c>
      <c r="H226" s="6">
        <f>VLOOKUP(A226,PGReconsile!A225:H1056,8,0)</f>
        <v>1748.6529999999998</v>
      </c>
      <c r="I226" s="6">
        <v>197.06</v>
      </c>
      <c r="J226" s="6">
        <v>2155.0929999999998</v>
      </c>
      <c r="K226" s="7">
        <v>-269.03999999999996</v>
      </c>
      <c r="L226" s="6" t="s">
        <v>1480</v>
      </c>
    </row>
    <row r="227" spans="1:12" x14ac:dyDescent="0.3">
      <c r="A227" s="6">
        <v>8707645949</v>
      </c>
      <c r="B227" s="6">
        <v>704</v>
      </c>
      <c r="C227" s="6">
        <v>182.75800000000001</v>
      </c>
      <c r="D227" s="6">
        <v>4.0220000000000002</v>
      </c>
      <c r="E227" s="6">
        <v>31.86</v>
      </c>
      <c r="F227" s="6">
        <v>36.872</v>
      </c>
      <c r="G227" s="6">
        <v>485.3599999999999</v>
      </c>
      <c r="H227" s="6">
        <f>VLOOKUP(A227,PGReconsile!A226:H1057,8,0)</f>
        <v>448.48799999999989</v>
      </c>
      <c r="I227" s="6">
        <v>132.16</v>
      </c>
      <c r="J227" s="6">
        <v>649.37999999999988</v>
      </c>
      <c r="K227" s="7">
        <v>-164.01999999999998</v>
      </c>
      <c r="L227" s="6" t="str">
        <f>VLOOKUP(A227,[1]!Delhivery_Report[[order_id]:[return_reason]],20,0)</f>
        <v>I did not like the fit</v>
      </c>
    </row>
    <row r="228" spans="1:12" x14ac:dyDescent="0.3">
      <c r="A228" s="6">
        <v>8739658854</v>
      </c>
      <c r="B228" s="6">
        <v>1480</v>
      </c>
      <c r="C228" s="6">
        <v>401.67200000000003</v>
      </c>
      <c r="D228" s="6">
        <v>8.4580000000000002</v>
      </c>
      <c r="E228" s="6">
        <v>53.1</v>
      </c>
      <c r="F228" s="6">
        <v>77.528000000000006</v>
      </c>
      <c r="G228" s="6">
        <v>1016.7699999999999</v>
      </c>
      <c r="H228" s="6">
        <f>VLOOKUP(A228,PGReconsile!A227:H1058,8,0)</f>
        <v>939.24199999999985</v>
      </c>
      <c r="I228" s="6">
        <v>107.38</v>
      </c>
      <c r="J228" s="6">
        <v>1177.25</v>
      </c>
      <c r="K228" s="7">
        <v>-160.48000000000013</v>
      </c>
      <c r="L228" s="6" t="str">
        <f>VLOOKUP(A228,[1]!Delhivery_Report[[order_id]:[return_reason]],20,0)</f>
        <v>I did not like the fit</v>
      </c>
    </row>
    <row r="229" spans="1:12" x14ac:dyDescent="0.3">
      <c r="A229" s="6">
        <v>8729920725</v>
      </c>
      <c r="B229" s="6">
        <v>3103.99</v>
      </c>
      <c r="C229" s="6">
        <v>769.16899999999998</v>
      </c>
      <c r="D229" s="6">
        <v>15.782999999999999</v>
      </c>
      <c r="E229" s="6">
        <v>71.98</v>
      </c>
      <c r="F229" s="6">
        <v>486.642</v>
      </c>
      <c r="G229" s="6">
        <v>2247.058</v>
      </c>
      <c r="H229" s="6">
        <f>VLOOKUP(A229,PGReconsile!A228:H1059,8,0)</f>
        <v>1760.4159999999999</v>
      </c>
      <c r="I229" s="6">
        <v>197.06</v>
      </c>
      <c r="J229" s="6">
        <v>2516.098</v>
      </c>
      <c r="K229" s="7">
        <v>-269.03999999999996</v>
      </c>
      <c r="L229" s="6" t="str">
        <f>VLOOKUP(A229,[1]!Delhivery_Report[[order_id]:[return_reason]],20,0)</f>
        <v>I do not need it anymore</v>
      </c>
    </row>
    <row r="230" spans="1:12" x14ac:dyDescent="0.3">
      <c r="A230" s="6">
        <v>8681023356</v>
      </c>
      <c r="B230" s="6">
        <v>3544</v>
      </c>
      <c r="C230" s="6">
        <v>920.02200000000005</v>
      </c>
      <c r="D230" s="6">
        <v>18.984999999999999</v>
      </c>
      <c r="E230" s="6">
        <v>71.98</v>
      </c>
      <c r="F230" s="6">
        <v>395.53100000000001</v>
      </c>
      <c r="G230" s="6">
        <v>2533.0129999999999</v>
      </c>
      <c r="H230" s="6">
        <f>VLOOKUP(A230,PGReconsile!A229:H1060,8,0)</f>
        <v>2137.482</v>
      </c>
      <c r="I230" s="6">
        <v>197.06</v>
      </c>
      <c r="J230" s="6">
        <v>2802.0529999999999</v>
      </c>
      <c r="K230" s="7">
        <v>-269.03999999999996</v>
      </c>
      <c r="L230" s="6" t="str">
        <f>VLOOKUP(A230,[1]!Delhivery_Report[[order_id]:[return_reason]],20,0)</f>
        <v>Product looked old</v>
      </c>
    </row>
    <row r="231" spans="1:12" x14ac:dyDescent="0.3">
      <c r="A231" s="6">
        <v>8723778446</v>
      </c>
      <c r="B231" s="6">
        <v>2146</v>
      </c>
      <c r="C231" s="6">
        <v>455.81</v>
      </c>
      <c r="D231" s="6">
        <v>12.263</v>
      </c>
      <c r="E231" s="6">
        <v>71.98</v>
      </c>
      <c r="F231" s="6">
        <v>112.40899999999999</v>
      </c>
      <c r="G231" s="6">
        <v>1605.9470000000001</v>
      </c>
      <c r="H231" s="6">
        <f>VLOOKUP(A231,PGReconsile!A230:H1061,8,0)</f>
        <v>1493.538</v>
      </c>
      <c r="I231" s="6">
        <v>197.06</v>
      </c>
      <c r="J231" s="6">
        <v>1874.9870000000001</v>
      </c>
      <c r="K231" s="7">
        <v>-269.03999999999996</v>
      </c>
      <c r="L231" s="6" t="str">
        <f>VLOOKUP(A231,[1]!Delhivery_Report[[order_id]:[return_reason]],20,0)</f>
        <v>I did not like the fit</v>
      </c>
    </row>
    <row r="232" spans="1:12" x14ac:dyDescent="0.3">
      <c r="A232" s="6">
        <v>8673164938</v>
      </c>
      <c r="B232" s="6">
        <v>3543.99</v>
      </c>
      <c r="C232" s="6">
        <v>920.02</v>
      </c>
      <c r="D232" s="6">
        <v>18.984999999999999</v>
      </c>
      <c r="E232" s="6">
        <v>71.98</v>
      </c>
      <c r="F232" s="6">
        <v>395.53100000000001</v>
      </c>
      <c r="G232" s="6">
        <v>2533.0049999999997</v>
      </c>
      <c r="H232" s="6">
        <f>VLOOKUP(A232,PGReconsile!A231:H1062,8,0)</f>
        <v>2137.4739999999997</v>
      </c>
      <c r="I232" s="6">
        <v>197.06</v>
      </c>
      <c r="J232" s="6">
        <v>2802.0449999999996</v>
      </c>
      <c r="K232" s="7">
        <v>-269.03999999999996</v>
      </c>
      <c r="L232" s="6" t="s">
        <v>1480</v>
      </c>
    </row>
    <row r="233" spans="1:12" x14ac:dyDescent="0.3">
      <c r="A233" s="6">
        <v>8719009522</v>
      </c>
      <c r="B233" s="6">
        <v>3294</v>
      </c>
      <c r="C233" s="6">
        <v>816.25300000000004</v>
      </c>
      <c r="D233" s="6">
        <v>16.75</v>
      </c>
      <c r="E233" s="6">
        <v>71.98</v>
      </c>
      <c r="F233" s="6">
        <v>516.43799999999999</v>
      </c>
      <c r="G233" s="6">
        <v>2389.0169999999998</v>
      </c>
      <c r="H233" s="6">
        <f>VLOOKUP(A233,PGReconsile!A232:H1063,8,0)</f>
        <v>1872.5789999999997</v>
      </c>
      <c r="I233" s="6">
        <v>197.06</v>
      </c>
      <c r="J233" s="6">
        <v>2658.0569999999998</v>
      </c>
      <c r="K233" s="7">
        <v>-269.03999999999996</v>
      </c>
      <c r="L233" s="6" t="str">
        <f>VLOOKUP(A233,[1]!Delhivery_Report[[order_id]:[return_reason]],20,0)</f>
        <v>Size too small</v>
      </c>
    </row>
    <row r="234" spans="1:12" x14ac:dyDescent="0.3">
      <c r="A234" s="6">
        <v>8681405218</v>
      </c>
      <c r="B234" s="6">
        <v>3564</v>
      </c>
      <c r="C234" s="6">
        <v>883.15899999999999</v>
      </c>
      <c r="D234" s="6">
        <v>19.093</v>
      </c>
      <c r="E234" s="6">
        <v>71.98</v>
      </c>
      <c r="F234" s="6">
        <v>397.77100000000002</v>
      </c>
      <c r="G234" s="6">
        <v>2589.768</v>
      </c>
      <c r="H234" s="6">
        <f>VLOOKUP(A234,PGReconsile!A233:H1064,8,0)</f>
        <v>2191.9969999999998</v>
      </c>
      <c r="I234" s="6">
        <v>107.38</v>
      </c>
      <c r="J234" s="6">
        <v>2769.1280000000002</v>
      </c>
      <c r="K234" s="7">
        <v>-179.36000000000013</v>
      </c>
      <c r="L234" s="6" t="str">
        <f>VLOOKUP(A234,[1]!Delhivery_Report[[order_id]:[return_reason]],20,0)</f>
        <v>Size too small</v>
      </c>
    </row>
    <row r="235" spans="1:12" x14ac:dyDescent="0.3">
      <c r="A235" s="6">
        <v>8695689853</v>
      </c>
      <c r="B235" s="6">
        <v>3470</v>
      </c>
      <c r="C235" s="6">
        <v>859.86599999999999</v>
      </c>
      <c r="D235" s="6">
        <v>17.643999999999998</v>
      </c>
      <c r="E235" s="6">
        <v>71.98</v>
      </c>
      <c r="F235" s="6">
        <v>544.02300000000002</v>
      </c>
      <c r="G235" s="6">
        <v>2520.5100000000002</v>
      </c>
      <c r="H235" s="6">
        <f>VLOOKUP(A235,PGReconsile!A234:H1065,8,0)</f>
        <v>1976.4870000000001</v>
      </c>
      <c r="I235" s="6">
        <v>197.06</v>
      </c>
      <c r="J235" s="6">
        <v>2789.55</v>
      </c>
      <c r="K235" s="7">
        <v>-269.03999999999996</v>
      </c>
      <c r="L235" s="6" t="str">
        <f>VLOOKUP(A235,[1]!Delhivery_Report[[order_id]:[return_reason]],20,0)</f>
        <v>I did not like the fit</v>
      </c>
    </row>
    <row r="236" spans="1:12" x14ac:dyDescent="0.3">
      <c r="A236" s="6">
        <v>8726247264</v>
      </c>
      <c r="B236" s="6">
        <v>1374</v>
      </c>
      <c r="C236" s="6">
        <v>453.97</v>
      </c>
      <c r="D236" s="6">
        <v>7.8520000000000003</v>
      </c>
      <c r="E236" s="6">
        <v>53.1</v>
      </c>
      <c r="F236" s="6">
        <v>71.973000000000013</v>
      </c>
      <c r="G236" s="6">
        <v>859.07799999999997</v>
      </c>
      <c r="H236" s="6">
        <f>VLOOKUP(A236,PGReconsile!A235:H1066,8,0)</f>
        <v>787.10500000000002</v>
      </c>
      <c r="I236" s="6">
        <v>197.06</v>
      </c>
      <c r="J236" s="6">
        <v>1109.2380000000001</v>
      </c>
      <c r="K236" s="7">
        <v>-250.16000000000008</v>
      </c>
      <c r="L236" s="6" t="s">
        <v>1480</v>
      </c>
    </row>
    <row r="237" spans="1:12" x14ac:dyDescent="0.3">
      <c r="A237" s="6">
        <v>8711580033</v>
      </c>
      <c r="B237" s="6">
        <v>2126.9899999999998</v>
      </c>
      <c r="C237" s="6">
        <v>527.06799999999998</v>
      </c>
      <c r="D237" s="6">
        <v>12.154999999999999</v>
      </c>
      <c r="E237" s="6">
        <v>71.98</v>
      </c>
      <c r="F237" s="6">
        <v>111.40900000000001</v>
      </c>
      <c r="G237" s="6">
        <v>1515.7869999999998</v>
      </c>
      <c r="H237" s="6">
        <f>VLOOKUP(A237,PGReconsile!A236:H1067,8,0)</f>
        <v>1404.3779999999997</v>
      </c>
      <c r="I237" s="6">
        <v>107.38</v>
      </c>
      <c r="J237" s="6">
        <v>1695.1469999999999</v>
      </c>
      <c r="K237" s="7">
        <v>-179.36000000000013</v>
      </c>
      <c r="L237" s="6" t="str">
        <f>VLOOKUP(A237,[1]!Delhivery_Report[[order_id]:[return_reason]],20,0)</f>
        <v>I do not need it anymore</v>
      </c>
    </row>
    <row r="238" spans="1:12" x14ac:dyDescent="0.3">
      <c r="A238" s="6">
        <v>8736603307</v>
      </c>
      <c r="B238" s="6">
        <v>2479</v>
      </c>
      <c r="C238" s="6">
        <v>526.54</v>
      </c>
      <c r="D238" s="6">
        <v>14.166</v>
      </c>
      <c r="E238" s="6">
        <v>71.98</v>
      </c>
      <c r="F238" s="6">
        <v>129.85499999999999</v>
      </c>
      <c r="G238" s="6">
        <v>1866.3140000000001</v>
      </c>
      <c r="H238" s="6">
        <f>VLOOKUP(A238,PGReconsile!A237:H1068,8,0)</f>
        <v>1736.4590000000001</v>
      </c>
      <c r="I238" s="6">
        <v>197.06</v>
      </c>
      <c r="J238" s="6">
        <v>2135.3540000000003</v>
      </c>
      <c r="K238" s="7">
        <v>-269.04000000000019</v>
      </c>
      <c r="L238" s="6" t="str">
        <f>VLOOKUP(A238,[1]!Delhivery_Report[[order_id]:[return_reason]],20,0)</f>
        <v>I did not like the fit</v>
      </c>
    </row>
    <row r="239" spans="1:12" x14ac:dyDescent="0.3">
      <c r="A239" s="6">
        <v>8665449739</v>
      </c>
      <c r="B239" s="6">
        <v>2994</v>
      </c>
      <c r="C239" s="6">
        <v>635.92600000000004</v>
      </c>
      <c r="D239" s="6">
        <v>16.039000000000001</v>
      </c>
      <c r="E239" s="6">
        <v>71.98</v>
      </c>
      <c r="F239" s="6">
        <v>334.15600000000001</v>
      </c>
      <c r="G239" s="6">
        <v>2270.0549999999998</v>
      </c>
      <c r="H239" s="6">
        <f>VLOOKUP(A239,PGReconsile!A238:H1069,8,0)</f>
        <v>1935.8989999999999</v>
      </c>
      <c r="I239" s="6">
        <v>132.16</v>
      </c>
      <c r="J239" s="6">
        <v>2474.1949999999997</v>
      </c>
      <c r="K239" s="7">
        <v>-204.13999999999987</v>
      </c>
      <c r="L239" s="6" t="s">
        <v>1480</v>
      </c>
    </row>
    <row r="240" spans="1:12" x14ac:dyDescent="0.3">
      <c r="A240" s="6">
        <v>8658143949</v>
      </c>
      <c r="B240" s="6">
        <v>2994</v>
      </c>
      <c r="C240" s="6">
        <v>635.92600000000004</v>
      </c>
      <c r="D240" s="6">
        <v>16.039000000000001</v>
      </c>
      <c r="E240" s="6">
        <v>71.98</v>
      </c>
      <c r="F240" s="6">
        <v>334.15600000000001</v>
      </c>
      <c r="G240" s="6">
        <v>2270.0549999999998</v>
      </c>
      <c r="H240" s="6">
        <f>VLOOKUP(A240,PGReconsile!A239:H1070,8,0)</f>
        <v>1935.8989999999999</v>
      </c>
      <c r="I240" s="6">
        <v>197.06</v>
      </c>
      <c r="J240" s="6">
        <v>2539.0949999999998</v>
      </c>
      <c r="K240" s="7">
        <v>-269.03999999999996</v>
      </c>
      <c r="L240" s="6" t="str">
        <f>VLOOKUP(A240,[1]!Delhivery_Report[[order_id]:[return_reason]],20,0)</f>
        <v>I did not like the fit</v>
      </c>
    </row>
    <row r="241" spans="1:12" x14ac:dyDescent="0.3">
      <c r="A241" s="6">
        <v>8716322464</v>
      </c>
      <c r="B241" s="6">
        <v>2244</v>
      </c>
      <c r="C241" s="6">
        <v>476.62599999999998</v>
      </c>
      <c r="D241" s="6">
        <v>12.823</v>
      </c>
      <c r="E241" s="6">
        <v>71.98</v>
      </c>
      <c r="F241" s="6">
        <v>117.54599999999999</v>
      </c>
      <c r="G241" s="6">
        <v>1682.5709999999999</v>
      </c>
      <c r="H241" s="6">
        <f>VLOOKUP(A241,PGReconsile!A240:H1071,8,0)</f>
        <v>1565.0249999999999</v>
      </c>
      <c r="I241" s="6">
        <v>132.16</v>
      </c>
      <c r="J241" s="6">
        <v>1886.711</v>
      </c>
      <c r="K241" s="7">
        <v>-204.1400000000001</v>
      </c>
      <c r="L241" s="6" t="str">
        <f>VLOOKUP(A241,[1]!Delhivery_Report[[order_id]:[return_reason]],20,0)</f>
        <v>Generic Return Reason</v>
      </c>
    </row>
    <row r="242" spans="1:12" x14ac:dyDescent="0.3">
      <c r="A242" s="6">
        <v>8673378655</v>
      </c>
      <c r="B242" s="6">
        <v>1894</v>
      </c>
      <c r="C242" s="6">
        <v>514.03200000000004</v>
      </c>
      <c r="D242" s="6">
        <v>10.146000000000001</v>
      </c>
      <c r="E242" s="6">
        <v>53.1</v>
      </c>
      <c r="F242" s="6">
        <v>211.38500000000002</v>
      </c>
      <c r="G242" s="6">
        <v>1316.722</v>
      </c>
      <c r="H242" s="6">
        <f>VLOOKUP(A242,PGReconsile!A241:H1072,8,0)</f>
        <v>1105.337</v>
      </c>
      <c r="I242" s="6">
        <v>197.06</v>
      </c>
      <c r="J242" s="6">
        <v>1566.8819999999998</v>
      </c>
      <c r="K242" s="7">
        <v>-250.15999999999985</v>
      </c>
      <c r="L242" s="6" t="str">
        <f>VLOOKUP(A242,[1]!Delhivery_Report[[order_id]:[return_reason]],20,0)</f>
        <v>Size is different</v>
      </c>
    </row>
    <row r="243" spans="1:12" x14ac:dyDescent="0.3">
      <c r="A243" s="6">
        <v>8728262605</v>
      </c>
      <c r="B243" s="6">
        <v>2719</v>
      </c>
      <c r="C243" s="6">
        <v>673.76800000000003</v>
      </c>
      <c r="D243" s="6">
        <v>13.825000000000001</v>
      </c>
      <c r="E243" s="6">
        <v>71.98</v>
      </c>
      <c r="F243" s="6">
        <v>426.28100000000001</v>
      </c>
      <c r="G243" s="6">
        <v>1959.4269999999999</v>
      </c>
      <c r="H243" s="6">
        <f>VLOOKUP(A243,PGReconsile!A242:H1073,8,0)</f>
        <v>1533.146</v>
      </c>
      <c r="I243" s="6">
        <v>197.06</v>
      </c>
      <c r="J243" s="6">
        <v>2228.4670000000001</v>
      </c>
      <c r="K243" s="7">
        <v>-269.04000000000019</v>
      </c>
      <c r="L243" s="6" t="str">
        <f>VLOOKUP(A243,[1]!Delhivery_Report[[order_id]:[return_reason]],20,0)</f>
        <v>Received a completely different product</v>
      </c>
    </row>
    <row r="244" spans="1:12" x14ac:dyDescent="0.3">
      <c r="A244" s="6">
        <v>8701220872</v>
      </c>
      <c r="B244" s="6">
        <v>3794</v>
      </c>
      <c r="C244" s="6">
        <v>984.92200000000003</v>
      </c>
      <c r="D244" s="6">
        <v>19.291</v>
      </c>
      <c r="E244" s="6">
        <v>71.98</v>
      </c>
      <c r="F244" s="6">
        <v>594.81600000000003</v>
      </c>
      <c r="G244" s="6">
        <v>2717.8069999999998</v>
      </c>
      <c r="H244" s="6">
        <f>VLOOKUP(A244,PGReconsile!A243:H1074,8,0)</f>
        <v>2122.991</v>
      </c>
      <c r="I244" s="6">
        <v>107.38</v>
      </c>
      <c r="J244" s="6">
        <v>2897.1669999999999</v>
      </c>
      <c r="K244" s="7">
        <v>-179.36000000000013</v>
      </c>
      <c r="L244" s="6" t="str">
        <f>VLOOKUP(A244,[1]!Delhivery_Report[[order_id]:[return_reason]],20,0)</f>
        <v>Product image was better than the actual product</v>
      </c>
    </row>
    <row r="245" spans="1:12" x14ac:dyDescent="0.3">
      <c r="A245" s="6">
        <v>8712381004</v>
      </c>
      <c r="B245" s="6">
        <v>3502</v>
      </c>
      <c r="C245" s="6">
        <v>743.82500000000005</v>
      </c>
      <c r="D245" s="6">
        <v>17.807000000000002</v>
      </c>
      <c r="E245" s="6">
        <v>71.98</v>
      </c>
      <c r="F245" s="6">
        <v>549.0390000000001</v>
      </c>
      <c r="G245" s="6">
        <v>2668.3880000000004</v>
      </c>
      <c r="H245" s="6">
        <f>VLOOKUP(A245,PGReconsile!A244:H1075,8,0)</f>
        <v>2119.3490000000002</v>
      </c>
      <c r="I245" s="6">
        <v>197.06</v>
      </c>
      <c r="J245" s="6">
        <v>2937.4280000000003</v>
      </c>
      <c r="K245" s="7">
        <v>-269.03999999999996</v>
      </c>
      <c r="L245" s="6" t="str">
        <f>VLOOKUP(A245,[1]!Delhivery_Report[[order_id]:[return_reason]],20,0)</f>
        <v>Product image was better than the actual product</v>
      </c>
    </row>
    <row r="246" spans="1:12" x14ac:dyDescent="0.3">
      <c r="A246" s="6">
        <v>8741345547</v>
      </c>
      <c r="B246" s="6">
        <v>1600</v>
      </c>
      <c r="C246" s="6">
        <v>472</v>
      </c>
      <c r="D246" s="6">
        <v>9.1430000000000007</v>
      </c>
      <c r="E246" s="6">
        <v>53.1</v>
      </c>
      <c r="F246" s="6">
        <v>83.808999999999997</v>
      </c>
      <c r="G246" s="6">
        <v>1065.7570000000001</v>
      </c>
      <c r="H246" s="6">
        <f>VLOOKUP(A246,PGReconsile!A245:H1076,8,0)</f>
        <v>981.94800000000009</v>
      </c>
      <c r="I246" s="6">
        <v>132.16</v>
      </c>
      <c r="J246" s="6">
        <v>1251.0170000000001</v>
      </c>
      <c r="K246" s="7">
        <v>-185.26</v>
      </c>
      <c r="L246" s="6" t="str">
        <f>VLOOKUP(A246,[1]!Delhivery_Report[[order_id]:[return_reason]],20,0)</f>
        <v>Received a poor quality product</v>
      </c>
    </row>
    <row r="247" spans="1:12" x14ac:dyDescent="0.3">
      <c r="A247" s="6">
        <v>8718090637</v>
      </c>
      <c r="B247" s="6">
        <v>4445</v>
      </c>
      <c r="C247" s="6">
        <v>1101.471</v>
      </c>
      <c r="D247" s="6">
        <v>22.602</v>
      </c>
      <c r="E247" s="6">
        <v>71.98</v>
      </c>
      <c r="F247" s="6">
        <v>696.875</v>
      </c>
      <c r="G247" s="6">
        <v>3248.9470000000001</v>
      </c>
      <c r="H247" s="6">
        <f>VLOOKUP(A247,PGReconsile!A246:H1077,8,0)</f>
        <v>2552.0720000000001</v>
      </c>
      <c r="I247" s="6">
        <v>107.38</v>
      </c>
      <c r="J247" s="6">
        <v>3428.3070000000002</v>
      </c>
      <c r="K247" s="7">
        <v>-179.36000000000013</v>
      </c>
      <c r="L247" s="6" t="str">
        <f>VLOOKUP(A247,[1]!Delhivery_Report[[order_id]:[return_reason]],20,0)</f>
        <v>I did not like the fit</v>
      </c>
    </row>
    <row r="248" spans="1:12" x14ac:dyDescent="0.3">
      <c r="A248" s="6">
        <v>8741034260</v>
      </c>
      <c r="B248" s="6">
        <v>2886</v>
      </c>
      <c r="C248" s="6">
        <v>612.98599999999999</v>
      </c>
      <c r="D248" s="6">
        <v>14.674999999999999</v>
      </c>
      <c r="E248" s="6">
        <v>71.98</v>
      </c>
      <c r="F248" s="6">
        <v>452.46899999999999</v>
      </c>
      <c r="G248" s="6">
        <v>2186.3589999999999</v>
      </c>
      <c r="H248" s="6">
        <f>VLOOKUP(A248,PGReconsile!A247:H1078,8,0)</f>
        <v>1733.8899999999999</v>
      </c>
      <c r="I248" s="6">
        <v>197.06</v>
      </c>
      <c r="J248" s="6">
        <v>2455.3989999999999</v>
      </c>
      <c r="K248" s="7">
        <v>-269.03999999999996</v>
      </c>
      <c r="L248" s="6" t="str">
        <f>VLOOKUP(A248,[1]!Delhivery_Report[[order_id]:[return_reason]],20,0)</f>
        <v>I did not like the fit</v>
      </c>
    </row>
    <row r="249" spans="1:12" x14ac:dyDescent="0.3">
      <c r="A249" s="6">
        <v>8730282763</v>
      </c>
      <c r="B249" s="6">
        <v>3734</v>
      </c>
      <c r="C249" s="6">
        <v>969.346</v>
      </c>
      <c r="D249" s="6">
        <v>18.986000000000001</v>
      </c>
      <c r="E249" s="6">
        <v>71.98</v>
      </c>
      <c r="F249" s="6">
        <v>585.41200000000003</v>
      </c>
      <c r="G249" s="6">
        <v>2673.6880000000001</v>
      </c>
      <c r="H249" s="6">
        <f>VLOOKUP(A249,PGReconsile!A248:H1079,8,0)</f>
        <v>2088.2759999999998</v>
      </c>
      <c r="I249" s="6">
        <v>197.06</v>
      </c>
      <c r="J249" s="6">
        <v>2942.7280000000001</v>
      </c>
      <c r="K249" s="7">
        <v>-269.03999999999996</v>
      </c>
      <c r="L249" s="6" t="s">
        <v>1480</v>
      </c>
    </row>
    <row r="250" spans="1:12" x14ac:dyDescent="0.3">
      <c r="A250" s="6">
        <v>8727538891</v>
      </c>
      <c r="B250" s="6">
        <v>1694</v>
      </c>
      <c r="C250" s="6">
        <v>419.77300000000002</v>
      </c>
      <c r="D250" s="6">
        <v>9.6810000000000009</v>
      </c>
      <c r="E250" s="6">
        <v>53.1</v>
      </c>
      <c r="F250" s="6">
        <v>88.736999999999995</v>
      </c>
      <c r="G250" s="6">
        <v>1211.4459999999999</v>
      </c>
      <c r="H250" s="6">
        <f>VLOOKUP(A250,PGReconsile!A249:H1080,8,0)</f>
        <v>1122.7089999999998</v>
      </c>
      <c r="I250" s="6">
        <v>197.06</v>
      </c>
      <c r="J250" s="6">
        <v>1461.6059999999998</v>
      </c>
      <c r="K250" s="7">
        <v>-250.15999999999985</v>
      </c>
      <c r="L250" s="6" t="str">
        <f>VLOOKUP(A250,[1]!Delhivery_Report[[order_id]:[return_reason]],20,0)</f>
        <v>Generic Return Reason</v>
      </c>
    </row>
    <row r="251" spans="1:12" x14ac:dyDescent="0.3">
      <c r="A251" s="6">
        <v>8666896038</v>
      </c>
      <c r="B251" s="6">
        <v>1204</v>
      </c>
      <c r="C251" s="6">
        <v>312.55799999999999</v>
      </c>
      <c r="D251" s="6">
        <v>6.45</v>
      </c>
      <c r="E251" s="6">
        <v>53.1</v>
      </c>
      <c r="F251" s="6">
        <v>134.375</v>
      </c>
      <c r="G251" s="6">
        <v>831.89199999999994</v>
      </c>
      <c r="H251" s="6">
        <f>VLOOKUP(A251,PGReconsile!A250:H1081,8,0)</f>
        <v>697.51699999999994</v>
      </c>
      <c r="I251" s="6">
        <v>197.06</v>
      </c>
      <c r="J251" s="6">
        <v>1082.0519999999999</v>
      </c>
      <c r="K251" s="7">
        <v>-250.15999999999997</v>
      </c>
      <c r="L251" s="6" t="s">
        <v>1480</v>
      </c>
    </row>
    <row r="252" spans="1:12" x14ac:dyDescent="0.3">
      <c r="A252" s="6">
        <v>8712807850</v>
      </c>
      <c r="B252" s="6">
        <v>3502</v>
      </c>
      <c r="C252" s="6">
        <v>743.82500000000005</v>
      </c>
      <c r="D252" s="6">
        <v>17.807000000000002</v>
      </c>
      <c r="E252" s="6">
        <v>71.98</v>
      </c>
      <c r="F252" s="6">
        <v>549.0390000000001</v>
      </c>
      <c r="G252" s="6">
        <v>2668.3880000000004</v>
      </c>
      <c r="H252" s="6">
        <f>VLOOKUP(A252,PGReconsile!A251:H1082,8,0)</f>
        <v>2119.3490000000002</v>
      </c>
      <c r="I252" s="6">
        <v>197.06</v>
      </c>
      <c r="J252" s="6">
        <v>2937.4280000000003</v>
      </c>
      <c r="K252" s="7">
        <v>-269.03999999999996</v>
      </c>
      <c r="L252" s="6" t="str">
        <f>VLOOKUP(A252,[1]!Delhivery_Report[[order_id]:[return_reason]],20,0)</f>
        <v>Product image was better than the actual product</v>
      </c>
    </row>
    <row r="253" spans="1:12" x14ac:dyDescent="0.3">
      <c r="A253" s="6">
        <v>8701295928</v>
      </c>
      <c r="B253" s="6">
        <v>1012</v>
      </c>
      <c r="C253" s="6">
        <v>250.774</v>
      </c>
      <c r="D253" s="6">
        <v>5.7829999999999995</v>
      </c>
      <c r="E253" s="6">
        <v>53.1</v>
      </c>
      <c r="F253" s="6">
        <v>53.009</v>
      </c>
      <c r="G253" s="6">
        <v>702.34299999999996</v>
      </c>
      <c r="H253" s="6">
        <f>VLOOKUP(A253,PGReconsile!A252:H1083,8,0)</f>
        <v>649.33399999999995</v>
      </c>
      <c r="I253" s="6">
        <v>197.06</v>
      </c>
      <c r="J253" s="6">
        <v>952.50299999999993</v>
      </c>
      <c r="K253" s="7">
        <v>-250.15999999999997</v>
      </c>
      <c r="L253" s="6" t="str">
        <f>VLOOKUP(A253,[1]!Delhivery_Report[[order_id]:[return_reason]],20,0)</f>
        <v>Size too small</v>
      </c>
    </row>
    <row r="254" spans="1:12" x14ac:dyDescent="0.3">
      <c r="A254" s="6">
        <v>8738750453</v>
      </c>
      <c r="B254" s="6">
        <v>2410</v>
      </c>
      <c r="C254" s="6">
        <v>597.19799999999998</v>
      </c>
      <c r="D254" s="6">
        <v>13.771000000000001</v>
      </c>
      <c r="E254" s="6">
        <v>71.98</v>
      </c>
      <c r="F254" s="6">
        <v>126.236</v>
      </c>
      <c r="G254" s="6">
        <v>1727.0510000000002</v>
      </c>
      <c r="H254" s="6">
        <f>VLOOKUP(A254,PGReconsile!A253:H1084,8,0)</f>
        <v>1600.8150000000001</v>
      </c>
      <c r="I254" s="6">
        <v>197.06</v>
      </c>
      <c r="J254" s="6">
        <v>1996.0910000000001</v>
      </c>
      <c r="K254" s="7">
        <v>-269.03999999999996</v>
      </c>
      <c r="L254" s="6" t="str">
        <f>VLOOKUP(A254,[1]!Delhivery_Report[[order_id]:[return_reason]],20,0)</f>
        <v>I did not like the fit</v>
      </c>
    </row>
    <row r="255" spans="1:12" x14ac:dyDescent="0.3">
      <c r="A255" s="6">
        <v>8741371679</v>
      </c>
      <c r="B255" s="6">
        <v>3294</v>
      </c>
      <c r="C255" s="6">
        <v>816.25300000000004</v>
      </c>
      <c r="D255" s="6">
        <v>16.75</v>
      </c>
      <c r="E255" s="6">
        <v>71.98</v>
      </c>
      <c r="F255" s="6">
        <v>516.43799999999999</v>
      </c>
      <c r="G255" s="6">
        <v>2389.0169999999998</v>
      </c>
      <c r="H255" s="6">
        <f>VLOOKUP(A255,PGReconsile!A254:H1085,8,0)</f>
        <v>1872.5789999999997</v>
      </c>
      <c r="I255" s="6">
        <v>197.06</v>
      </c>
      <c r="J255" s="6">
        <v>2658.0569999999998</v>
      </c>
      <c r="K255" s="7">
        <v>-269.03999999999996</v>
      </c>
      <c r="L255" s="6" t="str">
        <f>VLOOKUP(A255,[1]!Delhivery_Report[[order_id]:[return_reason]],20,0)</f>
        <v>Size too small</v>
      </c>
    </row>
    <row r="256" spans="1:12" x14ac:dyDescent="0.3">
      <c r="A256" s="6">
        <v>8715814416</v>
      </c>
      <c r="B256" s="6">
        <v>3564</v>
      </c>
      <c r="C256" s="6">
        <v>883.15899999999999</v>
      </c>
      <c r="D256" s="6">
        <v>18.122</v>
      </c>
      <c r="E256" s="6">
        <v>71.98</v>
      </c>
      <c r="F256" s="6">
        <v>558.76199999999994</v>
      </c>
      <c r="G256" s="6">
        <v>2590.739</v>
      </c>
      <c r="H256" s="6">
        <f>VLOOKUP(A256,PGReconsile!A255:H1086,8,0)</f>
        <v>2031.9770000000001</v>
      </c>
      <c r="I256" s="6">
        <v>197.06</v>
      </c>
      <c r="J256" s="6">
        <v>2859.779</v>
      </c>
      <c r="K256" s="7">
        <v>-269.03999999999996</v>
      </c>
      <c r="L256" s="6" t="str">
        <f>VLOOKUP(A256,[1]!Delhivery_Report[[order_id]:[return_reason]],20,0)</f>
        <v>I did not like the fit</v>
      </c>
    </row>
    <row r="257" spans="1:12" x14ac:dyDescent="0.3">
      <c r="A257" s="6">
        <v>8693566791</v>
      </c>
      <c r="B257" s="6">
        <v>3294</v>
      </c>
      <c r="C257" s="6">
        <v>816.25300000000004</v>
      </c>
      <c r="D257" s="6">
        <v>16.75</v>
      </c>
      <c r="E257" s="6">
        <v>71.98</v>
      </c>
      <c r="F257" s="6">
        <v>516.43799999999999</v>
      </c>
      <c r="G257" s="6">
        <v>2389.0169999999998</v>
      </c>
      <c r="H257" s="6">
        <f>VLOOKUP(A257,PGReconsile!A256:H1087,8,0)</f>
        <v>1872.5789999999997</v>
      </c>
      <c r="I257" s="6">
        <v>197.06</v>
      </c>
      <c r="J257" s="6">
        <v>2658.0569999999998</v>
      </c>
      <c r="K257" s="7">
        <v>-269.03999999999996</v>
      </c>
      <c r="L257" s="6" t="s">
        <v>1480</v>
      </c>
    </row>
    <row r="258" spans="1:12" x14ac:dyDescent="0.3">
      <c r="A258" s="6">
        <v>8706249692</v>
      </c>
      <c r="B258" s="6">
        <v>4219</v>
      </c>
      <c r="C258" s="6">
        <v>1045.4680000000001</v>
      </c>
      <c r="D258" s="6">
        <v>21.451999999999998</v>
      </c>
      <c r="E258" s="6">
        <v>71.98</v>
      </c>
      <c r="F258" s="6">
        <v>661.45699999999999</v>
      </c>
      <c r="G258" s="6">
        <v>3080.1</v>
      </c>
      <c r="H258" s="6">
        <f>VLOOKUP(A258,PGReconsile!A257:H1088,8,0)</f>
        <v>2418.643</v>
      </c>
      <c r="I258" s="6">
        <v>132.16</v>
      </c>
      <c r="J258" s="6">
        <v>3284.24</v>
      </c>
      <c r="K258" s="7">
        <v>-204.13999999999987</v>
      </c>
      <c r="L258" s="6" t="str">
        <f>VLOOKUP(A258,[1]!Delhivery_Report[[order_id]:[return_reason]],20,0)</f>
        <v>Size too small</v>
      </c>
    </row>
    <row r="259" spans="1:12" x14ac:dyDescent="0.3">
      <c r="A259" s="6">
        <v>8736133415</v>
      </c>
      <c r="B259" s="6">
        <v>1799</v>
      </c>
      <c r="C259" s="6">
        <v>488.24900000000002</v>
      </c>
      <c r="D259" s="6">
        <v>10.280000000000001</v>
      </c>
      <c r="E259" s="6">
        <v>53.1</v>
      </c>
      <c r="F259" s="6">
        <v>94.236999999999995</v>
      </c>
      <c r="G259" s="6">
        <v>1247.3710000000001</v>
      </c>
      <c r="H259" s="6">
        <f>VLOOKUP(A259,PGReconsile!A258:H1089,8,0)</f>
        <v>1153.134</v>
      </c>
      <c r="I259" s="6">
        <v>132.16</v>
      </c>
      <c r="J259" s="6">
        <v>1432.6310000000001</v>
      </c>
      <c r="K259" s="7">
        <v>-185.26</v>
      </c>
      <c r="L259" s="6" t="str">
        <f>VLOOKUP(A259,[1]!Delhivery_Report[[order_id]:[return_reason]],20,0)</f>
        <v>Size too small</v>
      </c>
    </row>
    <row r="260" spans="1:12" x14ac:dyDescent="0.3">
      <c r="A260" s="6">
        <v>8700034488</v>
      </c>
      <c r="B260" s="6">
        <v>3143</v>
      </c>
      <c r="C260" s="6">
        <v>667.57299999999998</v>
      </c>
      <c r="D260" s="6">
        <v>15.981999999999999</v>
      </c>
      <c r="E260" s="6">
        <v>71.98</v>
      </c>
      <c r="F260" s="6">
        <v>492.75799999999998</v>
      </c>
      <c r="G260" s="6">
        <v>2387.4650000000001</v>
      </c>
      <c r="H260" s="6">
        <f>VLOOKUP(A260,PGReconsile!A259:H1090,8,0)</f>
        <v>1894.7070000000001</v>
      </c>
      <c r="I260" s="6">
        <v>197.06</v>
      </c>
      <c r="J260" s="6">
        <v>2656.5050000000001</v>
      </c>
      <c r="K260" s="7">
        <v>-269.03999999999996</v>
      </c>
      <c r="L260" s="6" t="str">
        <f>VLOOKUP(A260,[1]!Delhivery_Report[[order_id]:[return_reason]],20,0)</f>
        <v>I did not like the fit</v>
      </c>
    </row>
    <row r="261" spans="1:12" x14ac:dyDescent="0.3">
      <c r="A261" s="6">
        <v>8736622559</v>
      </c>
      <c r="B261" s="6">
        <v>3734</v>
      </c>
      <c r="C261" s="6">
        <v>969.346</v>
      </c>
      <c r="D261" s="6">
        <v>18.986000000000001</v>
      </c>
      <c r="E261" s="6">
        <v>71.98</v>
      </c>
      <c r="F261" s="6">
        <v>585.41200000000003</v>
      </c>
      <c r="G261" s="6">
        <v>2673.6880000000001</v>
      </c>
      <c r="H261" s="6">
        <f>VLOOKUP(A261,PGReconsile!A260:H1091,8,0)</f>
        <v>2088.2759999999998</v>
      </c>
      <c r="I261" s="6">
        <v>132.16</v>
      </c>
      <c r="J261" s="6">
        <v>2877.828</v>
      </c>
      <c r="K261" s="7">
        <v>-204.13999999999987</v>
      </c>
      <c r="L261" s="6" t="str">
        <f>VLOOKUP(A261,[1]!Delhivery_Report[[order_id]:[return_reason]],20,0)</f>
        <v>Size too small</v>
      </c>
    </row>
    <row r="262" spans="1:12" x14ac:dyDescent="0.3">
      <c r="A262" s="6">
        <v>8721707189</v>
      </c>
      <c r="B262" s="6">
        <v>3143</v>
      </c>
      <c r="C262" s="6">
        <v>667.57299999999998</v>
      </c>
      <c r="D262" s="6">
        <v>15.981999999999999</v>
      </c>
      <c r="E262" s="6">
        <v>71.98</v>
      </c>
      <c r="F262" s="6">
        <v>492.75799999999998</v>
      </c>
      <c r="G262" s="6">
        <v>2387.4650000000001</v>
      </c>
      <c r="H262" s="6">
        <f>VLOOKUP(A262,PGReconsile!A261:H1092,8,0)</f>
        <v>1894.7070000000001</v>
      </c>
      <c r="I262" s="6">
        <v>132.16</v>
      </c>
      <c r="J262" s="6">
        <v>2591.605</v>
      </c>
      <c r="K262" s="7">
        <v>-204.13999999999987</v>
      </c>
      <c r="L262" s="6" t="str">
        <f>VLOOKUP(A262,[1]!Delhivery_Report[[order_id]:[return_reason]],20,0)</f>
        <v>Size too small</v>
      </c>
    </row>
    <row r="263" spans="1:12" x14ac:dyDescent="0.3">
      <c r="A263" s="6">
        <v>8670004888</v>
      </c>
      <c r="B263" s="6">
        <v>1259</v>
      </c>
      <c r="C263" s="6">
        <v>415.97399999999999</v>
      </c>
      <c r="D263" s="6">
        <v>6.745000000000001</v>
      </c>
      <c r="E263" s="6">
        <v>53.1</v>
      </c>
      <c r="F263" s="6">
        <v>140.511</v>
      </c>
      <c r="G263" s="6">
        <v>783.18100000000004</v>
      </c>
      <c r="H263" s="6">
        <f>VLOOKUP(A263,PGReconsile!A262:H1093,8,0)</f>
        <v>642.67000000000007</v>
      </c>
      <c r="I263" s="6">
        <v>132.16</v>
      </c>
      <c r="J263" s="6">
        <v>968.44100000000003</v>
      </c>
      <c r="K263" s="7">
        <v>-185.26</v>
      </c>
      <c r="L263" s="6" t="s">
        <v>1480</v>
      </c>
    </row>
    <row r="264" spans="1:12" x14ac:dyDescent="0.3">
      <c r="A264" s="6">
        <v>8742093333</v>
      </c>
      <c r="B264" s="6">
        <v>3294</v>
      </c>
      <c r="C264" s="6">
        <v>816.25300000000004</v>
      </c>
      <c r="D264" s="6">
        <v>16.75</v>
      </c>
      <c r="E264" s="6">
        <v>71.98</v>
      </c>
      <c r="F264" s="6">
        <v>516.43799999999999</v>
      </c>
      <c r="G264" s="6">
        <v>2389.0169999999998</v>
      </c>
      <c r="H264" s="6">
        <f>VLOOKUP(A264,PGReconsile!A263:H1094,8,0)</f>
        <v>1872.5789999999997</v>
      </c>
      <c r="I264" s="6">
        <v>197.06</v>
      </c>
      <c r="J264" s="6">
        <v>2658.0569999999998</v>
      </c>
      <c r="K264" s="7">
        <v>-269.03999999999996</v>
      </c>
      <c r="L264" s="6" t="s">
        <v>1480</v>
      </c>
    </row>
    <row r="265" spans="1:12" x14ac:dyDescent="0.3">
      <c r="A265" s="6">
        <v>8737300139</v>
      </c>
      <c r="B265" s="6">
        <v>3012.99</v>
      </c>
      <c r="C265" s="6">
        <v>639.95899999999995</v>
      </c>
      <c r="D265" s="6">
        <v>15.32</v>
      </c>
      <c r="E265" s="6">
        <v>71.98</v>
      </c>
      <c r="F265" s="6">
        <v>472.37700000000001</v>
      </c>
      <c r="G265" s="6">
        <v>2285.7309999999998</v>
      </c>
      <c r="H265" s="6">
        <f>VLOOKUP(A265,PGReconsile!A264:H1095,8,0)</f>
        <v>1813.3539999999998</v>
      </c>
      <c r="I265" s="6">
        <v>197.06</v>
      </c>
      <c r="J265" s="6">
        <v>2554.7709999999997</v>
      </c>
      <c r="K265" s="7">
        <v>-269.03999999999996</v>
      </c>
      <c r="L265" s="6" t="str">
        <f>VLOOKUP(A265,[1]!Delhivery_Report[[order_id]:[return_reason]],20,0)</f>
        <v>I did not like the fit</v>
      </c>
    </row>
    <row r="266" spans="1:12" x14ac:dyDescent="0.3">
      <c r="A266" s="6">
        <v>8738740909</v>
      </c>
      <c r="B266" s="6">
        <v>3013</v>
      </c>
      <c r="C266" s="6">
        <v>639.96100000000001</v>
      </c>
      <c r="D266" s="6">
        <v>15.32</v>
      </c>
      <c r="E266" s="6">
        <v>71.98</v>
      </c>
      <c r="F266" s="6">
        <v>472.36700000000002</v>
      </c>
      <c r="G266" s="6">
        <v>2285.7389999999996</v>
      </c>
      <c r="H266" s="6">
        <f>VLOOKUP(A266,PGReconsile!A265:H1096,8,0)</f>
        <v>1813.3719999999996</v>
      </c>
      <c r="I266" s="6">
        <v>107.38</v>
      </c>
      <c r="J266" s="6">
        <v>2465.0989999999997</v>
      </c>
      <c r="K266" s="7">
        <v>-179.36000000000013</v>
      </c>
      <c r="L266" s="6" t="str">
        <f>VLOOKUP(A266,[1]!Delhivery_Report[[order_id]:[return_reason]],20,0)</f>
        <v>Received a completely different product</v>
      </c>
    </row>
    <row r="267" spans="1:12" x14ac:dyDescent="0.3">
      <c r="A267" s="6">
        <v>8661246795</v>
      </c>
      <c r="B267" s="6">
        <v>2994</v>
      </c>
      <c r="C267" s="6">
        <v>777.24199999999996</v>
      </c>
      <c r="D267" s="6">
        <v>16.039000000000001</v>
      </c>
      <c r="E267" s="6">
        <v>71.98</v>
      </c>
      <c r="F267" s="6">
        <v>334.15600000000001</v>
      </c>
      <c r="G267" s="6">
        <v>2128.7389999999996</v>
      </c>
      <c r="H267" s="6">
        <f>VLOOKUP(A267,PGReconsile!A266:H1097,8,0)</f>
        <v>1794.5829999999996</v>
      </c>
      <c r="I267" s="6">
        <v>197.06</v>
      </c>
      <c r="J267" s="6">
        <v>2397.7789999999995</v>
      </c>
      <c r="K267" s="7">
        <v>-269.03999999999996</v>
      </c>
      <c r="L267" s="6" t="str">
        <f>VLOOKUP(A267,[1]!Delhivery_Report[[order_id]:[return_reason]],20,0)</f>
        <v>Size too small</v>
      </c>
    </row>
    <row r="268" spans="1:12" x14ac:dyDescent="0.3">
      <c r="A268" s="6">
        <v>8681666404</v>
      </c>
      <c r="B268" s="6">
        <v>4069</v>
      </c>
      <c r="C268" s="6">
        <v>1008.298</v>
      </c>
      <c r="D268" s="6">
        <v>21.797999999999998</v>
      </c>
      <c r="E268" s="6">
        <v>71.98</v>
      </c>
      <c r="F268" s="6">
        <v>454.125</v>
      </c>
      <c r="G268" s="6">
        <v>2966.9240000000004</v>
      </c>
      <c r="H268" s="6">
        <f>VLOOKUP(A268,PGReconsile!A267:H1098,8,0)</f>
        <v>2512.7990000000004</v>
      </c>
      <c r="I268" s="6">
        <v>197.06</v>
      </c>
      <c r="J268" s="6">
        <v>3235.9640000000004</v>
      </c>
      <c r="K268" s="7">
        <v>-269.03999999999996</v>
      </c>
      <c r="L268" s="6" t="s">
        <v>1480</v>
      </c>
    </row>
    <row r="269" spans="1:12" x14ac:dyDescent="0.3">
      <c r="A269" s="6">
        <v>8687468614</v>
      </c>
      <c r="B269" s="6">
        <v>3104</v>
      </c>
      <c r="C269" s="6">
        <v>769.17100000000005</v>
      </c>
      <c r="D269" s="6">
        <v>15.784000000000001</v>
      </c>
      <c r="E269" s="6">
        <v>71.98</v>
      </c>
      <c r="F269" s="6">
        <v>486.64300000000003</v>
      </c>
      <c r="G269" s="6">
        <v>2247.0649999999996</v>
      </c>
      <c r="H269" s="6">
        <f>VLOOKUP(A269,PGReconsile!A268:H1099,8,0)</f>
        <v>1760.4219999999996</v>
      </c>
      <c r="I269" s="6">
        <v>197.06</v>
      </c>
      <c r="J269" s="6">
        <v>2516.1049999999996</v>
      </c>
      <c r="K269" s="7">
        <v>-269.03999999999996</v>
      </c>
      <c r="L269" s="6" t="str">
        <f>VLOOKUP(A269,[1]!Delhivery_Report[[order_id]:[return_reason]],20,0)</f>
        <v>Received a poor quality product</v>
      </c>
    </row>
    <row r="270" spans="1:12" x14ac:dyDescent="0.3">
      <c r="A270" s="6">
        <v>8727436115</v>
      </c>
      <c r="B270" s="6">
        <v>140</v>
      </c>
      <c r="C270" s="6">
        <v>16.52</v>
      </c>
      <c r="D270" s="6">
        <v>0.8</v>
      </c>
      <c r="E270" s="6">
        <v>31.86</v>
      </c>
      <c r="F270" s="6">
        <v>7.3369999999999997</v>
      </c>
      <c r="G270" s="6">
        <v>90.820000000000007</v>
      </c>
      <c r="H270" s="6">
        <f>VLOOKUP(A270,PGReconsile!A269:H1100,8,0)</f>
        <v>83.483000000000004</v>
      </c>
      <c r="I270" s="6">
        <v>197.06</v>
      </c>
      <c r="J270" s="6">
        <v>319.74</v>
      </c>
      <c r="K270" s="7">
        <v>-228.92000000000002</v>
      </c>
      <c r="L270" s="6" t="str">
        <f>VLOOKUP(A270,[1]!Delhivery_Report[[order_id]:[return_reason]],20,0)</f>
        <v>I did not like the fit</v>
      </c>
    </row>
    <row r="271" spans="1:12" x14ac:dyDescent="0.3">
      <c r="A271" s="6">
        <v>8664604018</v>
      </c>
      <c r="B271" s="6">
        <v>3394</v>
      </c>
      <c r="C271" s="6">
        <v>841.03300000000002</v>
      </c>
      <c r="D271" s="6">
        <v>18.181999999999999</v>
      </c>
      <c r="E271" s="6">
        <v>71.98</v>
      </c>
      <c r="F271" s="6">
        <v>378.79199999999997</v>
      </c>
      <c r="G271" s="6">
        <v>2462.8050000000003</v>
      </c>
      <c r="H271" s="6">
        <f>VLOOKUP(A271,PGReconsile!A270:H1101,8,0)</f>
        <v>2084.0130000000004</v>
      </c>
      <c r="I271" s="6">
        <v>197.06</v>
      </c>
      <c r="J271" s="6">
        <v>2731.8450000000003</v>
      </c>
      <c r="K271" s="7">
        <v>-269.03999999999996</v>
      </c>
      <c r="L271" s="6" t="s">
        <v>1480</v>
      </c>
    </row>
    <row r="272" spans="1:12" x14ac:dyDescent="0.3">
      <c r="A272" s="6">
        <v>8706673220</v>
      </c>
      <c r="B272" s="6">
        <v>1811</v>
      </c>
      <c r="C272" s="6">
        <v>406.02699999999999</v>
      </c>
      <c r="D272" s="6">
        <v>10.348000000000001</v>
      </c>
      <c r="E272" s="6">
        <v>53.099999999999994</v>
      </c>
      <c r="F272" s="6">
        <v>94.86399999999999</v>
      </c>
      <c r="G272" s="6">
        <v>1341.5250000000001</v>
      </c>
      <c r="H272" s="6">
        <f>VLOOKUP(A272,PGReconsile!A271:H1102,8,0)</f>
        <v>1246.6610000000001</v>
      </c>
      <c r="I272" s="6">
        <v>197.06</v>
      </c>
      <c r="J272" s="6">
        <v>1591.6849999999999</v>
      </c>
      <c r="K272" s="7">
        <v>-250.15999999999985</v>
      </c>
      <c r="L272" s="6" t="str">
        <f>VLOOKUP(A272,[1]!Delhivery_Report[[order_id]:[return_reason]],20,0)</f>
        <v>I did not like the fit</v>
      </c>
    </row>
    <row r="273" spans="1:12" x14ac:dyDescent="0.3">
      <c r="A273" s="6">
        <v>8737110190</v>
      </c>
      <c r="B273" s="6">
        <v>704</v>
      </c>
      <c r="C273" s="6">
        <v>182.75800000000001</v>
      </c>
      <c r="D273" s="6">
        <v>4.0220000000000002</v>
      </c>
      <c r="E273" s="6">
        <v>31.86</v>
      </c>
      <c r="F273" s="6">
        <v>36.872</v>
      </c>
      <c r="G273" s="6">
        <v>485.3599999999999</v>
      </c>
      <c r="H273" s="6">
        <f>VLOOKUP(A273,PGReconsile!A272:H1103,8,0)</f>
        <v>448.48799999999989</v>
      </c>
      <c r="I273" s="6">
        <v>132.16</v>
      </c>
      <c r="J273" s="6">
        <v>649.37999999999988</v>
      </c>
      <c r="K273" s="7">
        <v>-164.01999999999998</v>
      </c>
      <c r="L273" s="6" t="str">
        <f>VLOOKUP(A273,[1]!Delhivery_Report[[order_id]:[return_reason]],20,0)</f>
        <v>I did not like the fit</v>
      </c>
    </row>
    <row r="274" spans="1:12" x14ac:dyDescent="0.3">
      <c r="A274" s="6">
        <v>8750360070</v>
      </c>
      <c r="B274" s="6">
        <v>391</v>
      </c>
      <c r="C274" s="6">
        <v>36.909999999999997</v>
      </c>
      <c r="D274" s="6">
        <v>2.2350000000000003</v>
      </c>
      <c r="E274" s="6">
        <v>31.86</v>
      </c>
      <c r="F274" s="6">
        <v>20.481999999999999</v>
      </c>
      <c r="G274" s="6">
        <v>319.995</v>
      </c>
      <c r="H274" s="6">
        <f>VLOOKUP(A274,PGReconsile!A273:H1104,8,0)</f>
        <v>299.51300000000003</v>
      </c>
      <c r="I274" s="6">
        <v>197.06</v>
      </c>
      <c r="J274" s="6">
        <v>548.91499999999996</v>
      </c>
      <c r="K274" s="7">
        <v>-228.91999999999996</v>
      </c>
      <c r="L274" s="6" t="str">
        <f>VLOOKUP(A274,[1]!Delhivery_Report[[order_id]:[return_reason]],20,0)</f>
        <v>Size too small</v>
      </c>
    </row>
    <row r="275" spans="1:12" x14ac:dyDescent="0.3">
      <c r="A275" s="6">
        <v>8672771876</v>
      </c>
      <c r="B275" s="6">
        <v>2606.0099999999998</v>
      </c>
      <c r="C275" s="6">
        <v>553.51599999999996</v>
      </c>
      <c r="D275" s="6">
        <v>13.961</v>
      </c>
      <c r="E275" s="6">
        <v>71.97999999999999</v>
      </c>
      <c r="F275" s="6">
        <v>290.85400000000004</v>
      </c>
      <c r="G275" s="6">
        <v>1966.5529999999997</v>
      </c>
      <c r="H275" s="6">
        <f>VLOOKUP(A275,PGReconsile!A274:H1105,8,0)</f>
        <v>1675.6989999999996</v>
      </c>
      <c r="I275" s="6">
        <v>107.38</v>
      </c>
      <c r="J275" s="6">
        <v>2145.9129999999996</v>
      </c>
      <c r="K275" s="7">
        <v>-179.3599999999999</v>
      </c>
      <c r="L275" s="6" t="s">
        <v>1480</v>
      </c>
    </row>
    <row r="276" spans="1:12" x14ac:dyDescent="0.3">
      <c r="A276" s="6">
        <v>8695661593</v>
      </c>
      <c r="B276" s="6">
        <v>2149.9899999999998</v>
      </c>
      <c r="C276" s="6">
        <v>532.76800000000003</v>
      </c>
      <c r="D276" s="6">
        <v>12.286</v>
      </c>
      <c r="E276" s="6">
        <v>71.98</v>
      </c>
      <c r="F276" s="6">
        <v>112.61799999999999</v>
      </c>
      <c r="G276" s="6">
        <v>1532.9559999999997</v>
      </c>
      <c r="H276" s="6">
        <f>VLOOKUP(A276,PGReconsile!A275:H1106,8,0)</f>
        <v>1420.3379999999997</v>
      </c>
      <c r="I276" s="6">
        <v>197.06</v>
      </c>
      <c r="J276" s="6">
        <v>1801.9959999999996</v>
      </c>
      <c r="K276" s="7">
        <v>-269.03999999999996</v>
      </c>
      <c r="L276" s="6" t="str">
        <f>VLOOKUP(A276,[1]!Delhivery_Report[[order_id]:[return_reason]],20,0)</f>
        <v>Product image was better than the actual product</v>
      </c>
    </row>
    <row r="277" spans="1:12" x14ac:dyDescent="0.3">
      <c r="A277" s="6">
        <v>8694664242</v>
      </c>
      <c r="B277" s="6">
        <v>2644</v>
      </c>
      <c r="C277" s="6">
        <v>842.37800000000004</v>
      </c>
      <c r="D277" s="6">
        <v>13.443999999999999</v>
      </c>
      <c r="E277" s="6">
        <v>71.98</v>
      </c>
      <c r="F277" s="6">
        <v>414.52299999999997</v>
      </c>
      <c r="G277" s="6">
        <v>1716.1979999999999</v>
      </c>
      <c r="H277" s="6">
        <f>VLOOKUP(A277,PGReconsile!A276:H1107,8,0)</f>
        <v>1301.675</v>
      </c>
      <c r="I277" s="6">
        <v>107.38</v>
      </c>
      <c r="J277" s="6">
        <v>1895.558</v>
      </c>
      <c r="K277" s="7">
        <v>-179.36000000000013</v>
      </c>
      <c r="L277" s="6" t="s">
        <v>1480</v>
      </c>
    </row>
    <row r="278" spans="1:12" x14ac:dyDescent="0.3">
      <c r="A278" s="6">
        <v>8760797865</v>
      </c>
      <c r="B278" s="6">
        <v>3143</v>
      </c>
      <c r="C278" s="6">
        <v>667.57299999999998</v>
      </c>
      <c r="D278" s="6">
        <v>15.981999999999999</v>
      </c>
      <c r="E278" s="6">
        <v>76.7</v>
      </c>
      <c r="F278" s="6">
        <v>492.75799999999998</v>
      </c>
      <c r="G278" s="6">
        <v>2382.7450000000003</v>
      </c>
      <c r="H278" s="6">
        <f>VLOOKUP(A278,PGReconsile!A277:H1108,8,0)</f>
        <v>1889.9870000000003</v>
      </c>
      <c r="I278" s="6">
        <v>132.16</v>
      </c>
      <c r="J278" s="6">
        <v>2591.605</v>
      </c>
      <c r="K278" s="7">
        <v>-208.85999999999967</v>
      </c>
      <c r="L278" s="6" t="s">
        <v>1480</v>
      </c>
    </row>
    <row r="279" spans="1:12" x14ac:dyDescent="0.3">
      <c r="A279" s="6">
        <v>8761620525</v>
      </c>
      <c r="B279" s="6">
        <v>2885.99</v>
      </c>
      <c r="C279" s="6">
        <v>612.98400000000004</v>
      </c>
      <c r="D279" s="6">
        <v>14.674999999999999</v>
      </c>
      <c r="E279" s="6">
        <v>76.7</v>
      </c>
      <c r="F279" s="6">
        <v>452.46899999999999</v>
      </c>
      <c r="G279" s="6">
        <v>2181.6309999999999</v>
      </c>
      <c r="H279" s="6">
        <f>VLOOKUP(A279,PGReconsile!A278:H1109,8,0)</f>
        <v>1729.1619999999998</v>
      </c>
      <c r="I279" s="6">
        <v>197.06</v>
      </c>
      <c r="J279" s="6">
        <v>2455.3909999999996</v>
      </c>
      <c r="K279" s="7">
        <v>-273.75999999999976</v>
      </c>
      <c r="L279" s="6" t="s">
        <v>1480</v>
      </c>
    </row>
    <row r="280" spans="1:12" x14ac:dyDescent="0.3">
      <c r="A280" s="6">
        <v>8762765106</v>
      </c>
      <c r="B280" s="6">
        <v>2886</v>
      </c>
      <c r="C280" s="6">
        <v>612.98599999999999</v>
      </c>
      <c r="D280" s="6">
        <v>14.674999999999999</v>
      </c>
      <c r="E280" s="6">
        <v>76.7</v>
      </c>
      <c r="F280" s="6">
        <v>452.46899999999999</v>
      </c>
      <c r="G280" s="6">
        <v>2181.6390000000001</v>
      </c>
      <c r="H280" s="6">
        <f>VLOOKUP(A280,PGReconsile!A279:H1110,8,0)</f>
        <v>1729.17</v>
      </c>
      <c r="I280" s="6">
        <v>132.16</v>
      </c>
      <c r="J280" s="6">
        <v>2390.4989999999998</v>
      </c>
      <c r="K280" s="7">
        <v>-208.85999999999967</v>
      </c>
      <c r="L280" s="6" t="s">
        <v>1480</v>
      </c>
    </row>
    <row r="281" spans="1:12" x14ac:dyDescent="0.3">
      <c r="A281" s="6">
        <v>8755592484</v>
      </c>
      <c r="B281" s="6">
        <v>3203</v>
      </c>
      <c r="C281" s="6">
        <v>680.31700000000001</v>
      </c>
      <c r="D281" s="6">
        <v>16.285999999999998</v>
      </c>
      <c r="E281" s="6">
        <v>71.98</v>
      </c>
      <c r="F281" s="6">
        <v>502.16199999999998</v>
      </c>
      <c r="G281" s="6">
        <v>2434.4169999999999</v>
      </c>
      <c r="H281" s="6">
        <f>VLOOKUP(A281,PGReconsile!A280:H1111,8,0)</f>
        <v>1932.2549999999999</v>
      </c>
      <c r="I281" s="6">
        <v>197.06</v>
      </c>
      <c r="J281" s="6">
        <v>2703.4569999999999</v>
      </c>
      <c r="K281" s="7">
        <v>-269.03999999999996</v>
      </c>
      <c r="L281" s="6" t="str">
        <f>VLOOKUP(A281,[1]!Delhivery_Report[[order_id]:[return_reason]],20,0)</f>
        <v>Size too big</v>
      </c>
    </row>
    <row r="282" spans="1:12" x14ac:dyDescent="0.3">
      <c r="A282" s="6">
        <v>8756406253</v>
      </c>
      <c r="B282" s="6">
        <v>2244</v>
      </c>
      <c r="C282" s="6">
        <v>582.54200000000003</v>
      </c>
      <c r="D282" s="6">
        <v>12.823</v>
      </c>
      <c r="E282" s="6">
        <v>76.7</v>
      </c>
      <c r="F282" s="6">
        <v>117.54599999999999</v>
      </c>
      <c r="G282" s="6">
        <v>1571.9349999999999</v>
      </c>
      <c r="H282" s="6">
        <f>VLOOKUP(A282,PGReconsile!A281:H1112,8,0)</f>
        <v>1454.3889999999999</v>
      </c>
      <c r="I282" s="6">
        <v>197.06</v>
      </c>
      <c r="J282" s="6">
        <v>1845.6949999999999</v>
      </c>
      <c r="K282" s="7">
        <v>-273.76</v>
      </c>
      <c r="L282" s="6" t="s">
        <v>1480</v>
      </c>
    </row>
    <row r="283" spans="1:12" x14ac:dyDescent="0.3">
      <c r="A283" s="6">
        <v>8753634102</v>
      </c>
      <c r="B283" s="6">
        <v>4751</v>
      </c>
      <c r="C283" s="6">
        <v>1513.6690000000001</v>
      </c>
      <c r="D283" s="6">
        <v>24.157</v>
      </c>
      <c r="E283" s="6">
        <v>71.98</v>
      </c>
      <c r="F283" s="6">
        <v>744.86099999999999</v>
      </c>
      <c r="G283" s="6">
        <v>3141.194</v>
      </c>
      <c r="H283" s="6">
        <f>VLOOKUP(A283,PGReconsile!A282:H1113,8,0)</f>
        <v>2396.3330000000001</v>
      </c>
      <c r="I283" s="6">
        <v>132.16</v>
      </c>
      <c r="J283" s="6">
        <v>3345.3339999999998</v>
      </c>
      <c r="K283" s="7">
        <v>-204.13999999999987</v>
      </c>
      <c r="L283" s="6" t="str">
        <f>VLOOKUP(A283,[1]!Delhivery_Report[[order_id]:[return_reason]],20,0)</f>
        <v>Size too small</v>
      </c>
    </row>
    <row r="284" spans="1:12" x14ac:dyDescent="0.3">
      <c r="A284" s="6">
        <v>8748401276</v>
      </c>
      <c r="B284" s="6">
        <v>2886</v>
      </c>
      <c r="C284" s="6">
        <v>612.98599999999999</v>
      </c>
      <c r="D284" s="6">
        <v>14.674999999999999</v>
      </c>
      <c r="E284" s="6">
        <v>71.98</v>
      </c>
      <c r="F284" s="6">
        <v>452.46899999999999</v>
      </c>
      <c r="G284" s="6">
        <v>2186.3589999999999</v>
      </c>
      <c r="H284" s="6">
        <f>VLOOKUP(A284,PGReconsile!A283:H1114,8,0)</f>
        <v>1733.8899999999999</v>
      </c>
      <c r="I284" s="6">
        <v>197.06</v>
      </c>
      <c r="J284" s="6">
        <v>2455.3989999999999</v>
      </c>
      <c r="K284" s="7">
        <v>-269.03999999999996</v>
      </c>
      <c r="L284" s="6" t="str">
        <f>VLOOKUP(A284,[1]!Delhivery_Report[[order_id]:[return_reason]],20,0)</f>
        <v>I did not like the fit</v>
      </c>
    </row>
    <row r="285" spans="1:12" x14ac:dyDescent="0.3">
      <c r="A285" s="6">
        <v>8750275615</v>
      </c>
      <c r="B285" s="6">
        <v>2526</v>
      </c>
      <c r="C285" s="6">
        <v>536.52200000000005</v>
      </c>
      <c r="D285" s="6">
        <v>14.435</v>
      </c>
      <c r="E285" s="6">
        <v>71.98</v>
      </c>
      <c r="F285" s="6">
        <v>132.31900000000002</v>
      </c>
      <c r="G285" s="6">
        <v>1903.0630000000001</v>
      </c>
      <c r="H285" s="6">
        <f>VLOOKUP(A285,PGReconsile!A284:H1115,8,0)</f>
        <v>1770.7440000000001</v>
      </c>
      <c r="I285" s="6">
        <v>197.06</v>
      </c>
      <c r="J285" s="6">
        <v>2172.1030000000001</v>
      </c>
      <c r="K285" s="7">
        <v>-269.03999999999996</v>
      </c>
      <c r="L285" s="6" t="str">
        <f>VLOOKUP(A285,[1]!Delhivery_Report[[order_id]:[return_reason]],20,0)</f>
        <v>Size too big</v>
      </c>
    </row>
    <row r="286" spans="1:12" x14ac:dyDescent="0.3">
      <c r="A286" s="6">
        <v>8769408604</v>
      </c>
      <c r="B286" s="6">
        <v>2548.9899999999998</v>
      </c>
      <c r="C286" s="6">
        <v>661.71799999999996</v>
      </c>
      <c r="D286" s="6">
        <v>14.565999999999999</v>
      </c>
      <c r="E286" s="6">
        <v>71.98</v>
      </c>
      <c r="F286" s="6">
        <v>133.518</v>
      </c>
      <c r="G286" s="6">
        <v>1800.7259999999999</v>
      </c>
      <c r="H286" s="6">
        <f>VLOOKUP(A286,PGReconsile!A285:H1116,8,0)</f>
        <v>1667.2079999999999</v>
      </c>
      <c r="I286" s="6">
        <v>107.38</v>
      </c>
      <c r="J286" s="6">
        <v>1980.0859999999998</v>
      </c>
      <c r="K286" s="7">
        <v>-179.3599999999999</v>
      </c>
      <c r="L286" s="6" t="s">
        <v>1480</v>
      </c>
    </row>
    <row r="287" spans="1:12" x14ac:dyDescent="0.3">
      <c r="A287" s="6">
        <v>8761490418</v>
      </c>
      <c r="B287" s="6">
        <v>5398</v>
      </c>
      <c r="C287" s="6">
        <v>1528.7139999999999</v>
      </c>
      <c r="D287" s="6">
        <v>27.448</v>
      </c>
      <c r="E287" s="6">
        <v>76.7</v>
      </c>
      <c r="F287" s="6">
        <v>846.29300000000001</v>
      </c>
      <c r="G287" s="6">
        <v>3765.1380000000004</v>
      </c>
      <c r="H287" s="6">
        <f>VLOOKUP(A287,PGReconsile!A286:H1117,8,0)</f>
        <v>2918.8450000000003</v>
      </c>
      <c r="I287" s="6">
        <v>197.06</v>
      </c>
      <c r="J287" s="6">
        <v>4038.8980000000001</v>
      </c>
      <c r="K287" s="7">
        <v>-273.75999999999976</v>
      </c>
      <c r="L287" s="6" t="s">
        <v>1480</v>
      </c>
    </row>
    <row r="288" spans="1:12" x14ac:dyDescent="0.3">
      <c r="A288" s="6">
        <v>8765461391</v>
      </c>
      <c r="B288" s="6">
        <v>4751</v>
      </c>
      <c r="C288" s="6">
        <v>1513.6690000000001</v>
      </c>
      <c r="D288" s="6">
        <v>24.157</v>
      </c>
      <c r="E288" s="6">
        <v>71.98</v>
      </c>
      <c r="F288" s="6">
        <v>744.87099999999998</v>
      </c>
      <c r="G288" s="6">
        <v>3141.194</v>
      </c>
      <c r="H288" s="6">
        <f>VLOOKUP(A288,PGReconsile!A287:H1118,8,0)</f>
        <v>2396.3229999999999</v>
      </c>
      <c r="I288" s="6">
        <v>132.16</v>
      </c>
      <c r="J288" s="6">
        <v>3345.3339999999998</v>
      </c>
      <c r="K288" s="7">
        <v>-204.13999999999987</v>
      </c>
      <c r="L288" s="6" t="s">
        <v>1480</v>
      </c>
    </row>
    <row r="289" spans="1:12" x14ac:dyDescent="0.3">
      <c r="A289" s="6">
        <v>8757832611</v>
      </c>
      <c r="B289" s="6">
        <v>2396</v>
      </c>
      <c r="C289" s="6">
        <v>622.00199999999995</v>
      </c>
      <c r="D289" s="6">
        <v>13.692</v>
      </c>
      <c r="E289" s="6">
        <v>76.7</v>
      </c>
      <c r="F289" s="6">
        <v>125.50999999999999</v>
      </c>
      <c r="G289" s="6">
        <v>1683.606</v>
      </c>
      <c r="H289" s="6">
        <f>VLOOKUP(A289,PGReconsile!A288:H1119,8,0)</f>
        <v>1558.096</v>
      </c>
      <c r="I289" s="6">
        <v>197.06</v>
      </c>
      <c r="J289" s="6">
        <v>1957.366</v>
      </c>
      <c r="K289" s="7">
        <v>-273.76</v>
      </c>
      <c r="L289" s="6" t="str">
        <f>VLOOKUP(A289,[1]!Delhivery_Report[[order_id]:[return_reason]],20,0)</f>
        <v>Received a poor quality product</v>
      </c>
    </row>
    <row r="290" spans="1:12" x14ac:dyDescent="0.3">
      <c r="A290" s="6">
        <v>8767677299</v>
      </c>
      <c r="B290" s="6">
        <v>2150</v>
      </c>
      <c r="C290" s="6">
        <v>684.99</v>
      </c>
      <c r="D290" s="6">
        <v>12.286</v>
      </c>
      <c r="E290" s="6">
        <v>71.98</v>
      </c>
      <c r="F290" s="6">
        <v>112.61799999999999</v>
      </c>
      <c r="G290" s="6">
        <v>1380.7439999999999</v>
      </c>
      <c r="H290" s="6">
        <f>VLOOKUP(A290,PGReconsile!A289:H1120,8,0)</f>
        <v>1268.126</v>
      </c>
      <c r="I290" s="6">
        <v>132.16</v>
      </c>
      <c r="J290" s="6">
        <v>1584.884</v>
      </c>
      <c r="K290" s="7">
        <v>-204.1400000000001</v>
      </c>
      <c r="L290" s="6" t="s">
        <v>1480</v>
      </c>
    </row>
    <row r="291" spans="1:12" x14ac:dyDescent="0.3">
      <c r="A291" s="6">
        <v>8760671701</v>
      </c>
      <c r="B291" s="6">
        <v>2410</v>
      </c>
      <c r="C291" s="6">
        <v>597.19799999999998</v>
      </c>
      <c r="D291" s="6">
        <v>13.771000000000001</v>
      </c>
      <c r="E291" s="6">
        <v>76.7</v>
      </c>
      <c r="F291" s="6">
        <v>126.236</v>
      </c>
      <c r="G291" s="6">
        <v>1722.3310000000001</v>
      </c>
      <c r="H291" s="6">
        <f>VLOOKUP(A291,PGReconsile!A290:H1121,8,0)</f>
        <v>1596.095</v>
      </c>
      <c r="I291" s="6">
        <v>132.16</v>
      </c>
      <c r="J291" s="6">
        <v>1931.1910000000003</v>
      </c>
      <c r="K291" s="7">
        <v>-208.86000000000013</v>
      </c>
      <c r="L291" s="6" t="s">
        <v>1480</v>
      </c>
    </row>
    <row r="292" spans="1:12" x14ac:dyDescent="0.3">
      <c r="A292" s="6">
        <v>8755502025</v>
      </c>
      <c r="B292" s="6">
        <v>1012</v>
      </c>
      <c r="C292" s="6">
        <v>250.774</v>
      </c>
      <c r="D292" s="6">
        <v>5.7829999999999995</v>
      </c>
      <c r="E292" s="6">
        <v>53.1</v>
      </c>
      <c r="F292" s="6">
        <v>53.009</v>
      </c>
      <c r="G292" s="6">
        <v>702.34299999999996</v>
      </c>
      <c r="H292" s="6">
        <f>VLOOKUP(A292,PGReconsile!A291:H1122,8,0)</f>
        <v>649.33399999999995</v>
      </c>
      <c r="I292" s="6">
        <v>132.16</v>
      </c>
      <c r="J292" s="6">
        <v>887.60299999999995</v>
      </c>
      <c r="K292" s="7">
        <v>-185.26</v>
      </c>
      <c r="L292" s="6" t="s">
        <v>1480</v>
      </c>
    </row>
    <row r="293" spans="1:12" x14ac:dyDescent="0.3">
      <c r="A293" s="6">
        <v>8766333405</v>
      </c>
      <c r="B293" s="6">
        <v>3564</v>
      </c>
      <c r="C293" s="6">
        <v>883.15899999999999</v>
      </c>
      <c r="D293" s="6">
        <v>18.122</v>
      </c>
      <c r="E293" s="6">
        <v>71.98</v>
      </c>
      <c r="F293" s="6">
        <v>558.76199999999994</v>
      </c>
      <c r="G293" s="6">
        <v>2590.739</v>
      </c>
      <c r="H293" s="6">
        <f>VLOOKUP(A293,PGReconsile!A292:H1123,8,0)</f>
        <v>2031.9770000000001</v>
      </c>
      <c r="I293" s="6">
        <v>132.16</v>
      </c>
      <c r="J293" s="6">
        <v>2794.8789999999999</v>
      </c>
      <c r="K293" s="7">
        <v>-204.13999999999987</v>
      </c>
      <c r="L293" s="6" t="s">
        <v>1480</v>
      </c>
    </row>
    <row r="294" spans="1:12" x14ac:dyDescent="0.3">
      <c r="A294" s="6">
        <v>8745712373</v>
      </c>
      <c r="B294" s="6">
        <v>3743</v>
      </c>
      <c r="C294" s="6">
        <v>927.51499999999999</v>
      </c>
      <c r="D294" s="6">
        <v>19.032</v>
      </c>
      <c r="E294" s="6">
        <v>71.98</v>
      </c>
      <c r="F294" s="6">
        <v>586.83000000000004</v>
      </c>
      <c r="G294" s="6">
        <v>2724.473</v>
      </c>
      <c r="H294" s="6">
        <f>VLOOKUP(A294,PGReconsile!A293:H1124,8,0)</f>
        <v>2137.643</v>
      </c>
      <c r="I294" s="6">
        <v>197.06</v>
      </c>
      <c r="J294" s="6">
        <v>2993.5129999999999</v>
      </c>
      <c r="K294" s="7">
        <v>-269.03999999999996</v>
      </c>
      <c r="L294" s="6" t="s">
        <v>1480</v>
      </c>
    </row>
    <row r="295" spans="1:12" x14ac:dyDescent="0.3">
      <c r="A295" s="6">
        <v>8747928609</v>
      </c>
      <c r="B295" s="6">
        <v>2123</v>
      </c>
      <c r="C295" s="6">
        <v>601.23400000000004</v>
      </c>
      <c r="D295" s="6">
        <v>12.132</v>
      </c>
      <c r="E295" s="6">
        <v>71.98</v>
      </c>
      <c r="F295" s="6">
        <v>111.21</v>
      </c>
      <c r="G295" s="6">
        <v>1437.654</v>
      </c>
      <c r="H295" s="6">
        <f>VLOOKUP(A295,PGReconsile!A294:H1125,8,0)</f>
        <v>1326.444</v>
      </c>
      <c r="I295" s="6">
        <v>197.06</v>
      </c>
      <c r="J295" s="6">
        <v>1706.694</v>
      </c>
      <c r="K295" s="7">
        <v>-269.03999999999996</v>
      </c>
      <c r="L295" s="6" t="str">
        <f>VLOOKUP(A295,[1]!Delhivery_Report[[order_id]:[return_reason]],20,0)</f>
        <v>Size too small</v>
      </c>
    </row>
    <row r="296" spans="1:12" x14ac:dyDescent="0.3">
      <c r="A296" s="6">
        <v>8756153676</v>
      </c>
      <c r="B296" s="6">
        <v>2394</v>
      </c>
      <c r="C296" s="6">
        <v>621.48199999999997</v>
      </c>
      <c r="D296" s="6">
        <v>13.68</v>
      </c>
      <c r="E296" s="6">
        <v>71.98</v>
      </c>
      <c r="F296" s="6">
        <v>125.4</v>
      </c>
      <c r="G296" s="6">
        <v>1686.8579999999999</v>
      </c>
      <c r="H296" s="6">
        <f>VLOOKUP(A296,PGReconsile!A295:H1126,8,0)</f>
        <v>1561.4579999999999</v>
      </c>
      <c r="I296" s="6">
        <v>197.06</v>
      </c>
      <c r="J296" s="6">
        <v>1955.8979999999999</v>
      </c>
      <c r="K296" s="7">
        <v>-269.03999999999996</v>
      </c>
      <c r="L296" s="6" t="s">
        <v>1480</v>
      </c>
    </row>
    <row r="297" spans="1:12" x14ac:dyDescent="0.3">
      <c r="A297" s="6">
        <v>8760888467</v>
      </c>
      <c r="B297" s="6">
        <v>3203</v>
      </c>
      <c r="C297" s="6">
        <v>680.31700000000001</v>
      </c>
      <c r="D297" s="6">
        <v>16.285999999999998</v>
      </c>
      <c r="E297" s="6">
        <v>76.7</v>
      </c>
      <c r="F297" s="6">
        <v>502.16199999999998</v>
      </c>
      <c r="G297" s="6">
        <v>2429.6970000000001</v>
      </c>
      <c r="H297" s="6">
        <f>VLOOKUP(A297,PGReconsile!A296:H1127,8,0)</f>
        <v>1927.5350000000001</v>
      </c>
      <c r="I297" s="6">
        <v>197.06</v>
      </c>
      <c r="J297" s="6">
        <v>2703.4569999999999</v>
      </c>
      <c r="K297" s="7">
        <v>-273.75999999999976</v>
      </c>
      <c r="L297" s="6" t="s">
        <v>1480</v>
      </c>
    </row>
    <row r="298" spans="1:12" x14ac:dyDescent="0.3">
      <c r="A298" s="6">
        <v>8766309422</v>
      </c>
      <c r="B298" s="6">
        <v>2410</v>
      </c>
      <c r="C298" s="6">
        <v>597.19799999999998</v>
      </c>
      <c r="D298" s="6">
        <v>13.771000000000001</v>
      </c>
      <c r="E298" s="6">
        <v>71.98</v>
      </c>
      <c r="F298" s="6">
        <v>126.236</v>
      </c>
      <c r="G298" s="6">
        <v>1727.0510000000002</v>
      </c>
      <c r="H298" s="6">
        <f>VLOOKUP(A298,PGReconsile!A297:H1128,8,0)</f>
        <v>1600.8150000000001</v>
      </c>
      <c r="I298" s="6">
        <v>197.06</v>
      </c>
      <c r="J298" s="6">
        <v>1996.0910000000001</v>
      </c>
      <c r="K298" s="7">
        <v>-269.03999999999996</v>
      </c>
      <c r="L298" s="6" t="s">
        <v>1480</v>
      </c>
    </row>
    <row r="299" spans="1:12" x14ac:dyDescent="0.3">
      <c r="A299" s="6">
        <v>8765137250</v>
      </c>
      <c r="B299" s="6">
        <v>2410.0100000000002</v>
      </c>
      <c r="C299" s="6">
        <v>597.20000000000005</v>
      </c>
      <c r="D299" s="6">
        <v>13.771000000000001</v>
      </c>
      <c r="E299" s="6">
        <v>71.98</v>
      </c>
      <c r="F299" s="6">
        <v>126.236</v>
      </c>
      <c r="G299" s="6">
        <v>1727.0590000000002</v>
      </c>
      <c r="H299" s="6">
        <f>VLOOKUP(A299,PGReconsile!A298:H1129,8,0)</f>
        <v>1600.8230000000001</v>
      </c>
      <c r="I299" s="6">
        <v>197.06</v>
      </c>
      <c r="J299" s="6">
        <v>1996.0990000000002</v>
      </c>
      <c r="K299" s="7">
        <v>-269.03999999999996</v>
      </c>
      <c r="L299" s="6" t="s">
        <v>1480</v>
      </c>
    </row>
    <row r="300" spans="1:12" x14ac:dyDescent="0.3">
      <c r="A300" s="6">
        <v>8754496745</v>
      </c>
      <c r="B300" s="6">
        <v>2104</v>
      </c>
      <c r="C300" s="6">
        <v>546.19799999999998</v>
      </c>
      <c r="D300" s="6">
        <v>12.023</v>
      </c>
      <c r="E300" s="6">
        <v>71.98</v>
      </c>
      <c r="F300" s="6">
        <v>110.209</v>
      </c>
      <c r="G300" s="6">
        <v>1473.7990000000002</v>
      </c>
      <c r="H300" s="6">
        <f>VLOOKUP(A300,PGReconsile!A299:H1130,8,0)</f>
        <v>1363.5900000000001</v>
      </c>
      <c r="I300" s="6">
        <v>197.06</v>
      </c>
      <c r="J300" s="6">
        <v>1742.8390000000002</v>
      </c>
      <c r="K300" s="7">
        <v>-269.03999999999996</v>
      </c>
      <c r="L300" s="6" t="s">
        <v>1480</v>
      </c>
    </row>
    <row r="301" spans="1:12" x14ac:dyDescent="0.3">
      <c r="A301" s="6">
        <v>8766333412</v>
      </c>
      <c r="B301" s="6">
        <v>2973</v>
      </c>
      <c r="C301" s="6">
        <v>736.70899999999995</v>
      </c>
      <c r="D301" s="6">
        <v>15.116</v>
      </c>
      <c r="E301" s="6">
        <v>71.98</v>
      </c>
      <c r="F301" s="6">
        <v>466.10699999999997</v>
      </c>
      <c r="G301" s="6">
        <v>2149.1950000000002</v>
      </c>
      <c r="H301" s="6">
        <f>VLOOKUP(A301,PGReconsile!A300:H1131,8,0)</f>
        <v>1683.0880000000002</v>
      </c>
      <c r="I301" s="6">
        <v>132.16</v>
      </c>
      <c r="J301" s="6">
        <v>2353.335</v>
      </c>
      <c r="K301" s="7">
        <v>-204.13999999999987</v>
      </c>
      <c r="L301" s="6" t="s">
        <v>1480</v>
      </c>
    </row>
    <row r="302" spans="1:12" x14ac:dyDescent="0.3">
      <c r="A302" s="6">
        <v>8748836034</v>
      </c>
      <c r="B302" s="6">
        <v>2410.0100000000002</v>
      </c>
      <c r="C302" s="6">
        <v>597.20000000000005</v>
      </c>
      <c r="D302" s="6">
        <v>13.771000000000001</v>
      </c>
      <c r="E302" s="6">
        <v>71.98</v>
      </c>
      <c r="F302" s="6">
        <v>126.236</v>
      </c>
      <c r="G302" s="6">
        <v>1727.0590000000002</v>
      </c>
      <c r="H302" s="6">
        <f>VLOOKUP(A302,PGReconsile!A301:H1132,8,0)</f>
        <v>1600.8230000000001</v>
      </c>
      <c r="I302" s="6">
        <v>197.06</v>
      </c>
      <c r="J302" s="6">
        <v>1996.0990000000002</v>
      </c>
      <c r="K302" s="7">
        <v>-269.03999999999996</v>
      </c>
      <c r="L302" s="6" t="s">
        <v>1480</v>
      </c>
    </row>
    <row r="303" spans="1:12" x14ac:dyDescent="0.3">
      <c r="A303" s="6">
        <v>8752846230</v>
      </c>
      <c r="B303" s="6">
        <v>3394</v>
      </c>
      <c r="C303" s="6">
        <v>841.03300000000002</v>
      </c>
      <c r="D303" s="6">
        <v>17.257000000000001</v>
      </c>
      <c r="E303" s="6">
        <v>71.98</v>
      </c>
      <c r="F303" s="6">
        <v>532.11099999999999</v>
      </c>
      <c r="G303" s="6">
        <v>2463.73</v>
      </c>
      <c r="H303" s="6">
        <f>VLOOKUP(A303,PGReconsile!A302:H1133,8,0)</f>
        <v>1931.6190000000001</v>
      </c>
      <c r="I303" s="6">
        <v>197.06</v>
      </c>
      <c r="J303" s="6">
        <v>2732.77</v>
      </c>
      <c r="K303" s="7">
        <v>-269.03999999999996</v>
      </c>
      <c r="L303" s="6" t="s">
        <v>1480</v>
      </c>
    </row>
    <row r="304" spans="1:12" x14ac:dyDescent="0.3">
      <c r="A304" s="6">
        <v>8756545462</v>
      </c>
      <c r="B304" s="6">
        <v>3394</v>
      </c>
      <c r="C304" s="6">
        <v>841.03300000000002</v>
      </c>
      <c r="D304" s="6">
        <v>17.257000000000001</v>
      </c>
      <c r="E304" s="6">
        <v>76.7</v>
      </c>
      <c r="F304" s="6">
        <v>532.11099999999999</v>
      </c>
      <c r="G304" s="6">
        <v>2459.0100000000002</v>
      </c>
      <c r="H304" s="6">
        <f>VLOOKUP(A304,PGReconsile!A303:H1134,8,0)</f>
        <v>1926.8990000000003</v>
      </c>
      <c r="I304" s="6">
        <v>132.16</v>
      </c>
      <c r="J304" s="6">
        <v>2667.87</v>
      </c>
      <c r="K304" s="7">
        <v>-208.85999999999967</v>
      </c>
      <c r="L304" s="6" t="str">
        <f>VLOOKUP(A304,[1]!Delhivery_Report[[order_id]:[return_reason]],20,0)</f>
        <v>I did not like the fit</v>
      </c>
    </row>
    <row r="305" spans="1:12" x14ac:dyDescent="0.3">
      <c r="A305" s="6">
        <v>8748342066</v>
      </c>
      <c r="B305" s="6">
        <v>3354</v>
      </c>
      <c r="C305" s="6">
        <v>831.12099999999998</v>
      </c>
      <c r="D305" s="6">
        <v>17.053999999999998</v>
      </c>
      <c r="E305" s="6">
        <v>71.98</v>
      </c>
      <c r="F305" s="6">
        <v>525.84199999999998</v>
      </c>
      <c r="G305" s="6">
        <v>2433.8449999999998</v>
      </c>
      <c r="H305" s="6">
        <f>VLOOKUP(A305,PGReconsile!A304:H1135,8,0)</f>
        <v>1908.0029999999997</v>
      </c>
      <c r="I305" s="6">
        <v>197.06</v>
      </c>
      <c r="J305" s="6">
        <v>2702.8849999999998</v>
      </c>
      <c r="K305" s="7">
        <v>-269.03999999999996</v>
      </c>
      <c r="L305" s="6" t="s">
        <v>1480</v>
      </c>
    </row>
    <row r="306" spans="1:12" x14ac:dyDescent="0.3">
      <c r="A306" s="6">
        <v>8752712387</v>
      </c>
      <c r="B306" s="6">
        <v>908.99</v>
      </c>
      <c r="C306" s="6">
        <v>300.33</v>
      </c>
      <c r="D306" s="6">
        <v>5.1949999999999994</v>
      </c>
      <c r="E306" s="6">
        <v>31.86</v>
      </c>
      <c r="F306" s="6">
        <v>47.619</v>
      </c>
      <c r="G306" s="6">
        <v>571.60500000000002</v>
      </c>
      <c r="H306" s="6">
        <f>VLOOKUP(A306,PGReconsile!A305:H1136,8,0)</f>
        <v>523.98599999999999</v>
      </c>
      <c r="I306" s="6">
        <v>132.16</v>
      </c>
      <c r="J306" s="6">
        <v>735.625</v>
      </c>
      <c r="K306" s="7">
        <v>-164.01999999999998</v>
      </c>
      <c r="L306" s="6" t="s">
        <v>1480</v>
      </c>
    </row>
    <row r="307" spans="1:12" x14ac:dyDescent="0.3">
      <c r="A307" s="6">
        <v>8755045654</v>
      </c>
      <c r="B307" s="6">
        <v>3143</v>
      </c>
      <c r="C307" s="6">
        <v>667.57299999999998</v>
      </c>
      <c r="D307" s="6">
        <v>15.981999999999999</v>
      </c>
      <c r="E307" s="6">
        <v>71.98</v>
      </c>
      <c r="F307" s="6">
        <v>492.75799999999998</v>
      </c>
      <c r="G307" s="6">
        <v>2387.4650000000001</v>
      </c>
      <c r="H307" s="6">
        <f>VLOOKUP(A307,PGReconsile!A306:H1137,8,0)</f>
        <v>1894.7070000000001</v>
      </c>
      <c r="I307" s="6">
        <v>132.16</v>
      </c>
      <c r="J307" s="6">
        <v>2591.605</v>
      </c>
      <c r="K307" s="7">
        <v>-204.13999999999987</v>
      </c>
      <c r="L307" s="6" t="s">
        <v>1480</v>
      </c>
    </row>
    <row r="308" spans="1:12" x14ac:dyDescent="0.3">
      <c r="A308" s="6">
        <v>8760420877</v>
      </c>
      <c r="B308" s="6">
        <v>3819</v>
      </c>
      <c r="C308" s="6">
        <v>946.34799999999996</v>
      </c>
      <c r="D308" s="6">
        <v>19.417999999999999</v>
      </c>
      <c r="E308" s="6">
        <v>76.7</v>
      </c>
      <c r="F308" s="6">
        <v>598.74199999999996</v>
      </c>
      <c r="G308" s="6">
        <v>2776.5340000000001</v>
      </c>
      <c r="H308" s="6">
        <f>VLOOKUP(A308,PGReconsile!A307:H1138,8,0)</f>
        <v>2177.7920000000004</v>
      </c>
      <c r="I308" s="6">
        <v>197.06</v>
      </c>
      <c r="J308" s="6">
        <v>3050.2939999999999</v>
      </c>
      <c r="K308" s="7">
        <v>-273.75999999999976</v>
      </c>
      <c r="L308" s="6" t="s">
        <v>1480</v>
      </c>
    </row>
    <row r="309" spans="1:12" x14ac:dyDescent="0.3">
      <c r="A309" s="6">
        <v>8754148999</v>
      </c>
      <c r="B309" s="6">
        <v>3294</v>
      </c>
      <c r="C309" s="6">
        <v>816.25300000000004</v>
      </c>
      <c r="D309" s="6">
        <v>16.75</v>
      </c>
      <c r="E309" s="6">
        <v>71.98</v>
      </c>
      <c r="F309" s="6">
        <v>516.43799999999999</v>
      </c>
      <c r="G309" s="6">
        <v>2389.0169999999998</v>
      </c>
      <c r="H309" s="6">
        <f>VLOOKUP(A309,PGReconsile!A308:H1139,8,0)</f>
        <v>1872.5789999999997</v>
      </c>
      <c r="I309" s="6">
        <v>132.16</v>
      </c>
      <c r="J309" s="6">
        <v>2593.1569999999997</v>
      </c>
      <c r="K309" s="7">
        <v>-204.13999999999987</v>
      </c>
      <c r="L309" s="6" t="str">
        <f>VLOOKUP(A309,[1]!Delhivery_Report[[order_id]:[return_reason]],20,0)</f>
        <v>Size too big</v>
      </c>
    </row>
    <row r="310" spans="1:12" x14ac:dyDescent="0.3">
      <c r="A310" s="6">
        <v>8767474088</v>
      </c>
      <c r="B310" s="6">
        <v>3294</v>
      </c>
      <c r="C310" s="6">
        <v>816.25300000000004</v>
      </c>
      <c r="D310" s="6">
        <v>16.75</v>
      </c>
      <c r="E310" s="6">
        <v>71.98</v>
      </c>
      <c r="F310" s="6">
        <v>516.43799999999999</v>
      </c>
      <c r="G310" s="6">
        <v>2389.0169999999998</v>
      </c>
      <c r="H310" s="6">
        <f>VLOOKUP(A310,PGReconsile!A309:H1140,8,0)</f>
        <v>1872.5789999999997</v>
      </c>
      <c r="I310" s="6">
        <v>132.16</v>
      </c>
      <c r="J310" s="6">
        <v>2593.1569999999997</v>
      </c>
      <c r="K310" s="7">
        <v>-204.13999999999987</v>
      </c>
      <c r="L310" s="6" t="s">
        <v>1480</v>
      </c>
    </row>
    <row r="311" spans="1:12" x14ac:dyDescent="0.3">
      <c r="A311" s="6">
        <v>8750757925</v>
      </c>
      <c r="B311" s="6">
        <v>6341</v>
      </c>
      <c r="C311" s="6">
        <v>1945.4190000000001</v>
      </c>
      <c r="D311" s="6">
        <v>32.243000000000002</v>
      </c>
      <c r="E311" s="6">
        <v>71.98</v>
      </c>
      <c r="F311" s="6">
        <v>994.13900000000001</v>
      </c>
      <c r="G311" s="6">
        <v>4291.3580000000002</v>
      </c>
      <c r="H311" s="6">
        <f>VLOOKUP(A311,PGReconsile!A310:H1141,8,0)</f>
        <v>3297.2190000000001</v>
      </c>
      <c r="I311" s="6">
        <v>132.16</v>
      </c>
      <c r="J311" s="6">
        <v>4495.4979999999996</v>
      </c>
      <c r="K311" s="7">
        <v>-204.13999999999942</v>
      </c>
      <c r="L311" s="6" t="s">
        <v>1480</v>
      </c>
    </row>
    <row r="312" spans="1:12" x14ac:dyDescent="0.3">
      <c r="A312" s="6">
        <v>8752668448</v>
      </c>
      <c r="B312" s="6">
        <v>1869</v>
      </c>
      <c r="C312" s="6">
        <v>507.24700000000001</v>
      </c>
      <c r="D312" s="6">
        <v>10.68</v>
      </c>
      <c r="E312" s="6">
        <v>53.1</v>
      </c>
      <c r="F312" s="6">
        <v>97.9</v>
      </c>
      <c r="G312" s="6">
        <v>1297.973</v>
      </c>
      <c r="H312" s="6">
        <f>VLOOKUP(A312,PGReconsile!A311:H1142,8,0)</f>
        <v>1200.0729999999999</v>
      </c>
      <c r="I312" s="6">
        <v>197.06</v>
      </c>
      <c r="J312" s="6">
        <v>1548.1329999999998</v>
      </c>
      <c r="K312" s="7">
        <v>-250.15999999999985</v>
      </c>
      <c r="L312" s="6" t="s">
        <v>1480</v>
      </c>
    </row>
    <row r="313" spans="1:12" x14ac:dyDescent="0.3">
      <c r="A313" s="6">
        <v>8760359986</v>
      </c>
      <c r="B313" s="6">
        <v>5506</v>
      </c>
      <c r="C313" s="6">
        <v>1689.241</v>
      </c>
      <c r="D313" s="6">
        <v>27.997</v>
      </c>
      <c r="E313" s="6">
        <v>76.7</v>
      </c>
      <c r="F313" s="6">
        <v>863.23099999999999</v>
      </c>
      <c r="G313" s="6">
        <v>3712.0620000000004</v>
      </c>
      <c r="H313" s="6">
        <f>VLOOKUP(A313,PGReconsile!A312:H1143,8,0)</f>
        <v>2848.8310000000001</v>
      </c>
      <c r="I313" s="6">
        <v>197.06</v>
      </c>
      <c r="J313" s="6">
        <v>3985.8220000000001</v>
      </c>
      <c r="K313" s="7">
        <v>-273.75999999999976</v>
      </c>
      <c r="L313" s="6" t="s">
        <v>1480</v>
      </c>
    </row>
    <row r="314" spans="1:12" x14ac:dyDescent="0.3">
      <c r="A314" s="6">
        <v>8749091125</v>
      </c>
      <c r="B314" s="6">
        <v>3143</v>
      </c>
      <c r="C314" s="6">
        <v>667.57299999999998</v>
      </c>
      <c r="D314" s="6">
        <v>15.981999999999999</v>
      </c>
      <c r="E314" s="6">
        <v>71.98</v>
      </c>
      <c r="F314" s="6">
        <v>492.75799999999998</v>
      </c>
      <c r="G314" s="6">
        <v>2387.4650000000001</v>
      </c>
      <c r="H314" s="6">
        <f>VLOOKUP(A314,PGReconsile!A313:H1144,8,0)</f>
        <v>1894.7070000000001</v>
      </c>
      <c r="I314" s="6">
        <v>197.06</v>
      </c>
      <c r="J314" s="6">
        <v>2656.5050000000001</v>
      </c>
      <c r="K314" s="7">
        <v>-269.03999999999996</v>
      </c>
      <c r="L314" s="6" t="str">
        <f>VLOOKUP(A314,[1]!Delhivery_Report[[order_id]:[return_reason]],20,0)</f>
        <v>Product image was better than the actual product</v>
      </c>
    </row>
    <row r="315" spans="1:12" x14ac:dyDescent="0.3">
      <c r="A315" s="6">
        <v>8766342430</v>
      </c>
      <c r="B315" s="6">
        <v>2886</v>
      </c>
      <c r="C315" s="6">
        <v>612.98599999999999</v>
      </c>
      <c r="D315" s="6">
        <v>14.674999999999999</v>
      </c>
      <c r="E315" s="6">
        <v>71.98</v>
      </c>
      <c r="F315" s="6">
        <v>452.46899999999999</v>
      </c>
      <c r="G315" s="6">
        <v>2186.3589999999999</v>
      </c>
      <c r="H315" s="6">
        <f>VLOOKUP(A315,PGReconsile!A314:H1145,8,0)</f>
        <v>1733.8899999999999</v>
      </c>
      <c r="I315" s="6">
        <v>132.16</v>
      </c>
      <c r="J315" s="6">
        <v>2390.4989999999998</v>
      </c>
      <c r="K315" s="7">
        <v>-204.13999999999987</v>
      </c>
      <c r="L315" s="6" t="s">
        <v>1480</v>
      </c>
    </row>
    <row r="316" spans="1:12" x14ac:dyDescent="0.3">
      <c r="A316" s="6">
        <v>8748381267</v>
      </c>
      <c r="B316" s="6">
        <v>1000</v>
      </c>
      <c r="C316" s="6">
        <v>306.8</v>
      </c>
      <c r="D316" s="6">
        <v>5.7139999999999995</v>
      </c>
      <c r="E316" s="6">
        <v>53.1</v>
      </c>
      <c r="F316" s="6">
        <v>52.381999999999998</v>
      </c>
      <c r="G316" s="6">
        <v>634.38599999999997</v>
      </c>
      <c r="H316" s="6">
        <f>VLOOKUP(A316,PGReconsile!A315:H1146,8,0)</f>
        <v>582.00400000000002</v>
      </c>
      <c r="I316" s="6">
        <v>197.06</v>
      </c>
      <c r="J316" s="6">
        <v>884.54600000000005</v>
      </c>
      <c r="K316" s="7">
        <v>-250.16000000000008</v>
      </c>
      <c r="L316" s="6" t="str">
        <f>VLOOKUP(A316,[1]!Delhivery_Report[[order_id]:[return_reason]],20,0)</f>
        <v>Size too big</v>
      </c>
    </row>
    <row r="317" spans="1:12" x14ac:dyDescent="0.3">
      <c r="A317" s="6">
        <v>8756577310</v>
      </c>
      <c r="B317" s="6">
        <v>2149.9899999999998</v>
      </c>
      <c r="C317" s="6">
        <v>684.98699999999997</v>
      </c>
      <c r="D317" s="6">
        <v>12.286</v>
      </c>
      <c r="E317" s="6">
        <v>76.7</v>
      </c>
      <c r="F317" s="6">
        <v>112.61799999999999</v>
      </c>
      <c r="G317" s="6">
        <v>1376.0169999999996</v>
      </c>
      <c r="H317" s="6">
        <f>VLOOKUP(A317,PGReconsile!A316:H1147,8,0)</f>
        <v>1263.3989999999997</v>
      </c>
      <c r="I317" s="6">
        <v>132.16</v>
      </c>
      <c r="J317" s="6">
        <v>1584.8769999999997</v>
      </c>
      <c r="K317" s="7">
        <v>-208.86000000000013</v>
      </c>
      <c r="L317" s="6" t="s">
        <v>1480</v>
      </c>
    </row>
    <row r="318" spans="1:12" x14ac:dyDescent="0.3">
      <c r="A318" s="6">
        <v>8750601370</v>
      </c>
      <c r="B318" s="6">
        <v>3154</v>
      </c>
      <c r="C318" s="6">
        <v>669.91</v>
      </c>
      <c r="D318" s="6">
        <v>16.036999999999999</v>
      </c>
      <c r="E318" s="6">
        <v>71.98</v>
      </c>
      <c r="F318" s="6">
        <v>494.48399999999998</v>
      </c>
      <c r="G318" s="6">
        <v>2396.0730000000003</v>
      </c>
      <c r="H318" s="6">
        <f>VLOOKUP(A318,PGReconsile!A317:H1148,8,0)</f>
        <v>1901.5890000000004</v>
      </c>
      <c r="I318" s="6">
        <v>197.06</v>
      </c>
      <c r="J318" s="6">
        <v>2665.1130000000003</v>
      </c>
      <c r="K318" s="7">
        <v>-269.03999999999996</v>
      </c>
      <c r="L318" s="6" t="str">
        <f>VLOOKUP(A318,[1]!Delhivery_Report[[order_id]:[return_reason]],20,0)</f>
        <v>Size too small</v>
      </c>
    </row>
    <row r="319" spans="1:12" x14ac:dyDescent="0.3">
      <c r="A319" s="6">
        <v>8752955742</v>
      </c>
      <c r="B319" s="6">
        <v>3294</v>
      </c>
      <c r="C319" s="6">
        <v>855.12199999999996</v>
      </c>
      <c r="D319" s="6">
        <v>16.75</v>
      </c>
      <c r="E319" s="6">
        <v>71.98</v>
      </c>
      <c r="F319" s="6">
        <v>516.43799999999999</v>
      </c>
      <c r="G319" s="6">
        <v>2350.1480000000001</v>
      </c>
      <c r="H319" s="6">
        <f>VLOOKUP(A319,PGReconsile!A318:H1149,8,0)</f>
        <v>1833.71</v>
      </c>
      <c r="I319" s="6">
        <v>197.06</v>
      </c>
      <c r="J319" s="6">
        <v>2619.1880000000001</v>
      </c>
      <c r="K319" s="7">
        <v>-269.03999999999996</v>
      </c>
      <c r="L319" s="6" t="s">
        <v>1480</v>
      </c>
    </row>
    <row r="320" spans="1:12" x14ac:dyDescent="0.3">
      <c r="A320" s="6">
        <v>8766342429</v>
      </c>
      <c r="B320" s="6">
        <v>2886</v>
      </c>
      <c r="C320" s="6">
        <v>612.98599999999999</v>
      </c>
      <c r="D320" s="6">
        <v>14.674999999999999</v>
      </c>
      <c r="E320" s="6">
        <v>71.98</v>
      </c>
      <c r="F320" s="6">
        <v>452.46899999999999</v>
      </c>
      <c r="G320" s="6">
        <v>2186.3589999999999</v>
      </c>
      <c r="H320" s="6">
        <f>VLOOKUP(A320,PGReconsile!A319:H1150,8,0)</f>
        <v>1733.8899999999999</v>
      </c>
      <c r="I320" s="6">
        <v>132.16</v>
      </c>
      <c r="J320" s="6">
        <v>2390.4989999999998</v>
      </c>
      <c r="K320" s="7">
        <v>-204.13999999999987</v>
      </c>
      <c r="L320" s="6" t="s">
        <v>1480</v>
      </c>
    </row>
    <row r="321" spans="1:12" x14ac:dyDescent="0.3">
      <c r="A321" s="6">
        <v>8755590703</v>
      </c>
      <c r="B321" s="6">
        <v>2886</v>
      </c>
      <c r="C321" s="6">
        <v>612.98599999999999</v>
      </c>
      <c r="D321" s="6">
        <v>14.674999999999999</v>
      </c>
      <c r="E321" s="6">
        <v>71.98</v>
      </c>
      <c r="F321" s="6">
        <v>452.46899999999999</v>
      </c>
      <c r="G321" s="6">
        <v>2186.3589999999999</v>
      </c>
      <c r="H321" s="6">
        <f>VLOOKUP(A321,PGReconsile!A320:H1151,8,0)</f>
        <v>1733.8899999999999</v>
      </c>
      <c r="I321" s="6">
        <v>197.06</v>
      </c>
      <c r="J321" s="6">
        <v>2455.3989999999999</v>
      </c>
      <c r="K321" s="7">
        <v>-269.03999999999996</v>
      </c>
      <c r="L321" s="6" t="str">
        <f>VLOOKUP(A321,[1]!Delhivery_Report[[order_id]:[return_reason]],20,0)</f>
        <v>Size too big</v>
      </c>
    </row>
    <row r="322" spans="1:12" x14ac:dyDescent="0.3">
      <c r="A322" s="6">
        <v>8752762894</v>
      </c>
      <c r="B322" s="6">
        <v>3564</v>
      </c>
      <c r="C322" s="6">
        <v>883.15899999999999</v>
      </c>
      <c r="D322" s="6">
        <v>18.122</v>
      </c>
      <c r="E322" s="6">
        <v>71.98</v>
      </c>
      <c r="F322" s="6">
        <v>558.76199999999994</v>
      </c>
      <c r="G322" s="6">
        <v>2590.739</v>
      </c>
      <c r="H322" s="6">
        <f>VLOOKUP(A322,PGReconsile!A321:H1152,8,0)</f>
        <v>2031.9770000000001</v>
      </c>
      <c r="I322" s="6">
        <v>132.16</v>
      </c>
      <c r="J322" s="6">
        <v>2794.8789999999999</v>
      </c>
      <c r="K322" s="7">
        <v>-204.13999999999987</v>
      </c>
      <c r="L322" s="6" t="s">
        <v>1480</v>
      </c>
    </row>
    <row r="323" spans="1:12" x14ac:dyDescent="0.3">
      <c r="A323" s="6">
        <v>8755664593</v>
      </c>
      <c r="B323" s="6">
        <v>2396</v>
      </c>
      <c r="C323" s="6">
        <v>622.00199999999995</v>
      </c>
      <c r="D323" s="6">
        <v>13.692</v>
      </c>
      <c r="E323" s="6">
        <v>71.98</v>
      </c>
      <c r="F323" s="6">
        <v>125.50999999999999</v>
      </c>
      <c r="G323" s="6">
        <v>1688.326</v>
      </c>
      <c r="H323" s="6">
        <f>VLOOKUP(A323,PGReconsile!A322:H1153,8,0)</f>
        <v>1562.816</v>
      </c>
      <c r="I323" s="6">
        <v>197.06</v>
      </c>
      <c r="J323" s="6">
        <v>1957.366</v>
      </c>
      <c r="K323" s="7">
        <v>-269.03999999999996</v>
      </c>
      <c r="L323" s="6" t="str">
        <f>VLOOKUP(A323,[1]!Delhivery_Report[[order_id]:[return_reason]],20,0)</f>
        <v>I did not like the fit</v>
      </c>
    </row>
    <row r="324" spans="1:12" x14ac:dyDescent="0.3">
      <c r="A324" s="6">
        <v>8766309423</v>
      </c>
      <c r="B324" s="6">
        <v>3564</v>
      </c>
      <c r="C324" s="6">
        <v>883.15899999999999</v>
      </c>
      <c r="D324" s="6">
        <v>18.122</v>
      </c>
      <c r="E324" s="6">
        <v>71.98</v>
      </c>
      <c r="F324" s="6">
        <v>558.76199999999994</v>
      </c>
      <c r="G324" s="6">
        <v>2590.739</v>
      </c>
      <c r="H324" s="6">
        <f>VLOOKUP(A324,PGReconsile!A323:H1154,8,0)</f>
        <v>2031.9770000000001</v>
      </c>
      <c r="I324" s="6">
        <v>197.06</v>
      </c>
      <c r="J324" s="6">
        <v>2859.779</v>
      </c>
      <c r="K324" s="7">
        <v>-269.03999999999996</v>
      </c>
      <c r="L324" s="6" t="s">
        <v>1480</v>
      </c>
    </row>
    <row r="325" spans="1:12" x14ac:dyDescent="0.3">
      <c r="A325" s="6">
        <v>8764516274</v>
      </c>
      <c r="B325" s="6">
        <v>3564</v>
      </c>
      <c r="C325" s="6">
        <v>883.15899999999999</v>
      </c>
      <c r="D325" s="6">
        <v>18.122</v>
      </c>
      <c r="E325" s="6">
        <v>71.98</v>
      </c>
      <c r="F325" s="6">
        <v>558.76199999999994</v>
      </c>
      <c r="G325" s="6">
        <v>2590.739</v>
      </c>
      <c r="H325" s="6">
        <f>VLOOKUP(A325,PGReconsile!A324:H1155,8,0)</f>
        <v>2031.9770000000001</v>
      </c>
      <c r="I325" s="6">
        <v>197.06</v>
      </c>
      <c r="J325" s="6">
        <v>2859.779</v>
      </c>
      <c r="K325" s="7">
        <v>-269.03999999999996</v>
      </c>
      <c r="L325" s="6" t="s">
        <v>1480</v>
      </c>
    </row>
    <row r="326" spans="1:12" x14ac:dyDescent="0.3">
      <c r="A326" s="6">
        <v>8762762978</v>
      </c>
      <c r="B326" s="6">
        <v>2263.9900000000002</v>
      </c>
      <c r="C326" s="6">
        <v>587.73199999999997</v>
      </c>
      <c r="D326" s="6">
        <v>12.937000000000001</v>
      </c>
      <c r="E326" s="6">
        <v>76.699999999999989</v>
      </c>
      <c r="F326" s="6">
        <v>118.59100000000001</v>
      </c>
      <c r="G326" s="6">
        <v>1586.6210000000003</v>
      </c>
      <c r="H326" s="6">
        <f>VLOOKUP(A326,PGReconsile!A325:H1156,8,0)</f>
        <v>1468.0300000000002</v>
      </c>
      <c r="I326" s="6">
        <v>197.06</v>
      </c>
      <c r="J326" s="6">
        <v>1860.3810000000003</v>
      </c>
      <c r="K326" s="7">
        <v>-273.76</v>
      </c>
      <c r="L326" s="6" t="s">
        <v>1480</v>
      </c>
    </row>
    <row r="327" spans="1:12" x14ac:dyDescent="0.3">
      <c r="A327" s="6">
        <v>8765461389</v>
      </c>
      <c r="B327" s="6">
        <v>3194</v>
      </c>
      <c r="C327" s="6">
        <v>791.47299999999996</v>
      </c>
      <c r="D327" s="6">
        <v>16.241</v>
      </c>
      <c r="E327" s="6">
        <v>71.98</v>
      </c>
      <c r="F327" s="6">
        <v>500.75400000000002</v>
      </c>
      <c r="G327" s="6">
        <v>2314.306</v>
      </c>
      <c r="H327" s="6">
        <f>VLOOKUP(A327,PGReconsile!A326:H1157,8,0)</f>
        <v>1813.5520000000001</v>
      </c>
      <c r="I327" s="6">
        <v>132.16</v>
      </c>
      <c r="J327" s="6">
        <v>2518.4459999999999</v>
      </c>
      <c r="K327" s="7">
        <v>-204.13999999999987</v>
      </c>
      <c r="L327" s="6" t="s">
        <v>1480</v>
      </c>
    </row>
    <row r="328" spans="1:12" x14ac:dyDescent="0.3">
      <c r="A328" s="6">
        <v>8753247735</v>
      </c>
      <c r="B328" s="6">
        <v>2432</v>
      </c>
      <c r="C328" s="6">
        <v>516.55700000000002</v>
      </c>
      <c r="D328" s="6">
        <v>13.896999999999998</v>
      </c>
      <c r="E328" s="6">
        <v>71.98</v>
      </c>
      <c r="F328" s="6">
        <v>127.39100000000001</v>
      </c>
      <c r="G328" s="6">
        <v>1829.566</v>
      </c>
      <c r="H328" s="6">
        <f>VLOOKUP(A328,PGReconsile!A327:H1158,8,0)</f>
        <v>1702.175</v>
      </c>
      <c r="I328" s="6">
        <v>197.06</v>
      </c>
      <c r="J328" s="6">
        <v>2098.6060000000002</v>
      </c>
      <c r="K328" s="7">
        <v>-269.04000000000019</v>
      </c>
      <c r="L328" s="6" t="s">
        <v>1480</v>
      </c>
    </row>
    <row r="329" spans="1:12" x14ac:dyDescent="0.3">
      <c r="A329" s="6">
        <v>8738433501</v>
      </c>
      <c r="B329" s="6">
        <v>2410</v>
      </c>
      <c r="C329" s="6">
        <v>597.19799999999998</v>
      </c>
      <c r="D329" s="6">
        <v>13.771000000000001</v>
      </c>
      <c r="E329" s="6">
        <v>71.98</v>
      </c>
      <c r="F329" s="6">
        <v>126.236</v>
      </c>
      <c r="G329" s="6">
        <v>1727.0510000000002</v>
      </c>
      <c r="H329" s="6">
        <f>VLOOKUP(A329,PGReconsile!A328:H1159,8,0)</f>
        <v>1600.8150000000001</v>
      </c>
      <c r="I329" s="6">
        <v>197.06</v>
      </c>
      <c r="J329" s="6">
        <v>1996.0910000000001</v>
      </c>
      <c r="K329" s="7">
        <v>-269.03999999999996</v>
      </c>
      <c r="L329" s="6" t="str">
        <f>VLOOKUP(A329,[1]!Delhivery_Report[[order_id]:[return_reason]],20,0)</f>
        <v>Found a better price elsewhere</v>
      </c>
    </row>
    <row r="330" spans="1:12" x14ac:dyDescent="0.3">
      <c r="A330" s="6">
        <v>8762219520</v>
      </c>
      <c r="B330" s="6">
        <v>2150</v>
      </c>
      <c r="C330" s="6">
        <v>684.99</v>
      </c>
      <c r="D330" s="6">
        <v>12.286</v>
      </c>
      <c r="E330" s="6">
        <v>76.7</v>
      </c>
      <c r="F330" s="6">
        <v>112.61799999999999</v>
      </c>
      <c r="G330" s="6">
        <v>1376.0239999999999</v>
      </c>
      <c r="H330" s="6">
        <f>VLOOKUP(A330,PGReconsile!A329:H1160,8,0)</f>
        <v>1263.4059999999999</v>
      </c>
      <c r="I330" s="6">
        <v>197.06</v>
      </c>
      <c r="J330" s="6">
        <v>1649.7839999999999</v>
      </c>
      <c r="K330" s="7">
        <v>-273.76</v>
      </c>
      <c r="L330" s="6" t="str">
        <f>VLOOKUP(A330,[1]!Delhivery_Report[[order_id]:[return_reason]],20,0)</f>
        <v>Size too big</v>
      </c>
    </row>
    <row r="331" spans="1:12" x14ac:dyDescent="0.3">
      <c r="A331" s="6">
        <v>8766342432</v>
      </c>
      <c r="B331" s="6">
        <v>3294</v>
      </c>
      <c r="C331" s="6">
        <v>855.12199999999996</v>
      </c>
      <c r="D331" s="6">
        <v>16.75</v>
      </c>
      <c r="E331" s="6">
        <v>71.98</v>
      </c>
      <c r="F331" s="6">
        <v>516.43799999999999</v>
      </c>
      <c r="G331" s="6">
        <v>2350.1480000000001</v>
      </c>
      <c r="H331" s="6">
        <f>VLOOKUP(A331,PGReconsile!A330:H1161,8,0)</f>
        <v>1833.71</v>
      </c>
      <c r="I331" s="6">
        <v>132.16</v>
      </c>
      <c r="J331" s="6">
        <v>2554.288</v>
      </c>
      <c r="K331" s="7">
        <v>-204.13999999999987</v>
      </c>
      <c r="L331" s="6" t="s">
        <v>1480</v>
      </c>
    </row>
    <row r="332" spans="1:12" x14ac:dyDescent="0.3">
      <c r="A332" s="6">
        <v>8759255463</v>
      </c>
      <c r="B332" s="6">
        <v>3109</v>
      </c>
      <c r="C332" s="6">
        <v>660.35199999999998</v>
      </c>
      <c r="D332" s="6">
        <v>15.808999999999999</v>
      </c>
      <c r="E332" s="6">
        <v>76.7</v>
      </c>
      <c r="F332" s="6">
        <v>487.43399999999997</v>
      </c>
      <c r="G332" s="6">
        <v>2356.1390000000001</v>
      </c>
      <c r="H332" s="6">
        <f>VLOOKUP(A332,PGReconsile!A331:H1162,8,0)</f>
        <v>1868.7050000000002</v>
      </c>
      <c r="I332" s="6">
        <v>197.06</v>
      </c>
      <c r="J332" s="6">
        <v>2629.8989999999999</v>
      </c>
      <c r="K332" s="7">
        <v>-273.75999999999976</v>
      </c>
      <c r="L332" s="6" t="str">
        <f>VLOOKUP(A332,[1]!Delhivery_Report[[order_id]:[return_reason]],20,0)</f>
        <v>Size too big</v>
      </c>
    </row>
    <row r="333" spans="1:12" x14ac:dyDescent="0.3">
      <c r="A333" s="6">
        <v>8760216238</v>
      </c>
      <c r="B333" s="6">
        <v>1329</v>
      </c>
      <c r="C333" s="6">
        <v>360.69099999999997</v>
      </c>
      <c r="D333" s="6">
        <v>7.5949999999999998</v>
      </c>
      <c r="E333" s="6">
        <v>57.82</v>
      </c>
      <c r="F333" s="6">
        <v>69.619</v>
      </c>
      <c r="G333" s="6">
        <v>902.89399999999989</v>
      </c>
      <c r="H333" s="6">
        <f>VLOOKUP(A333,PGReconsile!A332:H1163,8,0)</f>
        <v>833.27499999999986</v>
      </c>
      <c r="I333" s="6">
        <v>197.06</v>
      </c>
      <c r="J333" s="6">
        <v>1157.7739999999999</v>
      </c>
      <c r="K333" s="7">
        <v>-254.88</v>
      </c>
      <c r="L333" s="6" t="s">
        <v>1480</v>
      </c>
    </row>
    <row r="334" spans="1:12" x14ac:dyDescent="0.3">
      <c r="A334" s="6">
        <v>8763449275</v>
      </c>
      <c r="B334" s="6">
        <v>3339</v>
      </c>
      <c r="C334" s="6">
        <v>1024.405</v>
      </c>
      <c r="D334" s="6">
        <v>16.978000000000002</v>
      </c>
      <c r="E334" s="6">
        <v>76.7</v>
      </c>
      <c r="F334" s="6">
        <v>523.48799999999994</v>
      </c>
      <c r="G334" s="6">
        <v>2220.9170000000004</v>
      </c>
      <c r="H334" s="6">
        <f>VLOOKUP(A334,PGReconsile!A333:H1164,8,0)</f>
        <v>1697.4290000000005</v>
      </c>
      <c r="I334" s="6">
        <v>197.06</v>
      </c>
      <c r="J334" s="6">
        <v>2494.6770000000001</v>
      </c>
      <c r="K334" s="7">
        <v>-273.75999999999976</v>
      </c>
      <c r="L334" s="6" t="s">
        <v>1480</v>
      </c>
    </row>
    <row r="335" spans="1:12" x14ac:dyDescent="0.3">
      <c r="A335" s="6">
        <v>8757603238</v>
      </c>
      <c r="B335" s="6">
        <v>2790</v>
      </c>
      <c r="C335" s="6">
        <v>592.596</v>
      </c>
      <c r="D335" s="6">
        <v>14.186</v>
      </c>
      <c r="E335" s="6">
        <v>76.7</v>
      </c>
      <c r="F335" s="6">
        <v>437.42200000000003</v>
      </c>
      <c r="G335" s="6">
        <v>2106.518</v>
      </c>
      <c r="H335" s="6">
        <f>VLOOKUP(A335,PGReconsile!A334:H1165,8,0)</f>
        <v>1669.096</v>
      </c>
      <c r="I335" s="6">
        <v>107.38</v>
      </c>
      <c r="J335" s="6">
        <v>2290.598</v>
      </c>
      <c r="K335" s="7">
        <v>-184.07999999999993</v>
      </c>
      <c r="L335" s="6" t="str">
        <f>VLOOKUP(A335,[1]!Delhivery_Report[[order_id]:[return_reason]],20,0)</f>
        <v>I did not like the fit</v>
      </c>
    </row>
    <row r="336" spans="1:12" x14ac:dyDescent="0.3">
      <c r="A336" s="6">
        <v>8752996691</v>
      </c>
      <c r="B336" s="6">
        <v>1329</v>
      </c>
      <c r="C336" s="6">
        <v>360.69099999999997</v>
      </c>
      <c r="D336" s="6">
        <v>7.5949999999999998</v>
      </c>
      <c r="E336" s="6">
        <v>53.1</v>
      </c>
      <c r="F336" s="6">
        <v>69.619</v>
      </c>
      <c r="G336" s="6">
        <v>907.61399999999992</v>
      </c>
      <c r="H336" s="6">
        <f>VLOOKUP(A336,PGReconsile!A335:H1166,8,0)</f>
        <v>837.99499999999989</v>
      </c>
      <c r="I336" s="6">
        <v>132.16</v>
      </c>
      <c r="J336" s="6">
        <v>1092.874</v>
      </c>
      <c r="K336" s="7">
        <v>-185.2600000000001</v>
      </c>
      <c r="L336" s="6" t="s">
        <v>1480</v>
      </c>
    </row>
    <row r="337" spans="1:12" x14ac:dyDescent="0.3">
      <c r="A337" s="6">
        <v>8753557337</v>
      </c>
      <c r="B337" s="6">
        <v>3294</v>
      </c>
      <c r="C337" s="6">
        <v>816.25300000000004</v>
      </c>
      <c r="D337" s="6">
        <v>16.75</v>
      </c>
      <c r="E337" s="6">
        <v>71.98</v>
      </c>
      <c r="F337" s="6">
        <v>516.43799999999999</v>
      </c>
      <c r="G337" s="6">
        <v>2389.0169999999998</v>
      </c>
      <c r="H337" s="6">
        <f>VLOOKUP(A337,PGReconsile!A336:H1167,8,0)</f>
        <v>1872.5789999999997</v>
      </c>
      <c r="I337" s="6">
        <v>132.16</v>
      </c>
      <c r="J337" s="6">
        <v>2593.1569999999997</v>
      </c>
      <c r="K337" s="7">
        <v>-204.13999999999987</v>
      </c>
      <c r="L337" s="6" t="s">
        <v>1480</v>
      </c>
    </row>
    <row r="338" spans="1:12" x14ac:dyDescent="0.3">
      <c r="A338" s="6">
        <v>8759185623</v>
      </c>
      <c r="B338" s="6">
        <v>3394</v>
      </c>
      <c r="C338" s="6">
        <v>841.03300000000002</v>
      </c>
      <c r="D338" s="6">
        <v>17.257000000000001</v>
      </c>
      <c r="E338" s="6">
        <v>76.7</v>
      </c>
      <c r="F338" s="6">
        <v>532.11099999999999</v>
      </c>
      <c r="G338" s="6">
        <v>2459.0100000000002</v>
      </c>
      <c r="H338" s="6">
        <f>VLOOKUP(A338,PGReconsile!A337:H1168,8,0)</f>
        <v>1926.8990000000003</v>
      </c>
      <c r="I338" s="6">
        <v>197.06</v>
      </c>
      <c r="J338" s="6">
        <v>2732.77</v>
      </c>
      <c r="K338" s="7">
        <v>-273.75999999999976</v>
      </c>
      <c r="L338" s="6" t="s">
        <v>1480</v>
      </c>
    </row>
    <row r="339" spans="1:12" x14ac:dyDescent="0.3">
      <c r="A339" s="6">
        <v>8750189930</v>
      </c>
      <c r="B339" s="6">
        <v>2886</v>
      </c>
      <c r="C339" s="6">
        <v>612.98599999999999</v>
      </c>
      <c r="D339" s="6">
        <v>14.674999999999999</v>
      </c>
      <c r="E339" s="6">
        <v>71.98</v>
      </c>
      <c r="F339" s="6">
        <v>452.46899999999999</v>
      </c>
      <c r="G339" s="6">
        <v>2186.3589999999999</v>
      </c>
      <c r="H339" s="6">
        <f>VLOOKUP(A339,PGReconsile!A338:H1169,8,0)</f>
        <v>1733.8899999999999</v>
      </c>
      <c r="I339" s="6">
        <v>197.06</v>
      </c>
      <c r="J339" s="6">
        <v>2455.3989999999999</v>
      </c>
      <c r="K339" s="7">
        <v>-269.03999999999996</v>
      </c>
      <c r="L339" s="6" t="str">
        <f>VLOOKUP(A339,[1]!Delhivery_Report[[order_id]:[return_reason]],20,0)</f>
        <v>Product looked old</v>
      </c>
    </row>
    <row r="340" spans="1:12" x14ac:dyDescent="0.3">
      <c r="A340" s="6">
        <v>8763313028</v>
      </c>
      <c r="B340" s="6">
        <v>3203</v>
      </c>
      <c r="C340" s="6">
        <v>680.31700000000001</v>
      </c>
      <c r="D340" s="6">
        <v>16.285999999999998</v>
      </c>
      <c r="E340" s="6">
        <v>76.7</v>
      </c>
      <c r="F340" s="6">
        <v>502.16199999999998</v>
      </c>
      <c r="G340" s="6">
        <v>2429.6970000000001</v>
      </c>
      <c r="H340" s="6">
        <f>VLOOKUP(A340,PGReconsile!A339:H1170,8,0)</f>
        <v>1927.5350000000001</v>
      </c>
      <c r="I340" s="6">
        <v>197.06</v>
      </c>
      <c r="J340" s="6">
        <v>2703.4569999999999</v>
      </c>
      <c r="K340" s="7">
        <v>-273.75999999999976</v>
      </c>
      <c r="L340" s="6" t="s">
        <v>1480</v>
      </c>
    </row>
    <row r="341" spans="1:12" x14ac:dyDescent="0.3">
      <c r="A341" s="6">
        <v>8766342431</v>
      </c>
      <c r="B341" s="6">
        <v>3294</v>
      </c>
      <c r="C341" s="6">
        <v>855.12199999999996</v>
      </c>
      <c r="D341" s="6">
        <v>16.75</v>
      </c>
      <c r="E341" s="6">
        <v>71.98</v>
      </c>
      <c r="F341" s="6">
        <v>516.43799999999999</v>
      </c>
      <c r="G341" s="6">
        <v>2350.1480000000001</v>
      </c>
      <c r="H341" s="6">
        <f>VLOOKUP(A341,PGReconsile!A340:H1171,8,0)</f>
        <v>1833.71</v>
      </c>
      <c r="I341" s="6">
        <v>132.16</v>
      </c>
      <c r="J341" s="6">
        <v>2554.288</v>
      </c>
      <c r="K341" s="7">
        <v>-204.13999999999987</v>
      </c>
      <c r="L341" s="6" t="s">
        <v>1480</v>
      </c>
    </row>
    <row r="342" spans="1:12" x14ac:dyDescent="0.3">
      <c r="A342" s="6">
        <v>8765857517</v>
      </c>
      <c r="B342" s="6">
        <v>3294</v>
      </c>
      <c r="C342" s="6">
        <v>855.12199999999996</v>
      </c>
      <c r="D342" s="6">
        <v>16.75</v>
      </c>
      <c r="E342" s="6">
        <v>71.98</v>
      </c>
      <c r="F342" s="6">
        <v>516.43799999999999</v>
      </c>
      <c r="G342" s="6">
        <v>2350.1480000000001</v>
      </c>
      <c r="H342" s="6">
        <f>VLOOKUP(A342,PGReconsile!A341:H1172,8,0)</f>
        <v>1833.71</v>
      </c>
      <c r="I342" s="6">
        <v>197.06</v>
      </c>
      <c r="J342" s="6">
        <v>2619.1880000000001</v>
      </c>
      <c r="K342" s="7">
        <v>-269.03999999999996</v>
      </c>
      <c r="L342" s="6" t="s">
        <v>1480</v>
      </c>
    </row>
    <row r="343" spans="1:12" x14ac:dyDescent="0.3">
      <c r="A343" s="6">
        <v>8757697046</v>
      </c>
      <c r="B343" s="6">
        <v>1012</v>
      </c>
      <c r="C343" s="6">
        <v>250.774</v>
      </c>
      <c r="D343" s="6">
        <v>5.7829999999999995</v>
      </c>
      <c r="E343" s="6">
        <v>57.82</v>
      </c>
      <c r="F343" s="6">
        <v>53.019000000000005</v>
      </c>
      <c r="G343" s="6">
        <v>697.62299999999993</v>
      </c>
      <c r="H343" s="6">
        <f>VLOOKUP(A343,PGReconsile!A342:H1173,8,0)</f>
        <v>644.60399999999993</v>
      </c>
      <c r="I343" s="6">
        <v>132.16</v>
      </c>
      <c r="J343" s="6">
        <v>887.60299999999995</v>
      </c>
      <c r="K343" s="7">
        <v>-189.98000000000002</v>
      </c>
      <c r="L343" s="6" t="s">
        <v>1480</v>
      </c>
    </row>
    <row r="344" spans="1:12" x14ac:dyDescent="0.3">
      <c r="A344" s="6">
        <v>8756243686</v>
      </c>
      <c r="B344" s="6">
        <v>3119</v>
      </c>
      <c r="C344" s="6">
        <v>662.476</v>
      </c>
      <c r="D344" s="6">
        <v>15.858999999999998</v>
      </c>
      <c r="E344" s="6">
        <v>76.7</v>
      </c>
      <c r="F344" s="6">
        <v>488.99599999999998</v>
      </c>
      <c r="G344" s="6">
        <v>2363.9650000000001</v>
      </c>
      <c r="H344" s="6">
        <f>VLOOKUP(A344,PGReconsile!A343:H1174,8,0)</f>
        <v>1874.9690000000001</v>
      </c>
      <c r="I344" s="6">
        <v>197.06</v>
      </c>
      <c r="J344" s="6">
        <v>2637.7249999999999</v>
      </c>
      <c r="K344" s="7">
        <v>-273.75999999999976</v>
      </c>
      <c r="L344" s="6" t="s">
        <v>1480</v>
      </c>
    </row>
    <row r="345" spans="1:12" x14ac:dyDescent="0.3">
      <c r="A345" s="6">
        <v>8761002263</v>
      </c>
      <c r="B345" s="6">
        <v>5398</v>
      </c>
      <c r="C345" s="6">
        <v>1528.7139999999999</v>
      </c>
      <c r="D345" s="6">
        <v>27.448</v>
      </c>
      <c r="E345" s="6">
        <v>76.7</v>
      </c>
      <c r="F345" s="6">
        <v>846.29300000000001</v>
      </c>
      <c r="G345" s="6">
        <v>3765.1380000000004</v>
      </c>
      <c r="H345" s="6">
        <f>VLOOKUP(A345,PGReconsile!A344:H1175,8,0)</f>
        <v>2918.8450000000003</v>
      </c>
      <c r="I345" s="6">
        <v>132.16</v>
      </c>
      <c r="J345" s="6">
        <v>3973.998</v>
      </c>
      <c r="K345" s="7">
        <v>-208.85999999999967</v>
      </c>
      <c r="L345" s="6" t="str">
        <f>VLOOKUP(A345,[1]!Delhivery_Report[[order_id]:[return_reason]],20,0)</f>
        <v>Size too big</v>
      </c>
    </row>
    <row r="346" spans="1:12" x14ac:dyDescent="0.3">
      <c r="A346" s="6">
        <v>8749382315</v>
      </c>
      <c r="B346" s="6">
        <v>3119</v>
      </c>
      <c r="C346" s="6">
        <v>662.476</v>
      </c>
      <c r="D346" s="6">
        <v>15.858999999999998</v>
      </c>
      <c r="E346" s="6">
        <v>71.98</v>
      </c>
      <c r="F346" s="6">
        <v>488.99599999999998</v>
      </c>
      <c r="G346" s="6">
        <v>2368.6849999999999</v>
      </c>
      <c r="H346" s="6">
        <f>VLOOKUP(A346,PGReconsile!A345:H1176,8,0)</f>
        <v>1879.6889999999999</v>
      </c>
      <c r="I346" s="6">
        <v>197.06</v>
      </c>
      <c r="J346" s="6">
        <v>2637.7249999999999</v>
      </c>
      <c r="K346" s="7">
        <v>-269.03999999999996</v>
      </c>
      <c r="L346" s="6" t="str">
        <f>VLOOKUP(A346,[1]!Delhivery_Report[[order_id]:[return_reason]],20,0)</f>
        <v>I did not like the fit</v>
      </c>
    </row>
    <row r="347" spans="1:12" x14ac:dyDescent="0.3">
      <c r="A347" s="6">
        <v>8750022871</v>
      </c>
      <c r="B347" s="6">
        <v>3594</v>
      </c>
      <c r="C347" s="6">
        <v>933.00199999999995</v>
      </c>
      <c r="D347" s="6">
        <v>18.274999999999999</v>
      </c>
      <c r="E347" s="6">
        <v>71.98</v>
      </c>
      <c r="F347" s="6">
        <v>563.46900000000005</v>
      </c>
      <c r="G347" s="6">
        <v>2570.7429999999999</v>
      </c>
      <c r="H347" s="6">
        <f>VLOOKUP(A347,PGReconsile!A346:H1177,8,0)</f>
        <v>2007.2739999999999</v>
      </c>
      <c r="I347" s="6">
        <v>132.16</v>
      </c>
      <c r="J347" s="6">
        <v>2774.8829999999998</v>
      </c>
      <c r="K347" s="7">
        <v>-204.13999999999987</v>
      </c>
      <c r="L347" s="6" t="str">
        <f>VLOOKUP(A347,[1]!Delhivery_Report[[order_id]:[return_reason]],20,0)</f>
        <v>Size too small</v>
      </c>
    </row>
    <row r="348" spans="1:12" x14ac:dyDescent="0.3">
      <c r="A348" s="6">
        <v>8750022873</v>
      </c>
      <c r="B348" s="6">
        <v>3794</v>
      </c>
      <c r="C348" s="6">
        <v>940.15300000000002</v>
      </c>
      <c r="D348" s="6">
        <v>19.291</v>
      </c>
      <c r="E348" s="6">
        <v>71.98</v>
      </c>
      <c r="F348" s="6">
        <v>594.82600000000002</v>
      </c>
      <c r="G348" s="6">
        <v>2762.5759999999996</v>
      </c>
      <c r="H348" s="6">
        <f>VLOOKUP(A348,PGReconsile!A347:H1178,8,0)</f>
        <v>2167.7499999999995</v>
      </c>
      <c r="I348" s="6">
        <v>132.16</v>
      </c>
      <c r="J348" s="6">
        <v>2966.7159999999994</v>
      </c>
      <c r="K348" s="7">
        <v>-204.13999999999987</v>
      </c>
      <c r="L348" s="6" t="str">
        <f>VLOOKUP(A348,[1]!Delhivery_Report[[order_id]:[return_reason]],20,0)</f>
        <v>I did not like the fit</v>
      </c>
    </row>
    <row r="349" spans="1:12" x14ac:dyDescent="0.3">
      <c r="A349" s="6">
        <v>8748446705</v>
      </c>
      <c r="B349" s="6">
        <v>2044</v>
      </c>
      <c r="C349" s="6">
        <v>506.50299999999999</v>
      </c>
      <c r="D349" s="6">
        <v>11.68</v>
      </c>
      <c r="E349" s="6">
        <v>71.98</v>
      </c>
      <c r="F349" s="6">
        <v>107.063</v>
      </c>
      <c r="G349" s="6">
        <v>1453.837</v>
      </c>
      <c r="H349" s="6">
        <f>VLOOKUP(A349,PGReconsile!A348:H1179,8,0)</f>
        <v>1346.7739999999999</v>
      </c>
      <c r="I349" s="6">
        <v>197.06</v>
      </c>
      <c r="J349" s="6">
        <v>1722.877</v>
      </c>
      <c r="K349" s="7">
        <v>-269.03999999999996</v>
      </c>
      <c r="L349" s="6" t="s">
        <v>1480</v>
      </c>
    </row>
    <row r="350" spans="1:12" x14ac:dyDescent="0.3">
      <c r="A350" s="6">
        <v>8751826482</v>
      </c>
      <c r="B350" s="6">
        <v>3564</v>
      </c>
      <c r="C350" s="6">
        <v>883.15899999999999</v>
      </c>
      <c r="D350" s="6">
        <v>18.122</v>
      </c>
      <c r="E350" s="6">
        <v>71.98</v>
      </c>
      <c r="F350" s="6">
        <v>558.76199999999994</v>
      </c>
      <c r="G350" s="6">
        <v>2590.739</v>
      </c>
      <c r="H350" s="6">
        <f>VLOOKUP(A350,PGReconsile!A349:H1180,8,0)</f>
        <v>2031.9770000000001</v>
      </c>
      <c r="I350" s="6">
        <v>197.06</v>
      </c>
      <c r="J350" s="6">
        <v>2859.779</v>
      </c>
      <c r="K350" s="7">
        <v>-269.03999999999996</v>
      </c>
      <c r="L350" s="6" t="str">
        <f>VLOOKUP(A350,[1]!Delhivery_Report[[order_id]:[return_reason]],20,0)</f>
        <v>Size too big</v>
      </c>
    </row>
    <row r="351" spans="1:12" x14ac:dyDescent="0.3">
      <c r="A351" s="6">
        <v>8762280898</v>
      </c>
      <c r="B351" s="6">
        <v>2432</v>
      </c>
      <c r="C351" s="6">
        <v>516.55700000000002</v>
      </c>
      <c r="D351" s="6">
        <v>13.896999999999998</v>
      </c>
      <c r="E351" s="6">
        <v>76.7</v>
      </c>
      <c r="F351" s="6">
        <v>127.39100000000001</v>
      </c>
      <c r="G351" s="6">
        <v>1824.846</v>
      </c>
      <c r="H351" s="6">
        <f>VLOOKUP(A351,PGReconsile!A350:H1181,8,0)</f>
        <v>1697.4549999999999</v>
      </c>
      <c r="I351" s="6">
        <v>197.06</v>
      </c>
      <c r="J351" s="6">
        <v>2098.6060000000002</v>
      </c>
      <c r="K351" s="7">
        <v>-273.76000000000022</v>
      </c>
      <c r="L351" s="6" t="s">
        <v>1480</v>
      </c>
    </row>
    <row r="352" spans="1:12" x14ac:dyDescent="0.3">
      <c r="A352" s="6">
        <v>8756275168</v>
      </c>
      <c r="B352" s="6">
        <v>3194</v>
      </c>
      <c r="C352" s="6">
        <v>791.47299999999996</v>
      </c>
      <c r="D352" s="6">
        <v>16.241</v>
      </c>
      <c r="E352" s="6">
        <v>76.7</v>
      </c>
      <c r="F352" s="6">
        <v>500.75400000000002</v>
      </c>
      <c r="G352" s="6">
        <v>2309.5860000000002</v>
      </c>
      <c r="H352" s="6">
        <f>VLOOKUP(A352,PGReconsile!A351:H1182,8,0)</f>
        <v>1808.8320000000003</v>
      </c>
      <c r="I352" s="6">
        <v>197.06</v>
      </c>
      <c r="J352" s="6">
        <v>2583.346</v>
      </c>
      <c r="K352" s="7">
        <v>-273.75999999999976</v>
      </c>
      <c r="L352" s="6" t="str">
        <f>VLOOKUP(A352,[1]!Delhivery_Report[[order_id]:[return_reason]],20,0)</f>
        <v>Received a poor quality product</v>
      </c>
    </row>
    <row r="353" spans="1:12" x14ac:dyDescent="0.3">
      <c r="A353" s="6">
        <v>8755577096</v>
      </c>
      <c r="B353" s="6">
        <v>4751</v>
      </c>
      <c r="C353" s="6">
        <v>1513.6690000000001</v>
      </c>
      <c r="D353" s="6">
        <v>24.157</v>
      </c>
      <c r="E353" s="6">
        <v>71.98</v>
      </c>
      <c r="F353" s="6">
        <v>744.86099999999999</v>
      </c>
      <c r="G353" s="6">
        <v>3141.194</v>
      </c>
      <c r="H353" s="6">
        <f>VLOOKUP(A353,PGReconsile!A352:H1183,8,0)</f>
        <v>2396.3330000000001</v>
      </c>
      <c r="I353" s="6">
        <v>197.06</v>
      </c>
      <c r="J353" s="6">
        <v>3410.2339999999999</v>
      </c>
      <c r="K353" s="7">
        <v>-269.03999999999996</v>
      </c>
      <c r="L353" s="6" t="str">
        <f>VLOOKUP(A353,[1]!Delhivery_Report[[order_id]:[return_reason]],20,0)</f>
        <v>Size too big</v>
      </c>
    </row>
    <row r="354" spans="1:12" x14ac:dyDescent="0.3">
      <c r="A354" s="6">
        <v>8756545460</v>
      </c>
      <c r="B354" s="6">
        <v>3955</v>
      </c>
      <c r="C354" s="6">
        <v>980.04899999999998</v>
      </c>
      <c r="D354" s="6">
        <v>20.11</v>
      </c>
      <c r="E354" s="6">
        <v>76.7</v>
      </c>
      <c r="F354" s="6">
        <v>620.05799999999999</v>
      </c>
      <c r="G354" s="6">
        <v>2878.1410000000001</v>
      </c>
      <c r="H354" s="6">
        <f>VLOOKUP(A354,PGReconsile!A353:H1184,8,0)</f>
        <v>2258.0830000000001</v>
      </c>
      <c r="I354" s="6">
        <v>132.16</v>
      </c>
      <c r="J354" s="6">
        <v>3087.0009999999997</v>
      </c>
      <c r="K354" s="7">
        <v>-208.85999999999967</v>
      </c>
      <c r="L354" s="6" t="str">
        <f>VLOOKUP(A354,[1]!Delhivery_Report[[order_id]:[return_reason]],20,0)</f>
        <v>I did not like the fit</v>
      </c>
    </row>
    <row r="355" spans="1:12" x14ac:dyDescent="0.3">
      <c r="A355" s="6">
        <v>8764497852</v>
      </c>
      <c r="B355" s="6">
        <v>3394</v>
      </c>
      <c r="C355" s="6">
        <v>841.03300000000002</v>
      </c>
      <c r="D355" s="6">
        <v>17.257000000000001</v>
      </c>
      <c r="E355" s="6">
        <v>71.98</v>
      </c>
      <c r="F355" s="6">
        <v>532.11099999999999</v>
      </c>
      <c r="G355" s="6">
        <v>2463.73</v>
      </c>
      <c r="H355" s="6">
        <f>VLOOKUP(A355,PGReconsile!A354:H1185,8,0)</f>
        <v>1931.6190000000001</v>
      </c>
      <c r="I355" s="6">
        <v>197.06</v>
      </c>
      <c r="J355" s="6">
        <v>2732.77</v>
      </c>
      <c r="K355" s="7">
        <v>-269.03999999999996</v>
      </c>
      <c r="L355" s="6" t="s">
        <v>1480</v>
      </c>
    </row>
    <row r="356" spans="1:12" x14ac:dyDescent="0.3">
      <c r="A356" s="6">
        <v>8731270354</v>
      </c>
      <c r="B356" s="6">
        <v>2596</v>
      </c>
      <c r="C356" s="6">
        <v>673.92200000000003</v>
      </c>
      <c r="D356" s="6">
        <v>14.834</v>
      </c>
      <c r="E356" s="6">
        <v>71.98</v>
      </c>
      <c r="F356" s="6">
        <v>135.982</v>
      </c>
      <c r="G356" s="6">
        <v>1835.2639999999999</v>
      </c>
      <c r="H356" s="6">
        <f>VLOOKUP(A356,PGReconsile!A355:H1186,8,0)</f>
        <v>1699.2819999999999</v>
      </c>
      <c r="I356" s="6">
        <v>197.06</v>
      </c>
      <c r="J356" s="6">
        <v>2104.3040000000001</v>
      </c>
      <c r="K356" s="7">
        <v>-269.04000000000019</v>
      </c>
      <c r="L356" s="6" t="s">
        <v>1480</v>
      </c>
    </row>
    <row r="357" spans="1:12" x14ac:dyDescent="0.3">
      <c r="A357" s="6">
        <v>8745712028</v>
      </c>
      <c r="B357" s="6">
        <v>3114</v>
      </c>
      <c r="C357" s="6">
        <v>771.649</v>
      </c>
      <c r="D357" s="6">
        <v>15.834</v>
      </c>
      <c r="E357" s="6">
        <v>71.98</v>
      </c>
      <c r="F357" s="6">
        <v>488.21499999999997</v>
      </c>
      <c r="G357" s="6">
        <v>2254.5370000000003</v>
      </c>
      <c r="H357" s="6">
        <f>VLOOKUP(A357,PGReconsile!A356:H1187,8,0)</f>
        <v>1766.3220000000003</v>
      </c>
      <c r="I357" s="6">
        <v>197.06</v>
      </c>
      <c r="J357" s="6">
        <v>2523.5770000000002</v>
      </c>
      <c r="K357" s="7">
        <v>-269.03999999999996</v>
      </c>
      <c r="L357" s="6" t="str">
        <f>VLOOKUP(A357,[1]!Delhivery_Report[[order_id]:[return_reason]],20,0)</f>
        <v>I did not like the fit</v>
      </c>
    </row>
    <row r="358" spans="1:12" x14ac:dyDescent="0.3">
      <c r="A358" s="6">
        <v>8753883179</v>
      </c>
      <c r="B358" s="6">
        <v>4751</v>
      </c>
      <c r="C358" s="6">
        <v>1513.6690000000001</v>
      </c>
      <c r="D358" s="6">
        <v>24.157</v>
      </c>
      <c r="E358" s="6">
        <v>71.98</v>
      </c>
      <c r="F358" s="6">
        <v>744.86099999999999</v>
      </c>
      <c r="G358" s="6">
        <v>3141.194</v>
      </c>
      <c r="H358" s="6">
        <f>VLOOKUP(A358,PGReconsile!A357:H1188,8,0)</f>
        <v>2396.3330000000001</v>
      </c>
      <c r="I358" s="6">
        <v>132.16</v>
      </c>
      <c r="J358" s="6">
        <v>3345.3339999999998</v>
      </c>
      <c r="K358" s="7">
        <v>-204.13999999999987</v>
      </c>
      <c r="L358" s="6" t="str">
        <f>VLOOKUP(A358,[1]!Delhivery_Report[[order_id]:[return_reason]],20,0)</f>
        <v>Size too big</v>
      </c>
    </row>
    <row r="359" spans="1:12" x14ac:dyDescent="0.3">
      <c r="A359" s="6">
        <v>8754746136</v>
      </c>
      <c r="B359" s="6">
        <v>2150</v>
      </c>
      <c r="C359" s="6">
        <v>684.99</v>
      </c>
      <c r="D359" s="6">
        <v>12.286</v>
      </c>
      <c r="E359" s="6">
        <v>71.98</v>
      </c>
      <c r="F359" s="6">
        <v>112.61799999999999</v>
      </c>
      <c r="G359" s="6">
        <v>1380.7439999999999</v>
      </c>
      <c r="H359" s="6">
        <f>VLOOKUP(A359,PGReconsile!A358:H1189,8,0)</f>
        <v>1268.126</v>
      </c>
      <c r="I359" s="6">
        <v>197.06</v>
      </c>
      <c r="J359" s="6">
        <v>1649.7839999999999</v>
      </c>
      <c r="K359" s="7">
        <v>-269.03999999999996</v>
      </c>
      <c r="L359" s="6" t="s">
        <v>1480</v>
      </c>
    </row>
    <row r="360" spans="1:12" x14ac:dyDescent="0.3">
      <c r="A360" s="6">
        <v>8762257587</v>
      </c>
      <c r="B360" s="6">
        <v>3294</v>
      </c>
      <c r="C360" s="6">
        <v>816.25300000000004</v>
      </c>
      <c r="D360" s="6">
        <v>16.75</v>
      </c>
      <c r="E360" s="6">
        <v>76.7</v>
      </c>
      <c r="F360" s="6">
        <v>516.43799999999999</v>
      </c>
      <c r="G360" s="6">
        <v>2384.297</v>
      </c>
      <c r="H360" s="6">
        <f>VLOOKUP(A360,PGReconsile!A359:H1190,8,0)</f>
        <v>1867.8589999999999</v>
      </c>
      <c r="I360" s="6">
        <v>197.06</v>
      </c>
      <c r="J360" s="6">
        <v>2658.0569999999998</v>
      </c>
      <c r="K360" s="7">
        <v>-273.75999999999976</v>
      </c>
      <c r="L360" s="6" t="s">
        <v>1480</v>
      </c>
    </row>
    <row r="361" spans="1:12" x14ac:dyDescent="0.3">
      <c r="A361" s="6">
        <v>8754075931</v>
      </c>
      <c r="B361" s="6">
        <v>3564</v>
      </c>
      <c r="C361" s="6">
        <v>883.15899999999999</v>
      </c>
      <c r="D361" s="6">
        <v>18.122</v>
      </c>
      <c r="E361" s="6">
        <v>71.98</v>
      </c>
      <c r="F361" s="6">
        <v>558.76199999999994</v>
      </c>
      <c r="G361" s="6">
        <v>2590.739</v>
      </c>
      <c r="H361" s="6">
        <f>VLOOKUP(A361,PGReconsile!A360:H1191,8,0)</f>
        <v>2031.9770000000001</v>
      </c>
      <c r="I361" s="6">
        <v>132.16</v>
      </c>
      <c r="J361" s="6">
        <v>2794.8789999999999</v>
      </c>
      <c r="K361" s="7">
        <v>-204.13999999999987</v>
      </c>
      <c r="L361" s="6" t="s">
        <v>1480</v>
      </c>
    </row>
    <row r="362" spans="1:12" x14ac:dyDescent="0.3">
      <c r="A362" s="6">
        <v>8751908346</v>
      </c>
      <c r="B362" s="6">
        <v>3354</v>
      </c>
      <c r="C362" s="6">
        <v>831.12099999999998</v>
      </c>
      <c r="D362" s="6">
        <v>17.053999999999998</v>
      </c>
      <c r="E362" s="6">
        <v>71.98</v>
      </c>
      <c r="F362" s="6">
        <v>525.84199999999998</v>
      </c>
      <c r="G362" s="6">
        <v>2433.8449999999998</v>
      </c>
      <c r="H362" s="6">
        <f>VLOOKUP(A362,PGReconsile!A361:H1192,8,0)</f>
        <v>1908.0029999999997</v>
      </c>
      <c r="I362" s="6">
        <v>197.06</v>
      </c>
      <c r="J362" s="6">
        <v>2702.8849999999998</v>
      </c>
      <c r="K362" s="7">
        <v>-269.03999999999996</v>
      </c>
      <c r="L362" s="6" t="str">
        <f>VLOOKUP(A362,[1]!Delhivery_Report[[order_id]:[return_reason]],20,0)</f>
        <v>Product was dirty and had stains</v>
      </c>
    </row>
    <row r="363" spans="1:12" x14ac:dyDescent="0.3">
      <c r="A363" s="6">
        <v>8751954264</v>
      </c>
      <c r="B363" s="6">
        <v>3743</v>
      </c>
      <c r="C363" s="6">
        <v>927.51499999999999</v>
      </c>
      <c r="D363" s="6">
        <v>19.032</v>
      </c>
      <c r="E363" s="6">
        <v>71.98</v>
      </c>
      <c r="F363" s="6">
        <v>586.83000000000004</v>
      </c>
      <c r="G363" s="6">
        <v>2724.473</v>
      </c>
      <c r="H363" s="6">
        <f>VLOOKUP(A363,PGReconsile!A362:H1193,8,0)</f>
        <v>2137.643</v>
      </c>
      <c r="I363" s="6">
        <v>197.06</v>
      </c>
      <c r="J363" s="6">
        <v>2993.5129999999999</v>
      </c>
      <c r="K363" s="7">
        <v>-269.03999999999996</v>
      </c>
      <c r="L363" s="6" t="str">
        <f>VLOOKUP(A363,[1]!Delhivery_Report[[order_id]:[return_reason]],20,0)</f>
        <v>Size too big</v>
      </c>
    </row>
    <row r="364" spans="1:12" x14ac:dyDescent="0.3">
      <c r="A364" s="6">
        <v>8755186046</v>
      </c>
      <c r="B364" s="6">
        <v>3194</v>
      </c>
      <c r="C364" s="6">
        <v>791.47299999999996</v>
      </c>
      <c r="D364" s="6">
        <v>16.241</v>
      </c>
      <c r="E364" s="6">
        <v>71.98</v>
      </c>
      <c r="F364" s="6">
        <v>500.75400000000002</v>
      </c>
      <c r="G364" s="6">
        <v>2314.306</v>
      </c>
      <c r="H364" s="6">
        <f>VLOOKUP(A364,PGReconsile!A363:H1194,8,0)</f>
        <v>1813.5520000000001</v>
      </c>
      <c r="I364" s="6">
        <v>132.16</v>
      </c>
      <c r="J364" s="6">
        <v>2518.4459999999999</v>
      </c>
      <c r="K364" s="7">
        <v>-204.13999999999987</v>
      </c>
      <c r="L364" s="6" t="s">
        <v>1480</v>
      </c>
    </row>
    <row r="365" spans="1:12" x14ac:dyDescent="0.3">
      <c r="A365" s="6">
        <v>8767995936</v>
      </c>
      <c r="B365" s="6">
        <v>2886</v>
      </c>
      <c r="C365" s="6">
        <v>612.98599999999999</v>
      </c>
      <c r="D365" s="6">
        <v>14.674999999999999</v>
      </c>
      <c r="E365" s="6">
        <v>71.98</v>
      </c>
      <c r="F365" s="6">
        <v>452.46899999999999</v>
      </c>
      <c r="G365" s="6">
        <v>2186.3589999999999</v>
      </c>
      <c r="H365" s="6">
        <f>VLOOKUP(A365,PGReconsile!A364:H1195,8,0)</f>
        <v>1733.8899999999999</v>
      </c>
      <c r="I365" s="6">
        <v>132.16</v>
      </c>
      <c r="J365" s="6">
        <v>2390.4989999999998</v>
      </c>
      <c r="K365" s="7">
        <v>-204.13999999999987</v>
      </c>
      <c r="L365" s="6" t="s">
        <v>1480</v>
      </c>
    </row>
    <row r="366" spans="1:12" x14ac:dyDescent="0.3">
      <c r="A366" s="6">
        <v>8762443758</v>
      </c>
      <c r="B366" s="6">
        <v>2886</v>
      </c>
      <c r="C366" s="6">
        <v>612.98599999999999</v>
      </c>
      <c r="D366" s="6">
        <v>14.674999999999999</v>
      </c>
      <c r="E366" s="6">
        <v>76.7</v>
      </c>
      <c r="F366" s="6">
        <v>452.46899999999999</v>
      </c>
      <c r="G366" s="6">
        <v>2181.6390000000001</v>
      </c>
      <c r="H366" s="6">
        <f>VLOOKUP(A366,PGReconsile!A365:H1196,8,0)</f>
        <v>1729.17</v>
      </c>
      <c r="I366" s="6">
        <v>197.06</v>
      </c>
      <c r="J366" s="6">
        <v>2455.3989999999999</v>
      </c>
      <c r="K366" s="7">
        <v>-273.75999999999976</v>
      </c>
      <c r="L366" s="6" t="s">
        <v>1480</v>
      </c>
    </row>
    <row r="367" spans="1:12" x14ac:dyDescent="0.3">
      <c r="A367" s="6">
        <v>8766346356</v>
      </c>
      <c r="B367" s="6">
        <v>3194</v>
      </c>
      <c r="C367" s="6">
        <v>791.47299999999996</v>
      </c>
      <c r="D367" s="6">
        <v>16.241</v>
      </c>
      <c r="E367" s="6">
        <v>71.98</v>
      </c>
      <c r="F367" s="6">
        <v>500.75400000000002</v>
      </c>
      <c r="G367" s="6">
        <v>2314.306</v>
      </c>
      <c r="H367" s="6">
        <f>VLOOKUP(A367,PGReconsile!A366:H1197,8,0)</f>
        <v>1813.5520000000001</v>
      </c>
      <c r="I367" s="6">
        <v>197.06</v>
      </c>
      <c r="J367" s="6">
        <v>2583.346</v>
      </c>
      <c r="K367" s="7">
        <v>-269.03999999999996</v>
      </c>
      <c r="L367" s="6" t="s">
        <v>1480</v>
      </c>
    </row>
    <row r="368" spans="1:12" x14ac:dyDescent="0.3">
      <c r="A368" s="6">
        <v>8759024209</v>
      </c>
      <c r="B368" s="6">
        <v>3102</v>
      </c>
      <c r="C368" s="6">
        <v>988.29700000000003</v>
      </c>
      <c r="D368" s="6">
        <v>15.773</v>
      </c>
      <c r="E368" s="6">
        <v>76.7</v>
      </c>
      <c r="F368" s="6">
        <v>486.334</v>
      </c>
      <c r="G368" s="6">
        <v>2021.2299999999998</v>
      </c>
      <c r="H368" s="6">
        <f>VLOOKUP(A368,PGReconsile!A367:H1198,8,0)</f>
        <v>1534.8959999999997</v>
      </c>
      <c r="I368" s="6">
        <v>132.16</v>
      </c>
      <c r="J368" s="6">
        <v>2230.0899999999997</v>
      </c>
      <c r="K368" s="7">
        <v>-208.8599999999999</v>
      </c>
      <c r="L368" s="6" t="s">
        <v>1480</v>
      </c>
    </row>
    <row r="369" spans="1:12" x14ac:dyDescent="0.3">
      <c r="A369" s="6">
        <v>8654954892</v>
      </c>
      <c r="B369" s="6">
        <v>1794</v>
      </c>
      <c r="C369" s="6">
        <v>444.553</v>
      </c>
      <c r="D369" s="6">
        <v>9.6110000000000007</v>
      </c>
      <c r="E369" s="6">
        <v>53.1</v>
      </c>
      <c r="F369" s="6">
        <v>200.21899999999999</v>
      </c>
      <c r="G369" s="6">
        <v>1286.7360000000001</v>
      </c>
      <c r="H369" s="6">
        <f>VLOOKUP(A369,PGReconsile!A368:H1199,8,0)</f>
        <v>1086.5170000000001</v>
      </c>
      <c r="I369" s="6">
        <v>197.06</v>
      </c>
      <c r="J369" s="6">
        <v>1536.896</v>
      </c>
      <c r="K369" s="7">
        <v>-250.15999999999985</v>
      </c>
      <c r="L369" s="6" t="s">
        <v>1480</v>
      </c>
    </row>
    <row r="370" spans="1:12" x14ac:dyDescent="0.3">
      <c r="A370" s="6">
        <v>7272865874</v>
      </c>
      <c r="B370" s="6">
        <v>3200</v>
      </c>
      <c r="C370" s="6">
        <v>717.44</v>
      </c>
      <c r="D370" s="6">
        <v>57.142000000000003</v>
      </c>
      <c r="E370" s="6">
        <v>53.1</v>
      </c>
      <c r="F370" s="6">
        <v>28.571000000000002</v>
      </c>
      <c r="G370" s="6">
        <v>2372.3180000000002</v>
      </c>
      <c r="H370" s="6">
        <f>VLOOKUP(A370,PGReconsile!A369:H1200,8,0)</f>
        <v>2343.7470000000003</v>
      </c>
      <c r="I370" s="6">
        <v>113.1</v>
      </c>
      <c r="J370" s="6">
        <v>2538.518</v>
      </c>
      <c r="K370" s="7">
        <v>-166.19999999999982</v>
      </c>
      <c r="L370" s="6" t="s">
        <v>1480</v>
      </c>
    </row>
    <row r="371" spans="1:12" x14ac:dyDescent="0.3">
      <c r="A371" s="6">
        <v>6982985963</v>
      </c>
      <c r="B371" s="6">
        <v>3720</v>
      </c>
      <c r="C371" s="6">
        <v>834.024</v>
      </c>
      <c r="D371" s="6">
        <v>66.427999999999997</v>
      </c>
      <c r="E371" s="6">
        <v>53.1</v>
      </c>
      <c r="F371" s="6">
        <v>33.213999999999999</v>
      </c>
      <c r="G371" s="6">
        <v>2766.4480000000003</v>
      </c>
      <c r="H371" s="6">
        <f>VLOOKUP(A371,PGReconsile!A370:H1201,8,0)</f>
        <v>2733.2340000000004</v>
      </c>
      <c r="I371" s="6">
        <v>113.1</v>
      </c>
      <c r="J371" s="6">
        <v>2932.6480000000001</v>
      </c>
      <c r="K371" s="7">
        <v>-166.19999999999982</v>
      </c>
      <c r="L371" s="6" t="s">
        <v>1480</v>
      </c>
    </row>
    <row r="372" spans="1:12" x14ac:dyDescent="0.3">
      <c r="A372" s="6">
        <v>7080578063</v>
      </c>
      <c r="B372" s="6">
        <v>3375</v>
      </c>
      <c r="C372" s="6">
        <v>756.67499999999995</v>
      </c>
      <c r="D372" s="6">
        <v>60.268000000000001</v>
      </c>
      <c r="E372" s="6">
        <v>53.1</v>
      </c>
      <c r="F372" s="6">
        <v>30.134</v>
      </c>
      <c r="G372" s="6">
        <v>2504.9569999999999</v>
      </c>
      <c r="H372" s="6">
        <f>VLOOKUP(A372,PGReconsile!A371:H1202,8,0)</f>
        <v>2474.8229999999999</v>
      </c>
      <c r="I372" s="6">
        <v>113.1</v>
      </c>
      <c r="J372" s="6">
        <v>2671.1569999999997</v>
      </c>
      <c r="K372" s="7">
        <v>-166.19999999999982</v>
      </c>
      <c r="L372" s="6" t="s">
        <v>1480</v>
      </c>
    </row>
    <row r="373" spans="1:12" x14ac:dyDescent="0.3">
      <c r="A373" s="6">
        <v>7080578061</v>
      </c>
      <c r="B373" s="6">
        <v>3720</v>
      </c>
      <c r="C373" s="6">
        <v>834.024</v>
      </c>
      <c r="D373" s="6">
        <v>66.427999999999997</v>
      </c>
      <c r="E373" s="6">
        <v>53.1</v>
      </c>
      <c r="F373" s="6">
        <v>33.213999999999999</v>
      </c>
      <c r="G373" s="6">
        <v>2766.4480000000003</v>
      </c>
      <c r="H373" s="6">
        <f>VLOOKUP(A373,PGReconsile!A372:H1203,8,0)</f>
        <v>2733.2340000000004</v>
      </c>
      <c r="I373" s="6">
        <v>113.1</v>
      </c>
      <c r="J373" s="6">
        <v>2932.6480000000001</v>
      </c>
      <c r="K373" s="7">
        <v>-166.19999999999982</v>
      </c>
      <c r="L373" s="6" t="s">
        <v>1480</v>
      </c>
    </row>
    <row r="374" spans="1:12" x14ac:dyDescent="0.3">
      <c r="A374" s="6">
        <v>7092370284</v>
      </c>
      <c r="B374" s="6">
        <v>3375</v>
      </c>
      <c r="C374" s="6">
        <v>756.67499999999995</v>
      </c>
      <c r="D374" s="6">
        <v>60.268000000000001</v>
      </c>
      <c r="E374" s="6">
        <v>53.1</v>
      </c>
      <c r="F374" s="6">
        <v>30.134</v>
      </c>
      <c r="G374" s="6">
        <v>2504.9569999999999</v>
      </c>
      <c r="H374" s="6">
        <f>VLOOKUP(A374,PGReconsile!A373:H1204,8,0)</f>
        <v>2474.8229999999999</v>
      </c>
      <c r="I374" s="6">
        <v>113.1</v>
      </c>
      <c r="J374" s="6">
        <v>2671.1569999999997</v>
      </c>
      <c r="K374" s="7">
        <v>-166.19999999999982</v>
      </c>
      <c r="L374" s="6" t="s">
        <v>1480</v>
      </c>
    </row>
  </sheetData>
  <conditionalFormatting sqref="A1:A374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402E-A0D2-4D1C-AFE7-6DAFA03A267A}">
  <dimension ref="B5:C26"/>
  <sheetViews>
    <sheetView workbookViewId="0">
      <selection activeCell="J13" sqref="J13"/>
    </sheetView>
  </sheetViews>
  <sheetFormatPr defaultRowHeight="14.4" x14ac:dyDescent="0.3"/>
  <cols>
    <col min="2" max="2" width="42.109375" bestFit="1" customWidth="1"/>
    <col min="3" max="3" width="21.33203125" bestFit="1" customWidth="1"/>
  </cols>
  <sheetData>
    <row r="5" spans="2:3" x14ac:dyDescent="0.3">
      <c r="B5" s="40" t="s">
        <v>1532</v>
      </c>
      <c r="C5" t="s">
        <v>1609</v>
      </c>
    </row>
    <row r="6" spans="2:3" x14ac:dyDescent="0.3">
      <c r="B6" s="41" t="s">
        <v>1480</v>
      </c>
      <c r="C6">
        <v>148</v>
      </c>
    </row>
    <row r="7" spans="2:3" x14ac:dyDescent="0.3">
      <c r="B7" s="41" t="s">
        <v>1596</v>
      </c>
      <c r="C7">
        <v>84</v>
      </c>
    </row>
    <row r="8" spans="2:3" x14ac:dyDescent="0.3">
      <c r="B8" s="41" t="s">
        <v>1607</v>
      </c>
      <c r="C8">
        <v>39</v>
      </c>
    </row>
    <row r="9" spans="2:3" x14ac:dyDescent="0.3">
      <c r="B9" s="41" t="s">
        <v>1608</v>
      </c>
      <c r="C9">
        <v>33</v>
      </c>
    </row>
    <row r="10" spans="2:3" x14ac:dyDescent="0.3">
      <c r="B10" s="41" t="s">
        <v>1604</v>
      </c>
      <c r="C10">
        <v>18</v>
      </c>
    </row>
    <row r="11" spans="2:3" x14ac:dyDescent="0.3">
      <c r="B11" s="41" t="s">
        <v>1599</v>
      </c>
      <c r="C11">
        <v>12</v>
      </c>
    </row>
    <row r="12" spans="2:3" x14ac:dyDescent="0.3">
      <c r="B12" s="41" t="s">
        <v>1595</v>
      </c>
      <c r="C12">
        <v>8</v>
      </c>
    </row>
    <row r="13" spans="2:3" x14ac:dyDescent="0.3">
      <c r="B13" s="41" t="s">
        <v>1603</v>
      </c>
      <c r="C13">
        <v>4</v>
      </c>
    </row>
    <row r="14" spans="2:3" x14ac:dyDescent="0.3">
      <c r="B14" s="41" t="s">
        <v>1601</v>
      </c>
      <c r="C14">
        <v>4</v>
      </c>
    </row>
    <row r="15" spans="2:3" x14ac:dyDescent="0.3">
      <c r="B15" s="41" t="s">
        <v>1593</v>
      </c>
      <c r="C15">
        <v>4</v>
      </c>
    </row>
    <row r="16" spans="2:3" x14ac:dyDescent="0.3">
      <c r="B16" s="41" t="s">
        <v>1590</v>
      </c>
      <c r="C16">
        <v>3</v>
      </c>
    </row>
    <row r="17" spans="2:3" x14ac:dyDescent="0.3">
      <c r="B17" s="41" t="s">
        <v>1605</v>
      </c>
      <c r="C17">
        <v>3</v>
      </c>
    </row>
    <row r="18" spans="2:3" x14ac:dyDescent="0.3">
      <c r="B18" s="41" t="s">
        <v>1602</v>
      </c>
      <c r="C18">
        <v>3</v>
      </c>
    </row>
    <row r="19" spans="2:3" x14ac:dyDescent="0.3">
      <c r="B19" s="41" t="s">
        <v>1591</v>
      </c>
      <c r="C19">
        <v>2</v>
      </c>
    </row>
    <row r="20" spans="2:3" x14ac:dyDescent="0.3">
      <c r="B20" s="41" t="s">
        <v>1597</v>
      </c>
      <c r="C20">
        <v>2</v>
      </c>
    </row>
    <row r="21" spans="2:3" x14ac:dyDescent="0.3">
      <c r="B21" s="41" t="s">
        <v>1600</v>
      </c>
      <c r="C21">
        <v>2</v>
      </c>
    </row>
    <row r="22" spans="2:3" x14ac:dyDescent="0.3">
      <c r="B22" s="41" t="s">
        <v>1594</v>
      </c>
      <c r="C22">
        <v>1</v>
      </c>
    </row>
    <row r="23" spans="2:3" x14ac:dyDescent="0.3">
      <c r="B23" s="41" t="s">
        <v>1592</v>
      </c>
      <c r="C23">
        <v>1</v>
      </c>
    </row>
    <row r="24" spans="2:3" x14ac:dyDescent="0.3">
      <c r="B24" s="41" t="s">
        <v>1606</v>
      </c>
      <c r="C24">
        <v>1</v>
      </c>
    </row>
    <row r="25" spans="2:3" x14ac:dyDescent="0.3">
      <c r="B25" s="41" t="s">
        <v>1598</v>
      </c>
      <c r="C25">
        <v>1</v>
      </c>
    </row>
    <row r="26" spans="2:3" x14ac:dyDescent="0.3">
      <c r="B26" s="41" t="s">
        <v>1533</v>
      </c>
      <c r="C26">
        <v>373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A64AB-A31D-435B-8015-C7DA2C695039}">
  <dimension ref="A1:B1048574"/>
  <sheetViews>
    <sheetView tabSelected="1" workbookViewId="0">
      <selection activeCell="C1" sqref="C1"/>
    </sheetView>
  </sheetViews>
  <sheetFormatPr defaultRowHeight="14.4" x14ac:dyDescent="0.3"/>
  <cols>
    <col min="1" max="1" width="11" bestFit="1" customWidth="1"/>
    <col min="2" max="2" width="15.44140625" bestFit="1" customWidth="1"/>
    <col min="4" max="4" width="12.5546875" bestFit="1" customWidth="1"/>
    <col min="5" max="5" width="16.21875" bestFit="1" customWidth="1"/>
  </cols>
  <sheetData>
    <row r="1" spans="1:1" x14ac:dyDescent="0.3">
      <c r="A1" t="s">
        <v>1482</v>
      </c>
    </row>
    <row r="2" spans="1:1" x14ac:dyDescent="0.3">
      <c r="A2">
        <v>8761710747</v>
      </c>
    </row>
    <row r="3" spans="1:1" x14ac:dyDescent="0.3">
      <c r="A3">
        <v>8705408014</v>
      </c>
    </row>
    <row r="4" spans="1:1" x14ac:dyDescent="0.3">
      <c r="A4">
        <v>8700913854</v>
      </c>
    </row>
    <row r="5" spans="1:1" x14ac:dyDescent="0.3">
      <c r="A5">
        <v>8691142964</v>
      </c>
    </row>
    <row r="6" spans="1:1" x14ac:dyDescent="0.3">
      <c r="A6">
        <v>8690211935</v>
      </c>
    </row>
    <row r="7" spans="1:1" x14ac:dyDescent="0.3">
      <c r="A7">
        <v>8739742687</v>
      </c>
    </row>
    <row r="8" spans="1:1" x14ac:dyDescent="0.3">
      <c r="A8">
        <v>8750412443</v>
      </c>
    </row>
    <row r="9" spans="1:1" x14ac:dyDescent="0.3">
      <c r="A9">
        <v>8730815866</v>
      </c>
    </row>
    <row r="10" spans="1:1" x14ac:dyDescent="0.3">
      <c r="A10">
        <v>8723631326</v>
      </c>
    </row>
    <row r="11" spans="1:1" x14ac:dyDescent="0.3">
      <c r="A11">
        <v>8708771577</v>
      </c>
    </row>
    <row r="12" spans="1:1" x14ac:dyDescent="0.3">
      <c r="A12">
        <v>8758370553</v>
      </c>
    </row>
    <row r="13" spans="1:1" x14ac:dyDescent="0.3">
      <c r="A13">
        <v>8743547538</v>
      </c>
    </row>
    <row r="14" spans="1:1" x14ac:dyDescent="0.3">
      <c r="A14">
        <v>8753702945</v>
      </c>
    </row>
    <row r="15" spans="1:1" x14ac:dyDescent="0.3">
      <c r="A15">
        <v>8675448288</v>
      </c>
    </row>
    <row r="16" spans="1:1" x14ac:dyDescent="0.3">
      <c r="A16">
        <v>8743279029</v>
      </c>
    </row>
    <row r="17" spans="1:1" x14ac:dyDescent="0.3">
      <c r="A17">
        <v>8697543652</v>
      </c>
    </row>
    <row r="18" spans="1:1" x14ac:dyDescent="0.3">
      <c r="A18">
        <v>8739604265</v>
      </c>
    </row>
    <row r="19" spans="1:1" x14ac:dyDescent="0.3">
      <c r="A19">
        <v>8738738159</v>
      </c>
    </row>
    <row r="20" spans="1:1" x14ac:dyDescent="0.3">
      <c r="A20">
        <v>8739836937</v>
      </c>
    </row>
    <row r="21" spans="1:1" x14ac:dyDescent="0.3">
      <c r="A21">
        <v>8729320344</v>
      </c>
    </row>
    <row r="22" spans="1:1" x14ac:dyDescent="0.3">
      <c r="A22">
        <v>8661737488</v>
      </c>
    </row>
    <row r="23" spans="1:1" x14ac:dyDescent="0.3">
      <c r="A23">
        <v>8714126298</v>
      </c>
    </row>
    <row r="24" spans="1:1" x14ac:dyDescent="0.3">
      <c r="A24">
        <v>8689193971</v>
      </c>
    </row>
    <row r="25" spans="1:1" x14ac:dyDescent="0.3">
      <c r="A25">
        <v>8722388262</v>
      </c>
    </row>
    <row r="26" spans="1:1" x14ac:dyDescent="0.3">
      <c r="A26">
        <v>8681213777</v>
      </c>
    </row>
    <row r="27" spans="1:1" x14ac:dyDescent="0.3">
      <c r="A27">
        <v>8743320239</v>
      </c>
    </row>
    <row r="28" spans="1:1" x14ac:dyDescent="0.3">
      <c r="A28">
        <v>8689628871</v>
      </c>
    </row>
    <row r="29" spans="1:1" x14ac:dyDescent="0.3">
      <c r="A29">
        <v>8717698549</v>
      </c>
    </row>
    <row r="30" spans="1:1" x14ac:dyDescent="0.3">
      <c r="A30">
        <v>8715250617</v>
      </c>
    </row>
    <row r="31" spans="1:1" x14ac:dyDescent="0.3">
      <c r="A31">
        <v>8723590440</v>
      </c>
    </row>
    <row r="32" spans="1:1" x14ac:dyDescent="0.3">
      <c r="A32">
        <v>8713244399</v>
      </c>
    </row>
    <row r="33" spans="1:1" x14ac:dyDescent="0.3">
      <c r="A33">
        <v>8723005222</v>
      </c>
    </row>
    <row r="34" spans="1:1" x14ac:dyDescent="0.3">
      <c r="A34">
        <v>8740559942</v>
      </c>
    </row>
    <row r="35" spans="1:1" x14ac:dyDescent="0.3">
      <c r="A35">
        <v>8748007212</v>
      </c>
    </row>
    <row r="36" spans="1:1" x14ac:dyDescent="0.3">
      <c r="A36">
        <v>8715205885</v>
      </c>
    </row>
    <row r="37" spans="1:1" x14ac:dyDescent="0.3">
      <c r="A37">
        <v>8740342101</v>
      </c>
    </row>
    <row r="38" spans="1:1" x14ac:dyDescent="0.3">
      <c r="A38">
        <v>8762688685</v>
      </c>
    </row>
    <row r="39" spans="1:1" x14ac:dyDescent="0.3">
      <c r="A39">
        <v>8715604567</v>
      </c>
    </row>
    <row r="40" spans="1:1" x14ac:dyDescent="0.3">
      <c r="A40">
        <v>8751683961</v>
      </c>
    </row>
    <row r="41" spans="1:1" x14ac:dyDescent="0.3">
      <c r="A41">
        <v>8739742688</v>
      </c>
    </row>
    <row r="42" spans="1:1" x14ac:dyDescent="0.3">
      <c r="A42">
        <v>8713228677</v>
      </c>
    </row>
    <row r="43" spans="1:1" x14ac:dyDescent="0.3">
      <c r="A43">
        <v>8731946346</v>
      </c>
    </row>
    <row r="44" spans="1:1" x14ac:dyDescent="0.3">
      <c r="A44">
        <v>8717698537</v>
      </c>
    </row>
    <row r="45" spans="1:1" x14ac:dyDescent="0.3">
      <c r="A45">
        <v>8730814812</v>
      </c>
    </row>
    <row r="46" spans="1:1" x14ac:dyDescent="0.3">
      <c r="A46">
        <v>8700246468</v>
      </c>
    </row>
    <row r="47" spans="1:1" x14ac:dyDescent="0.3">
      <c r="A47">
        <v>8739925954</v>
      </c>
    </row>
    <row r="48" spans="1:1" x14ac:dyDescent="0.3">
      <c r="A48">
        <v>8754164224</v>
      </c>
    </row>
    <row r="49" spans="1:1" x14ac:dyDescent="0.3">
      <c r="A49">
        <v>8688853910</v>
      </c>
    </row>
    <row r="50" spans="1:1" x14ac:dyDescent="0.3">
      <c r="A50">
        <v>8747680459</v>
      </c>
    </row>
    <row r="51" spans="1:1" x14ac:dyDescent="0.3">
      <c r="A51">
        <v>8697401267</v>
      </c>
    </row>
    <row r="52" spans="1:1" x14ac:dyDescent="0.3">
      <c r="A52">
        <v>8688853915</v>
      </c>
    </row>
    <row r="53" spans="1:1" x14ac:dyDescent="0.3">
      <c r="A53">
        <v>8666162405</v>
      </c>
    </row>
    <row r="54" spans="1:1" x14ac:dyDescent="0.3">
      <c r="A54">
        <v>8720656037</v>
      </c>
    </row>
    <row r="55" spans="1:1" x14ac:dyDescent="0.3">
      <c r="A55">
        <v>8703202080</v>
      </c>
    </row>
    <row r="56" spans="1:1" x14ac:dyDescent="0.3">
      <c r="A56">
        <v>8748511557</v>
      </c>
    </row>
    <row r="57" spans="1:1" x14ac:dyDescent="0.3">
      <c r="A57">
        <v>8713953916</v>
      </c>
    </row>
    <row r="58" spans="1:1" x14ac:dyDescent="0.3">
      <c r="A58">
        <v>8681690487</v>
      </c>
    </row>
    <row r="59" spans="1:1" x14ac:dyDescent="0.3">
      <c r="A59">
        <v>8668335161</v>
      </c>
    </row>
    <row r="60" spans="1:1" x14ac:dyDescent="0.3">
      <c r="A60">
        <v>8649540917</v>
      </c>
    </row>
    <row r="61" spans="1:1" x14ac:dyDescent="0.3">
      <c r="A61">
        <v>8749989700</v>
      </c>
    </row>
    <row r="62" spans="1:1" x14ac:dyDescent="0.3">
      <c r="A62">
        <v>8759089485</v>
      </c>
    </row>
    <row r="63" spans="1:1" x14ac:dyDescent="0.3">
      <c r="A63">
        <v>8753702944</v>
      </c>
    </row>
    <row r="64" spans="1:1" x14ac:dyDescent="0.3">
      <c r="A64">
        <v>8759759828</v>
      </c>
    </row>
    <row r="65" spans="1:1" x14ac:dyDescent="0.3">
      <c r="A65">
        <v>8744296679</v>
      </c>
    </row>
    <row r="66" spans="1:1" x14ac:dyDescent="0.3">
      <c r="A66">
        <v>8740057136</v>
      </c>
    </row>
    <row r="67" spans="1:1" x14ac:dyDescent="0.3">
      <c r="A67">
        <v>8750601218</v>
      </c>
    </row>
    <row r="68" spans="1:1" x14ac:dyDescent="0.3">
      <c r="A68">
        <v>8673190697</v>
      </c>
    </row>
    <row r="69" spans="1:1" x14ac:dyDescent="0.3">
      <c r="A69">
        <v>8723335369</v>
      </c>
    </row>
    <row r="70" spans="1:1" x14ac:dyDescent="0.3">
      <c r="A70">
        <v>8727891194</v>
      </c>
    </row>
    <row r="71" spans="1:1" x14ac:dyDescent="0.3">
      <c r="A71">
        <v>8718613144</v>
      </c>
    </row>
    <row r="72" spans="1:1" x14ac:dyDescent="0.3">
      <c r="A72">
        <v>8681827399</v>
      </c>
    </row>
    <row r="73" spans="1:1" x14ac:dyDescent="0.3">
      <c r="A73">
        <v>8716628666</v>
      </c>
    </row>
    <row r="74" spans="1:1" x14ac:dyDescent="0.3">
      <c r="A74">
        <v>8760195823</v>
      </c>
    </row>
    <row r="75" spans="1:1" x14ac:dyDescent="0.3">
      <c r="A75">
        <v>8656714304</v>
      </c>
    </row>
    <row r="76" spans="1:1" x14ac:dyDescent="0.3">
      <c r="A76">
        <v>8740742488</v>
      </c>
    </row>
    <row r="77" spans="1:1" x14ac:dyDescent="0.3">
      <c r="A77">
        <v>8760157069</v>
      </c>
    </row>
    <row r="78" spans="1:1" x14ac:dyDescent="0.3">
      <c r="A78">
        <v>8673582453</v>
      </c>
    </row>
    <row r="79" spans="1:1" x14ac:dyDescent="0.3">
      <c r="A79">
        <v>8755588167</v>
      </c>
    </row>
    <row r="80" spans="1:1" x14ac:dyDescent="0.3">
      <c r="A80">
        <v>8739905506</v>
      </c>
    </row>
    <row r="81" spans="1:1" x14ac:dyDescent="0.3">
      <c r="A81">
        <v>8705103911</v>
      </c>
    </row>
    <row r="82" spans="1:1" x14ac:dyDescent="0.3">
      <c r="A82">
        <v>8729436753</v>
      </c>
    </row>
    <row r="83" spans="1:1" x14ac:dyDescent="0.3">
      <c r="A83">
        <v>8746231305</v>
      </c>
    </row>
    <row r="84" spans="1:1" x14ac:dyDescent="0.3">
      <c r="A84">
        <v>8742095683</v>
      </c>
    </row>
    <row r="85" spans="1:1" x14ac:dyDescent="0.3">
      <c r="A85">
        <v>8718232127</v>
      </c>
    </row>
    <row r="86" spans="1:1" x14ac:dyDescent="0.3">
      <c r="A86">
        <v>8684755478</v>
      </c>
    </row>
    <row r="87" spans="1:1" x14ac:dyDescent="0.3">
      <c r="A87">
        <v>8761710749</v>
      </c>
    </row>
    <row r="88" spans="1:1" x14ac:dyDescent="0.3">
      <c r="A88">
        <v>8734875156</v>
      </c>
    </row>
    <row r="89" spans="1:1" x14ac:dyDescent="0.3">
      <c r="A89">
        <v>8749937530</v>
      </c>
    </row>
    <row r="90" spans="1:1" x14ac:dyDescent="0.3">
      <c r="A90">
        <v>8705302504</v>
      </c>
    </row>
    <row r="91" spans="1:1" x14ac:dyDescent="0.3">
      <c r="A91">
        <v>8717175986</v>
      </c>
    </row>
    <row r="92" spans="1:1" x14ac:dyDescent="0.3">
      <c r="A92">
        <v>8716637195</v>
      </c>
    </row>
    <row r="93" spans="1:1" x14ac:dyDescent="0.3">
      <c r="A93">
        <v>8756340276</v>
      </c>
    </row>
    <row r="94" spans="1:1" x14ac:dyDescent="0.3">
      <c r="A94">
        <v>8755296187</v>
      </c>
    </row>
    <row r="95" spans="1:1" x14ac:dyDescent="0.3">
      <c r="A95">
        <v>8739836936</v>
      </c>
    </row>
    <row r="96" spans="1:1" x14ac:dyDescent="0.3">
      <c r="A96">
        <v>8678798401</v>
      </c>
    </row>
    <row r="97" spans="1:1" x14ac:dyDescent="0.3">
      <c r="A97">
        <v>8687430222</v>
      </c>
    </row>
    <row r="98" spans="1:1" x14ac:dyDescent="0.3">
      <c r="A98">
        <v>8739604268</v>
      </c>
    </row>
    <row r="99" spans="1:1" x14ac:dyDescent="0.3">
      <c r="A99">
        <v>8740057135</v>
      </c>
    </row>
    <row r="100" spans="1:1" x14ac:dyDescent="0.3">
      <c r="A100">
        <v>8744253034</v>
      </c>
    </row>
    <row r="101" spans="1:1" x14ac:dyDescent="0.3">
      <c r="A101">
        <v>8740538537</v>
      </c>
    </row>
    <row r="102" spans="1:1" x14ac:dyDescent="0.3">
      <c r="A102">
        <v>8728598564</v>
      </c>
    </row>
    <row r="1048570" spans="1:2" x14ac:dyDescent="0.3">
      <c r="A1048570" s="41" t="s">
        <v>1610</v>
      </c>
      <c r="B1048570">
        <v>84</v>
      </c>
    </row>
    <row r="1048571" spans="1:2" x14ac:dyDescent="0.3">
      <c r="A1048571" s="41" t="s">
        <v>1611</v>
      </c>
      <c r="B1048571">
        <v>39</v>
      </c>
    </row>
    <row r="1048572" spans="1:2" x14ac:dyDescent="0.3">
      <c r="A1048572" s="41" t="s">
        <v>1612</v>
      </c>
      <c r="B1048572">
        <v>33</v>
      </c>
    </row>
    <row r="1048573" spans="1:2" x14ac:dyDescent="0.3">
      <c r="A1048573" s="41" t="s">
        <v>1604</v>
      </c>
      <c r="B1048573">
        <v>18</v>
      </c>
    </row>
    <row r="1048574" spans="1:2" x14ac:dyDescent="0.3">
      <c r="A1048574" s="41" t="s">
        <v>1613</v>
      </c>
      <c r="B104857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411702-65EA-4A95-9395-C2305948C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PG_Forward</vt:lpstr>
      <vt:lpstr>Sheet9</vt:lpstr>
      <vt:lpstr>PGReconsile</vt:lpstr>
      <vt:lpstr>Insights</vt:lpstr>
      <vt:lpstr>Outcome &amp; Recommendations</vt:lpstr>
      <vt:lpstr>PG_Reverse</vt:lpstr>
      <vt:lpstr>Completed</vt:lpstr>
      <vt:lpstr>Return</vt:lpstr>
      <vt:lpstr>Sheet1</vt:lpstr>
      <vt:lpstr>RTO_OR_CANCEL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Sufiyan Mujawar</dc:creator>
  <cp:lastModifiedBy>Mohd Sufiyan Mujawar</cp:lastModifiedBy>
  <dcterms:created xsi:type="dcterms:W3CDTF">2025-11-12T17:53:34Z</dcterms:created>
  <dcterms:modified xsi:type="dcterms:W3CDTF">2025-11-14T10:02:48Z</dcterms:modified>
</cp:coreProperties>
</file>