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X21" i="1" l="1"/>
  <c r="AX14" i="1"/>
  <c r="AX51" i="1"/>
  <c r="AX44" i="1"/>
  <c r="AX37" i="1"/>
  <c r="AX28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U14" i="1"/>
  <c r="BT14" i="1"/>
  <c r="CA14" i="1"/>
  <c r="BZ14" i="1"/>
  <c r="BY14" i="1"/>
  <c r="BX14" i="1"/>
  <c r="BW14" i="1"/>
  <c r="BV14" i="1"/>
  <c r="BS14" i="1"/>
  <c r="BR14" i="1"/>
  <c r="BQ14" i="1"/>
  <c r="BP14" i="1"/>
  <c r="BO14" i="1"/>
  <c r="BN14" i="1"/>
  <c r="BM14" i="1"/>
  <c r="BL14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BN7" i="1"/>
  <c r="BL7" i="1"/>
  <c r="BM7" i="1"/>
  <c r="BM6" i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AX7" i="1" l="1"/>
  <c r="AH49" i="1"/>
  <c r="AM49" i="1"/>
  <c r="AR49" i="1"/>
  <c r="AH48" i="1"/>
  <c r="AM48" i="1"/>
  <c r="AR48" i="1"/>
  <c r="AH42" i="1"/>
  <c r="AM42" i="1"/>
  <c r="AR42" i="1"/>
  <c r="AH41" i="1"/>
  <c r="AM41" i="1"/>
  <c r="AR41" i="1"/>
  <c r="AH35" i="1"/>
  <c r="AM35" i="1"/>
  <c r="AR35" i="1"/>
  <c r="AH34" i="1"/>
  <c r="AM34" i="1"/>
  <c r="AR34" i="1"/>
  <c r="AH26" i="1"/>
  <c r="AM26" i="1"/>
  <c r="AR26" i="1"/>
  <c r="AH25" i="1"/>
  <c r="AM25" i="1"/>
  <c r="AR25" i="1"/>
  <c r="AH19" i="1"/>
  <c r="AM19" i="1"/>
  <c r="AR19" i="1"/>
  <c r="AH18" i="1"/>
  <c r="AM18" i="1"/>
  <c r="AR18" i="1"/>
  <c r="AH12" i="1"/>
  <c r="AM12" i="1"/>
  <c r="AR12" i="1"/>
  <c r="AH11" i="1"/>
  <c r="AM11" i="1"/>
  <c r="AR11" i="1"/>
  <c r="AH5" i="1"/>
  <c r="AM5" i="1"/>
  <c r="AR5" i="1"/>
  <c r="AR4" i="1"/>
  <c r="AM4" i="1"/>
  <c r="AH4" i="1"/>
  <c r="C4" i="1" l="1"/>
  <c r="C5" i="1"/>
  <c r="BD5" i="1" l="1"/>
  <c r="BD18" i="1"/>
  <c r="BD11" i="1"/>
  <c r="BD4" i="1"/>
  <c r="BD7" i="1" s="1"/>
  <c r="BD41" i="1"/>
  <c r="C11" i="1"/>
  <c r="J5" i="1"/>
  <c r="Q5" i="1"/>
  <c r="R5" i="1"/>
  <c r="S5" i="1"/>
  <c r="V5" i="1"/>
  <c r="M5" i="1"/>
  <c r="X5" i="1"/>
  <c r="Y5" i="1"/>
  <c r="I5" i="1"/>
  <c r="H5" i="1"/>
  <c r="T5" i="1"/>
  <c r="W5" i="1"/>
  <c r="O5" i="1"/>
  <c r="G5" i="1"/>
  <c r="N5" i="1"/>
  <c r="L5" i="1"/>
  <c r="N4" i="1"/>
  <c r="O4" i="1"/>
  <c r="H4" i="1"/>
  <c r="J4" i="1"/>
  <c r="L4" i="1"/>
  <c r="G4" i="1"/>
  <c r="M4" i="1"/>
  <c r="I4" i="1"/>
  <c r="Y4" i="1"/>
  <c r="X4" i="1"/>
  <c r="T4" i="1"/>
  <c r="S4" i="1"/>
  <c r="Q4" i="1"/>
  <c r="W4" i="1"/>
  <c r="V4" i="1"/>
  <c r="R4" i="1"/>
  <c r="C6" i="1"/>
  <c r="C10" i="1"/>
  <c r="C8" i="1"/>
  <c r="AG11" i="1" l="1"/>
  <c r="AG18" i="1"/>
  <c r="AG5" i="1"/>
  <c r="AU41" i="1"/>
  <c r="AU4" i="1"/>
  <c r="AE18" i="1"/>
  <c r="AE11" i="1"/>
  <c r="AE5" i="1"/>
  <c r="BD49" i="1"/>
  <c r="BD12" i="1"/>
  <c r="BD14" i="1" s="1"/>
  <c r="AK41" i="1"/>
  <c r="AK4" i="1"/>
  <c r="AI11" i="1"/>
  <c r="AI18" i="1"/>
  <c r="AI5" i="1"/>
  <c r="AV5" i="1"/>
  <c r="AV11" i="1"/>
  <c r="AV18" i="1"/>
  <c r="BD34" i="1"/>
  <c r="BD42" i="1"/>
  <c r="BD44" i="1" s="1"/>
  <c r="BD26" i="1"/>
  <c r="AG4" i="1"/>
  <c r="AG41" i="1"/>
  <c r="BD25" i="1"/>
  <c r="BD28" i="1" s="1"/>
  <c r="BD19" i="1"/>
  <c r="AL41" i="1"/>
  <c r="AL4" i="1"/>
  <c r="AN18" i="1"/>
  <c r="AN11" i="1"/>
  <c r="AN5" i="1"/>
  <c r="AV4" i="1"/>
  <c r="AV41" i="1"/>
  <c r="AF18" i="1"/>
  <c r="AF5" i="1"/>
  <c r="AF11" i="1"/>
  <c r="AO4" i="1"/>
  <c r="AO41" i="1"/>
  <c r="AF4" i="1"/>
  <c r="AF41" i="1"/>
  <c r="AS41" i="1"/>
  <c r="AS4" i="1"/>
  <c r="AJ41" i="1"/>
  <c r="AJ4" i="1"/>
  <c r="AK5" i="1"/>
  <c r="AK11" i="1"/>
  <c r="AK18" i="1"/>
  <c r="AU11" i="1"/>
  <c r="AU5" i="1"/>
  <c r="AU18" i="1"/>
  <c r="AT41" i="1"/>
  <c r="AT4" i="1"/>
  <c r="AD4" i="1"/>
  <c r="AD41" i="1"/>
  <c r="AD11" i="1"/>
  <c r="AD18" i="1"/>
  <c r="AD5" i="1"/>
  <c r="AJ11" i="1"/>
  <c r="AJ18" i="1"/>
  <c r="AJ5" i="1"/>
  <c r="AN41" i="1"/>
  <c r="AN4" i="1"/>
  <c r="AI4" i="1"/>
  <c r="AI41" i="1"/>
  <c r="AL11" i="1"/>
  <c r="AL18" i="1"/>
  <c r="AL5" i="1"/>
  <c r="AS11" i="1"/>
  <c r="AS5" i="1"/>
  <c r="AS18" i="1"/>
  <c r="AP4" i="1"/>
  <c r="AP41" i="1"/>
  <c r="AT11" i="1"/>
  <c r="AT18" i="1"/>
  <c r="AT5" i="1"/>
  <c r="AP18" i="1"/>
  <c r="AP5" i="1"/>
  <c r="AP11" i="1"/>
  <c r="BD21" i="1"/>
  <c r="AQ41" i="1"/>
  <c r="AQ4" i="1"/>
  <c r="AE41" i="1"/>
  <c r="AE4" i="1"/>
  <c r="AQ18" i="1"/>
  <c r="AQ5" i="1"/>
  <c r="AQ11" i="1"/>
  <c r="AO5" i="1"/>
  <c r="AO11" i="1"/>
  <c r="AO18" i="1"/>
  <c r="Y11" i="1"/>
  <c r="O11" i="1"/>
  <c r="T11" i="1"/>
  <c r="G11" i="1"/>
  <c r="S11" i="1"/>
  <c r="H11" i="1"/>
  <c r="R11" i="1"/>
  <c r="I11" i="1"/>
  <c r="Q11" i="1"/>
  <c r="J11" i="1"/>
  <c r="V11" i="1"/>
  <c r="L11" i="1"/>
  <c r="W11" i="1"/>
  <c r="M11" i="1"/>
  <c r="X11" i="1"/>
  <c r="N11" i="1"/>
  <c r="C14" i="1"/>
  <c r="BD48" i="1" s="1"/>
  <c r="BD51" i="1" s="1"/>
  <c r="I8" i="1"/>
  <c r="L8" i="1"/>
  <c r="V8" i="1"/>
  <c r="M8" i="1"/>
  <c r="W8" i="1"/>
  <c r="G8" i="1"/>
  <c r="N8" i="1"/>
  <c r="J8" i="1"/>
  <c r="S8" i="1"/>
  <c r="T8" i="1"/>
  <c r="X8" i="1"/>
  <c r="O8" i="1"/>
  <c r="Y8" i="1"/>
  <c r="Q8" i="1"/>
  <c r="H8" i="1"/>
  <c r="R8" i="1"/>
  <c r="N10" i="1"/>
  <c r="M10" i="1"/>
  <c r="T10" i="1"/>
  <c r="G10" i="1"/>
  <c r="W10" i="1"/>
  <c r="J10" i="1"/>
  <c r="I10" i="1"/>
  <c r="Q10" i="1"/>
  <c r="H10" i="1"/>
  <c r="O10" i="1"/>
  <c r="Y10" i="1"/>
  <c r="L10" i="1"/>
  <c r="X10" i="1"/>
  <c r="S10" i="1"/>
  <c r="V10" i="1"/>
  <c r="R10" i="1"/>
  <c r="C12" i="1"/>
  <c r="BD35" i="1" s="1"/>
  <c r="BD37" i="1" s="1"/>
  <c r="G6" i="1"/>
  <c r="L6" i="1"/>
  <c r="V6" i="1"/>
  <c r="X6" i="1"/>
  <c r="Y6" i="1"/>
  <c r="Q6" i="1"/>
  <c r="R6" i="1"/>
  <c r="J6" i="1"/>
  <c r="M6" i="1"/>
  <c r="W6" i="1"/>
  <c r="N6" i="1"/>
  <c r="H6" i="1"/>
  <c r="O6" i="1"/>
  <c r="I6" i="1"/>
  <c r="S6" i="1"/>
  <c r="T6" i="1"/>
  <c r="C7" i="1"/>
  <c r="C13" i="1" s="1"/>
  <c r="AO25" i="1" l="1"/>
  <c r="AO19" i="1"/>
  <c r="AU42" i="1"/>
  <c r="AU26" i="1"/>
  <c r="AU34" i="1"/>
  <c r="AO34" i="1"/>
  <c r="AO42" i="1"/>
  <c r="AO26" i="1"/>
  <c r="AV7" i="1"/>
  <c r="AL19" i="1"/>
  <c r="AL25" i="1"/>
  <c r="AL49" i="1"/>
  <c r="AL12" i="1"/>
  <c r="AU49" i="1"/>
  <c r="AU12" i="1"/>
  <c r="AE42" i="1"/>
  <c r="AE26" i="1"/>
  <c r="AE34" i="1"/>
  <c r="AU7" i="1"/>
  <c r="AJ12" i="1"/>
  <c r="AJ49" i="1"/>
  <c r="AO49" i="1"/>
  <c r="AO12" i="1"/>
  <c r="AV49" i="1"/>
  <c r="AV12" i="1"/>
  <c r="AV14" i="1" s="1"/>
  <c r="AG25" i="1"/>
  <c r="AG19" i="1"/>
  <c r="AE49" i="1"/>
  <c r="AE12" i="1"/>
  <c r="AT19" i="1"/>
  <c r="AT25" i="1"/>
  <c r="AJ34" i="1"/>
  <c r="AJ42" i="1"/>
  <c r="AJ26" i="1"/>
  <c r="AK49" i="1"/>
  <c r="AK12" i="1"/>
  <c r="AS49" i="1"/>
  <c r="AS12" i="1"/>
  <c r="AI25" i="1"/>
  <c r="AI19" i="1"/>
  <c r="AD25" i="1"/>
  <c r="AD19" i="1"/>
  <c r="AT42" i="1"/>
  <c r="AT34" i="1"/>
  <c r="AT26" i="1"/>
  <c r="AP34" i="1"/>
  <c r="AP42" i="1"/>
  <c r="AP26" i="1"/>
  <c r="AP12" i="1"/>
  <c r="AP49" i="1"/>
  <c r="AP25" i="1"/>
  <c r="AP19" i="1"/>
  <c r="AU19" i="1"/>
  <c r="AU25" i="1"/>
  <c r="C9" i="1"/>
  <c r="AT12" i="1"/>
  <c r="AT49" i="1"/>
  <c r="AI49" i="1"/>
  <c r="AI12" i="1"/>
  <c r="AV19" i="1"/>
  <c r="AV21" i="1" s="1"/>
  <c r="AV25" i="1"/>
  <c r="AQ19" i="1"/>
  <c r="AQ25" i="1"/>
  <c r="AI34" i="1"/>
  <c r="AI42" i="1"/>
  <c r="AI26" i="1"/>
  <c r="AD26" i="1"/>
  <c r="AD34" i="1"/>
  <c r="AD42" i="1"/>
  <c r="AT7" i="1"/>
  <c r="AS7" i="1" s="1"/>
  <c r="AQ7" i="1" s="1"/>
  <c r="AP7" i="1" s="1"/>
  <c r="AO7" i="1" s="1"/>
  <c r="AN7" i="1" s="1"/>
  <c r="AD49" i="1"/>
  <c r="AD12" i="1"/>
  <c r="AJ25" i="1"/>
  <c r="AJ19" i="1"/>
  <c r="AS42" i="1"/>
  <c r="AS34" i="1"/>
  <c r="AS26" i="1"/>
  <c r="AQ34" i="1"/>
  <c r="AQ42" i="1"/>
  <c r="AQ26" i="1"/>
  <c r="AQ49" i="1"/>
  <c r="AQ12" i="1"/>
  <c r="AG49" i="1"/>
  <c r="AG12" i="1"/>
  <c r="AE19" i="1"/>
  <c r="AE25" i="1"/>
  <c r="AK19" i="1"/>
  <c r="AK25" i="1"/>
  <c r="AG34" i="1"/>
  <c r="AG42" i="1"/>
  <c r="AG26" i="1"/>
  <c r="AL34" i="1"/>
  <c r="AL42" i="1"/>
  <c r="AL26" i="1"/>
  <c r="AN25" i="1"/>
  <c r="AN19" i="1"/>
  <c r="AN42" i="1"/>
  <c r="AN26" i="1"/>
  <c r="AN34" i="1"/>
  <c r="AV42" i="1"/>
  <c r="AV44" i="1" s="1"/>
  <c r="AV26" i="1"/>
  <c r="AV28" i="1" s="1"/>
  <c r="AV34" i="1"/>
  <c r="AF49" i="1"/>
  <c r="AF12" i="1"/>
  <c r="AN49" i="1"/>
  <c r="AN12" i="1"/>
  <c r="AS19" i="1"/>
  <c r="AS25" i="1"/>
  <c r="AF19" i="1"/>
  <c r="AF25" i="1"/>
  <c r="AK42" i="1"/>
  <c r="AK34" i="1"/>
  <c r="AK26" i="1"/>
  <c r="AF42" i="1"/>
  <c r="AF26" i="1"/>
  <c r="AF34" i="1"/>
  <c r="AK9" i="1"/>
  <c r="C15" i="1"/>
  <c r="Q9" i="1"/>
  <c r="S9" i="1"/>
  <c r="G9" i="1"/>
  <c r="T9" i="1"/>
  <c r="J9" i="1"/>
  <c r="L9" i="1"/>
  <c r="M9" i="1"/>
  <c r="H9" i="1"/>
  <c r="X9" i="1"/>
  <c r="Y9" i="1"/>
  <c r="I9" i="1"/>
  <c r="R9" i="1"/>
  <c r="V9" i="1"/>
  <c r="W9" i="1"/>
  <c r="N9" i="1"/>
  <c r="O9" i="1"/>
  <c r="Q7" i="1"/>
  <c r="T7" i="1"/>
  <c r="V7" i="1"/>
  <c r="W7" i="1"/>
  <c r="N7" i="1"/>
  <c r="I7" i="1"/>
  <c r="O7" i="1"/>
  <c r="G7" i="1"/>
  <c r="R7" i="1"/>
  <c r="J7" i="1"/>
  <c r="S7" i="1"/>
  <c r="H7" i="1"/>
  <c r="L7" i="1"/>
  <c r="M7" i="1"/>
  <c r="X7" i="1"/>
  <c r="Y7" i="1"/>
  <c r="Y12" i="1"/>
  <c r="AV35" i="1" s="1"/>
  <c r="AV37" i="1" s="1"/>
  <c r="M12" i="1"/>
  <c r="AJ35" i="1" s="1"/>
  <c r="H12" i="1"/>
  <c r="AE35" i="1" s="1"/>
  <c r="N12" i="1"/>
  <c r="AK35" i="1" s="1"/>
  <c r="I12" i="1"/>
  <c r="AF35" i="1" s="1"/>
  <c r="O12" i="1"/>
  <c r="AL35" i="1" s="1"/>
  <c r="J12" i="1"/>
  <c r="AG35" i="1" s="1"/>
  <c r="L12" i="1"/>
  <c r="AI35" i="1" s="1"/>
  <c r="G12" i="1"/>
  <c r="AD35" i="1" s="1"/>
  <c r="V12" i="1"/>
  <c r="AS35" i="1" s="1"/>
  <c r="T12" i="1"/>
  <c r="AQ35" i="1" s="1"/>
  <c r="W12" i="1"/>
  <c r="AT35" i="1" s="1"/>
  <c r="S12" i="1"/>
  <c r="AP35" i="1" s="1"/>
  <c r="X12" i="1"/>
  <c r="AU35" i="1" s="1"/>
  <c r="R12" i="1"/>
  <c r="AO35" i="1" s="1"/>
  <c r="Q12" i="1"/>
  <c r="AN35" i="1" s="1"/>
  <c r="Y13" i="1"/>
  <c r="O13" i="1"/>
  <c r="X13" i="1"/>
  <c r="N13" i="1"/>
  <c r="W13" i="1"/>
  <c r="M13" i="1"/>
  <c r="I13" i="1"/>
  <c r="H13" i="1"/>
  <c r="Q13" i="1"/>
  <c r="G13" i="1"/>
  <c r="V13" i="1"/>
  <c r="L13" i="1"/>
  <c r="T13" i="1"/>
  <c r="J13" i="1"/>
  <c r="R13" i="1"/>
  <c r="S13" i="1"/>
  <c r="X14" i="1"/>
  <c r="AU48" i="1" s="1"/>
  <c r="S14" i="1"/>
  <c r="AP48" i="1" s="1"/>
  <c r="Y14" i="1"/>
  <c r="AV48" i="1" s="1"/>
  <c r="R14" i="1"/>
  <c r="AO48" i="1" s="1"/>
  <c r="Q14" i="1"/>
  <c r="AN48" i="1" s="1"/>
  <c r="I14" i="1"/>
  <c r="AF48" i="1" s="1"/>
  <c r="O14" i="1"/>
  <c r="AL48" i="1" s="1"/>
  <c r="J14" i="1"/>
  <c r="AG48" i="1" s="1"/>
  <c r="W14" i="1"/>
  <c r="AT48" i="1" s="1"/>
  <c r="T14" i="1"/>
  <c r="AQ48" i="1" s="1"/>
  <c r="L14" i="1"/>
  <c r="AI48" i="1" s="1"/>
  <c r="G14" i="1"/>
  <c r="AD48" i="1" s="1"/>
  <c r="M14" i="1"/>
  <c r="AJ48" i="1" s="1"/>
  <c r="H14" i="1"/>
  <c r="AE48" i="1" s="1"/>
  <c r="N14" i="1"/>
  <c r="AK48" i="1" s="1"/>
  <c r="V14" i="1"/>
  <c r="AS48" i="1" s="1"/>
  <c r="AH9" i="1" l="1"/>
  <c r="AL7" i="1"/>
  <c r="AK7" i="1" s="1"/>
  <c r="AJ7" i="1" s="1"/>
  <c r="AI7" i="1" s="1"/>
  <c r="AG7" i="1" s="1"/>
  <c r="AF7" i="1" s="1"/>
  <c r="AE7" i="1" s="1"/>
  <c r="AU51" i="1"/>
  <c r="AT51" i="1" s="1"/>
  <c r="AS51" i="1" s="1"/>
  <c r="AU28" i="1"/>
  <c r="AT28" i="1" s="1"/>
  <c r="AS28" i="1" s="1"/>
  <c r="AQ28" i="1" s="1"/>
  <c r="AP28" i="1" s="1"/>
  <c r="AO28" i="1" s="1"/>
  <c r="AN28" i="1" s="1"/>
  <c r="AU14" i="1"/>
  <c r="AT14" i="1" s="1"/>
  <c r="AS14" i="1" s="1"/>
  <c r="AV51" i="1"/>
  <c r="AU21" i="1"/>
  <c r="AT21" i="1" s="1"/>
  <c r="AS21" i="1" s="1"/>
  <c r="AU44" i="1"/>
  <c r="AT44" i="1" s="1"/>
  <c r="AS44" i="1" s="1"/>
  <c r="AQ44" i="1" s="1"/>
  <c r="AP44" i="1" s="1"/>
  <c r="AO44" i="1" s="1"/>
  <c r="AN44" i="1" s="1"/>
  <c r="AU37" i="1"/>
  <c r="AT37" i="1" s="1"/>
  <c r="AS37" i="1" s="1"/>
  <c r="M15" i="1"/>
  <c r="H15" i="1"/>
  <c r="V15" i="1"/>
  <c r="N15" i="1"/>
  <c r="I15" i="1"/>
  <c r="W15" i="1"/>
  <c r="Y15" i="1"/>
  <c r="O15" i="1"/>
  <c r="J15" i="1"/>
  <c r="Q15" i="1"/>
  <c r="L15" i="1"/>
  <c r="G15" i="1"/>
  <c r="X15" i="1"/>
  <c r="T15" i="1"/>
  <c r="S15" i="1"/>
  <c r="R15" i="1"/>
  <c r="AH46" i="1" l="1"/>
  <c r="AL44" i="1"/>
  <c r="AK44" i="1" s="1"/>
  <c r="AJ44" i="1" s="1"/>
  <c r="AI44" i="1" s="1"/>
  <c r="AG44" i="1" s="1"/>
  <c r="AF44" i="1" s="1"/>
  <c r="AE44" i="1" s="1"/>
  <c r="AD44" i="1" s="1"/>
  <c r="AK53" i="1"/>
  <c r="AQ51" i="1"/>
  <c r="AP51" i="1" s="1"/>
  <c r="AO51" i="1" s="1"/>
  <c r="AN51" i="1" s="1"/>
  <c r="AQ37" i="1"/>
  <c r="AP37" i="1" s="1"/>
  <c r="AO37" i="1" s="1"/>
  <c r="AN37" i="1" s="1"/>
  <c r="AK39" i="1"/>
  <c r="AQ21" i="1"/>
  <c r="AP21" i="1" s="1"/>
  <c r="AO21" i="1" s="1"/>
  <c r="AN21" i="1" s="1"/>
  <c r="AK23" i="1"/>
  <c r="AL28" i="1"/>
  <c r="AK28" i="1" s="1"/>
  <c r="AJ28" i="1" s="1"/>
  <c r="AI28" i="1" s="1"/>
  <c r="AG28" i="1" s="1"/>
  <c r="AF28" i="1" s="1"/>
  <c r="AE28" i="1" s="1"/>
  <c r="AH30" i="1"/>
  <c r="AE9" i="1"/>
  <c r="AD7" i="1"/>
  <c r="AT9" i="1"/>
  <c r="AK46" i="1"/>
  <c r="AK30" i="1"/>
  <c r="AK16" i="1"/>
  <c r="AQ14" i="1"/>
  <c r="AQ9" i="1" l="1"/>
  <c r="AN9" i="1"/>
  <c r="AH23" i="1"/>
  <c r="AL21" i="1"/>
  <c r="AD28" i="1"/>
  <c r="AH39" i="1"/>
  <c r="AL37" i="1"/>
  <c r="AP14" i="1"/>
  <c r="AO14" i="1" s="1"/>
  <c r="AN14" i="1" s="1"/>
  <c r="AH53" i="1"/>
  <c r="AL51" i="1"/>
  <c r="AN46" i="1"/>
  <c r="AQ46" i="1"/>
  <c r="AE46" i="1"/>
  <c r="AT46" i="1" s="1"/>
  <c r="AQ30" i="1" l="1"/>
  <c r="AN30" i="1"/>
  <c r="AE30" i="1"/>
  <c r="AT30" i="1" s="1"/>
  <c r="AK51" i="1"/>
  <c r="AJ51" i="1" s="1"/>
  <c r="AI51" i="1" s="1"/>
  <c r="AG51" i="1" s="1"/>
  <c r="AF51" i="1" s="1"/>
  <c r="AE51" i="1" s="1"/>
  <c r="AD51" i="1" s="1"/>
  <c r="AK21" i="1"/>
  <c r="AJ21" i="1" s="1"/>
  <c r="AI21" i="1" s="1"/>
  <c r="AG21" i="1" s="1"/>
  <c r="AF21" i="1" s="1"/>
  <c r="AE21" i="1" s="1"/>
  <c r="AD21" i="1" s="1"/>
  <c r="AH16" i="1"/>
  <c r="AL14" i="1"/>
  <c r="AK14" i="1" s="1"/>
  <c r="AJ14" i="1" s="1"/>
  <c r="AI14" i="1" s="1"/>
  <c r="AG14" i="1" s="1"/>
  <c r="AF14" i="1" s="1"/>
  <c r="AE14" i="1" s="1"/>
  <c r="AD14" i="1" s="1"/>
  <c r="AK37" i="1"/>
  <c r="AJ37" i="1" s="1"/>
  <c r="AI37" i="1" s="1"/>
  <c r="AG37" i="1" s="1"/>
  <c r="AF37" i="1" s="1"/>
  <c r="AE37" i="1" s="1"/>
  <c r="AD37" i="1" s="1"/>
  <c r="AN39" i="1" l="1"/>
  <c r="AQ39" i="1"/>
  <c r="AE39" i="1"/>
  <c r="AT39" i="1" s="1"/>
  <c r="AN53" i="1"/>
  <c r="AQ53" i="1"/>
  <c r="AE53" i="1"/>
  <c r="AT53" i="1" s="1"/>
  <c r="AN23" i="1"/>
  <c r="AQ23" i="1"/>
  <c r="AE23" i="1"/>
  <c r="AT23" i="1" s="1"/>
  <c r="AN16" i="1"/>
  <c r="AQ16" i="1"/>
  <c r="AE16" i="1"/>
  <c r="AT16" i="1" s="1"/>
</calcChain>
</file>

<file path=xl/sharedStrings.xml><?xml version="1.0" encoding="utf-8"?>
<sst xmlns="http://schemas.openxmlformats.org/spreadsheetml/2006/main" count="340" uniqueCount="75">
  <si>
    <t xml:space="preserve">X1 = </t>
  </si>
  <si>
    <t>C =</t>
  </si>
  <si>
    <t>A =</t>
  </si>
  <si>
    <t xml:space="preserve">A = </t>
  </si>
  <si>
    <t xml:space="preserve">X2 = </t>
  </si>
  <si>
    <t xml:space="preserve">X3 = </t>
  </si>
  <si>
    <t xml:space="preserve">A + C = </t>
  </si>
  <si>
    <t xml:space="preserve">X4 = </t>
  </si>
  <si>
    <t xml:space="preserve">A + C + C = </t>
  </si>
  <si>
    <t xml:space="preserve">X5 = </t>
  </si>
  <si>
    <t xml:space="preserve">C - A = </t>
  </si>
  <si>
    <t xml:space="preserve">X6 = </t>
  </si>
  <si>
    <t xml:space="preserve">65536 - X4 = </t>
  </si>
  <si>
    <t xml:space="preserve">X7 = </t>
  </si>
  <si>
    <t xml:space="preserve"> -X1 = </t>
  </si>
  <si>
    <t xml:space="preserve">X8 = </t>
  </si>
  <si>
    <t xml:space="preserve"> -X2 = </t>
  </si>
  <si>
    <t xml:space="preserve">X9 = </t>
  </si>
  <si>
    <t xml:space="preserve"> -X3 = </t>
  </si>
  <si>
    <t xml:space="preserve">X10 = </t>
  </si>
  <si>
    <t xml:space="preserve"> -X4 = </t>
  </si>
  <si>
    <t xml:space="preserve">X11 = </t>
  </si>
  <si>
    <t xml:space="preserve"> -X5 = </t>
  </si>
  <si>
    <t xml:space="preserve">X12 = </t>
  </si>
  <si>
    <t xml:space="preserve"> -X6 = </t>
  </si>
  <si>
    <t xml:space="preserve">B1 = </t>
  </si>
  <si>
    <t xml:space="preserve">B2 = 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</si>
  <si>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</si>
  <si>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</si>
  <si>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</si>
  <si>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</si>
  <si>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</si>
  <si>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</si>
  <si>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 xml:space="preserve">B9 = </t>
  </si>
  <si>
    <t xml:space="preserve">B10 = </t>
  </si>
  <si>
    <t xml:space="preserve">B11 = </t>
  </si>
  <si>
    <t xml:space="preserve">B12 = </t>
  </si>
  <si>
    <t>.</t>
  </si>
  <si>
    <t>-B1=</t>
  </si>
  <si>
    <t>-B2=</t>
  </si>
  <si>
    <t>-B3=</t>
  </si>
  <si>
    <t>-B4=</t>
  </si>
  <si>
    <t>-B5=</t>
  </si>
  <si>
    <t>-B6=</t>
  </si>
  <si>
    <t>ОДЗ = [-32768;32767]</t>
  </si>
  <si>
    <t>+</t>
  </si>
  <si>
    <r>
      <t>B1</t>
    </r>
    <r>
      <rPr>
        <sz val="8"/>
        <color theme="1"/>
        <rFont val="Calibri"/>
        <family val="2"/>
        <charset val="204"/>
        <scheme val="minor"/>
      </rPr>
      <t>(2)</t>
    </r>
  </si>
  <si>
    <r>
      <t>B2</t>
    </r>
    <r>
      <rPr>
        <sz val="8"/>
        <color theme="1"/>
        <rFont val="Calibri"/>
        <family val="2"/>
        <charset val="204"/>
        <scheme val="minor"/>
      </rPr>
      <t>(2)</t>
    </r>
  </si>
  <si>
    <t>---</t>
  </si>
  <si>
    <t>CF =</t>
  </si>
  <si>
    <t xml:space="preserve">PF = </t>
  </si>
  <si>
    <t xml:space="preserve">AF = </t>
  </si>
  <si>
    <t>ZF =</t>
  </si>
  <si>
    <t xml:space="preserve">SF = </t>
  </si>
  <si>
    <t xml:space="preserve">OF = </t>
  </si>
  <si>
    <r>
      <rPr>
        <sz val="8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scheme val="minor"/>
      </rPr>
      <t xml:space="preserve">= </t>
    </r>
  </si>
  <si>
    <t>(10)</t>
  </si>
  <si>
    <r>
      <t>B3</t>
    </r>
    <r>
      <rPr>
        <sz val="8"/>
        <color theme="1"/>
        <rFont val="Calibri"/>
        <family val="2"/>
        <charset val="204"/>
        <scheme val="minor"/>
      </rPr>
      <t>(2)</t>
    </r>
  </si>
  <si>
    <r>
      <t>B7</t>
    </r>
    <r>
      <rPr>
        <sz val="8"/>
        <color theme="1"/>
        <rFont val="Calibri"/>
        <family val="2"/>
        <charset val="204"/>
        <scheme val="minor"/>
      </rPr>
      <t>(2)</t>
    </r>
  </si>
  <si>
    <r>
      <t>X1</t>
    </r>
    <r>
      <rPr>
        <sz val="8"/>
        <color theme="1"/>
        <rFont val="Calibri"/>
        <family val="2"/>
        <charset val="204"/>
        <scheme val="minor"/>
      </rPr>
      <t>(10)</t>
    </r>
  </si>
  <si>
    <r>
      <t>X2</t>
    </r>
    <r>
      <rPr>
        <sz val="8"/>
        <color theme="1"/>
        <rFont val="Calibri"/>
        <family val="2"/>
        <charset val="204"/>
        <scheme val="minor"/>
      </rPr>
      <t>(10)</t>
    </r>
  </si>
  <si>
    <r>
      <t>X3</t>
    </r>
    <r>
      <rPr>
        <sz val="8"/>
        <color theme="1"/>
        <rFont val="Calibri"/>
        <family val="2"/>
        <charset val="204"/>
        <scheme val="minor"/>
      </rPr>
      <t>(10)</t>
    </r>
  </si>
  <si>
    <r>
      <t>X7</t>
    </r>
    <r>
      <rPr>
        <sz val="8"/>
        <color theme="1"/>
        <rFont val="Calibri"/>
        <family val="2"/>
        <charset val="204"/>
        <scheme val="minor"/>
      </rPr>
      <t>(10)</t>
    </r>
  </si>
  <si>
    <r>
      <t>B8</t>
    </r>
    <r>
      <rPr>
        <sz val="8"/>
        <color theme="1"/>
        <rFont val="Calibri"/>
        <family val="2"/>
        <charset val="204"/>
        <scheme val="minor"/>
      </rPr>
      <t>(2)</t>
    </r>
  </si>
  <si>
    <r>
      <t>X8</t>
    </r>
    <r>
      <rPr>
        <sz val="8"/>
        <color theme="1"/>
        <rFont val="Calibri"/>
        <family val="2"/>
        <charset val="204"/>
        <scheme val="minor"/>
      </rPr>
      <t>(10)</t>
    </r>
  </si>
  <si>
    <r>
      <t>B9</t>
    </r>
    <r>
      <rPr>
        <sz val="8"/>
        <color theme="1"/>
        <rFont val="Calibri"/>
        <family val="2"/>
        <charset val="204"/>
        <scheme val="minor"/>
      </rPr>
      <t>(2)</t>
    </r>
  </si>
  <si>
    <r>
      <t>X9</t>
    </r>
    <r>
      <rPr>
        <sz val="8"/>
        <color theme="1"/>
        <rFont val="Calibri"/>
        <family val="2"/>
        <charset val="204"/>
        <scheme val="minor"/>
      </rPr>
      <t>(10)</t>
    </r>
  </si>
  <si>
    <r>
      <t>B11</t>
    </r>
    <r>
      <rPr>
        <sz val="8"/>
        <color theme="1"/>
        <rFont val="Calibri"/>
        <family val="2"/>
        <charset val="204"/>
        <scheme val="minor"/>
      </rPr>
      <t>(2)</t>
    </r>
  </si>
  <si>
    <r>
      <t>X11</t>
    </r>
    <r>
      <rPr>
        <sz val="8"/>
        <color theme="1"/>
        <rFont val="Calibri"/>
        <family val="2"/>
        <charset val="204"/>
        <scheme val="minor"/>
      </rPr>
      <t>(10)</t>
    </r>
  </si>
  <si>
    <t>При сложении двух положительных слагаемых получено отрицательное число. Результат выполнения операции неверный, не совпадает с суммой десятичных эквивалентов.</t>
  </si>
  <si>
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</si>
  <si>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</si>
  <si>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</si>
  <si>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</si>
  <si>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t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</si>
</sst>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quotePrefix="1" applyFont="1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23">
    <dxf>
      <font>
        <b/>
        <i/>
      </font>
      <numFmt numFmtId="0" formatCode="General"/>
      <fill>
        <patternFill>
          <bgColor rgb="FF92D050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numFmt numFmtId="0" formatCode="General"/>
      <fill>
        <patternFill>
          <bgColor rgb="FF92D050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numFmt numFmtId="2" formatCode="0.00"/>
      <fill>
        <patternFill>
          <bgColor rgb="FF92D050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numFmt numFmtId="2" formatCode="0.00"/>
      <fill>
        <patternFill>
          <bgColor rgb="FF92D050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3"/>
  <sheetViews>
    <sheetView tabSelected="1" view="pageLayout" zoomScale="60" zoomScaleNormal="100" zoomScalePageLayoutView="60" workbookViewId="0">
      <selection activeCell="AD25" sqref="AC25:AD25"/>
    </sheetView>
  </sheetViews>
  <sheetFormatPr defaultColWidth="13.06640625" defaultRowHeight="14.25" x14ac:dyDescent="0.45"/>
  <cols>
    <col min="1" max="1" width="4.19921875" customWidth="1"/>
    <col min="2" max="2" width="11.796875" customWidth="1"/>
    <col min="4" max="4" width="4" customWidth="1"/>
    <col min="5" max="5" width="4.59765625" customWidth="1"/>
    <col min="6" max="6" width="5.9296875" customWidth="1"/>
    <col min="7" max="7" width="3.265625" customWidth="1"/>
    <col min="8" max="8" width="3.33203125" customWidth="1"/>
    <col min="9" max="9" width="3.06640625" customWidth="1"/>
    <col min="10" max="10" width="3.73046875" customWidth="1"/>
    <col min="11" max="11" width="2.265625" customWidth="1"/>
    <col min="12" max="12" width="4.1328125" customWidth="1"/>
    <col min="13" max="13" width="3.1328125" customWidth="1"/>
    <col min="14" max="15" width="3.19921875" customWidth="1"/>
    <col min="16" max="16" width="2.19921875" customWidth="1"/>
    <col min="17" max="17" width="2.86328125" customWidth="1"/>
    <col min="18" max="18" width="3.19921875" customWidth="1"/>
    <col min="19" max="19" width="3.53125" customWidth="1"/>
    <col min="20" max="20" width="3.1328125" customWidth="1"/>
    <col min="21" max="21" width="2.46484375" customWidth="1"/>
    <col min="22" max="22" width="3.19921875" customWidth="1"/>
    <col min="23" max="23" width="3.33203125" customWidth="1"/>
    <col min="24" max="24" width="3" customWidth="1"/>
    <col min="25" max="25" width="2.73046875" customWidth="1"/>
    <col min="26" max="26" width="3.3984375" customWidth="1"/>
    <col min="27" max="28" width="2.73046875" customWidth="1"/>
    <col min="29" max="29" width="4.9296875" customWidth="1"/>
    <col min="30" max="48" width="2.73046875" customWidth="1"/>
    <col min="49" max="49" width="4.1328125" customWidth="1"/>
    <col min="50" max="50" width="8.59765625" customWidth="1"/>
    <col min="51" max="51" width="2.9296875" customWidth="1"/>
    <col min="52" max="52" width="2.73046875" customWidth="1"/>
    <col min="53" max="55" width="5" customWidth="1"/>
    <col min="57" max="57" width="6.53125" customWidth="1"/>
    <col min="58" max="58" width="6.6640625" customWidth="1"/>
    <col min="59" max="59" width="6.53125" customWidth="1"/>
  </cols>
  <sheetData>
    <row r="1" spans="1:109" ht="15.6" customHeight="1" x14ac:dyDescent="0.45">
      <c r="B1" t="s">
        <v>2</v>
      </c>
      <c r="C1">
        <v>2079</v>
      </c>
      <c r="G1" s="12" t="s">
        <v>44</v>
      </c>
      <c r="H1" s="12"/>
      <c r="I1" s="12"/>
      <c r="J1" s="12"/>
      <c r="K1" s="12"/>
      <c r="L1" s="12"/>
    </row>
    <row r="2" spans="1:109" ht="15.6" customHeight="1" x14ac:dyDescent="0.45">
      <c r="B2" t="s">
        <v>1</v>
      </c>
      <c r="C2">
        <v>16793</v>
      </c>
      <c r="G2" s="12"/>
      <c r="H2" s="12"/>
      <c r="I2" s="12"/>
      <c r="J2" s="12"/>
      <c r="K2" s="12"/>
      <c r="L2" s="12"/>
    </row>
    <row r="3" spans="1:109" ht="15.6" customHeight="1" x14ac:dyDescent="0.45"/>
    <row r="4" spans="1:109" ht="15.6" customHeight="1" x14ac:dyDescent="0.45">
      <c r="A4" t="s">
        <v>0</v>
      </c>
      <c r="B4" t="s">
        <v>3</v>
      </c>
      <c r="C4">
        <f>C1</f>
        <v>2079</v>
      </c>
      <c r="E4" t="s">
        <v>25</v>
      </c>
      <c r="G4">
        <f>MOD(QUOTIENT($C4,POWER(2,15)),2)</f>
        <v>0</v>
      </c>
      <c r="H4">
        <f>MOD(QUOTIENT($C4,POWER(2,14)),2)</f>
        <v>0</v>
      </c>
      <c r="I4">
        <f>MOD(QUOTIENT($C4,POWER(2,13)),2)</f>
        <v>0</v>
      </c>
      <c r="J4">
        <f>MOD(QUOTIENT($C4,POWER(2,12)),2)</f>
        <v>0</v>
      </c>
      <c r="K4" s="10" t="s">
        <v>37</v>
      </c>
      <c r="L4">
        <f>MOD(QUOTIENT($C4,POWER(2,11)),2)</f>
        <v>1</v>
      </c>
      <c r="M4">
        <f>MOD(QUOTIENT($C4,POWER(2,10)),2)</f>
        <v>0</v>
      </c>
      <c r="N4">
        <f>MOD(QUOTIENT($C4,POWER(2,9)),2)</f>
        <v>0</v>
      </c>
      <c r="O4">
        <f>MOD(QUOTIENT($C4,POWER(2,8)),2)</f>
        <v>0</v>
      </c>
      <c r="P4" s="3" t="s">
        <v>37</v>
      </c>
      <c r="Q4">
        <f>MOD(QUOTIENT($C4,POWER(2,7)),2)</f>
        <v>0</v>
      </c>
      <c r="R4">
        <f>MOD(QUOTIENT($C4,POWER(2,6)),2)</f>
        <v>0</v>
      </c>
      <c r="S4">
        <f>MOD(QUOTIENT($C4,POWER(2,5)),2)</f>
        <v>0</v>
      </c>
      <c r="T4">
        <f>MOD(QUOTIENT($C4,POWER(2,4)),2)</f>
        <v>1</v>
      </c>
      <c r="U4" s="3" t="s">
        <v>37</v>
      </c>
      <c r="V4">
        <f>MOD(QUOTIENT($C4,POWER(2,3)),2)</f>
        <v>1</v>
      </c>
      <c r="W4">
        <f>MOD(QUOTIENT($C4,POWER(2,2)),2)</f>
        <v>1</v>
      </c>
      <c r="X4">
        <f>MOD(QUOTIENT($C4,POWER(2,1)),2)</f>
        <v>1</v>
      </c>
      <c r="Y4">
        <f>MOD(C4,2)</f>
        <v>1</v>
      </c>
      <c r="AC4" t="s">
        <v>46</v>
      </c>
      <c r="AD4">
        <f>G4</f>
        <v>0</v>
      </c>
      <c r="AE4">
        <f>H4</f>
        <v>0</v>
      </c>
      <c r="AF4">
        <f t="shared" ref="AF4:AJ4" si="0">I4</f>
        <v>0</v>
      </c>
      <c r="AG4">
        <f t="shared" si="0"/>
        <v>0</v>
      </c>
      <c r="AH4" t="str">
        <f t="shared" si="0"/>
        <v>.</v>
      </c>
      <c r="AI4">
        <f t="shared" si="0"/>
        <v>1</v>
      </c>
      <c r="AJ4">
        <f t="shared" si="0"/>
        <v>0</v>
      </c>
      <c r="AK4">
        <f t="shared" ref="AK4" si="1">N4</f>
        <v>0</v>
      </c>
      <c r="AL4">
        <f t="shared" ref="AL4" si="2">O4</f>
        <v>0</v>
      </c>
      <c r="AM4" t="str">
        <f t="shared" ref="AM4" si="3">P4</f>
        <v>.</v>
      </c>
      <c r="AN4">
        <f t="shared" ref="AN4" si="4">Q4</f>
        <v>0</v>
      </c>
      <c r="AO4">
        <f t="shared" ref="AO4" si="5">R4</f>
        <v>0</v>
      </c>
      <c r="AP4">
        <f t="shared" ref="AP4" si="6">S4</f>
        <v>0</v>
      </c>
      <c r="AQ4">
        <f t="shared" ref="AQ4" si="7">T4</f>
        <v>1</v>
      </c>
      <c r="AR4" t="str">
        <f t="shared" ref="AR4" si="8">U4</f>
        <v>.</v>
      </c>
      <c r="AS4">
        <f t="shared" ref="AS4" si="9">V4</f>
        <v>1</v>
      </c>
      <c r="AT4">
        <f t="shared" ref="AT4" si="10">W4</f>
        <v>1</v>
      </c>
      <c r="AU4">
        <f t="shared" ref="AU4" si="11">X4</f>
        <v>1</v>
      </c>
      <c r="AV4">
        <f t="shared" ref="AV4" si="12">Y4</f>
        <v>1</v>
      </c>
      <c r="BB4" t="s">
        <v>59</v>
      </c>
      <c r="BD4">
        <f>C4</f>
        <v>2079</v>
      </c>
      <c r="BE4" s="11" t="s">
        <v>70</v>
      </c>
      <c r="BF4" s="11"/>
      <c r="BG4" s="11"/>
      <c r="BH4" s="11"/>
      <c r="BI4" s="11"/>
      <c r="BJ4" s="9"/>
      <c r="BK4" s="9"/>
      <c r="BL4" s="9"/>
      <c r="BM4" s="9"/>
      <c r="BN4" s="9"/>
    </row>
    <row r="5" spans="1:109" ht="15.6" customHeight="1" x14ac:dyDescent="0.45">
      <c r="A5" t="s">
        <v>4</v>
      </c>
      <c r="B5" t="s">
        <v>1</v>
      </c>
      <c r="C5">
        <f>C2</f>
        <v>16793</v>
      </c>
      <c r="E5" t="s">
        <v>26</v>
      </c>
      <c r="G5">
        <f t="shared" ref="G5:G9" si="13">MOD(QUOTIENT($C5,POWER(2,15)),2)</f>
        <v>0</v>
      </c>
      <c r="H5">
        <f t="shared" ref="H5:H9" si="14">MOD(QUOTIENT($C5,POWER(2,14)),2)</f>
        <v>1</v>
      </c>
      <c r="I5">
        <f t="shared" ref="I5:I9" si="15">MOD(QUOTIENT($C5,POWER(2,13)),2)</f>
        <v>0</v>
      </c>
      <c r="J5">
        <f t="shared" ref="J5:J9" si="16">MOD(QUOTIENT($C5,POWER(2,12)),2)</f>
        <v>0</v>
      </c>
      <c r="K5" s="10" t="s">
        <v>37</v>
      </c>
      <c r="L5">
        <f t="shared" ref="L5:L9" si="17">MOD(QUOTIENT($C5,POWER(2,11)),2)</f>
        <v>0</v>
      </c>
      <c r="M5">
        <f t="shared" ref="M5:M9" si="18">MOD(QUOTIENT($C5,POWER(2,10)),2)</f>
        <v>0</v>
      </c>
      <c r="N5">
        <f t="shared" ref="N5:N9" si="19">MOD(QUOTIENT($C5,POWER(2,9)),2)</f>
        <v>0</v>
      </c>
      <c r="O5">
        <f t="shared" ref="O5:O9" si="20">MOD(QUOTIENT($C5,POWER(2,8)),2)</f>
        <v>1</v>
      </c>
      <c r="P5" s="3" t="s">
        <v>37</v>
      </c>
      <c r="Q5">
        <f t="shared" ref="Q5:Q9" si="21">MOD(QUOTIENT($C5,POWER(2,7)),2)</f>
        <v>1</v>
      </c>
      <c r="R5">
        <f t="shared" ref="R5:R9" si="22">MOD(QUOTIENT($C5,POWER(2,6)),2)</f>
        <v>0</v>
      </c>
      <c r="S5">
        <f t="shared" ref="S5:S9" si="23">MOD(QUOTIENT($C5,POWER(2,5)),2)</f>
        <v>0</v>
      </c>
      <c r="T5">
        <f t="shared" ref="T5:T9" si="24">MOD(QUOTIENT($C5,POWER(2,4)),2)</f>
        <v>1</v>
      </c>
      <c r="U5" s="3" t="s">
        <v>37</v>
      </c>
      <c r="V5">
        <f t="shared" ref="V5:V9" si="25">MOD(QUOTIENT($C5,POWER(2,3)),2)</f>
        <v>1</v>
      </c>
      <c r="W5">
        <f t="shared" ref="W5:W9" si="26">MOD(QUOTIENT($C5,POWER(2,2)),2)</f>
        <v>0</v>
      </c>
      <c r="X5">
        <f t="shared" ref="X5:X9" si="27">MOD(QUOTIENT($C5,POWER(2,1)),2)</f>
        <v>0</v>
      </c>
      <c r="Y5">
        <f t="shared" ref="Y5:Y9" si="28">MOD(C5,2)</f>
        <v>1</v>
      </c>
      <c r="AB5" t="s">
        <v>45</v>
      </c>
      <c r="AC5" t="s">
        <v>47</v>
      </c>
      <c r="AD5">
        <f>G5</f>
        <v>0</v>
      </c>
      <c r="AE5">
        <f>H5</f>
        <v>1</v>
      </c>
      <c r="AF5">
        <f t="shared" ref="AF5" si="29">I5</f>
        <v>0</v>
      </c>
      <c r="AG5">
        <f t="shared" ref="AG5" si="30">J5</f>
        <v>0</v>
      </c>
      <c r="AH5" t="str">
        <f t="shared" ref="AH5" si="31">K5</f>
        <v>.</v>
      </c>
      <c r="AI5">
        <f t="shared" ref="AI5" si="32">L5</f>
        <v>0</v>
      </c>
      <c r="AJ5">
        <f t="shared" ref="AJ5" si="33">M5</f>
        <v>0</v>
      </c>
      <c r="AK5">
        <f t="shared" ref="AK5" si="34">N5</f>
        <v>0</v>
      </c>
      <c r="AL5">
        <f t="shared" ref="AL5" si="35">O5</f>
        <v>1</v>
      </c>
      <c r="AM5" t="str">
        <f t="shared" ref="AM5" si="36">P5</f>
        <v>.</v>
      </c>
      <c r="AN5">
        <f t="shared" ref="AN5" si="37">Q5</f>
        <v>1</v>
      </c>
      <c r="AO5">
        <f t="shared" ref="AO5" si="38">R5</f>
        <v>0</v>
      </c>
      <c r="AP5">
        <f t="shared" ref="AP5" si="39">S5</f>
        <v>0</v>
      </c>
      <c r="AQ5">
        <f t="shared" ref="AQ5" si="40">T5</f>
        <v>1</v>
      </c>
      <c r="AR5" t="str">
        <f t="shared" ref="AR5" si="41">U5</f>
        <v>.</v>
      </c>
      <c r="AS5">
        <f t="shared" ref="AS5" si="42">V5</f>
        <v>1</v>
      </c>
      <c r="AT5">
        <f t="shared" ref="AT5" si="43">W5</f>
        <v>0</v>
      </c>
      <c r="AU5">
        <f t="shared" ref="AU5" si="44">X5</f>
        <v>0</v>
      </c>
      <c r="AV5">
        <f t="shared" ref="AV5" si="45">Y5</f>
        <v>1</v>
      </c>
      <c r="AZ5" s="7"/>
      <c r="BA5" t="s">
        <v>45</v>
      </c>
      <c r="BB5" t="s">
        <v>60</v>
      </c>
      <c r="BD5">
        <f>C5</f>
        <v>16793</v>
      </c>
      <c r="BE5" s="11"/>
      <c r="BF5" s="11"/>
      <c r="BG5" s="11"/>
      <c r="BH5" s="11"/>
      <c r="BI5" s="11"/>
      <c r="BJ5" s="9"/>
      <c r="BK5" s="9"/>
    </row>
    <row r="6" spans="1:109" ht="15.6" customHeight="1" x14ac:dyDescent="0.45">
      <c r="A6" t="s">
        <v>5</v>
      </c>
      <c r="B6" t="s">
        <v>6</v>
      </c>
      <c r="C6">
        <f>C4+C5</f>
        <v>18872</v>
      </c>
      <c r="E6" t="s">
        <v>27</v>
      </c>
      <c r="G6">
        <f t="shared" si="13"/>
        <v>0</v>
      </c>
      <c r="H6">
        <f t="shared" si="14"/>
        <v>1</v>
      </c>
      <c r="I6">
        <f t="shared" si="15"/>
        <v>0</v>
      </c>
      <c r="J6">
        <f t="shared" si="16"/>
        <v>0</v>
      </c>
      <c r="K6" s="10" t="s">
        <v>37</v>
      </c>
      <c r="L6">
        <f t="shared" si="17"/>
        <v>1</v>
      </c>
      <c r="M6">
        <f t="shared" si="18"/>
        <v>0</v>
      </c>
      <c r="N6">
        <f t="shared" si="19"/>
        <v>0</v>
      </c>
      <c r="O6">
        <f t="shared" si="20"/>
        <v>1</v>
      </c>
      <c r="P6" s="3" t="s">
        <v>37</v>
      </c>
      <c r="Q6">
        <f t="shared" si="21"/>
        <v>1</v>
      </c>
      <c r="R6">
        <f t="shared" si="22"/>
        <v>0</v>
      </c>
      <c r="S6">
        <f t="shared" si="23"/>
        <v>1</v>
      </c>
      <c r="T6">
        <f t="shared" si="24"/>
        <v>1</v>
      </c>
      <c r="U6" s="3" t="s">
        <v>37</v>
      </c>
      <c r="V6">
        <f t="shared" si="25"/>
        <v>1</v>
      </c>
      <c r="W6">
        <f t="shared" si="26"/>
        <v>0</v>
      </c>
      <c r="X6">
        <f t="shared" si="27"/>
        <v>0</v>
      </c>
      <c r="Y6">
        <f t="shared" si="28"/>
        <v>0</v>
      </c>
      <c r="AD6" s="2" t="s">
        <v>48</v>
      </c>
      <c r="AE6" s="2" t="s">
        <v>48</v>
      </c>
      <c r="AF6" s="2" t="s">
        <v>48</v>
      </c>
      <c r="AG6" s="2" t="s">
        <v>48</v>
      </c>
      <c r="AH6" s="2" t="s">
        <v>48</v>
      </c>
      <c r="AI6" s="2" t="s">
        <v>48</v>
      </c>
      <c r="AJ6" s="2" t="s">
        <v>48</v>
      </c>
      <c r="AK6" s="2" t="s">
        <v>48</v>
      </c>
      <c r="AL6" s="2" t="s">
        <v>48</v>
      </c>
      <c r="AM6" s="2" t="s">
        <v>48</v>
      </c>
      <c r="AN6" s="2" t="s">
        <v>48</v>
      </c>
      <c r="AO6" s="2" t="s">
        <v>48</v>
      </c>
      <c r="AP6" s="2" t="s">
        <v>48</v>
      </c>
      <c r="AQ6" s="2" t="s">
        <v>48</v>
      </c>
      <c r="AR6" s="2" t="s">
        <v>48</v>
      </c>
      <c r="AS6" s="2" t="s">
        <v>48</v>
      </c>
      <c r="AT6" s="2" t="s">
        <v>48</v>
      </c>
      <c r="AU6" s="2" t="s">
        <v>48</v>
      </c>
      <c r="AV6" s="2" t="s">
        <v>48</v>
      </c>
      <c r="BB6" s="2" t="s">
        <v>48</v>
      </c>
      <c r="BC6" s="2" t="s">
        <v>48</v>
      </c>
      <c r="BD6" s="2" t="s">
        <v>48</v>
      </c>
      <c r="BE6" s="11"/>
      <c r="BF6" s="11"/>
      <c r="BG6" s="11"/>
      <c r="BH6" s="11"/>
      <c r="BI6" s="11"/>
      <c r="BJ6" s="9"/>
      <c r="BK6" s="9"/>
      <c r="BL6" s="9">
        <v>1</v>
      </c>
      <c r="BM6" s="9">
        <f>BL6*2</f>
        <v>2</v>
      </c>
      <c r="BN6" s="9">
        <f t="shared" ref="BN6:DE6" si="46">BM6*2</f>
        <v>4</v>
      </c>
      <c r="BO6" s="9">
        <f t="shared" si="46"/>
        <v>8</v>
      </c>
      <c r="BP6" s="9">
        <f t="shared" si="46"/>
        <v>16</v>
      </c>
      <c r="BQ6" s="9">
        <f t="shared" si="46"/>
        <v>32</v>
      </c>
      <c r="BR6" s="9">
        <f t="shared" si="46"/>
        <v>64</v>
      </c>
      <c r="BS6" s="9">
        <f t="shared" si="46"/>
        <v>128</v>
      </c>
      <c r="BT6" s="9">
        <f t="shared" si="46"/>
        <v>256</v>
      </c>
      <c r="BU6" s="9">
        <f t="shared" si="46"/>
        <v>512</v>
      </c>
      <c r="BV6" s="9">
        <f t="shared" si="46"/>
        <v>1024</v>
      </c>
      <c r="BW6" s="9">
        <f t="shared" si="46"/>
        <v>2048</v>
      </c>
      <c r="BX6" s="9">
        <f t="shared" si="46"/>
        <v>4096</v>
      </c>
      <c r="BY6" s="9">
        <f t="shared" si="46"/>
        <v>8192</v>
      </c>
      <c r="BZ6" s="9">
        <f t="shared" si="46"/>
        <v>16384</v>
      </c>
      <c r="CA6" s="9">
        <f t="shared" si="46"/>
        <v>32768</v>
      </c>
      <c r="CB6" s="9">
        <f t="shared" si="46"/>
        <v>65536</v>
      </c>
      <c r="CC6" s="9">
        <f t="shared" si="46"/>
        <v>131072</v>
      </c>
      <c r="CD6" s="9">
        <f t="shared" si="46"/>
        <v>262144</v>
      </c>
      <c r="CE6" s="9">
        <f t="shared" si="46"/>
        <v>524288</v>
      </c>
      <c r="CF6" s="9">
        <f t="shared" si="46"/>
        <v>1048576</v>
      </c>
      <c r="CG6" s="9">
        <f t="shared" si="46"/>
        <v>2097152</v>
      </c>
      <c r="CH6" s="9">
        <f t="shared" si="46"/>
        <v>4194304</v>
      </c>
      <c r="CI6" s="9">
        <f t="shared" si="46"/>
        <v>8388608</v>
      </c>
      <c r="CJ6" s="9">
        <f t="shared" si="46"/>
        <v>16777216</v>
      </c>
      <c r="CK6" s="9">
        <f t="shared" si="46"/>
        <v>33554432</v>
      </c>
      <c r="CL6" s="9">
        <f t="shared" si="46"/>
        <v>67108864</v>
      </c>
      <c r="CM6" s="9">
        <f t="shared" si="46"/>
        <v>134217728</v>
      </c>
      <c r="CN6" s="9">
        <f t="shared" si="46"/>
        <v>268435456</v>
      </c>
      <c r="CO6" s="9">
        <f t="shared" si="46"/>
        <v>536870912</v>
      </c>
      <c r="CP6" s="9">
        <f t="shared" si="46"/>
        <v>1073741824</v>
      </c>
      <c r="CQ6" s="9">
        <f t="shared" si="46"/>
        <v>2147483648</v>
      </c>
      <c r="CR6" s="9">
        <f t="shared" si="46"/>
        <v>4294967296</v>
      </c>
      <c r="CS6" s="9">
        <f t="shared" si="46"/>
        <v>8589934592</v>
      </c>
      <c r="CT6" s="9">
        <f t="shared" si="46"/>
        <v>17179869184</v>
      </c>
      <c r="CU6" s="9">
        <f t="shared" si="46"/>
        <v>34359738368</v>
      </c>
      <c r="CV6" s="9">
        <f t="shared" si="46"/>
        <v>68719476736</v>
      </c>
      <c r="CW6" s="9">
        <f t="shared" si="46"/>
        <v>137438953472</v>
      </c>
      <c r="CX6" s="9">
        <f t="shared" si="46"/>
        <v>274877906944</v>
      </c>
      <c r="CY6" s="9">
        <f t="shared" si="46"/>
        <v>549755813888</v>
      </c>
      <c r="CZ6" s="9">
        <f t="shared" si="46"/>
        <v>1099511627776</v>
      </c>
      <c r="DA6" s="9">
        <f t="shared" si="46"/>
        <v>2199023255552</v>
      </c>
      <c r="DB6" s="9">
        <f t="shared" si="46"/>
        <v>4398046511104</v>
      </c>
      <c r="DC6" s="9">
        <f t="shared" si="46"/>
        <v>8796093022208</v>
      </c>
      <c r="DD6" s="9">
        <f t="shared" si="46"/>
        <v>17592186044416</v>
      </c>
      <c r="DE6" s="9">
        <f t="shared" si="46"/>
        <v>35184372088832</v>
      </c>
    </row>
    <row r="7" spans="1:109" ht="15.6" customHeight="1" x14ac:dyDescent="0.45">
      <c r="A7" t="s">
        <v>7</v>
      </c>
      <c r="B7" t="s">
        <v>8</v>
      </c>
      <c r="C7">
        <f>C6+C5</f>
        <v>35665</v>
      </c>
      <c r="E7" t="s">
        <v>28</v>
      </c>
      <c r="G7">
        <f t="shared" si="13"/>
        <v>1</v>
      </c>
      <c r="H7">
        <f t="shared" si="14"/>
        <v>0</v>
      </c>
      <c r="I7">
        <f t="shared" si="15"/>
        <v>0</v>
      </c>
      <c r="J7">
        <f t="shared" si="16"/>
        <v>0</v>
      </c>
      <c r="K7" s="10" t="s">
        <v>37</v>
      </c>
      <c r="L7">
        <f t="shared" si="17"/>
        <v>1</v>
      </c>
      <c r="M7">
        <f t="shared" si="18"/>
        <v>0</v>
      </c>
      <c r="N7">
        <f t="shared" si="19"/>
        <v>1</v>
      </c>
      <c r="O7">
        <f t="shared" si="20"/>
        <v>1</v>
      </c>
      <c r="P7" s="3" t="s">
        <v>37</v>
      </c>
      <c r="Q7">
        <f t="shared" si="21"/>
        <v>0</v>
      </c>
      <c r="R7">
        <f t="shared" si="22"/>
        <v>1</v>
      </c>
      <c r="S7">
        <f t="shared" si="23"/>
        <v>0</v>
      </c>
      <c r="T7">
        <f t="shared" si="24"/>
        <v>1</v>
      </c>
      <c r="U7" s="3" t="s">
        <v>37</v>
      </c>
      <c r="V7">
        <f t="shared" si="25"/>
        <v>0</v>
      </c>
      <c r="W7">
        <f t="shared" si="26"/>
        <v>0</v>
      </c>
      <c r="X7">
        <f t="shared" si="27"/>
        <v>0</v>
      </c>
      <c r="Y7">
        <f t="shared" si="28"/>
        <v>1</v>
      </c>
      <c r="AD7">
        <f>MOD(IF(AND((AE4+AE5)&lt;&gt;AE7,AE4+AE5&lt;&gt;0),1,0)+AD4+AD5,2)</f>
        <v>0</v>
      </c>
      <c r="AE7">
        <f>MOD(IF(AND((AF4+AF5)&lt;&gt;AF7,AF4+AF5&lt;&gt;0),1,0)+AE4+AE5,2)</f>
        <v>1</v>
      </c>
      <c r="AF7">
        <f>MOD(IF(AND((AG4+AG5)&lt;&gt;AG7,AG4+AG5&lt;&gt;0),1,0)+AF4+AF5,2)</f>
        <v>0</v>
      </c>
      <c r="AG7">
        <f>MOD(IF(AND((AI4+AI5)&lt;&gt;AI7,AI4+AI5&lt;&gt;0),1,0)+AG4+AG5,2)</f>
        <v>0</v>
      </c>
      <c r="AI7">
        <f t="shared" ref="AI7:AJ7" si="47">MOD(IF(AND((AJ4+AJ5)&lt;&gt;AJ7,AJ4+AJ5&lt;&gt;0),1,0)+AI4+AI5,2)</f>
        <v>1</v>
      </c>
      <c r="AJ7">
        <f t="shared" si="47"/>
        <v>0</v>
      </c>
      <c r="AK7">
        <f>MOD(IF(AND((AL4+AL5)&lt;&gt;AL7,AL4+AL5&lt;&gt;0),1,0)+AK4+AK5,2)</f>
        <v>0</v>
      </c>
      <c r="AL7">
        <f>MOD(IF(AND((AN4+AN5)&lt;&gt;AN7,AN4+AN5&lt;&gt;0),1,0)+AL4+AL5,2)</f>
        <v>1</v>
      </c>
      <c r="AN7">
        <f t="shared" ref="AN7:AO7" si="48">MOD(IF(AND((AO4+AO5)&lt;&gt;AO7,AO4+AO5&lt;&gt;0),1,0)+AN4+AN5,2)</f>
        <v>1</v>
      </c>
      <c r="AO7">
        <f t="shared" si="48"/>
        <v>0</v>
      </c>
      <c r="AP7">
        <f>MOD(IF(AND((AQ4+AQ5)&lt;&gt;AQ7,AQ4+AQ5&lt;&gt;0),1,0)+AP4+AP5,2)</f>
        <v>1</v>
      </c>
      <c r="AQ7">
        <f>MOD(IF(AND((AS4+AS5)&lt;&gt;AS7,AS4+AS5&lt;&gt;0),1,0)+AQ4+AQ5,2)</f>
        <v>1</v>
      </c>
      <c r="AS7">
        <f t="shared" ref="AS7:AT7" si="49">MOD(IF(AND((AT4+AT5)&lt;&gt;AT7,AT4+AT5&lt;&gt;0),1,0)+AS4+AS5,2)</f>
        <v>1</v>
      </c>
      <c r="AT7">
        <f t="shared" si="49"/>
        <v>0</v>
      </c>
      <c r="AU7">
        <f>MOD(IF(AND((AV4+AV5)&lt;&gt;AV7,AV4+AV5&lt;&gt;0),1,0)+AU4+AU5,2)</f>
        <v>0</v>
      </c>
      <c r="AV7">
        <f>MOD(AV5+AV4,2)</f>
        <v>0</v>
      </c>
      <c r="AW7" s="6" t="s">
        <v>55</v>
      </c>
      <c r="AX7">
        <f>SUM(BL7:CQ7)</f>
        <v>18872</v>
      </c>
      <c r="AY7" s="5" t="s">
        <v>56</v>
      </c>
      <c r="BD7">
        <f>BD4+BD5</f>
        <v>18872</v>
      </c>
      <c r="BE7" s="11"/>
      <c r="BF7" s="11"/>
      <c r="BG7" s="11"/>
      <c r="BH7" s="11"/>
      <c r="BI7" s="11"/>
      <c r="BJ7" s="8"/>
      <c r="BK7" s="8"/>
      <c r="BL7" s="9">
        <f>BL$6*AV7</f>
        <v>0</v>
      </c>
      <c r="BM7" s="9">
        <f>BM$6*AU7</f>
        <v>0</v>
      </c>
      <c r="BN7" s="9">
        <f>AT7*BN$6</f>
        <v>0</v>
      </c>
      <c r="BO7">
        <f>BO$6*AS7</f>
        <v>8</v>
      </c>
      <c r="BP7">
        <f>BP$6*AQ7</f>
        <v>16</v>
      </c>
      <c r="BQ7">
        <f>BQ$6*AP7</f>
        <v>32</v>
      </c>
      <c r="BR7">
        <f>BR$6*AO7</f>
        <v>0</v>
      </c>
      <c r="BS7">
        <f>BS$6*AN7</f>
        <v>128</v>
      </c>
      <c r="BT7">
        <f>BT$6*AN7</f>
        <v>256</v>
      </c>
      <c r="BU7">
        <f>BU$6*AK7</f>
        <v>0</v>
      </c>
      <c r="BV7">
        <f>BV$6*AJ7</f>
        <v>0</v>
      </c>
      <c r="BW7">
        <f>BW$6*AI7</f>
        <v>2048</v>
      </c>
      <c r="BX7">
        <f>BX$6*AG7</f>
        <v>0</v>
      </c>
      <c r="BY7">
        <f>BY$6*AF7</f>
        <v>0</v>
      </c>
      <c r="BZ7">
        <f>BZ$6*AE7</f>
        <v>16384</v>
      </c>
      <c r="CA7">
        <f>CA$6*AD7</f>
        <v>0</v>
      </c>
    </row>
    <row r="8" spans="1:109" ht="15.6" customHeight="1" x14ac:dyDescent="0.45">
      <c r="A8" t="s">
        <v>9</v>
      </c>
      <c r="B8" t="s">
        <v>10</v>
      </c>
      <c r="C8">
        <f>C5-C4</f>
        <v>14714</v>
      </c>
      <c r="E8" t="s">
        <v>29</v>
      </c>
      <c r="G8" s="13">
        <f t="shared" si="13"/>
        <v>0</v>
      </c>
      <c r="H8">
        <f t="shared" si="14"/>
        <v>0</v>
      </c>
      <c r="I8">
        <f t="shared" si="15"/>
        <v>1</v>
      </c>
      <c r="J8">
        <f t="shared" si="16"/>
        <v>1</v>
      </c>
      <c r="K8" s="10" t="s">
        <v>37</v>
      </c>
      <c r="L8">
        <f t="shared" si="17"/>
        <v>1</v>
      </c>
      <c r="M8">
        <f t="shared" si="18"/>
        <v>0</v>
      </c>
      <c r="N8">
        <f t="shared" si="19"/>
        <v>0</v>
      </c>
      <c r="O8">
        <f t="shared" si="20"/>
        <v>1</v>
      </c>
      <c r="P8" s="3" t="s">
        <v>37</v>
      </c>
      <c r="Q8">
        <f t="shared" si="21"/>
        <v>0</v>
      </c>
      <c r="R8">
        <f t="shared" si="22"/>
        <v>1</v>
      </c>
      <c r="S8">
        <f t="shared" si="23"/>
        <v>1</v>
      </c>
      <c r="T8">
        <f t="shared" si="24"/>
        <v>1</v>
      </c>
      <c r="U8" s="3" t="s">
        <v>37</v>
      </c>
      <c r="V8">
        <f t="shared" si="25"/>
        <v>1</v>
      </c>
      <c r="W8">
        <f t="shared" si="26"/>
        <v>0</v>
      </c>
      <c r="X8">
        <f t="shared" si="27"/>
        <v>1</v>
      </c>
      <c r="Y8">
        <f t="shared" si="28"/>
        <v>0</v>
      </c>
      <c r="BL8" s="9"/>
      <c r="BM8" s="9"/>
    </row>
    <row r="9" spans="1:109" ht="15.6" customHeight="1" x14ac:dyDescent="0.45">
      <c r="A9" t="s">
        <v>11</v>
      </c>
      <c r="B9" t="s">
        <v>12</v>
      </c>
      <c r="C9">
        <f>65536-C7</f>
        <v>29871</v>
      </c>
      <c r="E9" t="s">
        <v>30</v>
      </c>
      <c r="G9">
        <f t="shared" si="13"/>
        <v>0</v>
      </c>
      <c r="H9">
        <f t="shared" si="14"/>
        <v>1</v>
      </c>
      <c r="I9">
        <f t="shared" si="15"/>
        <v>1</v>
      </c>
      <c r="J9">
        <f t="shared" si="16"/>
        <v>1</v>
      </c>
      <c r="K9" s="10" t="s">
        <v>37</v>
      </c>
      <c r="L9">
        <f t="shared" si="17"/>
        <v>0</v>
      </c>
      <c r="M9">
        <f t="shared" si="18"/>
        <v>1</v>
      </c>
      <c r="N9">
        <f t="shared" si="19"/>
        <v>0</v>
      </c>
      <c r="O9">
        <f t="shared" si="20"/>
        <v>0</v>
      </c>
      <c r="P9" s="3" t="s">
        <v>37</v>
      </c>
      <c r="Q9">
        <f t="shared" si="21"/>
        <v>1</v>
      </c>
      <c r="R9">
        <f t="shared" si="22"/>
        <v>0</v>
      </c>
      <c r="S9">
        <f t="shared" si="23"/>
        <v>1</v>
      </c>
      <c r="T9">
        <f t="shared" si="24"/>
        <v>0</v>
      </c>
      <c r="U9" s="3" t="s">
        <v>37</v>
      </c>
      <c r="V9">
        <f t="shared" si="25"/>
        <v>1</v>
      </c>
      <c r="W9">
        <f t="shared" si="26"/>
        <v>1</v>
      </c>
      <c r="X9">
        <f t="shared" si="27"/>
        <v>1</v>
      </c>
      <c r="Y9">
        <f t="shared" si="28"/>
        <v>1</v>
      </c>
      <c r="AD9" s="3" t="s">
        <v>49</v>
      </c>
      <c r="AE9" s="4">
        <f>MOD(IF(AND((AD4+AD5)&lt;&gt;AD7,AD4+AD5&lt;&gt;0),1,0),2)</f>
        <v>0</v>
      </c>
      <c r="AG9" s="3" t="s">
        <v>50</v>
      </c>
      <c r="AH9" s="4">
        <f>MOD(SUM(AN7:AV7),2)</f>
        <v>0</v>
      </c>
      <c r="AJ9" s="3" t="s">
        <v>51</v>
      </c>
      <c r="AK9" s="4">
        <f>MOD(IF(AND((AS4+AS5)&lt;&gt;AS7,AS4+AS5&lt;&gt;0),1,0),2)</f>
        <v>1</v>
      </c>
      <c r="AM9" s="3" t="s">
        <v>52</v>
      </c>
      <c r="AN9" s="4">
        <f>IF(SUM(AD7:AV7)&gt;0,0,1)</f>
        <v>0</v>
      </c>
      <c r="AP9" s="3" t="s">
        <v>53</v>
      </c>
      <c r="AQ9" s="4">
        <f>AD7</f>
        <v>0</v>
      </c>
      <c r="AS9" s="3" t="s">
        <v>54</v>
      </c>
      <c r="AT9" s="4">
        <f>IF(_xlfn.XOR(AE9,MOD(IF(AND((AE4+AE5)&lt;&gt;AE7,AE4+AE5&lt;&gt;0),1,0),2)),1,0)</f>
        <v>0</v>
      </c>
      <c r="BL9" s="9"/>
      <c r="BM9" s="9"/>
    </row>
    <row r="10" spans="1:109" ht="15.6" customHeight="1" x14ac:dyDescent="0.45">
      <c r="A10" t="s">
        <v>13</v>
      </c>
      <c r="B10" t="s">
        <v>14</v>
      </c>
      <c r="C10">
        <f t="shared" ref="C10:C15" si="50">-C4</f>
        <v>-2079</v>
      </c>
      <c r="E10" t="s">
        <v>31</v>
      </c>
      <c r="F10" s="1" t="s">
        <v>38</v>
      </c>
      <c r="G10">
        <f>IF(C10&gt;0,0,1)</f>
        <v>1</v>
      </c>
      <c r="H10">
        <f>MOD(QUOTIENT(POWER(2,15)+$C10,POWER(2,14)),2)</f>
        <v>1</v>
      </c>
      <c r="I10">
        <f>MOD(QUOTIENT(POWER(2,15)+$C10,POWER(2,13)),2)</f>
        <v>1</v>
      </c>
      <c r="J10">
        <f>MOD(QUOTIENT(POWER(2,15)+$C10,POWER(2,12)),2)</f>
        <v>1</v>
      </c>
      <c r="K10" s="10" t="s">
        <v>37</v>
      </c>
      <c r="L10">
        <f>MOD(QUOTIENT(POWER(2,15)+$C10,POWER(2,11)),2)</f>
        <v>0</v>
      </c>
      <c r="M10">
        <f>MOD(QUOTIENT(POWER(2,15)+$C10,POWER(2,10)),2)</f>
        <v>1</v>
      </c>
      <c r="N10">
        <f>MOD(QUOTIENT(POWER(2,15)+$C10,POWER(2,9)),2)</f>
        <v>1</v>
      </c>
      <c r="O10">
        <f>MOD(QUOTIENT(POWER(2,15)+$C10,POWER(2,8)),2)</f>
        <v>1</v>
      </c>
      <c r="P10" s="3" t="s">
        <v>37</v>
      </c>
      <c r="Q10">
        <f>MOD(QUOTIENT(POWER(2,15)+$C10,POWER(2,7)),2)</f>
        <v>1</v>
      </c>
      <c r="R10">
        <f>MOD(QUOTIENT(POWER(2,15)+$C10,POWER(2,6)),2)</f>
        <v>1</v>
      </c>
      <c r="S10">
        <f>MOD(QUOTIENT(POWER(2,15)+$C10,POWER(2,5)),2)</f>
        <v>1</v>
      </c>
      <c r="T10">
        <f>MOD(QUOTIENT(POWER(2,15)+$C10,POWER(2,4)),2)</f>
        <v>0</v>
      </c>
      <c r="U10" s="3" t="s">
        <v>37</v>
      </c>
      <c r="V10">
        <f>MOD(QUOTIENT(POWER(2,15)+$C10,POWER(2,3)),2)</f>
        <v>0</v>
      </c>
      <c r="W10">
        <f>MOD(QUOTIENT(POWER(2,15)+$C10,POWER(2,2)),2)</f>
        <v>0</v>
      </c>
      <c r="X10">
        <f>MOD(QUOTIENT(POWER(2,15)+$C10,POWER(2,1)),2)</f>
        <v>0</v>
      </c>
      <c r="Y10">
        <f>MOD(POWER(2,15)+$C10,2)</f>
        <v>1</v>
      </c>
      <c r="BL10" s="9"/>
      <c r="BM10" s="9"/>
    </row>
    <row r="11" spans="1:109" ht="15.6" customHeight="1" x14ac:dyDescent="0.45">
      <c r="A11" t="s">
        <v>15</v>
      </c>
      <c r="B11" t="s">
        <v>16</v>
      </c>
      <c r="C11">
        <f t="shared" si="50"/>
        <v>-16793</v>
      </c>
      <c r="E11" t="s">
        <v>32</v>
      </c>
      <c r="F11" s="1" t="s">
        <v>39</v>
      </c>
      <c r="G11">
        <f t="shared" ref="G11:G15" si="51">IF(C11&gt;0,0,1)</f>
        <v>1</v>
      </c>
      <c r="H11">
        <f t="shared" ref="H11:H15" si="52">MOD(QUOTIENT(POWER(2,15)+$C11,POWER(2,14)),2)</f>
        <v>0</v>
      </c>
      <c r="I11">
        <f t="shared" ref="I11:I15" si="53">MOD(QUOTIENT(POWER(2,15)+$C11,POWER(2,13)),2)</f>
        <v>1</v>
      </c>
      <c r="J11">
        <f t="shared" ref="J11:J15" si="54">MOD(QUOTIENT(POWER(2,15)+$C11,POWER(2,12)),2)</f>
        <v>1</v>
      </c>
      <c r="K11" s="10" t="s">
        <v>37</v>
      </c>
      <c r="L11">
        <f t="shared" ref="L11:L15" si="55">MOD(QUOTIENT(POWER(2,15)+$C11,POWER(2,11)),2)</f>
        <v>1</v>
      </c>
      <c r="M11">
        <f t="shared" ref="M11:M15" si="56">MOD(QUOTIENT(POWER(2,15)+$C11,POWER(2,10)),2)</f>
        <v>1</v>
      </c>
      <c r="N11">
        <f t="shared" ref="N11:N15" si="57">MOD(QUOTIENT(POWER(2,15)+$C11,POWER(2,9)),2)</f>
        <v>1</v>
      </c>
      <c r="O11">
        <f t="shared" ref="O11:O15" si="58">MOD(QUOTIENT(POWER(2,15)+$C11,POWER(2,8)),2)</f>
        <v>0</v>
      </c>
      <c r="P11" s="3" t="s">
        <v>37</v>
      </c>
      <c r="Q11">
        <f t="shared" ref="Q11:Q15" si="59">MOD(QUOTIENT(POWER(2,15)+$C11,POWER(2,7)),2)</f>
        <v>0</v>
      </c>
      <c r="R11">
        <f t="shared" ref="R11:R15" si="60">MOD(QUOTIENT(POWER(2,15)+$C11,POWER(2,6)),2)</f>
        <v>1</v>
      </c>
      <c r="S11">
        <f t="shared" ref="S11:S15" si="61">MOD(QUOTIENT(POWER(2,15)+$C11,POWER(2,5)),2)</f>
        <v>1</v>
      </c>
      <c r="T11">
        <f t="shared" ref="T11:T15" si="62">MOD(QUOTIENT(POWER(2,15)+$C11,POWER(2,4)),2)</f>
        <v>0</v>
      </c>
      <c r="U11" s="3" t="s">
        <v>37</v>
      </c>
      <c r="V11">
        <f t="shared" ref="V11:V15" si="63">MOD(QUOTIENT(POWER(2,15)+$C11,POWER(2,3)),2)</f>
        <v>0</v>
      </c>
      <c r="W11">
        <f t="shared" ref="W11:W15" si="64">MOD(QUOTIENT(POWER(2,15)+$C11,POWER(2,2)),2)</f>
        <v>1</v>
      </c>
      <c r="X11">
        <f t="shared" ref="X11:X15" si="65">MOD(QUOTIENT(POWER(2,15)+$C11,POWER(2,1)),2)</f>
        <v>1</v>
      </c>
      <c r="Y11">
        <f t="shared" ref="Y11:Y15" si="66">MOD(POWER(2,15)+$C11,2)</f>
        <v>1</v>
      </c>
      <c r="AC11" t="s">
        <v>47</v>
      </c>
      <c r="AD11">
        <f>G5</f>
        <v>0</v>
      </c>
      <c r="AE11">
        <f t="shared" ref="AE11:AV11" si="67">H5</f>
        <v>1</v>
      </c>
      <c r="AF11">
        <f t="shared" si="67"/>
        <v>0</v>
      </c>
      <c r="AG11">
        <f t="shared" si="67"/>
        <v>0</v>
      </c>
      <c r="AH11" t="str">
        <f t="shared" si="67"/>
        <v>.</v>
      </c>
      <c r="AI11">
        <f t="shared" si="67"/>
        <v>0</v>
      </c>
      <c r="AJ11">
        <f t="shared" si="67"/>
        <v>0</v>
      </c>
      <c r="AK11">
        <f t="shared" si="67"/>
        <v>0</v>
      </c>
      <c r="AL11">
        <f t="shared" si="67"/>
        <v>1</v>
      </c>
      <c r="AM11" t="str">
        <f t="shared" si="67"/>
        <v>.</v>
      </c>
      <c r="AN11">
        <f t="shared" si="67"/>
        <v>1</v>
      </c>
      <c r="AO11">
        <f t="shared" si="67"/>
        <v>0</v>
      </c>
      <c r="AP11">
        <f t="shared" si="67"/>
        <v>0</v>
      </c>
      <c r="AQ11">
        <f t="shared" si="67"/>
        <v>1</v>
      </c>
      <c r="AR11" t="str">
        <f t="shared" si="67"/>
        <v>.</v>
      </c>
      <c r="AS11">
        <f t="shared" si="67"/>
        <v>1</v>
      </c>
      <c r="AT11">
        <f t="shared" si="67"/>
        <v>0</v>
      </c>
      <c r="AU11">
        <f t="shared" si="67"/>
        <v>0</v>
      </c>
      <c r="AV11">
        <f t="shared" si="67"/>
        <v>1</v>
      </c>
      <c r="BB11" t="s">
        <v>60</v>
      </c>
      <c r="BD11">
        <f>C5</f>
        <v>16793</v>
      </c>
      <c r="BE11" s="11" t="s">
        <v>69</v>
      </c>
      <c r="BF11" s="11"/>
      <c r="BG11" s="11"/>
      <c r="BH11" s="11"/>
      <c r="BI11" s="11"/>
      <c r="BJ11" s="8"/>
      <c r="BK11" s="8"/>
      <c r="BL11" s="9"/>
      <c r="BM11" s="9"/>
    </row>
    <row r="12" spans="1:109" ht="15.6" customHeight="1" x14ac:dyDescent="0.45">
      <c r="A12" t="s">
        <v>17</v>
      </c>
      <c r="B12" t="s">
        <v>18</v>
      </c>
      <c r="C12">
        <f t="shared" si="50"/>
        <v>-18872</v>
      </c>
      <c r="E12" t="s">
        <v>33</v>
      </c>
      <c r="F12" s="1" t="s">
        <v>40</v>
      </c>
      <c r="G12">
        <f t="shared" si="51"/>
        <v>1</v>
      </c>
      <c r="H12">
        <f t="shared" si="52"/>
        <v>0</v>
      </c>
      <c r="I12">
        <f t="shared" si="53"/>
        <v>1</v>
      </c>
      <c r="J12">
        <f t="shared" si="54"/>
        <v>1</v>
      </c>
      <c r="K12" s="10" t="s">
        <v>37</v>
      </c>
      <c r="L12">
        <f t="shared" si="55"/>
        <v>0</v>
      </c>
      <c r="M12">
        <f t="shared" si="56"/>
        <v>1</v>
      </c>
      <c r="N12">
        <f t="shared" si="57"/>
        <v>1</v>
      </c>
      <c r="O12">
        <f t="shared" si="58"/>
        <v>0</v>
      </c>
      <c r="P12" s="3" t="s">
        <v>37</v>
      </c>
      <c r="Q12">
        <f t="shared" si="59"/>
        <v>0</v>
      </c>
      <c r="R12">
        <f t="shared" si="60"/>
        <v>1</v>
      </c>
      <c r="S12">
        <f t="shared" si="61"/>
        <v>0</v>
      </c>
      <c r="T12">
        <f t="shared" si="62"/>
        <v>0</v>
      </c>
      <c r="U12" s="3" t="s">
        <v>37</v>
      </c>
      <c r="V12">
        <f t="shared" si="63"/>
        <v>1</v>
      </c>
      <c r="W12">
        <f t="shared" si="64"/>
        <v>0</v>
      </c>
      <c r="X12">
        <f t="shared" si="65"/>
        <v>0</v>
      </c>
      <c r="Y12">
        <f t="shared" si="66"/>
        <v>0</v>
      </c>
      <c r="AB12" t="s">
        <v>45</v>
      </c>
      <c r="AC12" t="s">
        <v>57</v>
      </c>
      <c r="AD12">
        <f>G6</f>
        <v>0</v>
      </c>
      <c r="AE12">
        <f t="shared" ref="AE12:AV12" si="68">H6</f>
        <v>1</v>
      </c>
      <c r="AF12">
        <f t="shared" si="68"/>
        <v>0</v>
      </c>
      <c r="AG12">
        <f t="shared" si="68"/>
        <v>0</v>
      </c>
      <c r="AH12" t="str">
        <f t="shared" si="68"/>
        <v>.</v>
      </c>
      <c r="AI12">
        <f t="shared" si="68"/>
        <v>1</v>
      </c>
      <c r="AJ12">
        <f t="shared" si="68"/>
        <v>0</v>
      </c>
      <c r="AK12">
        <f t="shared" si="68"/>
        <v>0</v>
      </c>
      <c r="AL12">
        <f t="shared" si="68"/>
        <v>1</v>
      </c>
      <c r="AM12" t="str">
        <f t="shared" si="68"/>
        <v>.</v>
      </c>
      <c r="AN12">
        <f t="shared" si="68"/>
        <v>1</v>
      </c>
      <c r="AO12">
        <f t="shared" si="68"/>
        <v>0</v>
      </c>
      <c r="AP12">
        <f t="shared" si="68"/>
        <v>1</v>
      </c>
      <c r="AQ12">
        <f t="shared" si="68"/>
        <v>1</v>
      </c>
      <c r="AR12" t="str">
        <f t="shared" si="68"/>
        <v>.</v>
      </c>
      <c r="AS12">
        <f t="shared" si="68"/>
        <v>1</v>
      </c>
      <c r="AT12">
        <f t="shared" si="68"/>
        <v>0</v>
      </c>
      <c r="AU12">
        <f t="shared" si="68"/>
        <v>0</v>
      </c>
      <c r="AV12">
        <f t="shared" si="68"/>
        <v>0</v>
      </c>
      <c r="AZ12" s="7"/>
      <c r="BA12" t="s">
        <v>45</v>
      </c>
      <c r="BB12" t="s">
        <v>61</v>
      </c>
      <c r="BD12">
        <f>C6</f>
        <v>18872</v>
      </c>
      <c r="BE12" s="11"/>
      <c r="BF12" s="11"/>
      <c r="BG12" s="11"/>
      <c r="BH12" s="11"/>
      <c r="BI12" s="11"/>
      <c r="BJ12" s="8"/>
      <c r="BK12" s="8"/>
      <c r="BL12" s="9"/>
      <c r="BM12" s="9"/>
    </row>
    <row r="13" spans="1:109" ht="15.6" customHeight="1" x14ac:dyDescent="0.45">
      <c r="A13" t="s">
        <v>19</v>
      </c>
      <c r="B13" t="s">
        <v>20</v>
      </c>
      <c r="C13">
        <f t="shared" si="50"/>
        <v>-35665</v>
      </c>
      <c r="E13" t="s">
        <v>34</v>
      </c>
      <c r="F13" s="1" t="s">
        <v>41</v>
      </c>
      <c r="G13">
        <f>IF(C13+POWER(2,15)&gt;0,1,0)</f>
        <v>0</v>
      </c>
      <c r="H13">
        <f>MOD(QUOTIENT(POWER(2,16)+$C13,POWER(2,14)),2)</f>
        <v>1</v>
      </c>
      <c r="I13">
        <f>MOD(QUOTIENT(POWER(2,16)+$C13,POWER(2,13)),2)</f>
        <v>1</v>
      </c>
      <c r="J13">
        <f>MOD(QUOTIENT(POWER(2,16)+$C13,POWER(2,12)),2)</f>
        <v>1</v>
      </c>
      <c r="K13" s="10" t="s">
        <v>37</v>
      </c>
      <c r="L13">
        <f>MOD(QUOTIENT(POWER(2,16)+$C13,POWER(2,11)),2)</f>
        <v>0</v>
      </c>
      <c r="M13">
        <f>MOD(QUOTIENT(POWER(2,16)+$C13,POWER(2,10)),2)</f>
        <v>1</v>
      </c>
      <c r="N13">
        <f>MOD(QUOTIENT(POWER(2,16)+$C13,POWER(2,9)),2)</f>
        <v>0</v>
      </c>
      <c r="O13">
        <f>MOD(QUOTIENT(POWER(2,16)+$C13,POWER(2,8)),2)</f>
        <v>0</v>
      </c>
      <c r="P13" s="3" t="s">
        <v>37</v>
      </c>
      <c r="Q13">
        <f>MOD(QUOTIENT(POWER(2,16)+$C13,POWER(2,7)),2)</f>
        <v>1</v>
      </c>
      <c r="R13">
        <f>MOD(QUOTIENT(POWER(2,16)+$C13,POWER(2,6)),2)</f>
        <v>0</v>
      </c>
      <c r="S13">
        <f>MOD(QUOTIENT(POWER(2,16)+$C13,POWER(2,5)),2)</f>
        <v>1</v>
      </c>
      <c r="T13">
        <f>MOD(QUOTIENT(POWER(2,16)+$C13,POWER(2,4)),2)</f>
        <v>0</v>
      </c>
      <c r="U13" s="3" t="s">
        <v>37</v>
      </c>
      <c r="V13">
        <f>MOD(QUOTIENT(POWER(2,16)+$C13,POWER(2,3)),2)</f>
        <v>1</v>
      </c>
      <c r="W13">
        <f>MOD(QUOTIENT(POWER(2,16)+$C13,POWER(2,2)),2)</f>
        <v>1</v>
      </c>
      <c r="X13">
        <f>MOD(QUOTIENT(POWER(2,16)+$C13,POWER(2,1)),2)</f>
        <v>1</v>
      </c>
      <c r="Y13">
        <f>MOD(POWER(2,16)+$C13,2)</f>
        <v>1</v>
      </c>
      <c r="AD13" s="2" t="s">
        <v>48</v>
      </c>
      <c r="AE13" s="2" t="s">
        <v>48</v>
      </c>
      <c r="AF13" s="2" t="s">
        <v>48</v>
      </c>
      <c r="AG13" s="2" t="s">
        <v>48</v>
      </c>
      <c r="AH13" s="2" t="s">
        <v>48</v>
      </c>
      <c r="AI13" s="2" t="s">
        <v>48</v>
      </c>
      <c r="AJ13" s="2" t="s">
        <v>48</v>
      </c>
      <c r="AK13" s="2" t="s">
        <v>48</v>
      </c>
      <c r="AL13" s="2" t="s">
        <v>48</v>
      </c>
      <c r="AM13" s="2" t="s">
        <v>48</v>
      </c>
      <c r="AN13" s="2" t="s">
        <v>48</v>
      </c>
      <c r="AO13" s="2" t="s">
        <v>48</v>
      </c>
      <c r="AP13" s="2" t="s">
        <v>48</v>
      </c>
      <c r="AQ13" s="2" t="s">
        <v>48</v>
      </c>
      <c r="AR13" s="2" t="s">
        <v>48</v>
      </c>
      <c r="AS13" s="2" t="s">
        <v>48</v>
      </c>
      <c r="AT13" s="2" t="s">
        <v>48</v>
      </c>
      <c r="AU13" s="2" t="s">
        <v>48</v>
      </c>
      <c r="AV13" s="2" t="s">
        <v>48</v>
      </c>
      <c r="BB13" s="2" t="s">
        <v>48</v>
      </c>
      <c r="BC13" s="2" t="s">
        <v>48</v>
      </c>
      <c r="BD13" s="2" t="s">
        <v>48</v>
      </c>
      <c r="BE13" s="11"/>
      <c r="BF13" s="11"/>
      <c r="BG13" s="11"/>
      <c r="BH13" s="11"/>
      <c r="BI13" s="11"/>
      <c r="BJ13" s="8"/>
      <c r="BK13" s="8"/>
      <c r="BL13" s="9"/>
      <c r="BM13" s="9"/>
    </row>
    <row r="14" spans="1:109" ht="15.6" customHeight="1" x14ac:dyDescent="0.45">
      <c r="A14" t="s">
        <v>21</v>
      </c>
      <c r="B14" t="s">
        <v>22</v>
      </c>
      <c r="C14">
        <f t="shared" si="50"/>
        <v>-14714</v>
      </c>
      <c r="E14" t="s">
        <v>35</v>
      </c>
      <c r="F14" s="1" t="s">
        <v>42</v>
      </c>
      <c r="G14">
        <f t="shared" si="51"/>
        <v>1</v>
      </c>
      <c r="H14">
        <f t="shared" si="52"/>
        <v>1</v>
      </c>
      <c r="I14">
        <f t="shared" si="53"/>
        <v>0</v>
      </c>
      <c r="J14">
        <f t="shared" si="54"/>
        <v>0</v>
      </c>
      <c r="K14" s="10" t="s">
        <v>37</v>
      </c>
      <c r="L14">
        <f t="shared" si="55"/>
        <v>0</v>
      </c>
      <c r="M14">
        <f t="shared" si="56"/>
        <v>1</v>
      </c>
      <c r="N14">
        <f t="shared" si="57"/>
        <v>1</v>
      </c>
      <c r="O14">
        <f t="shared" si="58"/>
        <v>0</v>
      </c>
      <c r="P14" s="3" t="s">
        <v>37</v>
      </c>
      <c r="Q14">
        <f t="shared" si="59"/>
        <v>1</v>
      </c>
      <c r="R14">
        <f t="shared" si="60"/>
        <v>0</v>
      </c>
      <c r="S14">
        <f t="shared" si="61"/>
        <v>0</v>
      </c>
      <c r="T14">
        <f t="shared" si="62"/>
        <v>0</v>
      </c>
      <c r="U14" s="3" t="s">
        <v>37</v>
      </c>
      <c r="V14">
        <f t="shared" si="63"/>
        <v>0</v>
      </c>
      <c r="W14">
        <f t="shared" si="64"/>
        <v>1</v>
      </c>
      <c r="X14">
        <f t="shared" si="65"/>
        <v>1</v>
      </c>
      <c r="Y14">
        <f t="shared" si="66"/>
        <v>0</v>
      </c>
      <c r="AD14">
        <f>MOD(IF(AND((AE11+AE12)&lt;&gt;AE14,AE11+AE12&lt;&gt;0),1,0)+AD11+AD12,2)</f>
        <v>1</v>
      </c>
      <c r="AE14">
        <f>MOD(IF(AND((AF11+AF12)&lt;&gt;AF14,AF11+AF12&lt;&gt;0),1,0)+AE11+AE12,2)</f>
        <v>0</v>
      </c>
      <c r="AF14">
        <f>MOD(IF(AND((AG11+AG12)&lt;&gt;AG14,AG11+AG12&lt;&gt;0),1,0)+AF11+AF12,2)</f>
        <v>0</v>
      </c>
      <c r="AG14">
        <f>MOD(IF(AND((AI11+AI12)&lt;&gt;AI14,AI11+AI12&lt;&gt;0),1,0)+AG11+AG12,2)</f>
        <v>0</v>
      </c>
      <c r="AI14">
        <f t="shared" ref="AI14:AJ14" si="69">MOD(IF(AND((AJ11+AJ12)&lt;&gt;AJ14,AJ11+AJ12&lt;&gt;0),1,0)+AI11+AI12,2)</f>
        <v>1</v>
      </c>
      <c r="AJ14">
        <f t="shared" si="69"/>
        <v>0</v>
      </c>
      <c r="AK14">
        <f>MOD(IF(AND((AL11+AL12)&lt;&gt;AL14,AL11+AL12&lt;&gt;0),1,0)+AK11+AK12,2)</f>
        <v>1</v>
      </c>
      <c r="AL14">
        <f>MOD(IF(AND((AN11+AN12)&lt;&gt;AN14,AN11+AN12&lt;&gt;0),1,0)+AL11+AL12,2)</f>
        <v>1</v>
      </c>
      <c r="AN14">
        <f t="shared" ref="AN14:AO14" si="70">MOD(IF(AND((AO11+AO12)&lt;&gt;AO14,AO11+AO12&lt;&gt;0),1,0)+AN11+AN12,2)</f>
        <v>0</v>
      </c>
      <c r="AO14">
        <f t="shared" si="70"/>
        <v>1</v>
      </c>
      <c r="AP14">
        <f>MOD(IF(AND((AQ11+AQ12)&lt;&gt;AQ14,AQ11+AQ12&lt;&gt;0),1,0)+AP11+AP12,2)</f>
        <v>0</v>
      </c>
      <c r="AQ14">
        <f>MOD(IF(AND((AS11+AS12)&lt;&gt;AS14,AS11+AS12&lt;&gt;0),1,0)+AQ11+AQ12,2)</f>
        <v>1</v>
      </c>
      <c r="AS14">
        <f t="shared" ref="AS14:AT14" si="71">MOD(IF(AND((AT11+AT12)&lt;&gt;AT14,AT11+AT12&lt;&gt;0),1,0)+AS11+AS12,2)</f>
        <v>0</v>
      </c>
      <c r="AT14">
        <f t="shared" si="71"/>
        <v>0</v>
      </c>
      <c r="AU14">
        <f>MOD(IF(AND((AV11+AV12)&lt;&gt;AV14,AV11+AV12&lt;&gt;0),1,0)+AU11+AU12,2)</f>
        <v>0</v>
      </c>
      <c r="AV14">
        <f>MOD(AV12+AV11,2)</f>
        <v>1</v>
      </c>
      <c r="AW14" s="6" t="s">
        <v>55</v>
      </c>
      <c r="AX14">
        <f>IF(AD14=1,-65536+SUM(BL14:CA14),SUM(BL14:CA14))</f>
        <v>-29871</v>
      </c>
      <c r="AY14" s="5" t="s">
        <v>56</v>
      </c>
      <c r="BD14">
        <f>BD11+BD12</f>
        <v>35665</v>
      </c>
      <c r="BE14" s="11"/>
      <c r="BF14" s="11"/>
      <c r="BG14" s="11"/>
      <c r="BH14" s="11"/>
      <c r="BI14" s="11"/>
      <c r="BJ14" s="8"/>
      <c r="BK14" s="8"/>
      <c r="BL14" s="9">
        <f>BL$6*AV14</f>
        <v>1</v>
      </c>
      <c r="BM14" s="9">
        <f>BM$6*AU14</f>
        <v>0</v>
      </c>
      <c r="BN14" s="9">
        <f>AT14*BN$6</f>
        <v>0</v>
      </c>
      <c r="BO14">
        <f>BO$6*AS14</f>
        <v>0</v>
      </c>
      <c r="BP14">
        <f>BP$6*AQ14</f>
        <v>16</v>
      </c>
      <c r="BQ14">
        <f>BQ$6*AP14</f>
        <v>0</v>
      </c>
      <c r="BR14">
        <f>BR$6*AO14</f>
        <v>64</v>
      </c>
      <c r="BS14">
        <f>BS$6*AN14</f>
        <v>0</v>
      </c>
      <c r="BT14">
        <f>BT$6*AL14</f>
        <v>256</v>
      </c>
      <c r="BU14">
        <f>BU$6*AK14</f>
        <v>512</v>
      </c>
      <c r="BV14">
        <f>BV$6*AJ14</f>
        <v>0</v>
      </c>
      <c r="BW14">
        <f>BW$6*AI14</f>
        <v>2048</v>
      </c>
      <c r="BX14">
        <f>BX$6*AG14</f>
        <v>0</v>
      </c>
      <c r="BY14">
        <f>BY$6*AF14</f>
        <v>0</v>
      </c>
      <c r="BZ14">
        <f>BZ$6*AE14</f>
        <v>0</v>
      </c>
      <c r="CA14">
        <f>CA$6*AD14</f>
        <v>32768</v>
      </c>
    </row>
    <row r="15" spans="1:109" ht="15.6" customHeight="1" x14ac:dyDescent="0.45">
      <c r="A15" t="s">
        <v>23</v>
      </c>
      <c r="B15" t="s">
        <v>24</v>
      </c>
      <c r="C15">
        <f t="shared" si="50"/>
        <v>-29871</v>
      </c>
      <c r="E15" t="s">
        <v>36</v>
      </c>
      <c r="F15" s="1" t="s">
        <v>43</v>
      </c>
      <c r="G15">
        <f t="shared" si="51"/>
        <v>1</v>
      </c>
      <c r="H15">
        <f t="shared" si="52"/>
        <v>0</v>
      </c>
      <c r="I15">
        <f t="shared" si="53"/>
        <v>0</v>
      </c>
      <c r="J15">
        <f t="shared" si="54"/>
        <v>0</v>
      </c>
      <c r="K15" s="10" t="s">
        <v>37</v>
      </c>
      <c r="L15">
        <f t="shared" si="55"/>
        <v>1</v>
      </c>
      <c r="M15">
        <f t="shared" si="56"/>
        <v>0</v>
      </c>
      <c r="N15">
        <f t="shared" si="57"/>
        <v>1</v>
      </c>
      <c r="O15">
        <f t="shared" si="58"/>
        <v>1</v>
      </c>
      <c r="P15" s="3" t="s">
        <v>37</v>
      </c>
      <c r="Q15">
        <f t="shared" si="59"/>
        <v>0</v>
      </c>
      <c r="R15">
        <f t="shared" si="60"/>
        <v>1</v>
      </c>
      <c r="S15">
        <f t="shared" si="61"/>
        <v>0</v>
      </c>
      <c r="T15">
        <f t="shared" si="62"/>
        <v>1</v>
      </c>
      <c r="U15" s="3" t="s">
        <v>37</v>
      </c>
      <c r="V15">
        <f t="shared" si="63"/>
        <v>0</v>
      </c>
      <c r="W15">
        <f t="shared" si="64"/>
        <v>0</v>
      </c>
      <c r="X15">
        <f t="shared" si="65"/>
        <v>0</v>
      </c>
      <c r="Y15">
        <f t="shared" si="66"/>
        <v>1</v>
      </c>
      <c r="BL15" s="9"/>
      <c r="BM15" s="9"/>
    </row>
    <row r="16" spans="1:109" ht="15.6" customHeight="1" x14ac:dyDescent="0.45">
      <c r="AD16" s="3" t="s">
        <v>49</v>
      </c>
      <c r="AE16" s="4">
        <f>MOD(IF(AND((AD11+AD12)&lt;&gt;AD14,AD11+AD12&lt;&gt;0),1,0),2)</f>
        <v>0</v>
      </c>
      <c r="AG16" s="3" t="s">
        <v>50</v>
      </c>
      <c r="AH16" s="4">
        <f>MOD(SUM(AN14:AV14),2)</f>
        <v>1</v>
      </c>
      <c r="AJ16" s="3" t="s">
        <v>51</v>
      </c>
      <c r="AK16" s="4">
        <f>MOD(IF(AND((AS11+AS12)&lt;&gt;AS14,AS11+AS12&lt;&gt;0),1,0),2)</f>
        <v>1</v>
      </c>
      <c r="AM16" s="3" t="s">
        <v>52</v>
      </c>
      <c r="AN16" s="4">
        <f>IF(SUM(AD14:AV14)&gt;0,0,1)</f>
        <v>0</v>
      </c>
      <c r="AP16" s="3" t="s">
        <v>53</v>
      </c>
      <c r="AQ16" s="4">
        <f>AD14</f>
        <v>1</v>
      </c>
      <c r="AS16" s="3" t="s">
        <v>54</v>
      </c>
      <c r="AT16" s="4">
        <f>IF(_xlfn.XOR(AE16,MOD(IF(AND((AE11+AE12)&lt;&gt;AE14,AE11+AE12&lt;&gt;0),1,0),2)),1,0)</f>
        <v>1</v>
      </c>
      <c r="BL16" s="9"/>
      <c r="BM16" s="9"/>
    </row>
    <row r="17" spans="28:79" ht="15.6" customHeight="1" x14ac:dyDescent="0.45">
      <c r="BL17" s="9"/>
      <c r="BM17" s="9"/>
    </row>
    <row r="18" spans="28:79" ht="15.6" customHeight="1" x14ac:dyDescent="0.45">
      <c r="AC18" t="s">
        <v>47</v>
      </c>
      <c r="AD18">
        <f>G5</f>
        <v>0</v>
      </c>
      <c r="AE18">
        <f t="shared" ref="AE18:AV18" si="72">H5</f>
        <v>1</v>
      </c>
      <c r="AF18">
        <f t="shared" si="72"/>
        <v>0</v>
      </c>
      <c r="AG18">
        <f t="shared" si="72"/>
        <v>0</v>
      </c>
      <c r="AH18" t="str">
        <f t="shared" si="72"/>
        <v>.</v>
      </c>
      <c r="AI18">
        <f t="shared" si="72"/>
        <v>0</v>
      </c>
      <c r="AJ18">
        <f t="shared" si="72"/>
        <v>0</v>
      </c>
      <c r="AK18">
        <f t="shared" si="72"/>
        <v>0</v>
      </c>
      <c r="AL18">
        <f t="shared" si="72"/>
        <v>1</v>
      </c>
      <c r="AM18" t="str">
        <f t="shared" si="72"/>
        <v>.</v>
      </c>
      <c r="AN18">
        <f t="shared" si="72"/>
        <v>1</v>
      </c>
      <c r="AO18">
        <f t="shared" si="72"/>
        <v>0</v>
      </c>
      <c r="AP18">
        <f t="shared" si="72"/>
        <v>0</v>
      </c>
      <c r="AQ18">
        <f t="shared" si="72"/>
        <v>1</v>
      </c>
      <c r="AR18" t="str">
        <f t="shared" si="72"/>
        <v>.</v>
      </c>
      <c r="AS18">
        <f t="shared" si="72"/>
        <v>1</v>
      </c>
      <c r="AT18">
        <f t="shared" si="72"/>
        <v>0</v>
      </c>
      <c r="AU18">
        <f t="shared" si="72"/>
        <v>0</v>
      </c>
      <c r="AV18">
        <f t="shared" si="72"/>
        <v>1</v>
      </c>
      <c r="BB18" t="s">
        <v>60</v>
      </c>
      <c r="BD18">
        <f>C5</f>
        <v>16793</v>
      </c>
      <c r="BE18" s="11" t="s">
        <v>71</v>
      </c>
      <c r="BF18" s="11"/>
      <c r="BG18" s="11"/>
      <c r="BH18" s="11"/>
      <c r="BI18" s="11"/>
      <c r="BJ18" s="8"/>
      <c r="BK18" s="8"/>
      <c r="BL18" s="9"/>
      <c r="BM18" s="9"/>
    </row>
    <row r="19" spans="28:79" ht="15.6" customHeight="1" x14ac:dyDescent="0.45">
      <c r="AB19" t="s">
        <v>45</v>
      </c>
      <c r="AC19" t="s">
        <v>58</v>
      </c>
      <c r="AD19">
        <f>G10</f>
        <v>1</v>
      </c>
      <c r="AE19">
        <f t="shared" ref="AE19:AV19" si="73">H10</f>
        <v>1</v>
      </c>
      <c r="AF19">
        <f t="shared" si="73"/>
        <v>1</v>
      </c>
      <c r="AG19">
        <f t="shared" si="73"/>
        <v>1</v>
      </c>
      <c r="AH19" t="str">
        <f t="shared" si="73"/>
        <v>.</v>
      </c>
      <c r="AI19">
        <f t="shared" si="73"/>
        <v>0</v>
      </c>
      <c r="AJ19">
        <f t="shared" si="73"/>
        <v>1</v>
      </c>
      <c r="AK19">
        <f t="shared" si="73"/>
        <v>1</v>
      </c>
      <c r="AL19">
        <f t="shared" si="73"/>
        <v>1</v>
      </c>
      <c r="AM19" t="str">
        <f t="shared" si="73"/>
        <v>.</v>
      </c>
      <c r="AN19">
        <f t="shared" si="73"/>
        <v>1</v>
      </c>
      <c r="AO19">
        <f t="shared" si="73"/>
        <v>1</v>
      </c>
      <c r="AP19">
        <f t="shared" si="73"/>
        <v>1</v>
      </c>
      <c r="AQ19">
        <f t="shared" si="73"/>
        <v>0</v>
      </c>
      <c r="AR19" t="str">
        <f t="shared" si="73"/>
        <v>.</v>
      </c>
      <c r="AS19">
        <f t="shared" si="73"/>
        <v>0</v>
      </c>
      <c r="AT19">
        <f t="shared" si="73"/>
        <v>0</v>
      </c>
      <c r="AU19">
        <f t="shared" si="73"/>
        <v>0</v>
      </c>
      <c r="AV19">
        <f t="shared" si="73"/>
        <v>1</v>
      </c>
      <c r="AZ19" s="7"/>
      <c r="BA19" t="s">
        <v>45</v>
      </c>
      <c r="BB19" t="s">
        <v>62</v>
      </c>
      <c r="BD19">
        <f>C10</f>
        <v>-2079</v>
      </c>
      <c r="BE19" s="11"/>
      <c r="BF19" s="11"/>
      <c r="BG19" s="11"/>
      <c r="BH19" s="11"/>
      <c r="BI19" s="11"/>
      <c r="BJ19" s="8"/>
      <c r="BK19" s="8"/>
      <c r="BL19" s="9"/>
      <c r="BM19" s="9"/>
    </row>
    <row r="20" spans="28:79" ht="15.6" customHeight="1" x14ac:dyDescent="0.45">
      <c r="AD20" s="2" t="s">
        <v>48</v>
      </c>
      <c r="AE20" s="2" t="s">
        <v>48</v>
      </c>
      <c r="AF20" s="2" t="s">
        <v>48</v>
      </c>
      <c r="AG20" s="2" t="s">
        <v>48</v>
      </c>
      <c r="AH20" s="2" t="s">
        <v>48</v>
      </c>
      <c r="AI20" s="2" t="s">
        <v>48</v>
      </c>
      <c r="AJ20" s="2" t="s">
        <v>48</v>
      </c>
      <c r="AK20" s="2" t="s">
        <v>48</v>
      </c>
      <c r="AL20" s="2" t="s">
        <v>48</v>
      </c>
      <c r="AM20" s="2" t="s">
        <v>48</v>
      </c>
      <c r="AN20" s="2" t="s">
        <v>48</v>
      </c>
      <c r="AO20" s="2" t="s">
        <v>48</v>
      </c>
      <c r="AP20" s="2" t="s">
        <v>48</v>
      </c>
      <c r="AQ20" s="2" t="s">
        <v>48</v>
      </c>
      <c r="AR20" s="2" t="s">
        <v>48</v>
      </c>
      <c r="AS20" s="2" t="s">
        <v>48</v>
      </c>
      <c r="AT20" s="2" t="s">
        <v>48</v>
      </c>
      <c r="AU20" s="2" t="s">
        <v>48</v>
      </c>
      <c r="AV20" s="2" t="s">
        <v>48</v>
      </c>
      <c r="BB20" s="2" t="s">
        <v>48</v>
      </c>
      <c r="BC20" s="2" t="s">
        <v>48</v>
      </c>
      <c r="BD20" s="2" t="s">
        <v>48</v>
      </c>
      <c r="BE20" s="11"/>
      <c r="BF20" s="11"/>
      <c r="BG20" s="11"/>
      <c r="BH20" s="11"/>
      <c r="BI20" s="11"/>
      <c r="BJ20" s="8"/>
      <c r="BK20" s="8"/>
      <c r="BL20" s="9"/>
      <c r="BM20" s="9"/>
    </row>
    <row r="21" spans="28:79" ht="15.6" customHeight="1" x14ac:dyDescent="0.45">
      <c r="AD21">
        <f>MOD(IF(AND((AE18+AE19)&lt;&gt;AE21,AE18+AE19&lt;&gt;0),1,0)+AD18+AD19,2)</f>
        <v>0</v>
      </c>
      <c r="AE21">
        <f>MOD(IF(AND((AF18+AF19)&lt;&gt;AF21,AF18+AF19&lt;&gt;0),1,0)+AE18+AE19,2)</f>
        <v>0</v>
      </c>
      <c r="AF21">
        <f>MOD(IF(AND((AG18+AG19)&lt;&gt;AG21,AG18+AG19&lt;&gt;0),1,0)+AF18+AF19,2)</f>
        <v>1</v>
      </c>
      <c r="AG21">
        <f>MOD(IF(AND((AI18+AI19)&lt;&gt;AI21,AI18+AI19&lt;&gt;0),1,0)+AG18+AG19,2)</f>
        <v>1</v>
      </c>
      <c r="AI21">
        <f t="shared" ref="AI21:AJ21" si="74">MOD(IF(AND((AJ18+AJ19)&lt;&gt;AJ21,AJ18+AJ19&lt;&gt;0),1,0)+AI18+AI19,2)</f>
        <v>1</v>
      </c>
      <c r="AJ21">
        <f t="shared" si="74"/>
        <v>0</v>
      </c>
      <c r="AK21">
        <f>MOD(IF(AND((AL18+AL19)&lt;&gt;AL21,AL18+AL19&lt;&gt;0),1,0)+AK18+AK19,2)</f>
        <v>0</v>
      </c>
      <c r="AL21">
        <f>MOD(IF(AND((AN18+AN19)&lt;&gt;AN21,AN18+AN19&lt;&gt;0),1,0)+AL18+AL19,2)</f>
        <v>1</v>
      </c>
      <c r="AN21">
        <f t="shared" ref="AN21:AO21" si="75">MOD(IF(AND((AO18+AO19)&lt;&gt;AO21,AO18+AO19&lt;&gt;0),1,0)+AN18+AN19,2)</f>
        <v>0</v>
      </c>
      <c r="AO21">
        <f t="shared" si="75"/>
        <v>1</v>
      </c>
      <c r="AP21">
        <f>MOD(IF(AND((AQ18+AQ19)&lt;&gt;AQ21,AQ18+AQ19&lt;&gt;0),1,0)+AP18+AP19,2)</f>
        <v>1</v>
      </c>
      <c r="AQ21">
        <f>MOD(IF(AND((AS18+AS19)&lt;&gt;AS21,AS18+AS19&lt;&gt;0),1,0)+AQ18+AQ19,2)</f>
        <v>1</v>
      </c>
      <c r="AS21">
        <f t="shared" ref="AS21:AT21" si="76">MOD(IF(AND((AT18+AT19)&lt;&gt;AT21,AT18+AT19&lt;&gt;0),1,0)+AS18+AS19,2)</f>
        <v>1</v>
      </c>
      <c r="AT21">
        <f t="shared" si="76"/>
        <v>0</v>
      </c>
      <c r="AU21">
        <f>MOD(IF(AND((AV18+AV19)&lt;&gt;AV21,AV18+AV19&lt;&gt;0),1,0)+AU18+AU19,2)</f>
        <v>1</v>
      </c>
      <c r="AV21">
        <f>MOD(AV19+AV18,2)</f>
        <v>0</v>
      </c>
      <c r="AW21" s="6" t="s">
        <v>55</v>
      </c>
      <c r="AX21">
        <f>IF(AD21=1,-65536+SUM(BL21:CA21),SUM(BL21:CA21))</f>
        <v>14714</v>
      </c>
      <c r="AY21" s="5" t="s">
        <v>56</v>
      </c>
      <c r="BD21">
        <f>BD18+BD19</f>
        <v>14714</v>
      </c>
      <c r="BE21" s="11"/>
      <c r="BF21" s="11"/>
      <c r="BG21" s="11"/>
      <c r="BH21" s="11"/>
      <c r="BI21" s="11"/>
      <c r="BJ21" s="8"/>
      <c r="BK21" s="8"/>
      <c r="BL21" s="9">
        <f>BL$6*AV21</f>
        <v>0</v>
      </c>
      <c r="BM21" s="9">
        <f>BM$6*AU21</f>
        <v>2</v>
      </c>
      <c r="BN21" s="9">
        <f>AT21*BN$6</f>
        <v>0</v>
      </c>
      <c r="BO21">
        <f>BO$6*AS21</f>
        <v>8</v>
      </c>
      <c r="BP21">
        <f>BP$6*AQ21</f>
        <v>16</v>
      </c>
      <c r="BQ21">
        <f>BQ$6*AP21</f>
        <v>32</v>
      </c>
      <c r="BR21">
        <f>BR$6*AO21</f>
        <v>64</v>
      </c>
      <c r="BS21">
        <f>BS$6*AN21</f>
        <v>0</v>
      </c>
      <c r="BT21">
        <f>BT$6*AL21</f>
        <v>256</v>
      </c>
      <c r="BU21">
        <f>BU$6*AK21</f>
        <v>0</v>
      </c>
      <c r="BV21">
        <f>BV$6*AJ21</f>
        <v>0</v>
      </c>
      <c r="BW21">
        <f>BW$6*AI21</f>
        <v>2048</v>
      </c>
      <c r="BX21">
        <f>BX$6*AG21</f>
        <v>4096</v>
      </c>
      <c r="BY21">
        <f>BY$6*AF21</f>
        <v>8192</v>
      </c>
      <c r="BZ21">
        <f>BZ$6*AE21</f>
        <v>0</v>
      </c>
      <c r="CA21">
        <f>CA$6*AD21</f>
        <v>0</v>
      </c>
    </row>
    <row r="22" spans="28:79" ht="15.6" customHeight="1" x14ac:dyDescent="0.45">
      <c r="BL22" s="9"/>
      <c r="BM22" s="9"/>
    </row>
    <row r="23" spans="28:79" ht="15.6" customHeight="1" x14ac:dyDescent="0.45">
      <c r="AD23" s="3" t="s">
        <v>49</v>
      </c>
      <c r="AE23" s="4">
        <f>MOD(IF(AND((AD18+AD19)&lt;&gt;AD21,AD18+AD19&lt;&gt;0),1,0),2)</f>
        <v>1</v>
      </c>
      <c r="AG23" s="3" t="s">
        <v>50</v>
      </c>
      <c r="AH23" s="4">
        <f>MOD(SUM(AN21:AV21),2)</f>
        <v>1</v>
      </c>
      <c r="AJ23" s="3" t="s">
        <v>51</v>
      </c>
      <c r="AK23" s="4">
        <f>MOD(IF(AND((AS18+AS19)&lt;&gt;AS21,AS18+AS19&lt;&gt;0),1,0),2)</f>
        <v>0</v>
      </c>
      <c r="AM23" s="3" t="s">
        <v>52</v>
      </c>
      <c r="AN23" s="4">
        <f>IF(SUM(AD21:AV21)&gt;0,0,1)</f>
        <v>0</v>
      </c>
      <c r="AP23" s="3" t="s">
        <v>53</v>
      </c>
      <c r="AQ23" s="4">
        <f>AD21</f>
        <v>0</v>
      </c>
      <c r="AS23" s="3" t="s">
        <v>54</v>
      </c>
      <c r="AT23" s="4">
        <f>IF(_xlfn.XOR(AE23,MOD(IF(AND((AE18+AE19)&lt;&gt;AE21,AE18+AE19&lt;&gt;0),1,0),2)),1,0)</f>
        <v>0</v>
      </c>
      <c r="BL23" s="9"/>
      <c r="BM23" s="9"/>
    </row>
    <row r="24" spans="28:79" ht="15.6" customHeight="1" x14ac:dyDescent="0.45">
      <c r="BL24" s="9"/>
      <c r="BM24" s="9"/>
    </row>
    <row r="25" spans="28:79" ht="15.6" customHeight="1" x14ac:dyDescent="0.45">
      <c r="AC25" t="s">
        <v>58</v>
      </c>
      <c r="AD25">
        <f>G10</f>
        <v>1</v>
      </c>
      <c r="AE25">
        <f t="shared" ref="AE25:AV26" si="77">H10</f>
        <v>1</v>
      </c>
      <c r="AF25">
        <f t="shared" si="77"/>
        <v>1</v>
      </c>
      <c r="AG25">
        <f t="shared" si="77"/>
        <v>1</v>
      </c>
      <c r="AH25" t="str">
        <f t="shared" si="77"/>
        <v>.</v>
      </c>
      <c r="AI25">
        <f t="shared" si="77"/>
        <v>0</v>
      </c>
      <c r="AJ25">
        <f t="shared" si="77"/>
        <v>1</v>
      </c>
      <c r="AK25">
        <f t="shared" si="77"/>
        <v>1</v>
      </c>
      <c r="AL25">
        <f t="shared" si="77"/>
        <v>1</v>
      </c>
      <c r="AM25" t="str">
        <f t="shared" si="77"/>
        <v>.</v>
      </c>
      <c r="AN25">
        <f t="shared" si="77"/>
        <v>1</v>
      </c>
      <c r="AO25">
        <f t="shared" si="77"/>
        <v>1</v>
      </c>
      <c r="AP25">
        <f t="shared" si="77"/>
        <v>1</v>
      </c>
      <c r="AQ25">
        <f t="shared" si="77"/>
        <v>0</v>
      </c>
      <c r="AR25" t="str">
        <f t="shared" si="77"/>
        <v>.</v>
      </c>
      <c r="AS25">
        <f t="shared" si="77"/>
        <v>0</v>
      </c>
      <c r="AT25">
        <f t="shared" si="77"/>
        <v>0</v>
      </c>
      <c r="AU25">
        <f t="shared" si="77"/>
        <v>0</v>
      </c>
      <c r="AV25">
        <f t="shared" si="77"/>
        <v>1</v>
      </c>
      <c r="BB25" t="s">
        <v>62</v>
      </c>
      <c r="BD25">
        <f>C10</f>
        <v>-2079</v>
      </c>
      <c r="BE25" s="11" t="s">
        <v>72</v>
      </c>
      <c r="BF25" s="11"/>
      <c r="BG25" s="11"/>
      <c r="BH25" s="11"/>
      <c r="BI25" s="11"/>
      <c r="BJ25" s="8"/>
      <c r="BK25" s="8"/>
      <c r="BL25" s="9"/>
      <c r="BM25" s="9"/>
    </row>
    <row r="26" spans="28:79" ht="15.6" customHeight="1" x14ac:dyDescent="0.45">
      <c r="AB26" t="s">
        <v>45</v>
      </c>
      <c r="AC26" t="s">
        <v>63</v>
      </c>
      <c r="AD26">
        <f>G11</f>
        <v>1</v>
      </c>
      <c r="AE26">
        <f t="shared" ref="AE26:AH26" si="78">H11</f>
        <v>0</v>
      </c>
      <c r="AF26">
        <f t="shared" si="78"/>
        <v>1</v>
      </c>
      <c r="AG26">
        <f t="shared" si="78"/>
        <v>1</v>
      </c>
      <c r="AH26" t="str">
        <f t="shared" si="78"/>
        <v>.</v>
      </c>
      <c r="AI26">
        <f t="shared" si="77"/>
        <v>1</v>
      </c>
      <c r="AJ26">
        <f t="shared" si="77"/>
        <v>1</v>
      </c>
      <c r="AK26">
        <f t="shared" si="77"/>
        <v>1</v>
      </c>
      <c r="AL26">
        <f t="shared" ref="AL26" si="79">O11</f>
        <v>0</v>
      </c>
      <c r="AM26" t="str">
        <f t="shared" si="77"/>
        <v>.</v>
      </c>
      <c r="AN26">
        <f t="shared" si="77"/>
        <v>0</v>
      </c>
      <c r="AO26">
        <f t="shared" si="77"/>
        <v>1</v>
      </c>
      <c r="AP26">
        <f t="shared" ref="AP26" si="80">S11</f>
        <v>1</v>
      </c>
      <c r="AQ26">
        <f t="shared" si="77"/>
        <v>0</v>
      </c>
      <c r="AR26" t="str">
        <f t="shared" si="77"/>
        <v>.</v>
      </c>
      <c r="AS26">
        <f t="shared" si="77"/>
        <v>0</v>
      </c>
      <c r="AT26">
        <f t="shared" ref="AT26" si="81">W11</f>
        <v>1</v>
      </c>
      <c r="AU26">
        <f t="shared" si="77"/>
        <v>1</v>
      </c>
      <c r="AV26">
        <f t="shared" si="77"/>
        <v>1</v>
      </c>
      <c r="AZ26" s="7"/>
      <c r="BA26" t="s">
        <v>45</v>
      </c>
      <c r="BB26" t="s">
        <v>64</v>
      </c>
      <c r="BD26">
        <f>C11</f>
        <v>-16793</v>
      </c>
      <c r="BE26" s="11"/>
      <c r="BF26" s="11"/>
      <c r="BG26" s="11"/>
      <c r="BH26" s="11"/>
      <c r="BI26" s="11"/>
      <c r="BJ26" s="8"/>
      <c r="BK26" s="8"/>
      <c r="BL26" s="9"/>
      <c r="BM26" s="9"/>
    </row>
    <row r="27" spans="28:79" ht="15.6" customHeight="1" x14ac:dyDescent="0.45">
      <c r="AD27" s="2" t="s">
        <v>48</v>
      </c>
      <c r="AE27" s="2" t="s">
        <v>48</v>
      </c>
      <c r="AF27" s="2" t="s">
        <v>48</v>
      </c>
      <c r="AG27" s="2" t="s">
        <v>48</v>
      </c>
      <c r="AH27" s="2" t="s">
        <v>48</v>
      </c>
      <c r="AI27" s="2" t="s">
        <v>48</v>
      </c>
      <c r="AJ27" s="2" t="s">
        <v>48</v>
      </c>
      <c r="AK27" s="2" t="s">
        <v>48</v>
      </c>
      <c r="AL27" s="2" t="s">
        <v>48</v>
      </c>
      <c r="AM27" s="2" t="s">
        <v>48</v>
      </c>
      <c r="AN27" s="2" t="s">
        <v>48</v>
      </c>
      <c r="AO27" s="2" t="s">
        <v>48</v>
      </c>
      <c r="AP27" s="2" t="s">
        <v>48</v>
      </c>
      <c r="AQ27" s="2" t="s">
        <v>48</v>
      </c>
      <c r="AR27" s="2" t="s">
        <v>48</v>
      </c>
      <c r="AS27" s="2" t="s">
        <v>48</v>
      </c>
      <c r="AT27" s="2" t="s">
        <v>48</v>
      </c>
      <c r="AU27" s="2" t="s">
        <v>48</v>
      </c>
      <c r="AV27" s="2" t="s">
        <v>48</v>
      </c>
      <c r="BB27" s="2" t="s">
        <v>48</v>
      </c>
      <c r="BC27" s="2" t="s">
        <v>48</v>
      </c>
      <c r="BD27" s="2" t="s">
        <v>48</v>
      </c>
      <c r="BE27" s="11"/>
      <c r="BF27" s="11"/>
      <c r="BG27" s="11"/>
      <c r="BH27" s="11"/>
      <c r="BI27" s="11"/>
      <c r="BJ27" s="8"/>
      <c r="BK27" s="8"/>
      <c r="BL27" s="9"/>
      <c r="BM27" s="9"/>
    </row>
    <row r="28" spans="28:79" ht="15.6" customHeight="1" x14ac:dyDescent="0.45">
      <c r="AD28">
        <f>MOD(IF(AND((AE25+AE26)&lt;&gt;AE28,AE25+AE26&lt;&gt;0),1,0)+AD25+AD26,2)</f>
        <v>1</v>
      </c>
      <c r="AE28">
        <f>MOD(IF(AND((AF25+AF26)&lt;&gt;AF28,AF25+AF26&lt;&gt;0),1,0)+AE25+AE26,2)</f>
        <v>0</v>
      </c>
      <c r="AF28">
        <f>MOD(IF(AND((AG25+AG26)&lt;&gt;AG28,AG25+AG26&lt;&gt;0),1,0)+AF25+AF26,2)</f>
        <v>1</v>
      </c>
      <c r="AG28">
        <f>MOD(IF(AND((AI25+AI26)&lt;&gt;AI28,AI25+AI26&lt;&gt;0),1,0)+AG25+AG26,2)</f>
        <v>1</v>
      </c>
      <c r="AI28">
        <f t="shared" ref="AI28:AJ28" si="82">MOD(IF(AND((AJ25+AJ26)&lt;&gt;AJ28,AJ25+AJ26&lt;&gt;0),1,0)+AI25+AI26,2)</f>
        <v>0</v>
      </c>
      <c r="AJ28">
        <f t="shared" si="82"/>
        <v>1</v>
      </c>
      <c r="AK28">
        <f>MOD(IF(AND((AL25+AL26)&lt;&gt;AL28,AL25+AL26&lt;&gt;0),1,0)+AK25+AK26,2)</f>
        <v>1</v>
      </c>
      <c r="AL28">
        <f>MOD(IF(AND((AN25+AN26)&lt;&gt;AN28,AN25+AN26&lt;&gt;0),1,0)+AL25+AL26,2)</f>
        <v>0</v>
      </c>
      <c r="AN28">
        <f t="shared" ref="AN28:AO28" si="83">MOD(IF(AND((AO25+AO26)&lt;&gt;AO28,AO25+AO26&lt;&gt;0),1,0)+AN25+AN26,2)</f>
        <v>0</v>
      </c>
      <c r="AO28">
        <f t="shared" si="83"/>
        <v>1</v>
      </c>
      <c r="AP28">
        <f>MOD(IF(AND((AQ25+AQ26)&lt;&gt;AQ28,AQ25+AQ26&lt;&gt;0),1,0)+AP25+AP26,2)</f>
        <v>0</v>
      </c>
      <c r="AQ28">
        <f>MOD(IF(AND((AS25+AS26)&lt;&gt;AS28,AS25+AS26&lt;&gt;0),1,0)+AQ25+AQ26,2)</f>
        <v>0</v>
      </c>
      <c r="AS28">
        <f t="shared" ref="AS28:AT28" si="84">MOD(IF(AND((AT25+AT26)&lt;&gt;AT28,AT25+AT26&lt;&gt;0),1,0)+AS25+AS26,2)</f>
        <v>1</v>
      </c>
      <c r="AT28">
        <f t="shared" si="84"/>
        <v>0</v>
      </c>
      <c r="AU28">
        <f>MOD(IF(AND((AV25+AV26)&lt;&gt;AV28,AV25+AV26&lt;&gt;0),1,0)+AU25+AU26,2)</f>
        <v>0</v>
      </c>
      <c r="AV28">
        <f>MOD(AV26+AV25,2)</f>
        <v>0</v>
      </c>
      <c r="AW28" s="6" t="s">
        <v>55</v>
      </c>
      <c r="AX28">
        <f>IF(AD28=1,-65536+SUM(BL28:CA28),SUM(BL28:CA28))</f>
        <v>-18872</v>
      </c>
      <c r="AY28" s="5" t="s">
        <v>56</v>
      </c>
      <c r="BD28">
        <f>BD25+BD26</f>
        <v>-18872</v>
      </c>
      <c r="BE28" s="11"/>
      <c r="BF28" s="11"/>
      <c r="BG28" s="11"/>
      <c r="BH28" s="11"/>
      <c r="BI28" s="11"/>
      <c r="BJ28" s="8"/>
      <c r="BK28" s="8"/>
      <c r="BL28" s="9">
        <f>BL$6*AV28</f>
        <v>0</v>
      </c>
      <c r="BM28" s="9">
        <f>BM$6*AU28</f>
        <v>0</v>
      </c>
      <c r="BN28" s="9">
        <f>AT28*BN$6</f>
        <v>0</v>
      </c>
      <c r="BO28">
        <f>BO$6*AS28</f>
        <v>8</v>
      </c>
      <c r="BP28">
        <f>BP$6*AQ28</f>
        <v>0</v>
      </c>
      <c r="BQ28">
        <f>BQ$6*AP28</f>
        <v>0</v>
      </c>
      <c r="BR28">
        <f>BR$6*AO28</f>
        <v>64</v>
      </c>
      <c r="BS28">
        <f>BS$6*AN28</f>
        <v>0</v>
      </c>
      <c r="BT28">
        <f>BT$6*AL28</f>
        <v>0</v>
      </c>
      <c r="BU28">
        <f>BU$6*AK28</f>
        <v>512</v>
      </c>
      <c r="BV28">
        <f>BV$6*AJ28</f>
        <v>1024</v>
      </c>
      <c r="BW28">
        <f>BW$6*AI28</f>
        <v>0</v>
      </c>
      <c r="BX28">
        <f>BX$6*AG28</f>
        <v>4096</v>
      </c>
      <c r="BY28">
        <f>BY$6*AF28</f>
        <v>8192</v>
      </c>
      <c r="BZ28">
        <f>BZ$6*AE28</f>
        <v>0</v>
      </c>
      <c r="CA28">
        <f>CA$6*AD28</f>
        <v>32768</v>
      </c>
    </row>
    <row r="29" spans="28:79" ht="15.6" customHeight="1" x14ac:dyDescent="0.45">
      <c r="BL29" s="9"/>
      <c r="BM29" s="9"/>
    </row>
    <row r="30" spans="28:79" ht="15.6" customHeight="1" x14ac:dyDescent="0.45">
      <c r="AD30" s="3" t="s">
        <v>49</v>
      </c>
      <c r="AE30" s="4">
        <f>MOD(IF(AND((AD25+AD26)&lt;&gt;AD28,AD25+AD26&lt;&gt;0),1,0),2)</f>
        <v>1</v>
      </c>
      <c r="AG30" s="3" t="s">
        <v>50</v>
      </c>
      <c r="AH30" s="4">
        <f>MOD(SUM(AN28:AV28),2)</f>
        <v>0</v>
      </c>
      <c r="AJ30" s="3" t="s">
        <v>51</v>
      </c>
      <c r="AK30" s="4">
        <f>MOD(IF(AND((AS25+AS26)&lt;&gt;AS28,AS25+AS26&lt;&gt;0),1,0),2)</f>
        <v>0</v>
      </c>
      <c r="AM30" s="3" t="s">
        <v>52</v>
      </c>
      <c r="AN30" s="4">
        <f>IF(SUM(AD28:AV28)&gt;0,0,1)</f>
        <v>0</v>
      </c>
      <c r="AP30" s="3" t="s">
        <v>53</v>
      </c>
      <c r="AQ30" s="4">
        <f>AD28</f>
        <v>1</v>
      </c>
      <c r="AS30" s="3" t="s">
        <v>54</v>
      </c>
      <c r="AT30" s="4">
        <f>IF(_xlfn.XOR(AE30,MOD(IF(AND((AE25+AE26)&lt;&gt;AE28,AE25+AE26&lt;&gt;0),1,0),2)),1,0)</f>
        <v>0</v>
      </c>
      <c r="BL30" s="9"/>
      <c r="BM30" s="9"/>
    </row>
    <row r="31" spans="28:79" ht="15.6" customHeight="1" x14ac:dyDescent="0.45">
      <c r="BL31" s="9"/>
      <c r="BM31" s="9"/>
    </row>
    <row r="32" spans="28:79" ht="15.6" customHeight="1" x14ac:dyDescent="0.45">
      <c r="AD32" s="3"/>
      <c r="AE32" s="4"/>
      <c r="AG32" s="3"/>
      <c r="AH32" s="4"/>
      <c r="AJ32" s="3"/>
      <c r="AK32" s="4"/>
      <c r="AM32" s="3"/>
      <c r="AN32" s="4"/>
      <c r="AP32" s="3"/>
      <c r="AQ32" s="4"/>
      <c r="AS32" s="3"/>
      <c r="AT32" s="4"/>
      <c r="BL32" s="9"/>
      <c r="BM32" s="9"/>
    </row>
    <row r="33" spans="28:79" ht="15.6" customHeight="1" x14ac:dyDescent="0.45">
      <c r="BL33" s="9"/>
      <c r="BM33" s="9"/>
    </row>
    <row r="34" spans="28:79" ht="15.6" customHeight="1" x14ac:dyDescent="0.45">
      <c r="AC34" t="s">
        <v>63</v>
      </c>
      <c r="AD34">
        <f>G11</f>
        <v>1</v>
      </c>
      <c r="AE34">
        <f t="shared" ref="AE34:AV34" si="85">H11</f>
        <v>0</v>
      </c>
      <c r="AF34">
        <f t="shared" si="85"/>
        <v>1</v>
      </c>
      <c r="AG34">
        <f t="shared" si="85"/>
        <v>1</v>
      </c>
      <c r="AH34" t="str">
        <f t="shared" si="85"/>
        <v>.</v>
      </c>
      <c r="AI34">
        <f t="shared" si="85"/>
        <v>1</v>
      </c>
      <c r="AJ34">
        <f t="shared" si="85"/>
        <v>1</v>
      </c>
      <c r="AK34">
        <f t="shared" si="85"/>
        <v>1</v>
      </c>
      <c r="AL34">
        <f t="shared" si="85"/>
        <v>0</v>
      </c>
      <c r="AM34" t="str">
        <f t="shared" si="85"/>
        <v>.</v>
      </c>
      <c r="AN34">
        <f t="shared" si="85"/>
        <v>0</v>
      </c>
      <c r="AO34">
        <f t="shared" si="85"/>
        <v>1</v>
      </c>
      <c r="AP34">
        <f t="shared" si="85"/>
        <v>1</v>
      </c>
      <c r="AQ34">
        <f t="shared" si="85"/>
        <v>0</v>
      </c>
      <c r="AR34" t="str">
        <f t="shared" si="85"/>
        <v>.</v>
      </c>
      <c r="AS34">
        <f t="shared" si="85"/>
        <v>0</v>
      </c>
      <c r="AT34">
        <f t="shared" si="85"/>
        <v>1</v>
      </c>
      <c r="AU34">
        <f t="shared" si="85"/>
        <v>1</v>
      </c>
      <c r="AV34">
        <f t="shared" si="85"/>
        <v>1</v>
      </c>
      <c r="BB34" t="s">
        <v>64</v>
      </c>
      <c r="BD34">
        <f>C11</f>
        <v>-16793</v>
      </c>
      <c r="BE34" s="11" t="s">
        <v>73</v>
      </c>
      <c r="BF34" s="11"/>
      <c r="BG34" s="11"/>
      <c r="BH34" s="11"/>
      <c r="BI34" s="11"/>
      <c r="BJ34" s="8"/>
      <c r="BK34" s="8"/>
      <c r="BL34" s="9"/>
      <c r="BM34" s="9"/>
    </row>
    <row r="35" spans="28:79" ht="15.6" customHeight="1" x14ac:dyDescent="0.45">
      <c r="AB35" t="s">
        <v>45</v>
      </c>
      <c r="AC35" t="s">
        <v>65</v>
      </c>
      <c r="AD35">
        <f>G12</f>
        <v>1</v>
      </c>
      <c r="AE35">
        <f t="shared" ref="AE35:AV35" si="86">H12</f>
        <v>0</v>
      </c>
      <c r="AF35">
        <f t="shared" si="86"/>
        <v>1</v>
      </c>
      <c r="AG35">
        <f t="shared" si="86"/>
        <v>1</v>
      </c>
      <c r="AH35" t="str">
        <f t="shared" si="86"/>
        <v>.</v>
      </c>
      <c r="AI35">
        <f t="shared" si="86"/>
        <v>0</v>
      </c>
      <c r="AJ35">
        <f t="shared" si="86"/>
        <v>1</v>
      </c>
      <c r="AK35">
        <f t="shared" si="86"/>
        <v>1</v>
      </c>
      <c r="AL35">
        <f t="shared" si="86"/>
        <v>0</v>
      </c>
      <c r="AM35" t="str">
        <f t="shared" si="86"/>
        <v>.</v>
      </c>
      <c r="AN35">
        <f t="shared" si="86"/>
        <v>0</v>
      </c>
      <c r="AO35">
        <f t="shared" si="86"/>
        <v>1</v>
      </c>
      <c r="AP35">
        <f t="shared" si="86"/>
        <v>0</v>
      </c>
      <c r="AQ35">
        <f t="shared" si="86"/>
        <v>0</v>
      </c>
      <c r="AR35" t="str">
        <f t="shared" si="86"/>
        <v>.</v>
      </c>
      <c r="AS35">
        <f t="shared" si="86"/>
        <v>1</v>
      </c>
      <c r="AT35">
        <f t="shared" si="86"/>
        <v>0</v>
      </c>
      <c r="AU35">
        <f t="shared" si="86"/>
        <v>0</v>
      </c>
      <c r="AV35">
        <f t="shared" si="86"/>
        <v>0</v>
      </c>
      <c r="AZ35" s="7"/>
      <c r="BA35" t="s">
        <v>45</v>
      </c>
      <c r="BB35" t="s">
        <v>66</v>
      </c>
      <c r="BD35">
        <f>C12</f>
        <v>-18872</v>
      </c>
      <c r="BE35" s="11"/>
      <c r="BF35" s="11"/>
      <c r="BG35" s="11"/>
      <c r="BH35" s="11"/>
      <c r="BI35" s="11"/>
      <c r="BJ35" s="8"/>
      <c r="BK35" s="8"/>
      <c r="BL35" s="9"/>
      <c r="BM35" s="9"/>
    </row>
    <row r="36" spans="28:79" ht="15.6" customHeight="1" x14ac:dyDescent="0.45">
      <c r="AD36" s="2" t="s">
        <v>48</v>
      </c>
      <c r="AE36" s="2" t="s">
        <v>48</v>
      </c>
      <c r="AF36" s="2" t="s">
        <v>48</v>
      </c>
      <c r="AG36" s="2" t="s">
        <v>48</v>
      </c>
      <c r="AH36" s="2" t="s">
        <v>48</v>
      </c>
      <c r="AI36" s="2" t="s">
        <v>48</v>
      </c>
      <c r="AJ36" s="2" t="s">
        <v>48</v>
      </c>
      <c r="AK36" s="2" t="s">
        <v>48</v>
      </c>
      <c r="AL36" s="2" t="s">
        <v>48</v>
      </c>
      <c r="AM36" s="2" t="s">
        <v>48</v>
      </c>
      <c r="AN36" s="2" t="s">
        <v>48</v>
      </c>
      <c r="AO36" s="2" t="s">
        <v>48</v>
      </c>
      <c r="AP36" s="2" t="s">
        <v>48</v>
      </c>
      <c r="AQ36" s="2" t="s">
        <v>48</v>
      </c>
      <c r="AR36" s="2" t="s">
        <v>48</v>
      </c>
      <c r="AS36" s="2" t="s">
        <v>48</v>
      </c>
      <c r="AT36" s="2" t="s">
        <v>48</v>
      </c>
      <c r="AU36" s="2" t="s">
        <v>48</v>
      </c>
      <c r="AV36" s="2" t="s">
        <v>48</v>
      </c>
      <c r="BB36" s="2" t="s">
        <v>48</v>
      </c>
      <c r="BC36" s="2" t="s">
        <v>48</v>
      </c>
      <c r="BD36" s="2" t="s">
        <v>48</v>
      </c>
      <c r="BE36" s="11"/>
      <c r="BF36" s="11"/>
      <c r="BG36" s="11"/>
      <c r="BH36" s="11"/>
      <c r="BI36" s="11"/>
      <c r="BJ36" s="8"/>
      <c r="BK36" s="8"/>
      <c r="BL36" s="9"/>
      <c r="BM36" s="9"/>
    </row>
    <row r="37" spans="28:79" ht="15.6" customHeight="1" x14ac:dyDescent="0.45">
      <c r="AD37">
        <f>MOD(IF(AND((AE34+AE35)&lt;&gt;AE37,AE34+AE35&lt;&gt;0),1,0)+AD34+AD35,2)</f>
        <v>0</v>
      </c>
      <c r="AE37">
        <f>MOD(IF(AND((AF34+AF35)&lt;&gt;AF37,AF34+AF35&lt;&gt;0),1,0)+AE34+AE35,2)</f>
        <v>1</v>
      </c>
      <c r="AF37">
        <f>MOD(IF(AND((AG34+AG35)&lt;&gt;AG37,AG34+AG35&lt;&gt;0),1,0)+AF34+AF35,2)</f>
        <v>1</v>
      </c>
      <c r="AG37">
        <f>MOD(IF(AND((AI34+AI35)&lt;&gt;AI37,AI34+AI35&lt;&gt;0),1,0)+AG34+AG35,2)</f>
        <v>1</v>
      </c>
      <c r="AI37">
        <f t="shared" ref="AI37:AJ37" si="87">MOD(IF(AND((AJ34+AJ35)&lt;&gt;AJ37,AJ34+AJ35&lt;&gt;0),1,0)+AI34+AI35,2)</f>
        <v>0</v>
      </c>
      <c r="AJ37">
        <f t="shared" si="87"/>
        <v>1</v>
      </c>
      <c r="AK37">
        <f>MOD(IF(AND((AL34+AL35)&lt;&gt;AL37,AL34+AL35&lt;&gt;0),1,0)+AK34+AK35,2)</f>
        <v>0</v>
      </c>
      <c r="AL37">
        <f>MOD(IF(AND((AN34+AN35)&lt;&gt;AN37,AN34+AN35&lt;&gt;0),1,0)+AL34+AL35,2)</f>
        <v>0</v>
      </c>
      <c r="AN37">
        <f t="shared" ref="AN37:AO37" si="88">MOD(IF(AND((AO34+AO35)&lt;&gt;AO37,AO34+AO35&lt;&gt;0),1,0)+AN34+AN35,2)</f>
        <v>1</v>
      </c>
      <c r="AO37">
        <f t="shared" si="88"/>
        <v>0</v>
      </c>
      <c r="AP37">
        <f>MOD(IF(AND((AQ34+AQ35)&lt;&gt;AQ37,AQ34+AQ35&lt;&gt;0),1,0)+AP34+AP35,2)</f>
        <v>1</v>
      </c>
      <c r="AQ37">
        <f>MOD(IF(AND((AS34+AS35)&lt;&gt;AS37,AS34+AS35&lt;&gt;0),1,0)+AQ34+AQ35,2)</f>
        <v>0</v>
      </c>
      <c r="AS37">
        <f t="shared" ref="AS37:AT37" si="89">MOD(IF(AND((AT34+AT35)&lt;&gt;AT37,AT34+AT35&lt;&gt;0),1,0)+AS34+AS35,2)</f>
        <v>1</v>
      </c>
      <c r="AT37">
        <f t="shared" si="89"/>
        <v>1</v>
      </c>
      <c r="AU37">
        <f>MOD(IF(AND((AV34+AV35)&lt;&gt;AV37,AV34+AV35&lt;&gt;0),1,0)+AU34+AU35,2)</f>
        <v>1</v>
      </c>
      <c r="AV37">
        <f>MOD(AV35+AV34,2)</f>
        <v>1</v>
      </c>
      <c r="AW37" s="6" t="s">
        <v>55</v>
      </c>
      <c r="AX37">
        <f>IF(AD37=1,-65536+SUM(BL37:CA37),SUM(BL37:CA37))</f>
        <v>29871</v>
      </c>
      <c r="AY37" s="5" t="s">
        <v>56</v>
      </c>
      <c r="BD37">
        <f>BD34+BD35</f>
        <v>-35665</v>
      </c>
      <c r="BE37" s="11"/>
      <c r="BF37" s="11"/>
      <c r="BG37" s="11"/>
      <c r="BH37" s="11"/>
      <c r="BI37" s="11"/>
      <c r="BJ37" s="8"/>
      <c r="BK37" s="8"/>
      <c r="BL37" s="9">
        <f>BL$6*AV37</f>
        <v>1</v>
      </c>
      <c r="BM37" s="9">
        <f>BM$6*AU37</f>
        <v>2</v>
      </c>
      <c r="BN37" s="9">
        <f>AT37*BN$6</f>
        <v>4</v>
      </c>
      <c r="BO37">
        <f>BO$6*AS37</f>
        <v>8</v>
      </c>
      <c r="BP37">
        <f>BP$6*AQ37</f>
        <v>0</v>
      </c>
      <c r="BQ37">
        <f>BQ$6*AP37</f>
        <v>32</v>
      </c>
      <c r="BR37">
        <f>BR$6*AO37</f>
        <v>0</v>
      </c>
      <c r="BS37">
        <f>BS$6*AN37</f>
        <v>128</v>
      </c>
      <c r="BT37">
        <f>BT$6*AL37</f>
        <v>0</v>
      </c>
      <c r="BU37">
        <f>BU$6*AK37</f>
        <v>0</v>
      </c>
      <c r="BV37">
        <f>BV$6*AJ37</f>
        <v>1024</v>
      </c>
      <c r="BW37">
        <f>BW$6*AI37</f>
        <v>0</v>
      </c>
      <c r="BX37">
        <f>BX$6*AG37</f>
        <v>4096</v>
      </c>
      <c r="BY37">
        <f>BY$6*AF37</f>
        <v>8192</v>
      </c>
      <c r="BZ37">
        <f>BZ$6*AE37</f>
        <v>16384</v>
      </c>
      <c r="CA37">
        <f>CA$6*AD37</f>
        <v>0</v>
      </c>
    </row>
    <row r="38" spans="28:79" ht="15.6" customHeight="1" x14ac:dyDescent="0.45">
      <c r="BL38" s="9"/>
      <c r="BM38" s="9"/>
    </row>
    <row r="39" spans="28:79" ht="15.6" customHeight="1" x14ac:dyDescent="0.45">
      <c r="AD39" s="3" t="s">
        <v>49</v>
      </c>
      <c r="AE39" s="4">
        <f>MOD(IF(AND((AD34+AD35)&lt;&gt;AD37,AD34+AD35&lt;&gt;0),1,0),2)</f>
        <v>1</v>
      </c>
      <c r="AG39" s="3" t="s">
        <v>50</v>
      </c>
      <c r="AH39" s="4">
        <f>MOD(SUM(AN37:AV37),2)</f>
        <v>0</v>
      </c>
      <c r="AJ39" s="3" t="s">
        <v>51</v>
      </c>
      <c r="AK39" s="4">
        <f>MOD(IF(AND((AS34+AS35)&lt;&gt;AS37,AS34+AS35&lt;&gt;0),1,0),2)</f>
        <v>0</v>
      </c>
      <c r="AM39" s="3" t="s">
        <v>52</v>
      </c>
      <c r="AN39" s="4">
        <f>IF(SUM(AD37:AV37)&gt;0,0,1)</f>
        <v>0</v>
      </c>
      <c r="AP39" s="3" t="s">
        <v>53</v>
      </c>
      <c r="AQ39" s="4">
        <f>AD37</f>
        <v>0</v>
      </c>
      <c r="AS39" s="3" t="s">
        <v>54</v>
      </c>
      <c r="AT39" s="4">
        <f>IF(_xlfn.XOR(AE39,MOD(IF(AND((AE34+AE35)&lt;&gt;AE37,AE34+AE35&lt;&gt;0),1,0),2)),1,0)</f>
        <v>1</v>
      </c>
      <c r="BL39" s="9"/>
      <c r="BM39" s="9"/>
    </row>
    <row r="40" spans="28:79" ht="15.6" customHeight="1" x14ac:dyDescent="0.45">
      <c r="BL40" s="9"/>
      <c r="BM40" s="9"/>
    </row>
    <row r="41" spans="28:79" ht="15.6" customHeight="1" x14ac:dyDescent="0.45">
      <c r="AC41" t="s">
        <v>46</v>
      </c>
      <c r="AD41">
        <f>G4</f>
        <v>0</v>
      </c>
      <c r="AE41">
        <f t="shared" ref="AE41:AV41" si="90">H4</f>
        <v>0</v>
      </c>
      <c r="AF41">
        <f t="shared" si="90"/>
        <v>0</v>
      </c>
      <c r="AG41">
        <f t="shared" si="90"/>
        <v>0</v>
      </c>
      <c r="AH41" t="str">
        <f t="shared" si="90"/>
        <v>.</v>
      </c>
      <c r="AI41">
        <f t="shared" si="90"/>
        <v>1</v>
      </c>
      <c r="AJ41">
        <f t="shared" si="90"/>
        <v>0</v>
      </c>
      <c r="AK41">
        <f t="shared" si="90"/>
        <v>0</v>
      </c>
      <c r="AL41">
        <f t="shared" si="90"/>
        <v>0</v>
      </c>
      <c r="AM41" t="str">
        <f t="shared" si="90"/>
        <v>.</v>
      </c>
      <c r="AN41">
        <f t="shared" si="90"/>
        <v>0</v>
      </c>
      <c r="AO41">
        <f t="shared" si="90"/>
        <v>0</v>
      </c>
      <c r="AP41">
        <f t="shared" si="90"/>
        <v>0</v>
      </c>
      <c r="AQ41">
        <f t="shared" si="90"/>
        <v>1</v>
      </c>
      <c r="AR41" t="str">
        <f t="shared" si="90"/>
        <v>.</v>
      </c>
      <c r="AS41">
        <f t="shared" si="90"/>
        <v>1</v>
      </c>
      <c r="AT41">
        <f t="shared" si="90"/>
        <v>1</v>
      </c>
      <c r="AU41">
        <f t="shared" si="90"/>
        <v>1</v>
      </c>
      <c r="AV41">
        <f t="shared" si="90"/>
        <v>1</v>
      </c>
      <c r="BB41" t="s">
        <v>59</v>
      </c>
      <c r="BD41">
        <f>C4</f>
        <v>2079</v>
      </c>
      <c r="BE41" s="11" t="s">
        <v>74</v>
      </c>
      <c r="BF41" s="11"/>
      <c r="BG41" s="11"/>
      <c r="BH41" s="11"/>
      <c r="BI41" s="11"/>
      <c r="BJ41" s="8"/>
      <c r="BK41" s="8"/>
      <c r="BL41" s="9"/>
      <c r="BM41" s="9"/>
    </row>
    <row r="42" spans="28:79" ht="15.6" customHeight="1" x14ac:dyDescent="0.45">
      <c r="AB42" t="s">
        <v>45</v>
      </c>
      <c r="AC42" t="s">
        <v>63</v>
      </c>
      <c r="AD42">
        <f>G11</f>
        <v>1</v>
      </c>
      <c r="AE42">
        <f t="shared" ref="AE42:AV42" si="91">H11</f>
        <v>0</v>
      </c>
      <c r="AF42">
        <f t="shared" si="91"/>
        <v>1</v>
      </c>
      <c r="AG42">
        <f t="shared" si="91"/>
        <v>1</v>
      </c>
      <c r="AH42" t="str">
        <f t="shared" si="91"/>
        <v>.</v>
      </c>
      <c r="AI42">
        <f t="shared" si="91"/>
        <v>1</v>
      </c>
      <c r="AJ42">
        <f t="shared" si="91"/>
        <v>1</v>
      </c>
      <c r="AK42">
        <f t="shared" si="91"/>
        <v>1</v>
      </c>
      <c r="AL42">
        <f t="shared" si="91"/>
        <v>0</v>
      </c>
      <c r="AM42" t="str">
        <f t="shared" si="91"/>
        <v>.</v>
      </c>
      <c r="AN42">
        <f t="shared" si="91"/>
        <v>0</v>
      </c>
      <c r="AO42">
        <f t="shared" si="91"/>
        <v>1</v>
      </c>
      <c r="AP42">
        <f t="shared" si="91"/>
        <v>1</v>
      </c>
      <c r="AQ42">
        <f t="shared" si="91"/>
        <v>0</v>
      </c>
      <c r="AR42" t="str">
        <f t="shared" si="91"/>
        <v>.</v>
      </c>
      <c r="AS42">
        <f t="shared" si="91"/>
        <v>0</v>
      </c>
      <c r="AT42">
        <f t="shared" si="91"/>
        <v>1</v>
      </c>
      <c r="AU42">
        <f t="shared" si="91"/>
        <v>1</v>
      </c>
      <c r="AV42">
        <f t="shared" si="91"/>
        <v>1</v>
      </c>
      <c r="AZ42" s="7"/>
      <c r="BA42" t="s">
        <v>45</v>
      </c>
      <c r="BB42" t="s">
        <v>64</v>
      </c>
      <c r="BD42">
        <f>C11</f>
        <v>-16793</v>
      </c>
      <c r="BE42" s="11"/>
      <c r="BF42" s="11"/>
      <c r="BG42" s="11"/>
      <c r="BH42" s="11"/>
      <c r="BI42" s="11"/>
      <c r="BJ42" s="8"/>
      <c r="BK42" s="8"/>
      <c r="BL42" s="9"/>
      <c r="BM42" s="9"/>
    </row>
    <row r="43" spans="28:79" ht="15.6" customHeight="1" x14ac:dyDescent="0.45">
      <c r="AD43" s="2" t="s">
        <v>48</v>
      </c>
      <c r="AE43" s="2" t="s">
        <v>48</v>
      </c>
      <c r="AF43" s="2" t="s">
        <v>48</v>
      </c>
      <c r="AG43" s="2" t="s">
        <v>48</v>
      </c>
      <c r="AH43" s="2" t="s">
        <v>48</v>
      </c>
      <c r="AI43" s="2" t="s">
        <v>48</v>
      </c>
      <c r="AJ43" s="2" t="s">
        <v>48</v>
      </c>
      <c r="AK43" s="2" t="s">
        <v>48</v>
      </c>
      <c r="AL43" s="2" t="s">
        <v>48</v>
      </c>
      <c r="AM43" s="2" t="s">
        <v>48</v>
      </c>
      <c r="AN43" s="2" t="s">
        <v>48</v>
      </c>
      <c r="AO43" s="2" t="s">
        <v>48</v>
      </c>
      <c r="AP43" s="2" t="s">
        <v>48</v>
      </c>
      <c r="AQ43" s="2" t="s">
        <v>48</v>
      </c>
      <c r="AR43" s="2" t="s">
        <v>48</v>
      </c>
      <c r="AS43" s="2" t="s">
        <v>48</v>
      </c>
      <c r="AT43" s="2" t="s">
        <v>48</v>
      </c>
      <c r="AU43" s="2" t="s">
        <v>48</v>
      </c>
      <c r="AV43" s="2" t="s">
        <v>48</v>
      </c>
      <c r="BB43" s="2" t="s">
        <v>48</v>
      </c>
      <c r="BC43" s="2" t="s">
        <v>48</v>
      </c>
      <c r="BD43" s="2" t="s">
        <v>48</v>
      </c>
      <c r="BE43" s="11"/>
      <c r="BF43" s="11"/>
      <c r="BG43" s="11"/>
      <c r="BH43" s="11"/>
      <c r="BI43" s="11"/>
      <c r="BJ43" s="8"/>
      <c r="BK43" s="8"/>
      <c r="BL43" s="9"/>
      <c r="BM43" s="9"/>
    </row>
    <row r="44" spans="28:79" ht="15.6" customHeight="1" x14ac:dyDescent="0.45">
      <c r="AD44">
        <f>MOD(IF(AND((AE41+AE42)&lt;&gt;AE44,AE41+AE42&lt;&gt;0),1,0)+AD41+AD42,2)</f>
        <v>1</v>
      </c>
      <c r="AE44">
        <f>MOD(IF(AND((AF41+AF42)&lt;&gt;AF44,AF41+AF42&lt;&gt;0),1,0)+AE41+AE42,2)</f>
        <v>1</v>
      </c>
      <c r="AF44">
        <f>MOD(IF(AND((AG41+AG42)&lt;&gt;AG44,AG41+AG42&lt;&gt;0),1,0)+AF41+AF42,2)</f>
        <v>0</v>
      </c>
      <c r="AG44">
        <f>MOD(IF(AND((AI41+AI42)&lt;&gt;AI44,AI41+AI42&lt;&gt;0),1,0)+AG41+AG42,2)</f>
        <v>0</v>
      </c>
      <c r="AI44">
        <f t="shared" ref="AI44:AJ44" si="92">MOD(IF(AND((AJ41+AJ42)&lt;&gt;AJ44,AJ41+AJ42&lt;&gt;0),1,0)+AI41+AI42,2)</f>
        <v>0</v>
      </c>
      <c r="AJ44">
        <f t="shared" si="92"/>
        <v>1</v>
      </c>
      <c r="AK44">
        <f>MOD(IF(AND((AL41+AL42)&lt;&gt;AL44,AL41+AL42&lt;&gt;0),1,0)+AK41+AK42,2)</f>
        <v>1</v>
      </c>
      <c r="AL44">
        <f>MOD(IF(AND((AN41+AN42)&lt;&gt;AN44,AN41+AN42&lt;&gt;0),1,0)+AL41+AL42,2)</f>
        <v>0</v>
      </c>
      <c r="AN44">
        <f t="shared" ref="AN44:AO44" si="93">MOD(IF(AND((AO41+AO42)&lt;&gt;AO44,AO41+AO42&lt;&gt;0),1,0)+AN41+AN42,2)</f>
        <v>1</v>
      </c>
      <c r="AO44">
        <f t="shared" si="93"/>
        <v>0</v>
      </c>
      <c r="AP44">
        <f>MOD(IF(AND((AQ41+AQ42)&lt;&gt;AQ44,AQ41+AQ42&lt;&gt;0),1,0)+AP41+AP42,2)</f>
        <v>0</v>
      </c>
      <c r="AQ44">
        <f>MOD(IF(AND((AS41+AS42)&lt;&gt;AS44,AS41+AS42&lt;&gt;0),1,0)+AQ41+AQ42,2)</f>
        <v>0</v>
      </c>
      <c r="AS44">
        <f t="shared" ref="AS44:AT44" si="94">MOD(IF(AND((AT41+AT42)&lt;&gt;AT44,AT41+AT42&lt;&gt;0),1,0)+AS41+AS42,2)</f>
        <v>0</v>
      </c>
      <c r="AT44">
        <f t="shared" si="94"/>
        <v>1</v>
      </c>
      <c r="AU44">
        <f>MOD(IF(AND((AV41+AV42)&lt;&gt;AV44,AV41+AV42&lt;&gt;0),1,0)+AU41+AU42,2)</f>
        <v>1</v>
      </c>
      <c r="AV44">
        <f>MOD(AV42+AV41,2)</f>
        <v>0</v>
      </c>
      <c r="AW44" s="6" t="s">
        <v>55</v>
      </c>
      <c r="AX44">
        <f>IF(AD44=1,-65536+SUM(BL44:CA44),SUM(BL44:CA44))</f>
        <v>-14714</v>
      </c>
      <c r="AY44" s="5" t="s">
        <v>56</v>
      </c>
      <c r="BD44">
        <f>BD41+BD42</f>
        <v>-14714</v>
      </c>
      <c r="BE44" s="11"/>
      <c r="BF44" s="11"/>
      <c r="BG44" s="11"/>
      <c r="BH44" s="11"/>
      <c r="BI44" s="11"/>
      <c r="BJ44" s="8"/>
      <c r="BK44" s="8"/>
      <c r="BL44" s="9">
        <f>BL$6*AV44</f>
        <v>0</v>
      </c>
      <c r="BM44" s="9">
        <f>BM$6*AU44</f>
        <v>2</v>
      </c>
      <c r="BN44" s="9">
        <f>AT44*BN$6</f>
        <v>4</v>
      </c>
      <c r="BO44">
        <f>BO$6*AS44</f>
        <v>0</v>
      </c>
      <c r="BP44">
        <f>BP$6*AQ44</f>
        <v>0</v>
      </c>
      <c r="BQ44">
        <f>BQ$6*AP44</f>
        <v>0</v>
      </c>
      <c r="BR44">
        <f>BR$6*AO44</f>
        <v>0</v>
      </c>
      <c r="BS44">
        <f>BS$6*AN44</f>
        <v>128</v>
      </c>
      <c r="BT44">
        <f>BT$6*AL44</f>
        <v>0</v>
      </c>
      <c r="BU44">
        <f>BU$6*AK44</f>
        <v>512</v>
      </c>
      <c r="BV44">
        <f>BV$6*AJ44</f>
        <v>1024</v>
      </c>
      <c r="BW44">
        <f>BW$6*AI44</f>
        <v>0</v>
      </c>
      <c r="BX44">
        <f>BX$6*AG44</f>
        <v>0</v>
      </c>
      <c r="BY44">
        <f>BY$6*AF44</f>
        <v>0</v>
      </c>
      <c r="BZ44">
        <f>BZ$6*AE44</f>
        <v>16384</v>
      </c>
      <c r="CA44">
        <f>CA$6*AD44</f>
        <v>32768</v>
      </c>
    </row>
    <row r="45" spans="28:79" ht="15.6" customHeight="1" x14ac:dyDescent="0.45">
      <c r="BL45" s="9"/>
      <c r="BM45" s="9"/>
    </row>
    <row r="46" spans="28:79" ht="15.6" customHeight="1" x14ac:dyDescent="0.45">
      <c r="AD46" s="3" t="s">
        <v>49</v>
      </c>
      <c r="AE46" s="4">
        <f>MOD(IF(AND((AD41+AD42)&lt;&gt;AD44,AD41+AD42&lt;&gt;0),1,0),2)</f>
        <v>0</v>
      </c>
      <c r="AG46" s="3" t="s">
        <v>50</v>
      </c>
      <c r="AH46" s="4">
        <f>MOD(SUM(AN44:AV44),2)</f>
        <v>1</v>
      </c>
      <c r="AJ46" s="3" t="s">
        <v>51</v>
      </c>
      <c r="AK46" s="4">
        <f>MOD(IF(AND((AS41+AS42)&lt;&gt;AS44,AS41+AS42&lt;&gt;0),1,0),2)</f>
        <v>1</v>
      </c>
      <c r="AM46" s="3" t="s">
        <v>52</v>
      </c>
      <c r="AN46" s="4">
        <f>IF(SUM(AD44:AV44)&gt;0,0,1)</f>
        <v>0</v>
      </c>
      <c r="AP46" s="3" t="s">
        <v>53</v>
      </c>
      <c r="AQ46" s="4">
        <f>AD44</f>
        <v>1</v>
      </c>
      <c r="AS46" s="3" t="s">
        <v>54</v>
      </c>
      <c r="AT46" s="4">
        <f>IF(_xlfn.XOR(AE46,MOD(IF(AND((AE41+AE42)&lt;&gt;AE44,AE41+AE42&lt;&gt;0),1,0),2)),1,0)</f>
        <v>0</v>
      </c>
      <c r="BL46" s="9"/>
      <c r="BM46" s="9"/>
    </row>
    <row r="47" spans="28:79" ht="15.6" customHeight="1" x14ac:dyDescent="0.45">
      <c r="BL47" s="9"/>
      <c r="BM47" s="9"/>
    </row>
    <row r="48" spans="28:79" ht="15.6" customHeight="1" x14ac:dyDescent="0.45">
      <c r="AC48" t="s">
        <v>67</v>
      </c>
      <c r="AD48">
        <f>G14</f>
        <v>1</v>
      </c>
      <c r="AE48">
        <f t="shared" ref="AE48:AV48" si="95">H14</f>
        <v>1</v>
      </c>
      <c r="AF48">
        <f t="shared" si="95"/>
        <v>0</v>
      </c>
      <c r="AG48">
        <f t="shared" si="95"/>
        <v>0</v>
      </c>
      <c r="AH48" t="str">
        <f t="shared" si="95"/>
        <v>.</v>
      </c>
      <c r="AI48">
        <f t="shared" si="95"/>
        <v>0</v>
      </c>
      <c r="AJ48">
        <f t="shared" si="95"/>
        <v>1</v>
      </c>
      <c r="AK48">
        <f t="shared" si="95"/>
        <v>1</v>
      </c>
      <c r="AL48">
        <f t="shared" si="95"/>
        <v>0</v>
      </c>
      <c r="AM48" t="str">
        <f t="shared" si="95"/>
        <v>.</v>
      </c>
      <c r="AN48">
        <f t="shared" si="95"/>
        <v>1</v>
      </c>
      <c r="AO48">
        <f t="shared" si="95"/>
        <v>0</v>
      </c>
      <c r="AP48">
        <f t="shared" si="95"/>
        <v>0</v>
      </c>
      <c r="AQ48">
        <f t="shared" si="95"/>
        <v>0</v>
      </c>
      <c r="AR48" t="str">
        <f t="shared" si="95"/>
        <v>.</v>
      </c>
      <c r="AS48">
        <f t="shared" si="95"/>
        <v>0</v>
      </c>
      <c r="AT48">
        <f t="shared" si="95"/>
        <v>1</v>
      </c>
      <c r="AU48">
        <f t="shared" si="95"/>
        <v>1</v>
      </c>
      <c r="AV48">
        <f t="shared" si="95"/>
        <v>0</v>
      </c>
      <c r="BB48" t="s">
        <v>68</v>
      </c>
      <c r="BD48">
        <f>C14</f>
        <v>-14714</v>
      </c>
      <c r="BE48" s="11" t="s">
        <v>71</v>
      </c>
      <c r="BF48" s="11"/>
      <c r="BG48" s="11"/>
      <c r="BH48" s="11"/>
      <c r="BI48" s="11"/>
      <c r="BJ48" s="8"/>
      <c r="BK48" s="8"/>
      <c r="BL48" s="9"/>
      <c r="BM48" s="9"/>
    </row>
    <row r="49" spans="28:79" ht="15.6" customHeight="1" x14ac:dyDescent="0.45">
      <c r="AB49" t="s">
        <v>45</v>
      </c>
      <c r="AC49" t="s">
        <v>57</v>
      </c>
      <c r="AD49">
        <f>G6</f>
        <v>0</v>
      </c>
      <c r="AE49">
        <f t="shared" ref="AE49:AV49" si="96">H6</f>
        <v>1</v>
      </c>
      <c r="AF49">
        <f t="shared" si="96"/>
        <v>0</v>
      </c>
      <c r="AG49">
        <f t="shared" si="96"/>
        <v>0</v>
      </c>
      <c r="AH49" t="str">
        <f t="shared" si="96"/>
        <v>.</v>
      </c>
      <c r="AI49">
        <f t="shared" si="96"/>
        <v>1</v>
      </c>
      <c r="AJ49">
        <f t="shared" si="96"/>
        <v>0</v>
      </c>
      <c r="AK49">
        <f t="shared" si="96"/>
        <v>0</v>
      </c>
      <c r="AL49">
        <f t="shared" si="96"/>
        <v>1</v>
      </c>
      <c r="AM49" t="str">
        <f t="shared" si="96"/>
        <v>.</v>
      </c>
      <c r="AN49">
        <f t="shared" si="96"/>
        <v>1</v>
      </c>
      <c r="AO49">
        <f t="shared" si="96"/>
        <v>0</v>
      </c>
      <c r="AP49">
        <f t="shared" si="96"/>
        <v>1</v>
      </c>
      <c r="AQ49">
        <f t="shared" si="96"/>
        <v>1</v>
      </c>
      <c r="AR49" t="str">
        <f t="shared" si="96"/>
        <v>.</v>
      </c>
      <c r="AS49">
        <f t="shared" si="96"/>
        <v>1</v>
      </c>
      <c r="AT49">
        <f t="shared" si="96"/>
        <v>0</v>
      </c>
      <c r="AU49">
        <f t="shared" si="96"/>
        <v>0</v>
      </c>
      <c r="AV49">
        <f t="shared" si="96"/>
        <v>0</v>
      </c>
      <c r="AZ49" s="7"/>
      <c r="BA49" t="s">
        <v>45</v>
      </c>
      <c r="BB49" t="s">
        <v>61</v>
      </c>
      <c r="BD49">
        <f>C6</f>
        <v>18872</v>
      </c>
      <c r="BE49" s="11"/>
      <c r="BF49" s="11"/>
      <c r="BG49" s="11"/>
      <c r="BH49" s="11"/>
      <c r="BI49" s="11"/>
      <c r="BJ49" s="8"/>
      <c r="BK49" s="8"/>
      <c r="BL49" s="9"/>
      <c r="BM49" s="9"/>
    </row>
    <row r="50" spans="28:79" ht="15.6" customHeight="1" x14ac:dyDescent="0.45">
      <c r="AD50" s="2" t="s">
        <v>48</v>
      </c>
      <c r="AE50" s="2" t="s">
        <v>48</v>
      </c>
      <c r="AF50" s="2" t="s">
        <v>48</v>
      </c>
      <c r="AG50" s="2" t="s">
        <v>48</v>
      </c>
      <c r="AH50" s="2" t="s">
        <v>48</v>
      </c>
      <c r="AI50" s="2" t="s">
        <v>48</v>
      </c>
      <c r="AJ50" s="2" t="s">
        <v>48</v>
      </c>
      <c r="AK50" s="2" t="s">
        <v>48</v>
      </c>
      <c r="AL50" s="2" t="s">
        <v>48</v>
      </c>
      <c r="AM50" s="2" t="s">
        <v>48</v>
      </c>
      <c r="AN50" s="2" t="s">
        <v>48</v>
      </c>
      <c r="AO50" s="2" t="s">
        <v>48</v>
      </c>
      <c r="AP50" s="2" t="s">
        <v>48</v>
      </c>
      <c r="AQ50" s="2" t="s">
        <v>48</v>
      </c>
      <c r="AR50" s="2" t="s">
        <v>48</v>
      </c>
      <c r="AS50" s="2" t="s">
        <v>48</v>
      </c>
      <c r="AT50" s="2" t="s">
        <v>48</v>
      </c>
      <c r="AU50" s="2" t="s">
        <v>48</v>
      </c>
      <c r="AV50" s="2" t="s">
        <v>48</v>
      </c>
      <c r="BB50" s="2" t="s">
        <v>48</v>
      </c>
      <c r="BC50" s="2" t="s">
        <v>48</v>
      </c>
      <c r="BD50" s="2" t="s">
        <v>48</v>
      </c>
      <c r="BE50" s="11"/>
      <c r="BF50" s="11"/>
      <c r="BG50" s="11"/>
      <c r="BH50" s="11"/>
      <c r="BI50" s="11"/>
      <c r="BJ50" s="8"/>
      <c r="BK50" s="8"/>
      <c r="BL50" s="9"/>
      <c r="BM50" s="9"/>
    </row>
    <row r="51" spans="28:79" ht="15.6" customHeight="1" x14ac:dyDescent="0.45">
      <c r="AD51">
        <f>MOD(IF(AND((AE48+AE49)&lt;&gt;AE51,AE48+AE49&lt;&gt;0),1,0)+AD48+AD49,2)</f>
        <v>0</v>
      </c>
      <c r="AE51">
        <f>MOD(IF(AND((AF48+AF49)&lt;&gt;AF51,AF48+AF49&lt;&gt;0),1,0)+AE48+AE49,2)</f>
        <v>0</v>
      </c>
      <c r="AF51">
        <f>MOD(IF(AND((AG48+AG49)&lt;&gt;AG51,AG48+AG49&lt;&gt;0),1,0)+AF48+AF49,2)</f>
        <v>0</v>
      </c>
      <c r="AG51">
        <f>MOD(IF(AND((AI48+AI49)&lt;&gt;AI51,AI48+AI49&lt;&gt;0),1,0)+AG48+AG49,2)</f>
        <v>1</v>
      </c>
      <c r="AI51">
        <f t="shared" ref="AI51:AJ51" si="97">MOD(IF(AND((AJ48+AJ49)&lt;&gt;AJ51,AJ48+AJ49&lt;&gt;0),1,0)+AI48+AI49,2)</f>
        <v>0</v>
      </c>
      <c r="AJ51">
        <f t="shared" si="97"/>
        <v>0</v>
      </c>
      <c r="AK51">
        <f>MOD(IF(AND((AL48+AL49)&lt;&gt;AL51,AL48+AL49&lt;&gt;0),1,0)+AK48+AK49,2)</f>
        <v>0</v>
      </c>
      <c r="AL51">
        <f>MOD(IF(AND((AN48+AN49)&lt;&gt;AN51,AN48+AN49&lt;&gt;0),1,0)+AL48+AL49,2)</f>
        <v>0</v>
      </c>
      <c r="AN51">
        <f t="shared" ref="AN51:AO51" si="98">MOD(IF(AND((AO48+AO49)&lt;&gt;AO51,AO48+AO49&lt;&gt;0),1,0)+AN48+AN49,2)</f>
        <v>0</v>
      </c>
      <c r="AO51">
        <f t="shared" si="98"/>
        <v>0</v>
      </c>
      <c r="AP51">
        <f>MOD(IF(AND((AQ48+AQ49)&lt;&gt;AQ51,AQ48+AQ49&lt;&gt;0),1,0)+AP48+AP49,2)</f>
        <v>1</v>
      </c>
      <c r="AQ51">
        <f>MOD(IF(AND((AS48+AS49)&lt;&gt;AS51,AS48+AS49&lt;&gt;0),1,0)+AQ48+AQ49,2)</f>
        <v>1</v>
      </c>
      <c r="AS51">
        <f t="shared" ref="AS51:AT51" si="99">MOD(IF(AND((AT48+AT49)&lt;&gt;AT51,AT48+AT49&lt;&gt;0),1,0)+AS48+AS49,2)</f>
        <v>1</v>
      </c>
      <c r="AT51">
        <f t="shared" si="99"/>
        <v>1</v>
      </c>
      <c r="AU51">
        <f>MOD(IF(AND((AV48+AV49)&lt;&gt;AV51,AV48+AV49&lt;&gt;0),1,0)+AU48+AU49,2)</f>
        <v>1</v>
      </c>
      <c r="AV51">
        <f>MOD(AV49+AV48,2)</f>
        <v>0</v>
      </c>
      <c r="AW51" s="6" t="s">
        <v>55</v>
      </c>
      <c r="AX51">
        <f>IF(AD51=1,-65536+SUM(BL51:CA51),SUM(BL51:CA51))</f>
        <v>4158</v>
      </c>
      <c r="AY51" s="5" t="s">
        <v>56</v>
      </c>
      <c r="BD51">
        <f>BD48+BD49</f>
        <v>4158</v>
      </c>
      <c r="BE51" s="11"/>
      <c r="BF51" s="11"/>
      <c r="BG51" s="11"/>
      <c r="BH51" s="11"/>
      <c r="BI51" s="11"/>
      <c r="BJ51" s="8"/>
      <c r="BK51" s="8"/>
      <c r="BL51" s="9">
        <f>BL$6*AV51</f>
        <v>0</v>
      </c>
      <c r="BM51" s="9">
        <f>BM$6*AU51</f>
        <v>2</v>
      </c>
      <c r="BN51" s="9">
        <f>AT51*BN$6</f>
        <v>4</v>
      </c>
      <c r="BO51">
        <f>BO$6*AS51</f>
        <v>8</v>
      </c>
      <c r="BP51">
        <f>BP$6*AQ51</f>
        <v>16</v>
      </c>
      <c r="BQ51">
        <f>BQ$6*AP51</f>
        <v>32</v>
      </c>
      <c r="BR51">
        <f>BR$6*AO51</f>
        <v>0</v>
      </c>
      <c r="BS51">
        <f>BS$6*AN51</f>
        <v>0</v>
      </c>
      <c r="BT51">
        <f>BT$6*AL51</f>
        <v>0</v>
      </c>
      <c r="BU51">
        <f>BU$6*AK51</f>
        <v>0</v>
      </c>
      <c r="BV51">
        <f>BV$6*AJ51</f>
        <v>0</v>
      </c>
      <c r="BW51">
        <f>BW$6*AI51</f>
        <v>0</v>
      </c>
      <c r="BX51">
        <f>BX$6*AG51</f>
        <v>4096</v>
      </c>
      <c r="BY51">
        <f>BY$6*AF51</f>
        <v>0</v>
      </c>
      <c r="BZ51">
        <f>BZ$6*AE51</f>
        <v>0</v>
      </c>
      <c r="CA51">
        <f>CA$6*AD51</f>
        <v>0</v>
      </c>
    </row>
    <row r="52" spans="28:79" ht="15.6" customHeight="1" x14ac:dyDescent="0.45">
      <c r="BL52" s="9"/>
      <c r="BM52" s="9"/>
    </row>
    <row r="53" spans="28:79" ht="15.6" customHeight="1" x14ac:dyDescent="0.45">
      <c r="AD53" s="3" t="s">
        <v>49</v>
      </c>
      <c r="AE53" s="4">
        <f>MOD(IF(AND((AD48+AD49)&lt;&gt;AD51,AD48+AD49&lt;&gt;0),1,0),2)</f>
        <v>1</v>
      </c>
      <c r="AG53" s="3" t="s">
        <v>50</v>
      </c>
      <c r="AH53" s="4">
        <f>MOD(SUM(AN51:AV51),2)</f>
        <v>1</v>
      </c>
      <c r="AJ53" s="3" t="s">
        <v>51</v>
      </c>
      <c r="AK53" s="4">
        <f>MOD(IF(AND((AS48+AS49)&lt;&gt;AS51,AS48+AS49&lt;&gt;0),1,0),2)</f>
        <v>0</v>
      </c>
      <c r="AM53" s="3" t="s">
        <v>52</v>
      </c>
      <c r="AN53" s="4">
        <f>IF(SUM(AD51:AV51)&gt;0,0,1)</f>
        <v>0</v>
      </c>
      <c r="AP53" s="3" t="s">
        <v>53</v>
      </c>
      <c r="AQ53" s="4">
        <f>AD51</f>
        <v>0</v>
      </c>
      <c r="AS53" s="3" t="s">
        <v>54</v>
      </c>
      <c r="AT53" s="4">
        <f>IF(_xlfn.XOR(AE53,MOD(IF(AND((AE48+AE49)&lt;&gt;AE51,AE48+AE49&lt;&gt;0),1,0),2)),1,0)</f>
        <v>0</v>
      </c>
    </row>
  </sheetData>
  <mergeCells count="8">
    <mergeCell ref="BE41:BI44"/>
    <mergeCell ref="BE48:BI51"/>
    <mergeCell ref="BE11:BI14"/>
    <mergeCell ref="BE4:BI7"/>
    <mergeCell ref="BE18:BI21"/>
    <mergeCell ref="G1:L2"/>
    <mergeCell ref="BE25:BI28"/>
    <mergeCell ref="BE34:BI37"/>
  </mergeCells>
  <conditionalFormatting sqref="G4:Y7">
    <cfRule type="cellIs" dxfId="7" priority="3" operator="equal">
      <formula>1</formula>
    </cfRule>
    <cfRule type="cellIs" dxfId="6" priority="4" operator="equal">
      <formula>0</formula>
    </cfRule>
  </conditionalFormatting>
  <conditionalFormatting sqref="C4:C15">
    <cfRule type="expression" dxfId="5" priority="2">
      <formula>MOD(C4,2)&lt;&gt;0</formula>
    </cfRule>
  </conditionalFormatting>
  <conditionalFormatting sqref="G8:Y15">
    <cfRule type="expression" dxfId="4" priority="1">
      <formula>G8=0</formula>
    </cfRule>
  </conditionalFormatting>
  <pageMargins left="0.70866141732283472" right="0.70866141732283472" top="0.74803149606299213" bottom="0.74803149606299213" header="0.31496062992125984" footer="0.31496062992125984"/>
  <pageSetup paperSize="3" scale="110" fitToWidth="3" fitToHeight="0" orientation="portrait" r:id="rId1"/>
  <headerFooter>
    <oddHeader>&amp;LХабнер Георгий Евгеньнвич&amp;C19 вариант&amp;Rlab-5</oddHeader>
    <oddFooter>&amp;R29.11.2022</oddFooter>
  </headerFooter>
  <colBreaks count="2" manualBreakCount="2">
    <brk id="26" max="1048575" man="1"/>
    <brk id="5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2022-11-30T06:52:59Z</dcterms:modified>
</cp:coreProperties>
</file>