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giyama\2023Q1\005_統計的グリーン関数法Python\2回目検討(202304)\"/>
    </mc:Choice>
  </mc:AlternateContent>
  <xr:revisionPtr revIDLastSave="0" documentId="13_ncr:1_{480885B5-3561-4328-976A-E8D1A64E0018}" xr6:coauthVersionLast="47" xr6:coauthVersionMax="47" xr10:uidLastSave="{00000000-0000-0000-0000-000000000000}"/>
  <bookViews>
    <workbookView xWindow="32445" yWindow="1425" windowWidth="23595" windowHeight="13230" xr2:uid="{00000000-000D-0000-FFFF-FFFF00000000}"/>
  </bookViews>
  <sheets>
    <sheet name="Source_Parameters" sheetId="1" r:id="rId1"/>
    <sheet name="epicenter" sheetId="6" r:id="rId2"/>
    <sheet name="D_ij" sheetId="2" r:id="rId3"/>
    <sheet name="V_ij" sheetId="4" r:id="rId4"/>
    <sheet name="sigma_ij" sheetId="5" r:id="rId5"/>
    <sheet name="Sheet1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6" l="1"/>
  <c r="J2" i="6"/>
  <c r="C6" i="6"/>
  <c r="C5" i="6"/>
  <c r="G10" i="1"/>
  <c r="G5" i="1"/>
  <c r="H5" i="1"/>
  <c r="B3" i="5"/>
  <c r="C3" i="5"/>
  <c r="D3" i="5"/>
  <c r="E3" i="5"/>
  <c r="F3" i="5"/>
  <c r="G3" i="5"/>
  <c r="H3" i="5"/>
  <c r="I3" i="5"/>
  <c r="J3" i="5"/>
  <c r="K3" i="5"/>
  <c r="B4" i="5"/>
  <c r="C4" i="5"/>
  <c r="D4" i="5"/>
  <c r="E4" i="5"/>
  <c r="F4" i="5"/>
  <c r="G4" i="5"/>
  <c r="H4" i="5"/>
  <c r="I4" i="5"/>
  <c r="J4" i="5"/>
  <c r="K4" i="5"/>
  <c r="B5" i="5"/>
  <c r="C5" i="5"/>
  <c r="D5" i="5"/>
  <c r="E5" i="5"/>
  <c r="F5" i="5"/>
  <c r="G5" i="5"/>
  <c r="H5" i="5"/>
  <c r="I5" i="5"/>
  <c r="J5" i="5"/>
  <c r="K5" i="5"/>
  <c r="B6" i="5"/>
  <c r="C6" i="5"/>
  <c r="D6" i="5"/>
  <c r="E6" i="5"/>
  <c r="F6" i="5"/>
  <c r="G6" i="5"/>
  <c r="H6" i="5"/>
  <c r="I6" i="5"/>
  <c r="J6" i="5"/>
  <c r="K6" i="5"/>
  <c r="B7" i="5"/>
  <c r="C7" i="5"/>
  <c r="D7" i="5"/>
  <c r="E7" i="5"/>
  <c r="F7" i="5"/>
  <c r="G7" i="5"/>
  <c r="H7" i="5"/>
  <c r="I7" i="5"/>
  <c r="J7" i="5"/>
  <c r="K7" i="5"/>
  <c r="B8" i="5"/>
  <c r="C8" i="5"/>
  <c r="D8" i="5"/>
  <c r="E8" i="5"/>
  <c r="F8" i="5"/>
  <c r="G8" i="5"/>
  <c r="H8" i="5"/>
  <c r="I8" i="5"/>
  <c r="J8" i="5"/>
  <c r="K8" i="5"/>
  <c r="B9" i="5"/>
  <c r="C9" i="5"/>
  <c r="D9" i="5"/>
  <c r="E9" i="5"/>
  <c r="F9" i="5"/>
  <c r="G9" i="5"/>
  <c r="H9" i="5"/>
  <c r="I9" i="5"/>
  <c r="J9" i="5"/>
  <c r="K9" i="5"/>
  <c r="B11" i="7"/>
  <c r="W11" i="7"/>
  <c r="V11" i="7"/>
  <c r="U11" i="7"/>
  <c r="T11" i="7"/>
  <c r="S11" i="7"/>
  <c r="R11" i="7"/>
  <c r="Q11" i="7"/>
  <c r="P11" i="7"/>
  <c r="O11" i="7"/>
  <c r="N11" i="7"/>
  <c r="W12" i="7"/>
  <c r="V12" i="7"/>
  <c r="U12" i="7"/>
  <c r="T12" i="7"/>
  <c r="S12" i="7"/>
  <c r="R12" i="7"/>
  <c r="Q12" i="7"/>
  <c r="P12" i="7"/>
  <c r="O12" i="7"/>
  <c r="N12" i="7"/>
  <c r="W13" i="7"/>
  <c r="V13" i="7"/>
  <c r="U13" i="7"/>
  <c r="T13" i="7"/>
  <c r="S13" i="7"/>
  <c r="R13" i="7"/>
  <c r="Q13" i="7"/>
  <c r="P13" i="7"/>
  <c r="O13" i="7"/>
  <c r="N13" i="7"/>
  <c r="W14" i="7"/>
  <c r="V14" i="7"/>
  <c r="U14" i="7"/>
  <c r="T14" i="7"/>
  <c r="S14" i="7"/>
  <c r="R14" i="7"/>
  <c r="Q14" i="7"/>
  <c r="P14" i="7"/>
  <c r="O14" i="7"/>
  <c r="N14" i="7"/>
  <c r="W15" i="7"/>
  <c r="V15" i="7"/>
  <c r="U15" i="7"/>
  <c r="T15" i="7"/>
  <c r="S15" i="7"/>
  <c r="R15" i="7"/>
  <c r="Q15" i="7"/>
  <c r="P15" i="7"/>
  <c r="O15" i="7"/>
  <c r="N15" i="7"/>
  <c r="W16" i="7"/>
  <c r="V16" i="7"/>
  <c r="U16" i="7"/>
  <c r="T16" i="7"/>
  <c r="S16" i="7"/>
  <c r="R16" i="7"/>
  <c r="Q16" i="7"/>
  <c r="P16" i="7"/>
  <c r="O16" i="7"/>
  <c r="N16" i="7"/>
  <c r="W17" i="7"/>
  <c r="V17" i="7"/>
  <c r="U17" i="7"/>
  <c r="T17" i="7"/>
  <c r="S17" i="7"/>
  <c r="R17" i="7"/>
  <c r="Q17" i="7"/>
  <c r="P17" i="7"/>
  <c r="O17" i="7"/>
  <c r="N17" i="7"/>
  <c r="K11" i="7"/>
  <c r="J11" i="7"/>
  <c r="I11" i="7"/>
  <c r="H11" i="7"/>
  <c r="G11" i="7"/>
  <c r="F11" i="7"/>
  <c r="E11" i="7"/>
  <c r="D11" i="7"/>
  <c r="C11" i="7"/>
  <c r="B3" i="2" s="1" a="1"/>
  <c r="B3" i="2" s="1"/>
  <c r="K12" i="7"/>
  <c r="J12" i="7"/>
  <c r="I12" i="7"/>
  <c r="H12" i="7"/>
  <c r="G12" i="7"/>
  <c r="F12" i="7"/>
  <c r="E12" i="7"/>
  <c r="D12" i="7"/>
  <c r="C12" i="7"/>
  <c r="B12" i="7"/>
  <c r="K13" i="7"/>
  <c r="J13" i="7"/>
  <c r="I13" i="7"/>
  <c r="H13" i="7"/>
  <c r="G13" i="7"/>
  <c r="F13" i="7"/>
  <c r="E13" i="7"/>
  <c r="D13" i="7"/>
  <c r="C13" i="7"/>
  <c r="B13" i="7"/>
  <c r="K14" i="7"/>
  <c r="J14" i="7"/>
  <c r="I14" i="7"/>
  <c r="H14" i="7"/>
  <c r="G14" i="7"/>
  <c r="F14" i="7"/>
  <c r="E14" i="7"/>
  <c r="D14" i="7"/>
  <c r="C14" i="7"/>
  <c r="B14" i="7"/>
  <c r="K15" i="7"/>
  <c r="J15" i="7"/>
  <c r="I15" i="7"/>
  <c r="H15" i="7"/>
  <c r="G15" i="7"/>
  <c r="F15" i="7"/>
  <c r="E15" i="7"/>
  <c r="D15" i="7"/>
  <c r="C15" i="7"/>
  <c r="B15" i="7"/>
  <c r="K16" i="7"/>
  <c r="J16" i="7"/>
  <c r="I16" i="7"/>
  <c r="H16" i="7"/>
  <c r="G16" i="7"/>
  <c r="F16" i="7"/>
  <c r="E16" i="7"/>
  <c r="D16" i="7"/>
  <c r="C16" i="7"/>
  <c r="B16" i="7"/>
  <c r="K17" i="7"/>
  <c r="J17" i="7"/>
  <c r="I17" i="7"/>
  <c r="H17" i="7"/>
  <c r="G17" i="7"/>
  <c r="F17" i="7"/>
  <c r="E17" i="7"/>
  <c r="D17" i="7"/>
  <c r="C17" i="7"/>
  <c r="B17" i="7"/>
  <c r="G2" i="6"/>
  <c r="B3" i="4" l="1" a="1"/>
  <c r="B3" i="4" s="1"/>
  <c r="D2" i="5"/>
  <c r="E2" i="5" s="1"/>
  <c r="F2" i="5" s="1"/>
  <c r="G2" i="5" s="1"/>
  <c r="H2" i="5" s="1"/>
  <c r="I2" i="5" s="1"/>
  <c r="J2" i="5" s="1"/>
  <c r="K2" i="5" s="1"/>
  <c r="A5" i="5"/>
  <c r="A6" i="5" s="1"/>
  <c r="A7" i="5" s="1"/>
  <c r="A8" i="5" s="1"/>
  <c r="A9" i="5" s="1"/>
  <c r="D2" i="4"/>
  <c r="E2" i="4" s="1"/>
  <c r="F2" i="4" s="1"/>
  <c r="G2" i="4" s="1"/>
  <c r="H2" i="4" s="1"/>
  <c r="I2" i="4" s="1"/>
  <c r="J2" i="4" s="1"/>
  <c r="K2" i="4" s="1"/>
  <c r="A5" i="4"/>
  <c r="A6" i="4" s="1"/>
  <c r="A7" i="4" s="1"/>
  <c r="A8" i="4" s="1"/>
  <c r="A9" i="4" s="1"/>
  <c r="D2" i="2"/>
  <c r="E2" i="2" s="1"/>
  <c r="F2" i="2" s="1"/>
  <c r="G2" i="2" s="1"/>
  <c r="H2" i="2" s="1"/>
  <c r="I2" i="2" s="1"/>
  <c r="J2" i="2" s="1"/>
  <c r="K2" i="2" s="1"/>
  <c r="A5" i="2"/>
  <c r="A6" i="2" s="1"/>
  <c r="A7" i="2" s="1"/>
  <c r="A8" i="2" s="1"/>
  <c r="A9" i="2" s="1"/>
  <c r="C16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<sst xmlns="http://schemas.openxmlformats.org/spreadsheetml/2006/main" count="122" uniqueCount="84">
  <si>
    <t>パラメータ</t>
    <phoneticPr fontId="18"/>
  </si>
  <si>
    <t>震源規模</t>
    <rPh sb="0" eb="2">
      <t>シンゲン</t>
    </rPh>
    <rPh sb="2" eb="4">
      <t>キボ</t>
    </rPh>
    <phoneticPr fontId="18"/>
  </si>
  <si>
    <t>断層全体の長さ</t>
    <rPh sb="0" eb="2">
      <t>ダンソウ</t>
    </rPh>
    <rPh sb="2" eb="4">
      <t>ゼンタイ</t>
    </rPh>
    <rPh sb="5" eb="6">
      <t>ナガ</t>
    </rPh>
    <phoneticPr fontId="18"/>
  </si>
  <si>
    <t>断層総面積</t>
    <rPh sb="0" eb="2">
      <t>ダンソウ</t>
    </rPh>
    <rPh sb="2" eb="5">
      <t>ソウメンセキ</t>
    </rPh>
    <phoneticPr fontId="18"/>
  </si>
  <si>
    <t>総地震モーメント</t>
    <rPh sb="0" eb="1">
      <t>ソウ</t>
    </rPh>
    <rPh sb="1" eb="3">
      <t>ジシン</t>
    </rPh>
    <phoneticPr fontId="18"/>
  </si>
  <si>
    <t>断層幅</t>
    <rPh sb="0" eb="2">
      <t>ダンソウ</t>
    </rPh>
    <rPh sb="2" eb="3">
      <t>ハバ</t>
    </rPh>
    <phoneticPr fontId="18"/>
  </si>
  <si>
    <t>走向角</t>
    <rPh sb="0" eb="2">
      <t>ソウコウ</t>
    </rPh>
    <rPh sb="2" eb="3">
      <t>カク</t>
    </rPh>
    <phoneticPr fontId="18"/>
  </si>
  <si>
    <t>傾斜角</t>
    <rPh sb="0" eb="2">
      <t>ケイシャ</t>
    </rPh>
    <rPh sb="2" eb="3">
      <t>カク</t>
    </rPh>
    <phoneticPr fontId="18"/>
  </si>
  <si>
    <t>断層上端深さ</t>
    <rPh sb="0" eb="2">
      <t>ダンソウ</t>
    </rPh>
    <rPh sb="2" eb="4">
      <t>ジョウタン</t>
    </rPh>
    <rPh sb="4" eb="5">
      <t>フカ</t>
    </rPh>
    <phoneticPr fontId="18"/>
  </si>
  <si>
    <t>地震モーメント</t>
    <rPh sb="0" eb="2">
      <t>ジシン</t>
    </rPh>
    <phoneticPr fontId="18"/>
  </si>
  <si>
    <t>モーメントマグニチュード</t>
    <phoneticPr fontId="18"/>
  </si>
  <si>
    <t>-</t>
    <phoneticPr fontId="18"/>
  </si>
  <si>
    <t>km</t>
    <phoneticPr fontId="18"/>
  </si>
  <si>
    <t>km2</t>
    <phoneticPr fontId="18"/>
  </si>
  <si>
    <t>Nm</t>
    <phoneticPr fontId="18"/>
  </si>
  <si>
    <t>°</t>
    <phoneticPr fontId="18"/>
  </si>
  <si>
    <t>cm</t>
    <phoneticPr fontId="18"/>
  </si>
  <si>
    <t>巨視的</t>
    <rPh sb="0" eb="3">
      <t>キョシテキ</t>
    </rPh>
    <phoneticPr fontId="18"/>
  </si>
  <si>
    <t>微視的</t>
    <rPh sb="0" eb="3">
      <t>ビシテキ</t>
    </rPh>
    <phoneticPr fontId="18"/>
  </si>
  <si>
    <t>その他</t>
    <rPh sb="2" eb="3">
      <t>ホカ</t>
    </rPh>
    <phoneticPr fontId="18"/>
  </si>
  <si>
    <t>最大すべり速度</t>
    <rPh sb="0" eb="2">
      <t>サイダイ</t>
    </rPh>
    <rPh sb="5" eb="7">
      <t>ソクド</t>
    </rPh>
    <phoneticPr fontId="18"/>
  </si>
  <si>
    <t>実効応力</t>
    <rPh sb="0" eb="2">
      <t>ジッコウ</t>
    </rPh>
    <rPh sb="2" eb="4">
      <t>オウリョク</t>
    </rPh>
    <phoneticPr fontId="18"/>
  </si>
  <si>
    <t>平均S波速度</t>
    <rPh sb="0" eb="2">
      <t>ヘイキン</t>
    </rPh>
    <rPh sb="3" eb="4">
      <t>ハ</t>
    </rPh>
    <rPh sb="4" eb="6">
      <t>ソクド</t>
    </rPh>
    <phoneticPr fontId="18"/>
  </si>
  <si>
    <t>破壊伝播速度</t>
    <rPh sb="0" eb="2">
      <t>ハカイ</t>
    </rPh>
    <rPh sb="2" eb="4">
      <t>デンパ</t>
    </rPh>
    <rPh sb="4" eb="6">
      <t>ソクド</t>
    </rPh>
    <phoneticPr fontId="18"/>
  </si>
  <si>
    <t>要素断層ごと</t>
    <rPh sb="0" eb="2">
      <t>ヨウソ</t>
    </rPh>
    <rPh sb="2" eb="4">
      <t>ダンソウ</t>
    </rPh>
    <phoneticPr fontId="18"/>
  </si>
  <si>
    <t>km/s</t>
    <phoneticPr fontId="18"/>
  </si>
  <si>
    <t>N/m2</t>
    <phoneticPr fontId="18"/>
  </si>
  <si>
    <t>Mpa</t>
    <phoneticPr fontId="18"/>
  </si>
  <si>
    <t>cm/s</t>
    <phoneticPr fontId="18"/>
  </si>
  <si>
    <t>P=1</t>
    <phoneticPr fontId="18"/>
  </si>
  <si>
    <t>Q=1</t>
    <phoneticPr fontId="18"/>
  </si>
  <si>
    <t>すべり量cm</t>
    <rPh sb="3" eb="4">
      <t>リョウ</t>
    </rPh>
    <phoneticPr fontId="18"/>
  </si>
  <si>
    <t>すべり速度cm/s</t>
    <rPh sb="3" eb="5">
      <t>ソクド</t>
    </rPh>
    <phoneticPr fontId="18"/>
  </si>
  <si>
    <t>M</t>
    <phoneticPr fontId="18"/>
  </si>
  <si>
    <t>L</t>
    <phoneticPr fontId="18"/>
  </si>
  <si>
    <t>S</t>
    <phoneticPr fontId="18"/>
  </si>
  <si>
    <t>M0</t>
    <phoneticPr fontId="18"/>
  </si>
  <si>
    <t>Mw</t>
    <phoneticPr fontId="18"/>
  </si>
  <si>
    <t>W</t>
    <phoneticPr fontId="18"/>
  </si>
  <si>
    <t>str</t>
    <phoneticPr fontId="18"/>
  </si>
  <si>
    <t>dip</t>
    <phoneticPr fontId="18"/>
  </si>
  <si>
    <t>D</t>
    <phoneticPr fontId="18"/>
  </si>
  <si>
    <t>depth</t>
    <phoneticPr fontId="18"/>
  </si>
  <si>
    <t>Vs</t>
    <phoneticPr fontId="18"/>
  </si>
  <si>
    <t>Vr</t>
    <phoneticPr fontId="18"/>
  </si>
  <si>
    <t>最終すべり量</t>
    <rPh sb="0" eb="2">
      <t>サイシュウ</t>
    </rPh>
    <rPh sb="5" eb="6">
      <t>リョウ</t>
    </rPh>
    <phoneticPr fontId="18"/>
  </si>
  <si>
    <t>M0_ij</t>
    <phoneticPr fontId="18"/>
  </si>
  <si>
    <t>D_ij</t>
    <phoneticPr fontId="18"/>
  </si>
  <si>
    <t>V_ij</t>
    <phoneticPr fontId="18"/>
  </si>
  <si>
    <t>sigma_ij</t>
    <phoneticPr fontId="18"/>
  </si>
  <si>
    <t>mu</t>
    <phoneticPr fontId="18"/>
  </si>
  <si>
    <t>記号</t>
    <rPh sb="0" eb="2">
      <t>キゴウ</t>
    </rPh>
    <phoneticPr fontId="18"/>
  </si>
  <si>
    <t>値</t>
    <rPh sb="0" eb="1">
      <t>アタイ</t>
    </rPh>
    <phoneticPr fontId="18"/>
  </si>
  <si>
    <t>単位</t>
    <rPh sb="0" eb="2">
      <t>タンイ</t>
    </rPh>
    <phoneticPr fontId="18"/>
  </si>
  <si>
    <t>備考</t>
    <rPh sb="0" eb="2">
      <t>ビコウ</t>
    </rPh>
    <phoneticPr fontId="18"/>
  </si>
  <si>
    <t>平均すべり量</t>
    <rPh sb="0" eb="2">
      <t>ヘイキン</t>
    </rPh>
    <rPh sb="5" eb="6">
      <t>リョウ</t>
    </rPh>
    <phoneticPr fontId="18"/>
  </si>
  <si>
    <t>剛性率</t>
    <phoneticPr fontId="18"/>
  </si>
  <si>
    <t>緯度</t>
    <rPh sb="0" eb="2">
      <t>イド</t>
    </rPh>
    <phoneticPr fontId="18"/>
  </si>
  <si>
    <t>経度</t>
    <rPh sb="0" eb="2">
      <t>ケイド</t>
    </rPh>
    <phoneticPr fontId="18"/>
  </si>
  <si>
    <t>深さ</t>
    <rPh sb="0" eb="1">
      <t>フカ</t>
    </rPh>
    <phoneticPr fontId="18"/>
  </si>
  <si>
    <t>震源位置</t>
    <rPh sb="0" eb="2">
      <t>シンゲン</t>
    </rPh>
    <rPh sb="2" eb="4">
      <t>イチ</t>
    </rPh>
    <phoneticPr fontId="18"/>
  </si>
  <si>
    <t>断層端部から</t>
    <rPh sb="0" eb="2">
      <t>ダンソウ</t>
    </rPh>
    <rPh sb="2" eb="4">
      <t>タンブ</t>
    </rPh>
    <phoneticPr fontId="18"/>
  </si>
  <si>
    <t>長さL方向</t>
    <rPh sb="0" eb="1">
      <t>ナガ</t>
    </rPh>
    <rPh sb="3" eb="5">
      <t>ホウコウ</t>
    </rPh>
    <phoneticPr fontId="18"/>
  </si>
  <si>
    <t>幅W方向</t>
    <rPh sb="0" eb="1">
      <t>ハバ</t>
    </rPh>
    <rPh sb="2" eb="4">
      <t>ホウコウ</t>
    </rPh>
    <phoneticPr fontId="18"/>
  </si>
  <si>
    <t>震源</t>
    <rPh sb="0" eb="2">
      <t>シンゲン</t>
    </rPh>
    <phoneticPr fontId="18"/>
  </si>
  <si>
    <t>密度</t>
    <rPh sb="0" eb="2">
      <t>ミツド</t>
    </rPh>
    <phoneticPr fontId="18"/>
  </si>
  <si>
    <t>rho</t>
    <phoneticPr fontId="18"/>
  </si>
  <si>
    <t>g/cm3</t>
    <phoneticPr fontId="18"/>
  </si>
  <si>
    <t>実効応力MPa</t>
    <rPh sb="0" eb="2">
      <t>ジッコウ</t>
    </rPh>
    <rPh sb="2" eb="4">
      <t>オウリョク</t>
    </rPh>
    <phoneticPr fontId="18"/>
  </si>
  <si>
    <t>※位置関係は走向傾斜0度のときの要素断層</t>
    <rPh sb="1" eb="3">
      <t>イチ</t>
    </rPh>
    <rPh sb="3" eb="5">
      <t>カンケイ</t>
    </rPh>
    <rPh sb="6" eb="8">
      <t>ソウコウ</t>
    </rPh>
    <rPh sb="8" eb="10">
      <t>ケイシャ</t>
    </rPh>
    <rPh sb="11" eb="12">
      <t>ド</t>
    </rPh>
    <rPh sb="16" eb="18">
      <t>ヨウソ</t>
    </rPh>
    <rPh sb="18" eb="20">
      <t>ダンソウ</t>
    </rPh>
    <phoneticPr fontId="18"/>
  </si>
  <si>
    <t>気象庁マグニチュードの換算式</t>
    <rPh sb="0" eb="3">
      <t>キショウチョウ</t>
    </rPh>
    <rPh sb="11" eb="14">
      <t>カンサンシキ</t>
    </rPh>
    <phoneticPr fontId="18"/>
  </si>
  <si>
    <t>Mj</t>
    <phoneticPr fontId="18"/>
  </si>
  <si>
    <t>Mj = 1/1.605(log(M0)-15.507)　J-SHISの式</t>
    <rPh sb="36" eb="37">
      <t>シキ</t>
    </rPh>
    <phoneticPr fontId="18"/>
  </si>
  <si>
    <t>Mj = 1/1.17(log(M0)-10.172)　地震本部の式　https://jishin.go.jp/main/choukihyoka/04mar_kakuritsu/setsumei_3.pdf</t>
    <rPh sb="28" eb="30">
      <t>ジシン</t>
    </rPh>
    <rPh sb="30" eb="32">
      <t>ホンブ</t>
    </rPh>
    <rPh sb="33" eb="34">
      <t>シキ</t>
    </rPh>
    <phoneticPr fontId="18"/>
  </si>
  <si>
    <t>M0(dyne・cm)</t>
    <phoneticPr fontId="18"/>
  </si>
  <si>
    <t>←要素(1,1)の中央からの距離</t>
    <rPh sb="1" eb="3">
      <t>ヨウソ</t>
    </rPh>
    <rPh sb="9" eb="11">
      <t>チュウオウ</t>
    </rPh>
    <rPh sb="14" eb="16">
      <t>キョリ</t>
    </rPh>
    <phoneticPr fontId="18"/>
  </si>
  <si>
    <t>rho_sb</t>
    <phoneticPr fontId="18"/>
  </si>
  <si>
    <t>地震基盤面密度</t>
    <rPh sb="5" eb="7">
      <t>ミツド</t>
    </rPh>
    <phoneticPr fontId="18"/>
  </si>
  <si>
    <t>地震基盤面密度S波速度</t>
    <rPh sb="5" eb="7">
      <t>ミツド</t>
    </rPh>
    <phoneticPr fontId="18"/>
  </si>
  <si>
    <t>Vs_sb</t>
    <phoneticPr fontId="18"/>
  </si>
  <si>
    <t>高周波遮断振動数</t>
    <phoneticPr fontId="18"/>
  </si>
  <si>
    <t>fmax</t>
    <phoneticPr fontId="18"/>
  </si>
  <si>
    <t>Hz</t>
    <phoneticPr fontId="18"/>
  </si>
  <si>
    <t>#壇他2000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</si>
</sst>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Fill="1" applyBorder="1">
      <alignment vertical="center"/>
    </xf>
    <xf numFmtId="0" fontId="0" fillId="33" borderId="10" xfId="0" applyFill="1" applyBorder="1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176" fontId="0" fillId="0" borderId="10" xfId="0" applyNumberForma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abSelected="1" zoomScale="115" zoomScaleNormal="130" workbookViewId="0">
      <selection activeCell="G22" sqref="G22"/>
    </sheetView>
  </sheetViews>
  <sheetFormatPr defaultColWidth="23.69921875" defaultRowHeight="18" x14ac:dyDescent="0.45"/>
  <cols>
    <col min="1" max="1" width="24.09765625" bestFit="1" customWidth="1"/>
    <col min="2" max="2" width="8.296875" bestFit="1" customWidth="1"/>
    <col min="3" max="3" width="12.8984375" bestFit="1" customWidth="1"/>
    <col min="4" max="4" width="6.19921875" bestFit="1" customWidth="1"/>
    <col min="5" max="5" width="6.796875" bestFit="1" customWidth="1"/>
  </cols>
  <sheetData>
    <row r="1" spans="1:8" x14ac:dyDescent="0.45">
      <c r="A1" s="6" t="s">
        <v>0</v>
      </c>
      <c r="B1" s="6" t="s">
        <v>51</v>
      </c>
      <c r="C1" s="6" t="s">
        <v>52</v>
      </c>
      <c r="D1" s="6" t="s">
        <v>53</v>
      </c>
      <c r="E1" s="6" t="s">
        <v>54</v>
      </c>
    </row>
    <row r="2" spans="1:8" x14ac:dyDescent="0.45">
      <c r="A2" s="1" t="s">
        <v>1</v>
      </c>
      <c r="B2" s="1" t="s">
        <v>33</v>
      </c>
      <c r="C2" s="1">
        <v>7.9</v>
      </c>
      <c r="D2" s="1" t="s">
        <v>11</v>
      </c>
      <c r="E2" s="2" t="s">
        <v>17</v>
      </c>
      <c r="G2" t="s">
        <v>70</v>
      </c>
    </row>
    <row r="3" spans="1:8" x14ac:dyDescent="0.45">
      <c r="A3" s="1" t="s">
        <v>2</v>
      </c>
      <c r="B3" s="1" t="s">
        <v>34</v>
      </c>
      <c r="C3" s="1">
        <v>130</v>
      </c>
      <c r="D3" s="1" t="s">
        <v>12</v>
      </c>
      <c r="E3" s="2" t="s">
        <v>17</v>
      </c>
      <c r="G3" t="s">
        <v>72</v>
      </c>
    </row>
    <row r="4" spans="1:8" x14ac:dyDescent="0.45">
      <c r="A4" s="1" t="s">
        <v>3</v>
      </c>
      <c r="B4" s="1" t="s">
        <v>35</v>
      </c>
      <c r="C4" s="1">
        <v>9100</v>
      </c>
      <c r="D4" s="1" t="s">
        <v>13</v>
      </c>
      <c r="E4" s="2" t="s">
        <v>17</v>
      </c>
      <c r="G4" t="s">
        <v>71</v>
      </c>
      <c r="H4" t="s">
        <v>74</v>
      </c>
    </row>
    <row r="5" spans="1:8" x14ac:dyDescent="0.45">
      <c r="A5" s="1" t="s">
        <v>4</v>
      </c>
      <c r="B5" s="1" t="s">
        <v>36</v>
      </c>
      <c r="C5" s="1">
        <f>7.961*10^20</f>
        <v>7.961E+20</v>
      </c>
      <c r="D5" s="1" t="s">
        <v>14</v>
      </c>
      <c r="E5" s="2" t="s">
        <v>17</v>
      </c>
      <c r="G5">
        <f>1/1.605*(LOG10(H5)-15.507)</f>
        <v>8.3451511675508563</v>
      </c>
      <c r="H5">
        <f>C5*10^8</f>
        <v>7.9609999999999999E+28</v>
      </c>
    </row>
    <row r="6" spans="1:8" x14ac:dyDescent="0.45">
      <c r="A6" s="1" t="s">
        <v>10</v>
      </c>
      <c r="B6" s="1" t="s">
        <v>37</v>
      </c>
      <c r="C6" s="1">
        <v>7.87</v>
      </c>
      <c r="D6" s="1" t="s">
        <v>11</v>
      </c>
      <c r="E6" s="2" t="s">
        <v>17</v>
      </c>
    </row>
    <row r="7" spans="1:8" x14ac:dyDescent="0.45">
      <c r="A7" s="1" t="s">
        <v>5</v>
      </c>
      <c r="B7" s="1" t="s">
        <v>38</v>
      </c>
      <c r="C7" s="1">
        <v>70</v>
      </c>
      <c r="D7" s="1" t="s">
        <v>12</v>
      </c>
      <c r="E7" s="2" t="s">
        <v>17</v>
      </c>
    </row>
    <row r="8" spans="1:8" x14ac:dyDescent="0.45">
      <c r="A8" s="1" t="s">
        <v>6</v>
      </c>
      <c r="B8" s="1" t="s">
        <v>39</v>
      </c>
      <c r="C8" s="1">
        <v>290</v>
      </c>
      <c r="D8" s="1" t="s">
        <v>15</v>
      </c>
      <c r="E8" s="2" t="s">
        <v>17</v>
      </c>
      <c r="G8" t="s">
        <v>73</v>
      </c>
    </row>
    <row r="9" spans="1:8" x14ac:dyDescent="0.45">
      <c r="A9" s="1" t="s">
        <v>7</v>
      </c>
      <c r="B9" s="1" t="s">
        <v>40</v>
      </c>
      <c r="C9" s="1">
        <v>25</v>
      </c>
      <c r="D9" s="1" t="s">
        <v>15</v>
      </c>
      <c r="E9" s="2" t="s">
        <v>17</v>
      </c>
      <c r="G9" t="s">
        <v>71</v>
      </c>
    </row>
    <row r="10" spans="1:8" x14ac:dyDescent="0.45">
      <c r="A10" s="1" t="s">
        <v>8</v>
      </c>
      <c r="B10" s="1" t="s">
        <v>42</v>
      </c>
      <c r="C10" s="1">
        <v>2</v>
      </c>
      <c r="D10" s="1" t="s">
        <v>12</v>
      </c>
      <c r="E10" s="2" t="s">
        <v>17</v>
      </c>
      <c r="G10">
        <f>1/1.17*(LOG10(C5)-10.172)</f>
        <v>9.1700577982214746</v>
      </c>
    </row>
    <row r="11" spans="1:8" x14ac:dyDescent="0.45">
      <c r="A11" s="1" t="s">
        <v>55</v>
      </c>
      <c r="B11" s="1" t="s">
        <v>41</v>
      </c>
      <c r="C11" s="1">
        <v>240</v>
      </c>
      <c r="D11" s="1" t="s">
        <v>16</v>
      </c>
      <c r="E11" s="2" t="s">
        <v>17</v>
      </c>
    </row>
    <row r="12" spans="1:8" x14ac:dyDescent="0.45">
      <c r="A12" s="1" t="s">
        <v>9</v>
      </c>
      <c r="B12" s="1" t="s">
        <v>46</v>
      </c>
      <c r="C12" s="1" t="s">
        <v>24</v>
      </c>
      <c r="D12" s="1" t="s">
        <v>11</v>
      </c>
      <c r="E12" s="2" t="s">
        <v>18</v>
      </c>
    </row>
    <row r="13" spans="1:8" x14ac:dyDescent="0.45">
      <c r="A13" s="3" t="s">
        <v>45</v>
      </c>
      <c r="B13" s="3" t="s">
        <v>47</v>
      </c>
      <c r="C13" s="1" t="s">
        <v>24</v>
      </c>
      <c r="D13" s="1" t="s">
        <v>16</v>
      </c>
      <c r="E13" s="2" t="s">
        <v>18</v>
      </c>
    </row>
    <row r="14" spans="1:8" x14ac:dyDescent="0.45">
      <c r="A14" s="3" t="s">
        <v>20</v>
      </c>
      <c r="B14" s="3" t="s">
        <v>48</v>
      </c>
      <c r="C14" s="1" t="s">
        <v>24</v>
      </c>
      <c r="D14" s="1" t="s">
        <v>28</v>
      </c>
      <c r="E14" s="2" t="s">
        <v>18</v>
      </c>
    </row>
    <row r="15" spans="1:8" x14ac:dyDescent="0.45">
      <c r="A15" s="3" t="s">
        <v>21</v>
      </c>
      <c r="B15" s="3" t="s">
        <v>49</v>
      </c>
      <c r="C15" s="1" t="s">
        <v>24</v>
      </c>
      <c r="D15" s="1" t="s">
        <v>27</v>
      </c>
      <c r="E15" s="2" t="s">
        <v>18</v>
      </c>
    </row>
    <row r="16" spans="1:8" x14ac:dyDescent="0.45">
      <c r="A16" s="3" t="s">
        <v>56</v>
      </c>
      <c r="B16" s="3" t="s">
        <v>50</v>
      </c>
      <c r="C16" s="1">
        <f>3.7*10^10</f>
        <v>37000000000</v>
      </c>
      <c r="D16" s="1" t="s">
        <v>26</v>
      </c>
      <c r="E16" s="2" t="s">
        <v>19</v>
      </c>
    </row>
    <row r="17" spans="1:7" x14ac:dyDescent="0.45">
      <c r="A17" s="3" t="s">
        <v>22</v>
      </c>
      <c r="B17" s="3" t="s">
        <v>43</v>
      </c>
      <c r="C17" s="1">
        <v>3.63</v>
      </c>
      <c r="D17" s="1" t="s">
        <v>25</v>
      </c>
      <c r="E17" s="2" t="s">
        <v>19</v>
      </c>
    </row>
    <row r="18" spans="1:7" x14ac:dyDescent="0.45">
      <c r="A18" s="3" t="s">
        <v>23</v>
      </c>
      <c r="B18" s="3" t="s">
        <v>44</v>
      </c>
      <c r="C18" s="7">
        <v>3</v>
      </c>
      <c r="D18" s="1" t="s">
        <v>25</v>
      </c>
      <c r="E18" s="2" t="s">
        <v>19</v>
      </c>
    </row>
    <row r="19" spans="1:7" x14ac:dyDescent="0.45">
      <c r="A19" s="3" t="s">
        <v>65</v>
      </c>
      <c r="B19" s="3" t="s">
        <v>66</v>
      </c>
      <c r="C19" s="1">
        <v>2.77</v>
      </c>
      <c r="D19" s="3" t="s">
        <v>67</v>
      </c>
      <c r="E19" s="1" t="s">
        <v>19</v>
      </c>
    </row>
    <row r="20" spans="1:7" x14ac:dyDescent="0.45">
      <c r="A20" s="3" t="s">
        <v>77</v>
      </c>
      <c r="B20" s="3" t="s">
        <v>76</v>
      </c>
      <c r="C20" s="1">
        <v>3.2</v>
      </c>
      <c r="D20" s="3" t="s">
        <v>67</v>
      </c>
      <c r="E20" s="1" t="s">
        <v>19</v>
      </c>
    </row>
    <row r="21" spans="1:7" x14ac:dyDescent="0.45">
      <c r="A21" s="3" t="s">
        <v>78</v>
      </c>
      <c r="B21" s="3" t="s">
        <v>79</v>
      </c>
      <c r="C21" s="1">
        <v>3.2</v>
      </c>
      <c r="D21" s="3" t="s">
        <v>67</v>
      </c>
      <c r="E21" s="1" t="s">
        <v>19</v>
      </c>
    </row>
    <row r="22" spans="1:7" x14ac:dyDescent="0.45">
      <c r="A22" s="3" t="s">
        <v>80</v>
      </c>
      <c r="B22" s="3" t="s">
        <v>81</v>
      </c>
      <c r="C22" s="1">
        <v>13.5</v>
      </c>
      <c r="D22" s="3" t="s">
        <v>82</v>
      </c>
      <c r="E22" s="1" t="s">
        <v>19</v>
      </c>
      <c r="G22" t="s">
        <v>83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zoomScale="130" workbookViewId="0">
      <selection activeCell="A2" sqref="A2"/>
    </sheetView>
  </sheetViews>
  <sheetFormatPr defaultRowHeight="18" x14ac:dyDescent="0.45"/>
  <cols>
    <col min="1" max="1" width="12.3984375" bestFit="1" customWidth="1"/>
  </cols>
  <sheetData>
    <row r="1" spans="1:10" x14ac:dyDescent="0.45">
      <c r="A1" t="s">
        <v>64</v>
      </c>
    </row>
    <row r="2" spans="1:10" x14ac:dyDescent="0.45">
      <c r="A2" s="5" t="s">
        <v>60</v>
      </c>
      <c r="B2" s="1" t="s">
        <v>57</v>
      </c>
      <c r="C2" s="1">
        <v>35.4</v>
      </c>
      <c r="D2" s="1"/>
      <c r="G2" t="str">
        <f>C2&amp;","&amp;C3</f>
        <v>35.4,139.2</v>
      </c>
      <c r="J2" s="1">
        <f>35+19.8/60</f>
        <v>35.33</v>
      </c>
    </row>
    <row r="3" spans="1:10" x14ac:dyDescent="0.45">
      <c r="A3" s="1"/>
      <c r="B3" s="1" t="s">
        <v>58</v>
      </c>
      <c r="C3" s="1">
        <v>139.19999999999999</v>
      </c>
      <c r="D3" s="1"/>
      <c r="J3" s="1">
        <f>139+8.1/60</f>
        <v>139.13499999999999</v>
      </c>
    </row>
    <row r="4" spans="1:10" x14ac:dyDescent="0.45">
      <c r="A4" s="1"/>
      <c r="B4" s="1" t="s">
        <v>59</v>
      </c>
      <c r="C4" s="1">
        <v>23</v>
      </c>
      <c r="D4" s="1" t="s">
        <v>12</v>
      </c>
    </row>
    <row r="5" spans="1:10" x14ac:dyDescent="0.45">
      <c r="A5" s="5" t="s">
        <v>61</v>
      </c>
      <c r="B5" s="1" t="s">
        <v>63</v>
      </c>
      <c r="C5" s="1">
        <f>Source_Parameters!C7/7*2.5</f>
        <v>25</v>
      </c>
      <c r="D5" s="1" t="s">
        <v>12</v>
      </c>
      <c r="G5" t="s">
        <v>75</v>
      </c>
    </row>
    <row r="6" spans="1:10" x14ac:dyDescent="0.45">
      <c r="A6" s="1"/>
      <c r="B6" s="1" t="s">
        <v>62</v>
      </c>
      <c r="C6" s="1">
        <f>Source_Parameters!C3/10*8</f>
        <v>104</v>
      </c>
      <c r="D6" s="1" t="s">
        <v>12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A2" sqref="A2"/>
    </sheetView>
  </sheetViews>
  <sheetFormatPr defaultRowHeight="18" x14ac:dyDescent="0.45"/>
  <cols>
    <col min="1" max="1" width="5" bestFit="1" customWidth="1"/>
    <col min="2" max="2" width="5.09765625" customWidth="1"/>
    <col min="3" max="11" width="4.3984375" bestFit="1" customWidth="1"/>
  </cols>
  <sheetData>
    <row r="1" spans="1:11" x14ac:dyDescent="0.45">
      <c r="A1" t="s">
        <v>31</v>
      </c>
      <c r="D1" t="s">
        <v>69</v>
      </c>
    </row>
    <row r="2" spans="1:11" x14ac:dyDescent="0.45">
      <c r="A2" s="4"/>
      <c r="B2" s="4" t="s">
        <v>29</v>
      </c>
      <c r="C2" s="4">
        <v>2</v>
      </c>
      <c r="D2" s="4">
        <f t="shared" ref="D2:K2" si="0">C2+1</f>
        <v>3</v>
      </c>
      <c r="E2" s="4">
        <f t="shared" si="0"/>
        <v>4</v>
      </c>
      <c r="F2" s="4">
        <f t="shared" si="0"/>
        <v>5</v>
      </c>
      <c r="G2" s="4">
        <f t="shared" si="0"/>
        <v>6</v>
      </c>
      <c r="H2" s="4">
        <f t="shared" si="0"/>
        <v>7</v>
      </c>
      <c r="I2" s="4">
        <f t="shared" si="0"/>
        <v>8</v>
      </c>
      <c r="J2" s="4">
        <f>I2+1</f>
        <v>9</v>
      </c>
      <c r="K2" s="4">
        <f t="shared" si="0"/>
        <v>10</v>
      </c>
    </row>
    <row r="3" spans="1:11" x14ac:dyDescent="0.45">
      <c r="A3" s="4" t="s">
        <v>30</v>
      </c>
      <c r="B3" s="1" cm="1">
        <f t="array" ref="B3:K9">Sheet1!B11:K17</f>
        <v>250</v>
      </c>
      <c r="C3" s="1">
        <v>79</v>
      </c>
      <c r="D3" s="1">
        <v>75</v>
      </c>
      <c r="E3" s="1">
        <v>271</v>
      </c>
      <c r="F3" s="1">
        <v>202</v>
      </c>
      <c r="G3" s="1">
        <v>193</v>
      </c>
      <c r="H3" s="1">
        <v>212</v>
      </c>
      <c r="I3" s="1">
        <v>82</v>
      </c>
      <c r="J3" s="1">
        <v>142</v>
      </c>
      <c r="K3" s="1">
        <v>22</v>
      </c>
    </row>
    <row r="4" spans="1:11" x14ac:dyDescent="0.45">
      <c r="A4" s="4">
        <v>2</v>
      </c>
      <c r="B4" s="1">
        <v>209</v>
      </c>
      <c r="C4" s="1">
        <v>36</v>
      </c>
      <c r="D4" s="1">
        <v>106</v>
      </c>
      <c r="E4" s="1">
        <v>738</v>
      </c>
      <c r="F4" s="1">
        <v>677</v>
      </c>
      <c r="G4" s="1">
        <v>643</v>
      </c>
      <c r="H4" s="1">
        <v>333</v>
      </c>
      <c r="I4" s="1">
        <v>194</v>
      </c>
      <c r="J4" s="1">
        <v>164</v>
      </c>
      <c r="K4" s="1">
        <v>59</v>
      </c>
    </row>
    <row r="5" spans="1:11" x14ac:dyDescent="0.45">
      <c r="A5" s="4">
        <f t="shared" ref="A5:A8" si="1">A4+1</f>
        <v>3</v>
      </c>
      <c r="B5" s="1">
        <v>5</v>
      </c>
      <c r="C5" s="1">
        <v>162</v>
      </c>
      <c r="D5" s="1">
        <v>277</v>
      </c>
      <c r="E5" s="1">
        <v>374</v>
      </c>
      <c r="F5" s="1">
        <v>570</v>
      </c>
      <c r="G5" s="1">
        <v>555</v>
      </c>
      <c r="H5" s="1">
        <v>206</v>
      </c>
      <c r="I5" s="1">
        <v>417</v>
      </c>
      <c r="J5" s="1">
        <v>699</v>
      </c>
      <c r="K5" s="1">
        <v>398</v>
      </c>
    </row>
    <row r="6" spans="1:11" x14ac:dyDescent="0.45">
      <c r="A6" s="4">
        <f t="shared" si="1"/>
        <v>4</v>
      </c>
      <c r="B6" s="1">
        <v>2</v>
      </c>
      <c r="C6" s="1">
        <v>279</v>
      </c>
      <c r="D6" s="1">
        <v>91</v>
      </c>
      <c r="E6" s="1">
        <v>301</v>
      </c>
      <c r="F6" s="1">
        <v>528</v>
      </c>
      <c r="G6" s="1">
        <v>368</v>
      </c>
      <c r="H6" s="1">
        <v>270</v>
      </c>
      <c r="I6" s="1">
        <v>492</v>
      </c>
      <c r="J6" s="1">
        <v>439</v>
      </c>
      <c r="K6" s="1">
        <v>108</v>
      </c>
    </row>
    <row r="7" spans="1:11" x14ac:dyDescent="0.45">
      <c r="A7" s="4">
        <f t="shared" si="1"/>
        <v>5</v>
      </c>
      <c r="B7" s="1">
        <v>0</v>
      </c>
      <c r="C7" s="1">
        <v>305</v>
      </c>
      <c r="D7" s="1">
        <v>72</v>
      </c>
      <c r="E7" s="1">
        <v>324</v>
      </c>
      <c r="F7" s="1">
        <v>562</v>
      </c>
      <c r="G7" s="1">
        <v>368</v>
      </c>
      <c r="H7" s="1">
        <v>430</v>
      </c>
      <c r="I7" s="1">
        <v>531</v>
      </c>
      <c r="J7" s="1">
        <v>302</v>
      </c>
      <c r="K7" s="1">
        <v>25</v>
      </c>
    </row>
    <row r="8" spans="1:11" x14ac:dyDescent="0.45">
      <c r="A8" s="4">
        <f t="shared" si="1"/>
        <v>6</v>
      </c>
      <c r="B8" s="1">
        <v>0</v>
      </c>
      <c r="C8" s="1">
        <v>100</v>
      </c>
      <c r="D8" s="1">
        <v>268</v>
      </c>
      <c r="E8" s="1">
        <v>164</v>
      </c>
      <c r="F8" s="1">
        <v>208</v>
      </c>
      <c r="G8" s="1">
        <v>213</v>
      </c>
      <c r="H8" s="1">
        <v>3</v>
      </c>
      <c r="I8" s="1">
        <v>209</v>
      </c>
      <c r="J8" s="1">
        <v>7</v>
      </c>
      <c r="K8" s="1">
        <v>0</v>
      </c>
    </row>
    <row r="9" spans="1:11" x14ac:dyDescent="0.45">
      <c r="A9" s="4">
        <f>A8+1</f>
        <v>7</v>
      </c>
      <c r="B9" s="1">
        <v>141</v>
      </c>
      <c r="C9" s="1">
        <v>31</v>
      </c>
      <c r="D9" s="1">
        <v>207</v>
      </c>
      <c r="E9" s="1">
        <v>257</v>
      </c>
      <c r="F9" s="1">
        <v>146</v>
      </c>
      <c r="G9" s="1">
        <v>260</v>
      </c>
      <c r="H9" s="1">
        <v>144</v>
      </c>
      <c r="I9" s="1">
        <v>140</v>
      </c>
      <c r="J9" s="1">
        <v>81</v>
      </c>
      <c r="K9" s="1">
        <v>50</v>
      </c>
    </row>
  </sheetData>
  <phoneticPr fontId="18"/>
  <conditionalFormatting sqref="B3:K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>
      <selection activeCell="B4" sqref="B4"/>
    </sheetView>
  </sheetViews>
  <sheetFormatPr defaultRowHeight="18" x14ac:dyDescent="0.45"/>
  <cols>
    <col min="1" max="1" width="5" bestFit="1" customWidth="1"/>
    <col min="2" max="2" width="4.8984375" bestFit="1" customWidth="1"/>
    <col min="3" max="11" width="4.3984375" bestFit="1" customWidth="1"/>
  </cols>
  <sheetData>
    <row r="1" spans="1:11" x14ac:dyDescent="0.45">
      <c r="A1" t="s">
        <v>32</v>
      </c>
    </row>
    <row r="2" spans="1:11" x14ac:dyDescent="0.45">
      <c r="A2" s="4"/>
      <c r="B2" s="4" t="s">
        <v>29</v>
      </c>
      <c r="C2" s="4">
        <v>2</v>
      </c>
      <c r="D2" s="4">
        <f t="shared" ref="D2:K2" si="0">C2+1</f>
        <v>3</v>
      </c>
      <c r="E2" s="4">
        <f t="shared" si="0"/>
        <v>4</v>
      </c>
      <c r="F2" s="4">
        <f t="shared" si="0"/>
        <v>5</v>
      </c>
      <c r="G2" s="4">
        <f t="shared" si="0"/>
        <v>6</v>
      </c>
      <c r="H2" s="4">
        <f t="shared" si="0"/>
        <v>7</v>
      </c>
      <c r="I2" s="4">
        <f t="shared" si="0"/>
        <v>8</v>
      </c>
      <c r="J2" s="4">
        <f>I2+1</f>
        <v>9</v>
      </c>
      <c r="K2" s="4">
        <f t="shared" si="0"/>
        <v>10</v>
      </c>
    </row>
    <row r="3" spans="1:11" x14ac:dyDescent="0.45">
      <c r="A3" s="4" t="s">
        <v>30</v>
      </c>
      <c r="B3" s="1" cm="1">
        <f t="array" ref="B3:K9">Sheet1!N11:W17</f>
        <v>49</v>
      </c>
      <c r="C3" s="1">
        <v>32</v>
      </c>
      <c r="D3" s="1">
        <v>21</v>
      </c>
      <c r="E3" s="1">
        <v>62</v>
      </c>
      <c r="F3" s="1">
        <v>40</v>
      </c>
      <c r="G3" s="1">
        <v>43</v>
      </c>
      <c r="H3" s="1">
        <v>102</v>
      </c>
      <c r="I3" s="1">
        <v>36</v>
      </c>
      <c r="J3" s="1">
        <v>52</v>
      </c>
      <c r="K3" s="1">
        <v>11</v>
      </c>
    </row>
    <row r="4" spans="1:11" x14ac:dyDescent="0.45">
      <c r="A4" s="4">
        <v>2</v>
      </c>
      <c r="B4" s="1">
        <v>67</v>
      </c>
      <c r="C4" s="1">
        <v>18</v>
      </c>
      <c r="D4" s="1">
        <v>24</v>
      </c>
      <c r="E4" s="1">
        <v>164</v>
      </c>
      <c r="F4" s="1">
        <v>133</v>
      </c>
      <c r="G4" s="1">
        <v>113</v>
      </c>
      <c r="H4" s="1">
        <v>64</v>
      </c>
      <c r="I4" s="1">
        <v>51</v>
      </c>
      <c r="J4" s="1">
        <v>53</v>
      </c>
      <c r="K4" s="1">
        <v>29</v>
      </c>
    </row>
    <row r="5" spans="1:11" x14ac:dyDescent="0.45">
      <c r="A5" s="4">
        <f t="shared" ref="A5:A8" si="1">A4+1</f>
        <v>3</v>
      </c>
      <c r="B5" s="1">
        <v>3</v>
      </c>
      <c r="C5" s="1">
        <v>52</v>
      </c>
      <c r="D5" s="1">
        <v>61</v>
      </c>
      <c r="E5" s="1">
        <v>80</v>
      </c>
      <c r="F5" s="1">
        <v>124</v>
      </c>
      <c r="G5" s="1">
        <v>117</v>
      </c>
      <c r="H5" s="1">
        <v>71</v>
      </c>
      <c r="I5" s="1">
        <v>110</v>
      </c>
      <c r="J5" s="1">
        <v>128</v>
      </c>
      <c r="K5" s="1">
        <v>109</v>
      </c>
    </row>
    <row r="6" spans="1:11" x14ac:dyDescent="0.45">
      <c r="A6" s="4">
        <f t="shared" si="1"/>
        <v>4</v>
      </c>
      <c r="B6" s="1">
        <v>1</v>
      </c>
      <c r="C6" s="1">
        <v>62</v>
      </c>
      <c r="D6" s="1">
        <v>30</v>
      </c>
      <c r="E6" s="1">
        <v>63</v>
      </c>
      <c r="F6" s="1">
        <v>102</v>
      </c>
      <c r="G6" s="1">
        <v>89</v>
      </c>
      <c r="H6" s="1">
        <v>57</v>
      </c>
      <c r="I6" s="1">
        <v>101</v>
      </c>
      <c r="J6" s="1">
        <v>96</v>
      </c>
      <c r="K6" s="1">
        <v>27</v>
      </c>
    </row>
    <row r="7" spans="1:11" x14ac:dyDescent="0.45">
      <c r="A7" s="4">
        <f t="shared" si="1"/>
        <v>5</v>
      </c>
      <c r="B7" s="1">
        <v>0</v>
      </c>
      <c r="C7" s="1">
        <v>94</v>
      </c>
      <c r="D7" s="1">
        <v>34</v>
      </c>
      <c r="E7" s="1">
        <v>72</v>
      </c>
      <c r="F7" s="1">
        <v>115</v>
      </c>
      <c r="G7" s="1">
        <v>88</v>
      </c>
      <c r="H7" s="1">
        <v>78</v>
      </c>
      <c r="I7" s="1">
        <v>93</v>
      </c>
      <c r="J7" s="1">
        <v>73</v>
      </c>
      <c r="K7" s="1">
        <v>13</v>
      </c>
    </row>
    <row r="8" spans="1:11" x14ac:dyDescent="0.45">
      <c r="A8" s="4">
        <f t="shared" si="1"/>
        <v>6</v>
      </c>
      <c r="B8" s="1">
        <v>0</v>
      </c>
      <c r="C8" s="1">
        <v>32</v>
      </c>
      <c r="D8" s="1">
        <v>74</v>
      </c>
      <c r="E8" s="1">
        <v>42</v>
      </c>
      <c r="F8" s="1">
        <v>56</v>
      </c>
      <c r="G8" s="1">
        <v>64</v>
      </c>
      <c r="H8" s="1">
        <v>1</v>
      </c>
      <c r="I8" s="1">
        <v>47</v>
      </c>
      <c r="J8" s="1">
        <v>3</v>
      </c>
      <c r="K8" s="1">
        <v>0</v>
      </c>
    </row>
    <row r="9" spans="1:11" x14ac:dyDescent="0.45">
      <c r="A9" s="4">
        <f>A8+1</f>
        <v>7</v>
      </c>
      <c r="B9" s="1">
        <v>37</v>
      </c>
      <c r="C9" s="1">
        <v>11</v>
      </c>
      <c r="D9" s="1">
        <v>62</v>
      </c>
      <c r="E9" s="1">
        <v>57</v>
      </c>
      <c r="F9" s="1">
        <v>47</v>
      </c>
      <c r="G9" s="1">
        <v>53</v>
      </c>
      <c r="H9" s="1">
        <v>72</v>
      </c>
      <c r="I9" s="1">
        <v>50</v>
      </c>
      <c r="J9" s="1">
        <v>40</v>
      </c>
      <c r="K9" s="1">
        <v>25</v>
      </c>
    </row>
  </sheetData>
  <phoneticPr fontId="18"/>
  <conditionalFormatting sqref="B3:K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workbookViewId="0">
      <selection activeCell="B3" sqref="B3"/>
    </sheetView>
  </sheetViews>
  <sheetFormatPr defaultRowHeight="18" x14ac:dyDescent="0.45"/>
  <cols>
    <col min="1" max="1" width="5" bestFit="1" customWidth="1"/>
    <col min="2" max="2" width="5.19921875" customWidth="1"/>
    <col min="3" max="11" width="4.3984375" bestFit="1" customWidth="1"/>
  </cols>
  <sheetData>
    <row r="1" spans="1:11" x14ac:dyDescent="0.45">
      <c r="A1" t="s">
        <v>68</v>
      </c>
    </row>
    <row r="2" spans="1:11" x14ac:dyDescent="0.45">
      <c r="A2" s="4"/>
      <c r="B2" s="4" t="s">
        <v>29</v>
      </c>
      <c r="C2" s="4">
        <v>2</v>
      </c>
      <c r="D2" s="4">
        <f t="shared" ref="D2:K2" si="0">C2+1</f>
        <v>3</v>
      </c>
      <c r="E2" s="4">
        <f t="shared" si="0"/>
        <v>4</v>
      </c>
      <c r="F2" s="4">
        <f t="shared" si="0"/>
        <v>5</v>
      </c>
      <c r="G2" s="4">
        <f t="shared" si="0"/>
        <v>6</v>
      </c>
      <c r="H2" s="4">
        <f t="shared" si="0"/>
        <v>7</v>
      </c>
      <c r="I2" s="4">
        <f t="shared" si="0"/>
        <v>8</v>
      </c>
      <c r="J2" s="4">
        <f>I2+1</f>
        <v>9</v>
      </c>
      <c r="K2" s="4">
        <f t="shared" si="0"/>
        <v>10</v>
      </c>
    </row>
    <row r="3" spans="1:11" x14ac:dyDescent="0.45">
      <c r="A3" s="4" t="s">
        <v>30</v>
      </c>
      <c r="B3" s="1">
        <f>Source_Parameters!$C$16*V_ij!B3/Source_Parameters!$C$17/2/10^11</f>
        <v>2.497245179063361</v>
      </c>
      <c r="C3" s="1">
        <f>Source_Parameters!$C$16*V_ij!C3/Source_Parameters!$C$17/2/10^11</f>
        <v>1.6308539944903582</v>
      </c>
      <c r="D3" s="1">
        <f>Source_Parameters!$C$16*V_ij!D3/Source_Parameters!$C$17/2/10^11</f>
        <v>1.0702479338842974</v>
      </c>
      <c r="E3" s="1">
        <f>Source_Parameters!$C$16*V_ij!E3/Source_Parameters!$C$17/2/10^11</f>
        <v>3.1597796143250689</v>
      </c>
      <c r="F3" s="1">
        <f>Source_Parameters!$C$16*V_ij!F3/Source_Parameters!$C$17/2/10^11</f>
        <v>2.0385674931129478</v>
      </c>
      <c r="G3" s="1">
        <f>Source_Parameters!$C$16*V_ij!G3/Source_Parameters!$C$17/2/10^11</f>
        <v>2.1914600550964187</v>
      </c>
      <c r="H3" s="1">
        <f>Source_Parameters!$C$16*V_ij!H3/Source_Parameters!$C$17/2/10^11</f>
        <v>5.1983471074380168</v>
      </c>
      <c r="I3" s="1">
        <f>Source_Parameters!$C$16*V_ij!I3/Source_Parameters!$C$17/2/10^11</f>
        <v>1.8347107438016528</v>
      </c>
      <c r="J3" s="1">
        <f>Source_Parameters!$C$16*V_ij!J3/Source_Parameters!$C$17/2/10^11</f>
        <v>2.6501377410468319</v>
      </c>
      <c r="K3" s="1">
        <f>Source_Parameters!$C$16*V_ij!K3/Source_Parameters!$C$17/2/10^11</f>
        <v>0.56060606060606066</v>
      </c>
    </row>
    <row r="4" spans="1:11" x14ac:dyDescent="0.45">
      <c r="A4" s="4">
        <v>2</v>
      </c>
      <c r="B4" s="1">
        <f>Source_Parameters!$C$16*V_ij!B4/Source_Parameters!$C$17/2/10^11</f>
        <v>3.4146005509641877</v>
      </c>
      <c r="C4" s="1">
        <f>Source_Parameters!$C$16*V_ij!C4/Source_Parameters!$C$17/2/10^11</f>
        <v>0.91735537190082639</v>
      </c>
      <c r="D4" s="1">
        <f>Source_Parameters!$C$16*V_ij!D4/Source_Parameters!$C$17/2/10^11</f>
        <v>1.2231404958677685</v>
      </c>
      <c r="E4" s="1">
        <f>Source_Parameters!$C$16*V_ij!E4/Source_Parameters!$C$17/2/10^11</f>
        <v>8.3581267217630852</v>
      </c>
      <c r="F4" s="1">
        <f>Source_Parameters!$C$16*V_ij!F4/Source_Parameters!$C$17/2/10^11</f>
        <v>6.7782369146005514</v>
      </c>
      <c r="G4" s="1">
        <f>Source_Parameters!$C$16*V_ij!G4/Source_Parameters!$C$17/2/10^11</f>
        <v>5.7589531680440773</v>
      </c>
      <c r="H4" s="1">
        <f>Source_Parameters!$C$16*V_ij!H4/Source_Parameters!$C$17/2/10^11</f>
        <v>3.2617079889807163</v>
      </c>
      <c r="I4" s="1">
        <f>Source_Parameters!$C$16*V_ij!I4/Source_Parameters!$C$17/2/10^11</f>
        <v>2.5991735537190084</v>
      </c>
      <c r="J4" s="1">
        <f>Source_Parameters!$C$16*V_ij!J4/Source_Parameters!$C$17/2/10^11</f>
        <v>2.7011019283746558</v>
      </c>
      <c r="K4" s="1">
        <f>Source_Parameters!$C$16*V_ij!K4/Source_Parameters!$C$17/2/10^11</f>
        <v>1.4779614325068873</v>
      </c>
    </row>
    <row r="5" spans="1:11" x14ac:dyDescent="0.45">
      <c r="A5" s="4">
        <f t="shared" ref="A5:A8" si="1">A4+1</f>
        <v>3</v>
      </c>
      <c r="B5" s="1">
        <f>Source_Parameters!$C$16*V_ij!B5/Source_Parameters!$C$17/2/10^11</f>
        <v>0.15289256198347106</v>
      </c>
      <c r="C5" s="1">
        <f>Source_Parameters!$C$16*V_ij!C5/Source_Parameters!$C$17/2/10^11</f>
        <v>2.6501377410468319</v>
      </c>
      <c r="D5" s="1">
        <f>Source_Parameters!$C$16*V_ij!D5/Source_Parameters!$C$17/2/10^11</f>
        <v>3.1088154269972454</v>
      </c>
      <c r="E5" s="1">
        <f>Source_Parameters!$C$16*V_ij!E5/Source_Parameters!$C$17/2/10^11</f>
        <v>4.0771349862258957</v>
      </c>
      <c r="F5" s="1">
        <f>Source_Parameters!$C$16*V_ij!F5/Source_Parameters!$C$17/2/10^11</f>
        <v>6.3195592286501379</v>
      </c>
      <c r="G5" s="1">
        <f>Source_Parameters!$C$16*V_ij!G5/Source_Parameters!$C$17/2/10^11</f>
        <v>5.9628099173553721</v>
      </c>
      <c r="H5" s="1">
        <f>Source_Parameters!$C$16*V_ij!H5/Source_Parameters!$C$17/2/10^11</f>
        <v>3.6184573002754821</v>
      </c>
      <c r="I5" s="1">
        <f>Source_Parameters!$C$16*V_ij!I5/Source_Parameters!$C$17/2/10^11</f>
        <v>5.6060606060606064</v>
      </c>
      <c r="J5" s="1">
        <f>Source_Parameters!$C$16*V_ij!J5/Source_Parameters!$C$17/2/10^11</f>
        <v>6.5234159779614327</v>
      </c>
      <c r="K5" s="1">
        <f>Source_Parameters!$C$16*V_ij!K5/Source_Parameters!$C$17/2/10^11</f>
        <v>5.5550964187327816</v>
      </c>
    </row>
    <row r="6" spans="1:11" x14ac:dyDescent="0.45">
      <c r="A6" s="4">
        <f t="shared" si="1"/>
        <v>4</v>
      </c>
      <c r="B6" s="1">
        <f>Source_Parameters!$C$16*V_ij!B6/Source_Parameters!$C$17/2/10^11</f>
        <v>5.0964187327823693E-2</v>
      </c>
      <c r="C6" s="1">
        <f>Source_Parameters!$C$16*V_ij!C6/Source_Parameters!$C$17/2/10^11</f>
        <v>3.1597796143250689</v>
      </c>
      <c r="D6" s="1">
        <f>Source_Parameters!$C$16*V_ij!D6/Source_Parameters!$C$17/2/10^11</f>
        <v>1.5289256198347108</v>
      </c>
      <c r="E6" s="1">
        <f>Source_Parameters!$C$16*V_ij!E6/Source_Parameters!$C$17/2/10^11</f>
        <v>3.2107438016528924</v>
      </c>
      <c r="F6" s="1">
        <f>Source_Parameters!$C$16*V_ij!F6/Source_Parameters!$C$17/2/10^11</f>
        <v>5.1983471074380168</v>
      </c>
      <c r="G6" s="1">
        <f>Source_Parameters!$C$16*V_ij!G6/Source_Parameters!$C$17/2/10^11</f>
        <v>4.5358126721763083</v>
      </c>
      <c r="H6" s="1">
        <f>Source_Parameters!$C$16*V_ij!H6/Source_Parameters!$C$17/2/10^11</f>
        <v>2.9049586776859502</v>
      </c>
      <c r="I6" s="1">
        <f>Source_Parameters!$C$16*V_ij!I6/Source_Parameters!$C$17/2/10^11</f>
        <v>5.1473829201101928</v>
      </c>
      <c r="J6" s="1">
        <f>Source_Parameters!$C$16*V_ij!J6/Source_Parameters!$C$17/2/10^11</f>
        <v>4.8925619834710741</v>
      </c>
      <c r="K6" s="1">
        <f>Source_Parameters!$C$16*V_ij!K6/Source_Parameters!$C$17/2/10^11</f>
        <v>1.3760330578512396</v>
      </c>
    </row>
    <row r="7" spans="1:11" x14ac:dyDescent="0.45">
      <c r="A7" s="4">
        <f t="shared" si="1"/>
        <v>5</v>
      </c>
      <c r="B7" s="1">
        <f>Source_Parameters!$C$16*V_ij!B7/Source_Parameters!$C$17/2/10^11</f>
        <v>0</v>
      </c>
      <c r="C7" s="1">
        <f>Source_Parameters!$C$16*V_ij!C7/Source_Parameters!$C$17/2/10^11</f>
        <v>4.7906336088154271</v>
      </c>
      <c r="D7" s="1">
        <f>Source_Parameters!$C$16*V_ij!D7/Source_Parameters!$C$17/2/10^11</f>
        <v>1.7327823691460056</v>
      </c>
      <c r="E7" s="1">
        <f>Source_Parameters!$C$16*V_ij!E7/Source_Parameters!$C$17/2/10^11</f>
        <v>3.6694214876033056</v>
      </c>
      <c r="F7" s="1">
        <f>Source_Parameters!$C$16*V_ij!F7/Source_Parameters!$C$17/2/10^11</f>
        <v>5.8608815426997243</v>
      </c>
      <c r="G7" s="1">
        <f>Source_Parameters!$C$16*V_ij!G7/Source_Parameters!$C$17/2/10^11</f>
        <v>4.4848484848484853</v>
      </c>
      <c r="H7" s="1">
        <f>Source_Parameters!$C$16*V_ij!H7/Source_Parameters!$C$17/2/10^11</f>
        <v>3.9752066115702478</v>
      </c>
      <c r="I7" s="1">
        <f>Source_Parameters!$C$16*V_ij!I7/Source_Parameters!$C$17/2/10^11</f>
        <v>4.7396694214876032</v>
      </c>
      <c r="J7" s="1">
        <f>Source_Parameters!$C$16*V_ij!J7/Source_Parameters!$C$17/2/10^11</f>
        <v>3.7203856749311299</v>
      </c>
      <c r="K7" s="1">
        <f>Source_Parameters!$C$16*V_ij!K7/Source_Parameters!$C$17/2/10^11</f>
        <v>0.66253443526170797</v>
      </c>
    </row>
    <row r="8" spans="1:11" x14ac:dyDescent="0.45">
      <c r="A8" s="4">
        <f t="shared" si="1"/>
        <v>6</v>
      </c>
      <c r="B8" s="1">
        <f>Source_Parameters!$C$16*V_ij!B8/Source_Parameters!$C$17/2/10^11</f>
        <v>0</v>
      </c>
      <c r="C8" s="1">
        <f>Source_Parameters!$C$16*V_ij!C8/Source_Parameters!$C$17/2/10^11</f>
        <v>1.6308539944903582</v>
      </c>
      <c r="D8" s="1">
        <f>Source_Parameters!$C$16*V_ij!D8/Source_Parameters!$C$17/2/10^11</f>
        <v>3.7713498622589534</v>
      </c>
      <c r="E8" s="1">
        <f>Source_Parameters!$C$16*V_ij!E8/Source_Parameters!$C$17/2/10^11</f>
        <v>2.1404958677685948</v>
      </c>
      <c r="F8" s="1">
        <f>Source_Parameters!$C$16*V_ij!F8/Source_Parameters!$C$17/2/10^11</f>
        <v>2.8539944903581267</v>
      </c>
      <c r="G8" s="1">
        <f>Source_Parameters!$C$16*V_ij!G8/Source_Parameters!$C$17/2/10^11</f>
        <v>3.2617079889807163</v>
      </c>
      <c r="H8" s="1">
        <f>Source_Parameters!$C$16*V_ij!H8/Source_Parameters!$C$17/2/10^11</f>
        <v>5.0964187327823693E-2</v>
      </c>
      <c r="I8" s="1">
        <f>Source_Parameters!$C$16*V_ij!I8/Source_Parameters!$C$17/2/10^11</f>
        <v>2.3953168044077136</v>
      </c>
      <c r="J8" s="1">
        <f>Source_Parameters!$C$16*V_ij!J8/Source_Parameters!$C$17/2/10^11</f>
        <v>0.15289256198347106</v>
      </c>
      <c r="K8" s="1">
        <f>Source_Parameters!$C$16*V_ij!K8/Source_Parameters!$C$17/2/10^11</f>
        <v>0</v>
      </c>
    </row>
    <row r="9" spans="1:11" x14ac:dyDescent="0.45">
      <c r="A9" s="4">
        <f>A8+1</f>
        <v>7</v>
      </c>
      <c r="B9" s="1">
        <f>Source_Parameters!$C$16*V_ij!B9/Source_Parameters!$C$17/2/10^11</f>
        <v>1.8856749311294767</v>
      </c>
      <c r="C9" s="1">
        <f>Source_Parameters!$C$16*V_ij!C9/Source_Parameters!$C$17/2/10^11</f>
        <v>0.56060606060606066</v>
      </c>
      <c r="D9" s="1">
        <f>Source_Parameters!$C$16*V_ij!D9/Source_Parameters!$C$17/2/10^11</f>
        <v>3.1597796143250689</v>
      </c>
      <c r="E9" s="1">
        <f>Source_Parameters!$C$16*V_ij!E9/Source_Parameters!$C$17/2/10^11</f>
        <v>2.9049586776859502</v>
      </c>
      <c r="F9" s="1">
        <f>Source_Parameters!$C$16*V_ij!F9/Source_Parameters!$C$17/2/10^11</f>
        <v>2.3953168044077136</v>
      </c>
      <c r="G9" s="1">
        <f>Source_Parameters!$C$16*V_ij!G9/Source_Parameters!$C$17/2/10^11</f>
        <v>2.7011019283746558</v>
      </c>
      <c r="H9" s="1">
        <f>Source_Parameters!$C$16*V_ij!H9/Source_Parameters!$C$17/2/10^11</f>
        <v>3.6694214876033056</v>
      </c>
      <c r="I9" s="1">
        <f>Source_Parameters!$C$16*V_ij!I9/Source_Parameters!$C$17/2/10^11</f>
        <v>2.5482093663911849</v>
      </c>
      <c r="J9" s="1">
        <f>Source_Parameters!$C$16*V_ij!J9/Source_Parameters!$C$17/2/10^11</f>
        <v>2.0385674931129478</v>
      </c>
      <c r="K9" s="1">
        <f>Source_Parameters!$C$16*V_ij!K9/Source_Parameters!$C$17/2/10^11</f>
        <v>1.2741046831955924</v>
      </c>
    </row>
  </sheetData>
  <phoneticPr fontId="18"/>
  <conditionalFormatting sqref="B3:K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EFF8-2B55-4229-9FFD-A0427A96F241}">
  <dimension ref="B2:W17"/>
  <sheetViews>
    <sheetView zoomScale="85" zoomScaleNormal="85" workbookViewId="0">
      <selection activeCell="V2" sqref="V2"/>
    </sheetView>
  </sheetViews>
  <sheetFormatPr defaultRowHeight="18" x14ac:dyDescent="0.45"/>
  <sheetData>
    <row r="2" spans="2:23" x14ac:dyDescent="0.45">
      <c r="B2">
        <v>50</v>
      </c>
      <c r="C2">
        <v>81</v>
      </c>
      <c r="D2">
        <v>140</v>
      </c>
      <c r="E2">
        <v>144</v>
      </c>
      <c r="F2">
        <v>260</v>
      </c>
      <c r="G2">
        <v>146</v>
      </c>
      <c r="H2">
        <v>257</v>
      </c>
      <c r="I2">
        <v>207</v>
      </c>
      <c r="J2">
        <v>31</v>
      </c>
      <c r="K2">
        <v>141</v>
      </c>
      <c r="N2">
        <v>25</v>
      </c>
      <c r="O2">
        <v>40</v>
      </c>
      <c r="P2">
        <v>50</v>
      </c>
      <c r="Q2">
        <v>72</v>
      </c>
      <c r="R2">
        <v>53</v>
      </c>
      <c r="S2">
        <v>47</v>
      </c>
      <c r="T2">
        <v>57</v>
      </c>
      <c r="U2">
        <v>62</v>
      </c>
      <c r="V2">
        <v>11</v>
      </c>
      <c r="W2">
        <v>37</v>
      </c>
    </row>
    <row r="3" spans="2:23" x14ac:dyDescent="0.45">
      <c r="B3">
        <v>0</v>
      </c>
      <c r="C3">
        <v>7</v>
      </c>
      <c r="D3">
        <v>209</v>
      </c>
      <c r="E3">
        <v>3</v>
      </c>
      <c r="F3">
        <v>213</v>
      </c>
      <c r="G3">
        <v>208</v>
      </c>
      <c r="H3">
        <v>164</v>
      </c>
      <c r="I3">
        <v>268</v>
      </c>
      <c r="J3">
        <v>100</v>
      </c>
      <c r="K3">
        <v>0</v>
      </c>
      <c r="N3">
        <v>0</v>
      </c>
      <c r="O3">
        <v>3</v>
      </c>
      <c r="P3">
        <v>47</v>
      </c>
      <c r="Q3">
        <v>1</v>
      </c>
      <c r="R3">
        <v>64</v>
      </c>
      <c r="S3">
        <v>56</v>
      </c>
      <c r="T3">
        <v>42</v>
      </c>
      <c r="U3">
        <v>74</v>
      </c>
      <c r="V3">
        <v>32</v>
      </c>
      <c r="W3">
        <v>0</v>
      </c>
    </row>
    <row r="4" spans="2:23" x14ac:dyDescent="0.45">
      <c r="B4">
        <v>25</v>
      </c>
      <c r="C4">
        <v>302</v>
      </c>
      <c r="D4">
        <v>531</v>
      </c>
      <c r="E4">
        <v>430</v>
      </c>
      <c r="F4">
        <v>368</v>
      </c>
      <c r="G4">
        <v>562</v>
      </c>
      <c r="H4">
        <v>324</v>
      </c>
      <c r="I4">
        <v>72</v>
      </c>
      <c r="J4">
        <v>305</v>
      </c>
      <c r="K4">
        <v>0</v>
      </c>
      <c r="N4">
        <v>13</v>
      </c>
      <c r="O4">
        <v>73</v>
      </c>
      <c r="P4">
        <v>93</v>
      </c>
      <c r="Q4">
        <v>78</v>
      </c>
      <c r="R4">
        <v>88</v>
      </c>
      <c r="S4">
        <v>115</v>
      </c>
      <c r="T4">
        <v>72</v>
      </c>
      <c r="U4">
        <v>34</v>
      </c>
      <c r="V4">
        <v>94</v>
      </c>
      <c r="W4">
        <v>0</v>
      </c>
    </row>
    <row r="5" spans="2:23" x14ac:dyDescent="0.45">
      <c r="B5">
        <v>108</v>
      </c>
      <c r="C5">
        <v>439</v>
      </c>
      <c r="D5">
        <v>492</v>
      </c>
      <c r="E5">
        <v>270</v>
      </c>
      <c r="F5">
        <v>368</v>
      </c>
      <c r="G5">
        <v>528</v>
      </c>
      <c r="H5">
        <v>301</v>
      </c>
      <c r="I5">
        <v>91</v>
      </c>
      <c r="J5">
        <v>279</v>
      </c>
      <c r="K5">
        <v>2</v>
      </c>
      <c r="N5">
        <v>27</v>
      </c>
      <c r="O5">
        <v>96</v>
      </c>
      <c r="P5">
        <v>101</v>
      </c>
      <c r="Q5">
        <v>57</v>
      </c>
      <c r="R5">
        <v>89</v>
      </c>
      <c r="S5">
        <v>102</v>
      </c>
      <c r="T5">
        <v>63</v>
      </c>
      <c r="U5">
        <v>30</v>
      </c>
      <c r="V5">
        <v>62</v>
      </c>
      <c r="W5">
        <v>1</v>
      </c>
    </row>
    <row r="6" spans="2:23" x14ac:dyDescent="0.45">
      <c r="B6">
        <v>398</v>
      </c>
      <c r="C6">
        <v>699</v>
      </c>
      <c r="D6">
        <v>417</v>
      </c>
      <c r="E6">
        <v>206</v>
      </c>
      <c r="F6">
        <v>555</v>
      </c>
      <c r="G6">
        <v>570</v>
      </c>
      <c r="H6">
        <v>374</v>
      </c>
      <c r="I6">
        <v>277</v>
      </c>
      <c r="J6">
        <v>162</v>
      </c>
      <c r="K6">
        <v>5</v>
      </c>
      <c r="N6">
        <v>109</v>
      </c>
      <c r="O6">
        <v>128</v>
      </c>
      <c r="P6">
        <v>110</v>
      </c>
      <c r="Q6">
        <v>71</v>
      </c>
      <c r="R6">
        <v>117</v>
      </c>
      <c r="S6">
        <v>124</v>
      </c>
      <c r="T6">
        <v>80</v>
      </c>
      <c r="U6">
        <v>61</v>
      </c>
      <c r="V6">
        <v>52</v>
      </c>
      <c r="W6">
        <v>3</v>
      </c>
    </row>
    <row r="7" spans="2:23" x14ac:dyDescent="0.45">
      <c r="B7">
        <v>59</v>
      </c>
      <c r="C7">
        <v>164</v>
      </c>
      <c r="D7">
        <v>194</v>
      </c>
      <c r="E7">
        <v>333</v>
      </c>
      <c r="F7">
        <v>643</v>
      </c>
      <c r="G7">
        <v>677</v>
      </c>
      <c r="H7">
        <v>738</v>
      </c>
      <c r="I7">
        <v>106</v>
      </c>
      <c r="J7">
        <v>36</v>
      </c>
      <c r="K7">
        <v>209</v>
      </c>
      <c r="N7">
        <v>29</v>
      </c>
      <c r="O7">
        <v>53</v>
      </c>
      <c r="P7">
        <v>51</v>
      </c>
      <c r="Q7">
        <v>64</v>
      </c>
      <c r="R7">
        <v>113</v>
      </c>
      <c r="S7">
        <v>133</v>
      </c>
      <c r="T7">
        <v>164</v>
      </c>
      <c r="U7">
        <v>24</v>
      </c>
      <c r="V7">
        <v>18</v>
      </c>
      <c r="W7">
        <v>67</v>
      </c>
    </row>
    <row r="8" spans="2:23" x14ac:dyDescent="0.45">
      <c r="B8">
        <v>22</v>
      </c>
      <c r="C8">
        <v>142</v>
      </c>
      <c r="D8">
        <v>82</v>
      </c>
      <c r="E8">
        <v>212</v>
      </c>
      <c r="F8">
        <v>193</v>
      </c>
      <c r="G8">
        <v>202</v>
      </c>
      <c r="H8">
        <v>271</v>
      </c>
      <c r="I8">
        <v>75</v>
      </c>
      <c r="J8">
        <v>79</v>
      </c>
      <c r="K8">
        <v>250</v>
      </c>
      <c r="N8">
        <v>11</v>
      </c>
      <c r="O8">
        <v>52</v>
      </c>
      <c r="P8">
        <v>36</v>
      </c>
      <c r="Q8">
        <v>102</v>
      </c>
      <c r="R8">
        <v>43</v>
      </c>
      <c r="S8">
        <v>40</v>
      </c>
      <c r="T8">
        <v>62</v>
      </c>
      <c r="U8">
        <v>21</v>
      </c>
      <c r="V8">
        <v>32</v>
      </c>
      <c r="W8">
        <v>49</v>
      </c>
    </row>
    <row r="11" spans="2:23" x14ac:dyDescent="0.45">
      <c r="B11" s="1">
        <f>K8</f>
        <v>250</v>
      </c>
      <c r="C11" s="1">
        <f>J8</f>
        <v>79</v>
      </c>
      <c r="D11" s="1">
        <f>I8</f>
        <v>75</v>
      </c>
      <c r="E11" s="1">
        <f>H8</f>
        <v>271</v>
      </c>
      <c r="F11" s="1">
        <f>G8</f>
        <v>202</v>
      </c>
      <c r="G11" s="1">
        <f>F8</f>
        <v>193</v>
      </c>
      <c r="H11" s="1">
        <f>E8</f>
        <v>212</v>
      </c>
      <c r="I11" s="1">
        <f>D8</f>
        <v>82</v>
      </c>
      <c r="J11" s="1">
        <f>C8</f>
        <v>142</v>
      </c>
      <c r="K11" s="1">
        <f>B8</f>
        <v>22</v>
      </c>
      <c r="N11" s="1">
        <f>W8</f>
        <v>49</v>
      </c>
      <c r="O11" s="1">
        <f>V8</f>
        <v>32</v>
      </c>
      <c r="P11" s="1">
        <f>U8</f>
        <v>21</v>
      </c>
      <c r="Q11" s="1">
        <f>T8</f>
        <v>62</v>
      </c>
      <c r="R11" s="1">
        <f>S8</f>
        <v>40</v>
      </c>
      <c r="S11" s="1">
        <f>R8</f>
        <v>43</v>
      </c>
      <c r="T11" s="1">
        <f>Q8</f>
        <v>102</v>
      </c>
      <c r="U11" s="1">
        <f>P8</f>
        <v>36</v>
      </c>
      <c r="V11" s="1">
        <f>O8</f>
        <v>52</v>
      </c>
      <c r="W11" s="1">
        <f>N8</f>
        <v>11</v>
      </c>
    </row>
    <row r="12" spans="2:23" x14ac:dyDescent="0.45">
      <c r="B12" s="1">
        <f>K7</f>
        <v>209</v>
      </c>
      <c r="C12" s="1">
        <f>J7</f>
        <v>36</v>
      </c>
      <c r="D12" s="1">
        <f>I7</f>
        <v>106</v>
      </c>
      <c r="E12" s="1">
        <f>H7</f>
        <v>738</v>
      </c>
      <c r="F12" s="1">
        <f>G7</f>
        <v>677</v>
      </c>
      <c r="G12" s="1">
        <f>F7</f>
        <v>643</v>
      </c>
      <c r="H12" s="1">
        <f>E7</f>
        <v>333</v>
      </c>
      <c r="I12" s="1">
        <f>D7</f>
        <v>194</v>
      </c>
      <c r="J12" s="1">
        <f>C7</f>
        <v>164</v>
      </c>
      <c r="K12" s="1">
        <f>B7</f>
        <v>59</v>
      </c>
      <c r="N12" s="1">
        <f>W7</f>
        <v>67</v>
      </c>
      <c r="O12" s="1">
        <f>V7</f>
        <v>18</v>
      </c>
      <c r="P12" s="1">
        <f>U7</f>
        <v>24</v>
      </c>
      <c r="Q12" s="1">
        <f>T7</f>
        <v>164</v>
      </c>
      <c r="R12" s="1">
        <f>S7</f>
        <v>133</v>
      </c>
      <c r="S12" s="1">
        <f>R7</f>
        <v>113</v>
      </c>
      <c r="T12" s="1">
        <f>Q7</f>
        <v>64</v>
      </c>
      <c r="U12" s="1">
        <f>P7</f>
        <v>51</v>
      </c>
      <c r="V12" s="1">
        <f>O7</f>
        <v>53</v>
      </c>
      <c r="W12" s="1">
        <f>N7</f>
        <v>29</v>
      </c>
    </row>
    <row r="13" spans="2:23" x14ac:dyDescent="0.45">
      <c r="B13" s="1">
        <f>K6</f>
        <v>5</v>
      </c>
      <c r="C13" s="1">
        <f>J6</f>
        <v>162</v>
      </c>
      <c r="D13" s="1">
        <f>I6</f>
        <v>277</v>
      </c>
      <c r="E13" s="1">
        <f>H6</f>
        <v>374</v>
      </c>
      <c r="F13" s="1">
        <f>G6</f>
        <v>570</v>
      </c>
      <c r="G13" s="1">
        <f>F6</f>
        <v>555</v>
      </c>
      <c r="H13" s="1">
        <f>E6</f>
        <v>206</v>
      </c>
      <c r="I13" s="1">
        <f>D6</f>
        <v>417</v>
      </c>
      <c r="J13" s="1">
        <f>C6</f>
        <v>699</v>
      </c>
      <c r="K13" s="1">
        <f>B6</f>
        <v>398</v>
      </c>
      <c r="N13" s="1">
        <f>W6</f>
        <v>3</v>
      </c>
      <c r="O13" s="1">
        <f>V6</f>
        <v>52</v>
      </c>
      <c r="P13" s="1">
        <f>U6</f>
        <v>61</v>
      </c>
      <c r="Q13" s="1">
        <f>T6</f>
        <v>80</v>
      </c>
      <c r="R13" s="1">
        <f>S6</f>
        <v>124</v>
      </c>
      <c r="S13" s="1">
        <f>R6</f>
        <v>117</v>
      </c>
      <c r="T13" s="1">
        <f>Q6</f>
        <v>71</v>
      </c>
      <c r="U13" s="1">
        <f>P6</f>
        <v>110</v>
      </c>
      <c r="V13" s="1">
        <f>O6</f>
        <v>128</v>
      </c>
      <c r="W13" s="1">
        <f>N6</f>
        <v>109</v>
      </c>
    </row>
    <row r="14" spans="2:23" x14ac:dyDescent="0.45">
      <c r="B14" s="1">
        <f>K5</f>
        <v>2</v>
      </c>
      <c r="C14" s="1">
        <f>J5</f>
        <v>279</v>
      </c>
      <c r="D14" s="1">
        <f>I5</f>
        <v>91</v>
      </c>
      <c r="E14" s="1">
        <f>H5</f>
        <v>301</v>
      </c>
      <c r="F14" s="1">
        <f>G5</f>
        <v>528</v>
      </c>
      <c r="G14" s="1">
        <f>F5</f>
        <v>368</v>
      </c>
      <c r="H14" s="1">
        <f>E5</f>
        <v>270</v>
      </c>
      <c r="I14" s="1">
        <f>D5</f>
        <v>492</v>
      </c>
      <c r="J14" s="1">
        <f>C5</f>
        <v>439</v>
      </c>
      <c r="K14" s="1">
        <f>B5</f>
        <v>108</v>
      </c>
      <c r="N14" s="1">
        <f>W5</f>
        <v>1</v>
      </c>
      <c r="O14" s="1">
        <f>V5</f>
        <v>62</v>
      </c>
      <c r="P14" s="1">
        <f>U5</f>
        <v>30</v>
      </c>
      <c r="Q14" s="1">
        <f>T5</f>
        <v>63</v>
      </c>
      <c r="R14" s="1">
        <f>S5</f>
        <v>102</v>
      </c>
      <c r="S14" s="1">
        <f>R5</f>
        <v>89</v>
      </c>
      <c r="T14" s="1">
        <f>Q5</f>
        <v>57</v>
      </c>
      <c r="U14" s="1">
        <f>P5</f>
        <v>101</v>
      </c>
      <c r="V14" s="1">
        <f>O5</f>
        <v>96</v>
      </c>
      <c r="W14" s="1">
        <f>N5</f>
        <v>27</v>
      </c>
    </row>
    <row r="15" spans="2:23" x14ac:dyDescent="0.45">
      <c r="B15" s="1">
        <f>K4</f>
        <v>0</v>
      </c>
      <c r="C15" s="1">
        <f>J4</f>
        <v>305</v>
      </c>
      <c r="D15" s="1">
        <f>I4</f>
        <v>72</v>
      </c>
      <c r="E15" s="1">
        <f>H4</f>
        <v>324</v>
      </c>
      <c r="F15" s="1">
        <f>G4</f>
        <v>562</v>
      </c>
      <c r="G15" s="1">
        <f>F4</f>
        <v>368</v>
      </c>
      <c r="H15" s="1">
        <f>E4</f>
        <v>430</v>
      </c>
      <c r="I15" s="1">
        <f>D4</f>
        <v>531</v>
      </c>
      <c r="J15" s="1">
        <f>C4</f>
        <v>302</v>
      </c>
      <c r="K15" s="1">
        <f>B4</f>
        <v>25</v>
      </c>
      <c r="N15" s="1">
        <f>W4</f>
        <v>0</v>
      </c>
      <c r="O15" s="1">
        <f>V4</f>
        <v>94</v>
      </c>
      <c r="P15" s="1">
        <f>U4</f>
        <v>34</v>
      </c>
      <c r="Q15" s="1">
        <f>T4</f>
        <v>72</v>
      </c>
      <c r="R15" s="1">
        <f>S4</f>
        <v>115</v>
      </c>
      <c r="S15" s="1">
        <f>R4</f>
        <v>88</v>
      </c>
      <c r="T15" s="1">
        <f>Q4</f>
        <v>78</v>
      </c>
      <c r="U15" s="1">
        <f>P4</f>
        <v>93</v>
      </c>
      <c r="V15" s="1">
        <f>O4</f>
        <v>73</v>
      </c>
      <c r="W15" s="1">
        <f>N4</f>
        <v>13</v>
      </c>
    </row>
    <row r="16" spans="2:23" x14ac:dyDescent="0.45">
      <c r="B16" s="1">
        <f>K3</f>
        <v>0</v>
      </c>
      <c r="C16" s="1">
        <f>J3</f>
        <v>100</v>
      </c>
      <c r="D16" s="1">
        <f>I3</f>
        <v>268</v>
      </c>
      <c r="E16" s="1">
        <f>H3</f>
        <v>164</v>
      </c>
      <c r="F16" s="1">
        <f>G3</f>
        <v>208</v>
      </c>
      <c r="G16" s="1">
        <f>F3</f>
        <v>213</v>
      </c>
      <c r="H16" s="1">
        <f>E3</f>
        <v>3</v>
      </c>
      <c r="I16" s="1">
        <f>D3</f>
        <v>209</v>
      </c>
      <c r="J16" s="1">
        <f>C3</f>
        <v>7</v>
      </c>
      <c r="K16" s="1">
        <f>B3</f>
        <v>0</v>
      </c>
      <c r="N16" s="1">
        <f>W3</f>
        <v>0</v>
      </c>
      <c r="O16" s="1">
        <f>V3</f>
        <v>32</v>
      </c>
      <c r="P16" s="1">
        <f>U3</f>
        <v>74</v>
      </c>
      <c r="Q16" s="1">
        <f>T3</f>
        <v>42</v>
      </c>
      <c r="R16" s="1">
        <f>S3</f>
        <v>56</v>
      </c>
      <c r="S16" s="1">
        <f>R3</f>
        <v>64</v>
      </c>
      <c r="T16" s="1">
        <f>Q3</f>
        <v>1</v>
      </c>
      <c r="U16" s="1">
        <f>P3</f>
        <v>47</v>
      </c>
      <c r="V16" s="1">
        <f>O3</f>
        <v>3</v>
      </c>
      <c r="W16" s="1">
        <f>N3</f>
        <v>0</v>
      </c>
    </row>
    <row r="17" spans="2:23" x14ac:dyDescent="0.45">
      <c r="B17" s="1">
        <f>K2</f>
        <v>141</v>
      </c>
      <c r="C17" s="1">
        <f>J2</f>
        <v>31</v>
      </c>
      <c r="D17" s="1">
        <f>I2</f>
        <v>207</v>
      </c>
      <c r="E17" s="1">
        <f>H2</f>
        <v>257</v>
      </c>
      <c r="F17" s="1">
        <f>G2</f>
        <v>146</v>
      </c>
      <c r="G17" s="1">
        <f>F2</f>
        <v>260</v>
      </c>
      <c r="H17" s="1">
        <f>E2</f>
        <v>144</v>
      </c>
      <c r="I17" s="1">
        <f>D2</f>
        <v>140</v>
      </c>
      <c r="J17" s="1">
        <f>C2</f>
        <v>81</v>
      </c>
      <c r="K17" s="1">
        <f>B2</f>
        <v>50</v>
      </c>
      <c r="N17" s="1">
        <f>W2</f>
        <v>37</v>
      </c>
      <c r="O17" s="1">
        <f>V2</f>
        <v>11</v>
      </c>
      <c r="P17" s="1">
        <f>U2</f>
        <v>62</v>
      </c>
      <c r="Q17" s="1">
        <f>T2</f>
        <v>57</v>
      </c>
      <c r="R17" s="1">
        <f>S2</f>
        <v>47</v>
      </c>
      <c r="S17" s="1">
        <f>R2</f>
        <v>53</v>
      </c>
      <c r="T17" s="1">
        <f>Q2</f>
        <v>72</v>
      </c>
      <c r="U17" s="1">
        <f>P2</f>
        <v>50</v>
      </c>
      <c r="V17" s="1">
        <f>O2</f>
        <v>40</v>
      </c>
      <c r="W17" s="1">
        <f>N2</f>
        <v>25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Source_Parameters</vt:lpstr>
      <vt:lpstr>epicenter</vt:lpstr>
      <vt:lpstr>D_ij</vt:lpstr>
      <vt:lpstr>V_ij</vt:lpstr>
      <vt:lpstr>sigma_ij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杉山充樹</cp:lastModifiedBy>
  <dcterms:created xsi:type="dcterms:W3CDTF">2023-01-24T06:52:53Z</dcterms:created>
  <dcterms:modified xsi:type="dcterms:W3CDTF">2023-03-31T08:49:14Z</dcterms:modified>
</cp:coreProperties>
</file>