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0" i="1" l="1"/>
  <c r="G161" i="1" l="1"/>
  <c r="L233" i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31" i="1" l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G214" i="1" s="1"/>
  <c r="F164" i="1"/>
  <c r="G185" i="1" s="1"/>
  <c r="G216" i="1" l="1"/>
  <c r="G218" i="1" s="1"/>
  <c r="I164" i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G230" i="1" s="1"/>
  <c r="G232" i="1" s="1"/>
  <c r="M222" i="1"/>
  <c r="G233" i="1" l="1"/>
  <c r="G234" i="1" s="1"/>
  <c r="M223" i="1"/>
  <c r="I223" i="1"/>
  <c r="H223" i="1"/>
  <c r="M230" i="1" l="1"/>
  <c r="H249" i="1"/>
  <c r="F249" i="1"/>
  <c r="C249" i="1"/>
  <c r="M233" i="1"/>
  <c r="M232" i="1" l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<sst xmlns="http://schemas.openxmlformats.org/spreadsheetml/2006/main" count="204" uniqueCount="139">
  <si>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</si>
  <si>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</si>
  <si>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</si>
  <si>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</si>
  <si>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</si>
  <si>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</si>
  <si>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</si>
  <si>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</si>
  <si>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</si>
  <si>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</si>
  <si>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</si>
  <si>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</si>
  <si>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</si>
  <si>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</si>
  <si>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</si>
  <si>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</si>
  <si>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</si>
  <si>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</si>
  <si>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</si>
  <si>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</si>
  <si>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</si>
  <si>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</si>
  <si>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</si>
  <si>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</si>
  <si>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</si>
  <si>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</si>
  <si>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</si>
  <si>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</si>
  <si>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</si>
  <si>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</si>
  <si>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</si>
  <si>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</si>
  <si>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</si>
  <si>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</si>
  <si>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</si>
  <si>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</si>
  <si>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</si>
  <si>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</si>
  <si>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</si>
  <si>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</si>
  <si>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</si>
  <si>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</si>
  <si>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</si>
  <si>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</si>
  <si>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</si>
  <si>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</si>
  <si>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</si>
  <si>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</si>
  <si>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</si>
  <si>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</si>
  <si>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</si>
  <si>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</si>
  <si>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</si>
  <si>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</si>
  <si>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</si>
  <si>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</si>
  <si>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</si>
  <si>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</si>
  <si>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</si>
  <si>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</si>
  <si>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</si>
  <si>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</si>
  <si>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</si>
  <si>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</si>
  <si>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</si>
  <si>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</si>
  <si>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</si>
  <si>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</si>
  <si>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</si>
  <si>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</si>
  <si>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</si>
  <si>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</si>
  <si>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</si>
  <si>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</si>
  <si>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</si>
  <si>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</si>
  <si>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</si>
  <si>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</si>
  <si>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</si>
  <si>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</si>
  <si>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</si>
  <si>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</si>
  <si>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</si>
  <si>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</si>
  <si>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</si>
  <si>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</si>
  <si>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</si>
  <si>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</si>
  <si>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</si>
  <si>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</si>
  <si>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</si>
  <si>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</si>
  <si>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</si>
  <si>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</si>
  <si>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</si>
  <si>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</si>
  <si>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</si>
  <si>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</si>
  <si>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</si>
  <si>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i</t>
  </si>
  <si>
    <t>Number of sides</t>
  </si>
  <si>
    <t>VOH/0000009</t>
  </si>
  <si>
    <t>Natures Beauty</t>
  </si>
  <si>
    <t>Light Box - Wiring</t>
  </si>
  <si>
    <t>05.04.2019</t>
  </si>
  <si>
    <t>10ft x 4ft Light Box Wiring - Jeewaka Pharmacy</t>
  </si>
  <si>
    <t>4' Tube Light</t>
  </si>
  <si>
    <t>40 W Choke</t>
  </si>
  <si>
    <t>Starter</t>
  </si>
  <si>
    <t>Twin wire  White - ACL</t>
  </si>
  <si>
    <t xml:space="preserve">3 Core Wire </t>
  </si>
  <si>
    <t xml:space="preserve">Tape - Double Side Foam 1inch     </t>
  </si>
  <si>
    <t>Cable Tie  -  6"</t>
  </si>
  <si>
    <t>Casing 1inch  - 10'</t>
  </si>
  <si>
    <t xml:space="preserve">Tape - Installation </t>
  </si>
  <si>
    <t xml:space="preserve">Silicone Tube -  Black </t>
  </si>
  <si>
    <t xml:space="preserve">Silicone Tube -  Clear      </t>
  </si>
  <si>
    <t>Pop Revert  5/32 x 1/2 - Box</t>
  </si>
  <si>
    <t xml:space="preserve">Scaffolding Set - Charges   </t>
  </si>
  <si>
    <t xml:space="preserve">Others </t>
  </si>
  <si>
    <t>Meter's</t>
  </si>
  <si>
    <t>Sticker Removing</t>
  </si>
  <si>
    <t>VOH/0000008</t>
  </si>
  <si>
    <t>EI0010002</t>
  </si>
  <si>
    <t>EI0010005</t>
  </si>
  <si>
    <t>EI0010004</t>
  </si>
  <si>
    <t>EI0010068</t>
  </si>
  <si>
    <t>EI0010058</t>
  </si>
  <si>
    <t>TP0010001</t>
  </si>
  <si>
    <t>GI0010071</t>
  </si>
  <si>
    <t>PV0010005</t>
  </si>
  <si>
    <t>MM0010041</t>
  </si>
  <si>
    <t>MM0010047</t>
  </si>
  <si>
    <t>MM0010054</t>
  </si>
  <si>
    <t>OT0010007</t>
  </si>
  <si>
    <t>MM0010100</t>
  </si>
  <si>
    <t>LC0001</t>
  </si>
  <si>
    <t>LC/0000013</t>
  </si>
  <si>
    <t>LC0003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</si>
</sst>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zoomScale="70" zoomScaleNormal="70" workbookViewId="0">
      <selection activeCell="H4" sqref="H4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10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4</v>
      </c>
      <c r="J3" s="92" t="s">
        <v>88</v>
      </c>
      <c r="K3" s="91" t="s">
        <v>89</v>
      </c>
      <c r="L3" s="91" t="s">
        <v>90</v>
      </c>
      <c r="M3" s="91" t="s">
        <v>91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1</v>
      </c>
      <c r="J4" s="92" t="s">
        <v>86</v>
      </c>
      <c r="K4" s="91" t="s">
        <v>92</v>
      </c>
      <c r="L4" s="91" t="s">
        <v>93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94</v>
      </c>
      <c r="K5" s="91" t="s">
        <v>92</v>
      </c>
      <c r="L5" s="91" t="s">
        <v>93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95</v>
      </c>
      <c r="K6" s="91" t="s">
        <v>92</v>
      </c>
      <c r="L6" s="91" t="s">
        <v>96</v>
      </c>
      <c r="M6" s="91">
        <v>12</v>
      </c>
    </row>
    <row r="7" spans="2:13" x14ac:dyDescent="0.25">
      <c r="B7" s="6" t="s">
        <v>48</v>
      </c>
      <c r="C7" s="2" t="s">
        <v>102</v>
      </c>
      <c r="D7" s="1"/>
      <c r="E7" s="1"/>
      <c r="F7" s="1"/>
      <c r="G7" s="1" t="s">
        <v>35</v>
      </c>
      <c r="H7" s="67"/>
      <c r="J7" s="92" t="s">
        <v>97</v>
      </c>
      <c r="K7" s="91" t="s">
        <v>92</v>
      </c>
      <c r="L7" s="91" t="s">
        <v>96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3">
        <v>0.44</v>
      </c>
      <c r="J8" s="92" t="s">
        <v>98</v>
      </c>
      <c r="K8" s="91" t="s">
        <v>92</v>
      </c>
      <c r="L8" s="91" t="s">
        <v>96</v>
      </c>
      <c r="M8" s="91">
        <v>39</v>
      </c>
    </row>
    <row r="9" spans="2:13" x14ac:dyDescent="0.25">
      <c r="B9" s="6" t="s">
        <v>49</v>
      </c>
      <c r="C9" s="2" t="s">
        <v>103</v>
      </c>
      <c r="D9" s="1"/>
      <c r="E9" s="1"/>
      <c r="F9" s="1"/>
      <c r="G9" s="1" t="s">
        <v>14</v>
      </c>
      <c r="H9" s="67"/>
      <c r="J9" s="92" t="s">
        <v>92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104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100</v>
      </c>
      <c r="H13" s="2"/>
    </row>
    <row r="14" spans="2:13" x14ac:dyDescent="0.25">
      <c r="B14" s="6" t="s">
        <v>87</v>
      </c>
      <c r="C14" s="91" t="s">
        <v>95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3" t="s">
        <v>105</v>
      </c>
      <c r="D16" s="114"/>
      <c r="E16" s="114"/>
      <c r="F16" s="114"/>
      <c r="G16" s="114"/>
      <c r="H16" s="115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1" t="s">
        <v>50</v>
      </c>
      <c r="C18" s="112"/>
      <c r="D18" s="112"/>
      <c r="E18" s="112"/>
      <c r="F18" s="112"/>
      <c r="G18" s="112"/>
      <c r="H18" s="112"/>
      <c r="I18" s="116" t="s">
        <v>51</v>
      </c>
      <c r="J18" s="117"/>
      <c r="K18" s="117"/>
      <c r="L18" s="117"/>
      <c r="M18" s="117"/>
      <c r="N18" s="117"/>
      <c r="O18" s="117"/>
      <c r="P18" s="117"/>
      <c r="Q18" s="118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80</v>
      </c>
      <c r="O20" s="18" t="s">
        <v>81</v>
      </c>
      <c r="P20" s="18" t="s">
        <v>82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99</v>
      </c>
      <c r="B22" s="29" t="s">
        <v>106</v>
      </c>
      <c r="C22" s="101">
        <v>18</v>
      </c>
      <c r="D22" s="71" t="s">
        <v>12</v>
      </c>
      <c r="E22" s="66">
        <v>120</v>
      </c>
      <c r="F22" s="24">
        <f>E22*C22</f>
        <v>2160</v>
      </c>
      <c r="G22" s="54"/>
      <c r="H22" s="54"/>
      <c r="I22" s="84">
        <f>+F22*$H$4</f>
        <v>2160</v>
      </c>
      <c r="J22" s="3" t="s">
        <v>123</v>
      </c>
      <c r="K22" s="107">
        <f>+C22</f>
        <v>18</v>
      </c>
      <c r="L22" s="1"/>
      <c r="M22" s="15">
        <f>+F22</f>
        <v>2160</v>
      </c>
      <c r="N22" s="1"/>
      <c r="O22" s="10"/>
      <c r="P22" s="1"/>
      <c r="Q22" s="7"/>
    </row>
    <row r="23" spans="1:17" x14ac:dyDescent="0.25">
      <c r="A23" t="s">
        <v>99</v>
      </c>
      <c r="B23" s="29" t="s">
        <v>107</v>
      </c>
      <c r="C23" s="63">
        <v>18</v>
      </c>
      <c r="D23" s="99" t="s">
        <v>12</v>
      </c>
      <c r="E23" s="109">
        <v>320</v>
      </c>
      <c r="F23" s="24">
        <f>E23*C23</f>
        <v>5760</v>
      </c>
      <c r="G23" s="54"/>
      <c r="H23" s="54"/>
      <c r="I23" s="84">
        <f t="shared" ref="I23:I35" si="0">+F23*$H$4</f>
        <v>5760</v>
      </c>
      <c r="J23" s="3" t="s">
        <v>125</v>
      </c>
      <c r="K23" s="107">
        <f t="shared" ref="K23:K86" si="1">+C23</f>
        <v>18</v>
      </c>
      <c r="L23" s="1"/>
      <c r="M23" s="15">
        <f t="shared" ref="M23:M25" si="2">+F23</f>
        <v>5760</v>
      </c>
      <c r="N23" s="1"/>
      <c r="O23" s="10"/>
      <c r="P23" s="1"/>
      <c r="Q23" s="7"/>
    </row>
    <row r="24" spans="1:17" x14ac:dyDescent="0.25">
      <c r="A24" t="s">
        <v>99</v>
      </c>
      <c r="B24" s="29" t="s">
        <v>108</v>
      </c>
      <c r="C24" s="63">
        <v>18</v>
      </c>
      <c r="D24" s="71" t="s">
        <v>12</v>
      </c>
      <c r="E24" s="66">
        <v>60</v>
      </c>
      <c r="F24" s="24">
        <f t="shared" ref="F24:F35" si="3">E24*C24</f>
        <v>1080</v>
      </c>
      <c r="G24" s="54"/>
      <c r="H24" s="54"/>
      <c r="I24" s="84">
        <f t="shared" si="0"/>
        <v>1080</v>
      </c>
      <c r="J24" s="3" t="s">
        <v>124</v>
      </c>
      <c r="K24" s="107">
        <f t="shared" si="1"/>
        <v>18</v>
      </c>
      <c r="L24" s="1"/>
      <c r="M24" s="15">
        <f t="shared" si="2"/>
        <v>1080</v>
      </c>
      <c r="N24" s="1"/>
      <c r="O24" s="10"/>
      <c r="P24" s="1"/>
      <c r="Q24" s="7"/>
    </row>
    <row r="25" spans="1:17" ht="14.25" customHeight="1" x14ac:dyDescent="0.25">
      <c r="A25" t="s">
        <v>99</v>
      </c>
      <c r="B25" s="29" t="s">
        <v>109</v>
      </c>
      <c r="C25" s="63">
        <v>0.1</v>
      </c>
      <c r="D25" s="71" t="s">
        <v>120</v>
      </c>
      <c r="E25" s="66">
        <v>5000</v>
      </c>
      <c r="F25" s="24">
        <f t="shared" si="3"/>
        <v>500</v>
      </c>
      <c r="G25" s="54"/>
      <c r="H25" s="54"/>
      <c r="I25" s="84">
        <f t="shared" si="0"/>
        <v>500</v>
      </c>
      <c r="J25" s="3" t="s">
        <v>126</v>
      </c>
      <c r="K25" s="107">
        <f t="shared" si="1"/>
        <v>0.1</v>
      </c>
      <c r="L25" s="1"/>
      <c r="M25" s="15">
        <f t="shared" si="2"/>
        <v>500</v>
      </c>
      <c r="N25" s="1"/>
      <c r="O25" s="8"/>
      <c r="P25" s="1"/>
      <c r="Q25" s="7"/>
    </row>
    <row r="26" spans="1:17" x14ac:dyDescent="0.25">
      <c r="A26" t="s">
        <v>99</v>
      </c>
      <c r="B26" s="29" t="s">
        <v>110</v>
      </c>
      <c r="C26" s="63">
        <v>0.1</v>
      </c>
      <c r="D26" s="71" t="s">
        <v>120</v>
      </c>
      <c r="E26" s="66">
        <v>7500</v>
      </c>
      <c r="F26" s="24">
        <f t="shared" si="3"/>
        <v>750</v>
      </c>
      <c r="G26" s="54"/>
      <c r="H26" s="54"/>
      <c r="I26" s="84">
        <f t="shared" si="0"/>
        <v>750</v>
      </c>
      <c r="J26" s="3" t="s">
        <v>127</v>
      </c>
      <c r="K26" s="107">
        <f t="shared" si="1"/>
        <v>0.1</v>
      </c>
      <c r="L26" s="1"/>
      <c r="M26" s="15">
        <f t="shared" ref="M26:M87" si="4">+F26</f>
        <v>750</v>
      </c>
      <c r="N26" s="1"/>
      <c r="O26" s="1"/>
      <c r="P26" s="1"/>
      <c r="Q26" s="7"/>
    </row>
    <row r="27" spans="1:17" x14ac:dyDescent="0.25">
      <c r="A27" t="s">
        <v>99</v>
      </c>
      <c r="B27" s="29" t="s">
        <v>111</v>
      </c>
      <c r="C27" s="64">
        <v>2</v>
      </c>
      <c r="D27" s="71" t="s">
        <v>12</v>
      </c>
      <c r="E27" s="66">
        <v>310</v>
      </c>
      <c r="F27" s="24">
        <f t="shared" si="3"/>
        <v>620</v>
      </c>
      <c r="G27" s="54"/>
      <c r="H27" s="54"/>
      <c r="I27" s="84">
        <f t="shared" si="0"/>
        <v>620</v>
      </c>
      <c r="J27" s="3" t="s">
        <v>128</v>
      </c>
      <c r="K27" s="107">
        <f t="shared" si="1"/>
        <v>2</v>
      </c>
      <c r="L27" s="1"/>
      <c r="M27" s="15">
        <f t="shared" si="4"/>
        <v>620</v>
      </c>
      <c r="N27" s="1"/>
      <c r="O27" s="1"/>
      <c r="P27" s="1"/>
      <c r="Q27" s="7"/>
    </row>
    <row r="28" spans="1:17" x14ac:dyDescent="0.25">
      <c r="A28" t="s">
        <v>99</v>
      </c>
      <c r="B28" s="29" t="s">
        <v>112</v>
      </c>
      <c r="C28" s="64">
        <v>100</v>
      </c>
      <c r="D28" s="71" t="s">
        <v>12</v>
      </c>
      <c r="E28" s="66">
        <v>5</v>
      </c>
      <c r="F28" s="24">
        <f t="shared" si="3"/>
        <v>500</v>
      </c>
      <c r="G28" s="54"/>
      <c r="H28" s="54"/>
      <c r="I28" s="84">
        <f t="shared" si="0"/>
        <v>500</v>
      </c>
      <c r="J28" s="3" t="s">
        <v>129</v>
      </c>
      <c r="K28" s="107">
        <f t="shared" si="1"/>
        <v>100</v>
      </c>
      <c r="L28" s="1"/>
      <c r="M28" s="15">
        <f t="shared" si="4"/>
        <v>500</v>
      </c>
      <c r="N28" s="1"/>
      <c r="O28" s="1"/>
      <c r="P28" s="1"/>
      <c r="Q28" s="7"/>
    </row>
    <row r="29" spans="1:17" x14ac:dyDescent="0.25">
      <c r="A29" t="s">
        <v>99</v>
      </c>
      <c r="B29" s="29" t="s">
        <v>113</v>
      </c>
      <c r="C29" s="65">
        <v>1</v>
      </c>
      <c r="D29" s="71" t="s">
        <v>12</v>
      </c>
      <c r="E29" s="66">
        <v>495</v>
      </c>
      <c r="F29" s="24">
        <f t="shared" si="3"/>
        <v>495</v>
      </c>
      <c r="G29" s="54"/>
      <c r="H29" s="54"/>
      <c r="I29" s="84">
        <f t="shared" si="0"/>
        <v>495</v>
      </c>
      <c r="J29" s="3" t="s">
        <v>130</v>
      </c>
      <c r="K29" s="107">
        <f t="shared" si="1"/>
        <v>1</v>
      </c>
      <c r="L29" s="1"/>
      <c r="M29" s="15">
        <f t="shared" si="4"/>
        <v>495</v>
      </c>
      <c r="N29" s="1"/>
      <c r="O29" s="1"/>
      <c r="P29" s="1"/>
      <c r="Q29" s="7"/>
    </row>
    <row r="30" spans="1:17" x14ac:dyDescent="0.25">
      <c r="A30" t="s">
        <v>99</v>
      </c>
      <c r="B30" s="29" t="s">
        <v>114</v>
      </c>
      <c r="C30" s="64">
        <v>1</v>
      </c>
      <c r="D30" s="71" t="s">
        <v>12</v>
      </c>
      <c r="E30" s="66">
        <v>60</v>
      </c>
      <c r="F30" s="24">
        <f t="shared" si="3"/>
        <v>60</v>
      </c>
      <c r="G30" s="54"/>
      <c r="H30" s="54"/>
      <c r="I30" s="84">
        <f t="shared" si="0"/>
        <v>60</v>
      </c>
      <c r="J30" s="3" t="s">
        <v>131</v>
      </c>
      <c r="K30" s="107">
        <f t="shared" si="1"/>
        <v>1</v>
      </c>
      <c r="L30" s="1"/>
      <c r="M30" s="15">
        <f t="shared" si="4"/>
        <v>60</v>
      </c>
      <c r="N30" s="1"/>
      <c r="O30" s="1"/>
      <c r="P30" s="1"/>
      <c r="Q30" s="7"/>
    </row>
    <row r="31" spans="1:17" x14ac:dyDescent="0.25">
      <c r="A31" t="s">
        <v>99</v>
      </c>
      <c r="B31" s="29" t="s">
        <v>115</v>
      </c>
      <c r="C31" s="63">
        <v>1</v>
      </c>
      <c r="D31" s="71" t="s">
        <v>12</v>
      </c>
      <c r="E31" s="66">
        <v>495</v>
      </c>
      <c r="F31" s="24">
        <f t="shared" si="3"/>
        <v>495</v>
      </c>
      <c r="G31" s="54"/>
      <c r="H31" s="54"/>
      <c r="I31" s="84">
        <f t="shared" si="0"/>
        <v>495</v>
      </c>
      <c r="J31" s="3" t="s">
        <v>132</v>
      </c>
      <c r="K31" s="107">
        <f t="shared" si="1"/>
        <v>1</v>
      </c>
      <c r="L31" s="1"/>
      <c r="M31" s="15">
        <f t="shared" si="4"/>
        <v>495</v>
      </c>
      <c r="N31" s="1"/>
      <c r="O31" s="1"/>
      <c r="P31" s="1"/>
      <c r="Q31" s="7"/>
    </row>
    <row r="32" spans="1:17" x14ac:dyDescent="0.25">
      <c r="A32" t="s">
        <v>99</v>
      </c>
      <c r="B32" s="29" t="s">
        <v>116</v>
      </c>
      <c r="C32" s="63">
        <v>1</v>
      </c>
      <c r="D32" s="71" t="s">
        <v>12</v>
      </c>
      <c r="E32" s="66">
        <v>495</v>
      </c>
      <c r="F32" s="24">
        <f t="shared" si="3"/>
        <v>495</v>
      </c>
      <c r="G32" s="54"/>
      <c r="H32" s="54"/>
      <c r="I32" s="84">
        <f t="shared" si="0"/>
        <v>495</v>
      </c>
      <c r="J32" s="3" t="s">
        <v>133</v>
      </c>
      <c r="K32" s="107">
        <f t="shared" si="1"/>
        <v>1</v>
      </c>
      <c r="L32" s="1"/>
      <c r="M32" s="15">
        <f t="shared" si="4"/>
        <v>495</v>
      </c>
      <c r="N32" s="1"/>
      <c r="O32" s="1"/>
      <c r="P32" s="1"/>
      <c r="Q32" s="7"/>
    </row>
    <row r="33" spans="1:17" ht="14.25" customHeight="1" x14ac:dyDescent="0.25">
      <c r="A33" t="s">
        <v>99</v>
      </c>
      <c r="B33" s="29" t="s">
        <v>117</v>
      </c>
      <c r="C33" s="63">
        <v>200</v>
      </c>
      <c r="D33" s="71" t="s">
        <v>12</v>
      </c>
      <c r="E33" s="66">
        <v>1.5</v>
      </c>
      <c r="F33" s="24">
        <f t="shared" si="3"/>
        <v>300</v>
      </c>
      <c r="G33" s="54"/>
      <c r="H33" s="54"/>
      <c r="I33" s="84">
        <f t="shared" si="0"/>
        <v>300</v>
      </c>
      <c r="J33" s="3" t="s">
        <v>134</v>
      </c>
      <c r="K33" s="107">
        <f t="shared" si="1"/>
        <v>200</v>
      </c>
      <c r="L33" s="1"/>
      <c r="M33" s="15">
        <f t="shared" si="4"/>
        <v>300</v>
      </c>
      <c r="N33" s="1"/>
      <c r="O33" s="1"/>
      <c r="P33" s="1"/>
      <c r="Q33" s="7"/>
    </row>
    <row r="34" spans="1:17" x14ac:dyDescent="0.25">
      <c r="A34" t="s">
        <v>99</v>
      </c>
      <c r="B34" s="29" t="s">
        <v>118</v>
      </c>
      <c r="C34" s="63">
        <v>1</v>
      </c>
      <c r="D34" s="71" t="s">
        <v>77</v>
      </c>
      <c r="E34" s="66">
        <v>500</v>
      </c>
      <c r="F34" s="24">
        <f t="shared" si="3"/>
        <v>500</v>
      </c>
      <c r="G34" s="54"/>
      <c r="H34" s="54"/>
      <c r="I34" s="84">
        <f t="shared" si="0"/>
        <v>500</v>
      </c>
      <c r="J34" s="3" t="s">
        <v>135</v>
      </c>
      <c r="K34" s="107">
        <f t="shared" si="1"/>
        <v>1</v>
      </c>
      <c r="L34" s="1"/>
      <c r="M34" s="15">
        <f t="shared" si="4"/>
        <v>500</v>
      </c>
      <c r="N34" s="1"/>
      <c r="O34" s="1"/>
      <c r="P34" s="1"/>
      <c r="Q34" s="7"/>
    </row>
    <row r="35" spans="1:17" x14ac:dyDescent="0.25">
      <c r="A35" t="s">
        <v>99</v>
      </c>
      <c r="B35" s="29" t="s">
        <v>119</v>
      </c>
      <c r="C35" s="63">
        <v>1</v>
      </c>
      <c r="D35" s="71" t="s">
        <v>12</v>
      </c>
      <c r="E35" s="66">
        <v>500</v>
      </c>
      <c r="F35" s="24">
        <f t="shared" si="3"/>
        <v>500</v>
      </c>
      <c r="G35" s="54"/>
      <c r="H35" s="54"/>
      <c r="I35" s="84">
        <f t="shared" si="0"/>
        <v>500</v>
      </c>
      <c r="J35" s="3" t="s">
        <v>135</v>
      </c>
      <c r="K35" s="107">
        <f t="shared" si="1"/>
        <v>1</v>
      </c>
      <c r="L35" s="1"/>
      <c r="M35" s="15">
        <f t="shared" si="4"/>
        <v>500</v>
      </c>
      <c r="N35" s="1"/>
      <c r="O35" s="1"/>
      <c r="P35" s="1"/>
      <c r="Q35" s="7"/>
    </row>
    <row r="36" spans="1:17" hidden="1" x14ac:dyDescent="0.25">
      <c r="B36" s="29"/>
      <c r="C36" s="63"/>
      <c r="D36" s="71"/>
      <c r="E36" s="38"/>
      <c r="F36" s="24"/>
      <c r="G36" s="54"/>
      <c r="H36" s="54"/>
      <c r="I36" s="84"/>
      <c r="J36" s="3"/>
      <c r="K36" s="107">
        <f t="shared" si="1"/>
        <v>0</v>
      </c>
      <c r="L36" s="1"/>
      <c r="M36" s="15">
        <f t="shared" si="4"/>
        <v>0</v>
      </c>
      <c r="N36" s="1"/>
      <c r="O36" s="1"/>
      <c r="P36" s="1"/>
      <c r="Q36" s="7"/>
    </row>
    <row r="37" spans="1:17" hidden="1" x14ac:dyDescent="0.25">
      <c r="B37" s="29"/>
      <c r="C37" s="63"/>
      <c r="D37" s="71"/>
      <c r="E37" s="38"/>
      <c r="F37" s="24"/>
      <c r="G37" s="54"/>
      <c r="H37" s="54"/>
      <c r="I37" s="84"/>
      <c r="J37" s="3"/>
      <c r="K37" s="107">
        <f t="shared" si="1"/>
        <v>0</v>
      </c>
      <c r="L37" s="1"/>
      <c r="M37" s="15">
        <f t="shared" si="4"/>
        <v>0</v>
      </c>
      <c r="N37" s="1"/>
      <c r="O37" s="1"/>
      <c r="P37" s="1"/>
      <c r="Q37" s="7"/>
    </row>
    <row r="38" spans="1:17" hidden="1" x14ac:dyDescent="0.25">
      <c r="B38" s="29"/>
      <c r="C38" s="63"/>
      <c r="D38" s="71"/>
      <c r="E38" s="38"/>
      <c r="F38" s="24"/>
      <c r="G38" s="54"/>
      <c r="H38" s="54"/>
      <c r="I38" s="84"/>
      <c r="J38" s="3"/>
      <c r="K38" s="107">
        <f t="shared" si="1"/>
        <v>0</v>
      </c>
      <c r="L38" s="1"/>
      <c r="M38" s="15">
        <f t="shared" si="4"/>
        <v>0</v>
      </c>
      <c r="N38" s="1"/>
      <c r="O38" s="1"/>
      <c r="P38" s="1"/>
      <c r="Q38" s="7"/>
    </row>
    <row r="39" spans="1:17" hidden="1" x14ac:dyDescent="0.25">
      <c r="B39" s="29"/>
      <c r="C39" s="63"/>
      <c r="D39" s="71"/>
      <c r="E39" s="38"/>
      <c r="F39" s="24"/>
      <c r="G39" s="54"/>
      <c r="H39" s="54"/>
      <c r="I39" s="84"/>
      <c r="J39" s="3"/>
      <c r="K39" s="107">
        <f t="shared" si="1"/>
        <v>0</v>
      </c>
      <c r="L39" s="1"/>
      <c r="M39" s="15">
        <f t="shared" si="4"/>
        <v>0</v>
      </c>
      <c r="N39" s="1"/>
      <c r="O39" s="1"/>
      <c r="P39" s="1"/>
      <c r="Q39" s="7"/>
    </row>
    <row r="40" spans="1:17" hidden="1" x14ac:dyDescent="0.25">
      <c r="B40" s="29"/>
      <c r="C40" s="63"/>
      <c r="D40" s="71"/>
      <c r="E40" s="38"/>
      <c r="F40" s="24"/>
      <c r="G40" s="54"/>
      <c r="H40" s="54"/>
      <c r="I40" s="84"/>
      <c r="J40" s="3"/>
      <c r="K40" s="107">
        <f t="shared" si="1"/>
        <v>0</v>
      </c>
      <c r="L40" s="1"/>
      <c r="M40" s="15">
        <f t="shared" si="4"/>
        <v>0</v>
      </c>
      <c r="N40" s="1"/>
      <c r="O40" s="1"/>
      <c r="P40" s="1"/>
      <c r="Q40" s="7"/>
    </row>
    <row r="41" spans="1:17" hidden="1" x14ac:dyDescent="0.25">
      <c r="B41" s="29"/>
      <c r="C41" s="63"/>
      <c r="D41" s="71"/>
      <c r="E41" s="38"/>
      <c r="F41" s="24"/>
      <c r="G41" s="54"/>
      <c r="H41" s="54"/>
      <c r="I41" s="84"/>
      <c r="J41" s="3"/>
      <c r="K41" s="68">
        <f t="shared" si="1"/>
        <v>0</v>
      </c>
      <c r="L41" s="1"/>
      <c r="M41" s="15">
        <f t="shared" si="4"/>
        <v>0</v>
      </c>
      <c r="N41" s="1"/>
      <c r="O41" s="1"/>
      <c r="P41" s="1"/>
      <c r="Q41" s="7"/>
    </row>
    <row r="42" spans="1:17" hidden="1" x14ac:dyDescent="0.25">
      <c r="B42" s="29"/>
      <c r="C42" s="63"/>
      <c r="D42" s="71"/>
      <c r="E42" s="38"/>
      <c r="F42" s="24"/>
      <c r="G42" s="54"/>
      <c r="H42" s="54"/>
      <c r="I42" s="84"/>
      <c r="J42" s="3"/>
      <c r="K42" s="68">
        <f t="shared" si="1"/>
        <v>0</v>
      </c>
      <c r="L42" s="1"/>
      <c r="M42" s="15">
        <f t="shared" si="4"/>
        <v>0</v>
      </c>
      <c r="N42" s="1"/>
      <c r="O42" s="1"/>
      <c r="P42" s="1"/>
      <c r="Q42" s="7"/>
    </row>
    <row r="43" spans="1:17" hidden="1" x14ac:dyDescent="0.25">
      <c r="B43" s="29"/>
      <c r="C43" s="63"/>
      <c r="D43" s="71"/>
      <c r="E43" s="38"/>
      <c r="F43" s="24"/>
      <c r="G43" s="54"/>
      <c r="H43" s="54"/>
      <c r="I43" s="84"/>
      <c r="J43" s="3"/>
      <c r="K43" s="68">
        <f t="shared" si="1"/>
        <v>0</v>
      </c>
      <c r="L43" s="1"/>
      <c r="M43" s="15">
        <f t="shared" si="4"/>
        <v>0</v>
      </c>
      <c r="N43" s="1"/>
      <c r="O43" s="1"/>
      <c r="P43" s="1"/>
      <c r="Q43" s="7"/>
    </row>
    <row r="44" spans="1:17" hidden="1" x14ac:dyDescent="0.25">
      <c r="B44" s="29"/>
      <c r="C44" s="63"/>
      <c r="D44" s="71"/>
      <c r="E44" s="38"/>
      <c r="F44" s="24"/>
      <c r="G44" s="54"/>
      <c r="H44" s="54"/>
      <c r="I44" s="84"/>
      <c r="J44" s="3"/>
      <c r="K44" s="68">
        <f t="shared" si="1"/>
        <v>0</v>
      </c>
      <c r="L44" s="1"/>
      <c r="M44" s="15">
        <f t="shared" si="4"/>
        <v>0</v>
      </c>
      <c r="N44" s="1"/>
      <c r="O44" s="1"/>
      <c r="P44" s="1"/>
      <c r="Q44" s="7"/>
    </row>
    <row r="45" spans="1:17" hidden="1" x14ac:dyDescent="0.25">
      <c r="B45" s="29"/>
      <c r="C45" s="63"/>
      <c r="D45" s="71"/>
      <c r="E45" s="38"/>
      <c r="F45" s="24"/>
      <c r="G45" s="54"/>
      <c r="H45" s="54"/>
      <c r="I45" s="84"/>
      <c r="J45" s="3"/>
      <c r="K45" s="68">
        <f t="shared" si="1"/>
        <v>0</v>
      </c>
      <c r="L45" s="1"/>
      <c r="M45" s="15">
        <f t="shared" si="4"/>
        <v>0</v>
      </c>
      <c r="N45" s="1"/>
      <c r="O45" s="1"/>
      <c r="P45" s="1"/>
      <c r="Q45" s="7"/>
    </row>
    <row r="46" spans="1:17" hidden="1" x14ac:dyDescent="0.25">
      <c r="B46" s="29"/>
      <c r="C46" s="63"/>
      <c r="D46" s="71"/>
      <c r="E46" s="38"/>
      <c r="F46" s="24"/>
      <c r="G46" s="54"/>
      <c r="H46" s="54"/>
      <c r="I46" s="84"/>
      <c r="J46" s="3"/>
      <c r="K46" s="68">
        <f t="shared" si="1"/>
        <v>0</v>
      </c>
      <c r="L46" s="1"/>
      <c r="M46" s="15">
        <f t="shared" si="4"/>
        <v>0</v>
      </c>
      <c r="N46" s="1"/>
      <c r="O46" s="1"/>
      <c r="P46" s="1"/>
      <c r="Q46" s="7"/>
    </row>
    <row r="47" spans="1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4"/>
        <v>0</v>
      </c>
      <c r="N47" s="1"/>
      <c r="O47" s="1"/>
      <c r="P47" s="1"/>
      <c r="Q47" s="7"/>
    </row>
    <row r="48" spans="1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8"/>
      <c r="D160" s="25"/>
      <c r="E160" s="110"/>
      <c r="F160" s="24">
        <f t="shared" ref="F160" si="9">E160*C160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14215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14215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67</v>
      </c>
      <c r="C164" s="29">
        <v>12</v>
      </c>
      <c r="D164" s="28"/>
      <c r="E164" s="38">
        <v>130</v>
      </c>
      <c r="F164" s="24">
        <f>+E164*C164</f>
        <v>1560</v>
      </c>
      <c r="G164" s="54"/>
      <c r="H164" s="54"/>
      <c r="I164" s="84">
        <f>+F164*$H$4</f>
        <v>1560</v>
      </c>
      <c r="J164" s="93" t="s">
        <v>76</v>
      </c>
      <c r="K164" s="15">
        <f>+C164</f>
        <v>12</v>
      </c>
      <c r="L164" s="15"/>
      <c r="M164" s="15">
        <f>+F164</f>
        <v>1560</v>
      </c>
      <c r="N164" s="1"/>
      <c r="O164" s="1"/>
      <c r="P164" s="1"/>
      <c r="Q164" s="7"/>
    </row>
    <row r="165" spans="1:17" x14ac:dyDescent="0.25">
      <c r="A165" t="s">
        <v>46</v>
      </c>
      <c r="B165" s="29" t="s">
        <v>71</v>
      </c>
      <c r="C165" s="29">
        <v>16</v>
      </c>
      <c r="D165" s="28"/>
      <c r="E165" s="38">
        <v>130</v>
      </c>
      <c r="F165" s="24">
        <f t="shared" ref="F165:F166" si="10">+E165*C165</f>
        <v>2080</v>
      </c>
      <c r="G165" s="54"/>
      <c r="H165" s="54"/>
      <c r="I165" s="84">
        <f t="shared" ref="I165:I173" si="11">+F165*$H$4</f>
        <v>2080</v>
      </c>
      <c r="J165" s="3" t="s">
        <v>136</v>
      </c>
      <c r="K165" s="15">
        <f t="shared" ref="K165:K183" si="12">+C165</f>
        <v>16</v>
      </c>
      <c r="L165" s="15"/>
      <c r="M165" s="15">
        <f t="shared" ref="M165:M173" si="13">+F165</f>
        <v>2080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121</v>
      </c>
      <c r="C166" s="29">
        <v>12</v>
      </c>
      <c r="D166" s="28"/>
      <c r="E166" s="38">
        <v>130</v>
      </c>
      <c r="F166" s="24">
        <f t="shared" si="10"/>
        <v>1560</v>
      </c>
      <c r="G166" s="54"/>
      <c r="H166" s="54"/>
      <c r="I166" s="84">
        <f t="shared" si="11"/>
        <v>1560</v>
      </c>
      <c r="J166" s="3" t="s">
        <v>137</v>
      </c>
      <c r="K166" s="15">
        <f t="shared" si="12"/>
        <v>12</v>
      </c>
      <c r="L166" s="15"/>
      <c r="M166" s="15">
        <f t="shared" si="13"/>
        <v>1560</v>
      </c>
      <c r="N166" s="1"/>
      <c r="O166" s="1"/>
      <c r="P166" s="1"/>
      <c r="Q166" s="7"/>
    </row>
    <row r="167" spans="1:17" x14ac:dyDescent="0.25">
      <c r="A167" t="s">
        <v>46</v>
      </c>
      <c r="B167" s="29" t="s">
        <v>64</v>
      </c>
      <c r="C167" s="29">
        <v>4</v>
      </c>
      <c r="D167" s="28"/>
      <c r="E167" s="38">
        <v>130</v>
      </c>
      <c r="F167" s="24">
        <f>E167*C167</f>
        <v>520</v>
      </c>
      <c r="G167" s="54"/>
      <c r="H167" s="54"/>
      <c r="I167" s="84">
        <f t="shared" si="11"/>
        <v>520</v>
      </c>
      <c r="J167" s="3" t="s">
        <v>138</v>
      </c>
      <c r="K167" s="15">
        <f t="shared" si="12"/>
        <v>4</v>
      </c>
      <c r="L167" s="15"/>
      <c r="M167" s="15">
        <f t="shared" si="13"/>
        <v>520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4">E168*C168</f>
        <v>0</v>
      </c>
      <c r="G168" s="54"/>
      <c r="H168" s="54"/>
      <c r="I168" s="84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4"/>
        <v>0</v>
      </c>
      <c r="G169" s="54"/>
      <c r="H169" s="54"/>
      <c r="I169" s="84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4"/>
        <v>0</v>
      </c>
      <c r="G170" s="54"/>
      <c r="H170" s="54"/>
      <c r="I170" s="84">
        <f t="shared" si="11"/>
        <v>0</v>
      </c>
      <c r="J170" s="9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4"/>
        <v>0</v>
      </c>
      <c r="G171" s="54"/>
      <c r="H171" s="54"/>
      <c r="I171" s="84">
        <f t="shared" si="11"/>
        <v>0</v>
      </c>
      <c r="J171" s="93"/>
      <c r="K171" s="15">
        <f t="shared" si="12"/>
        <v>0</v>
      </c>
      <c r="L171" s="15"/>
      <c r="M171" s="15">
        <f t="shared" si="13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4"/>
        <v>0</v>
      </c>
      <c r="G172" s="54"/>
      <c r="H172" s="54"/>
      <c r="I172" s="84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4"/>
        <v>0</v>
      </c>
      <c r="G173" s="54"/>
      <c r="H173" s="54"/>
      <c r="I173" s="84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2"/>
        <v>0</v>
      </c>
      <c r="L174" s="15"/>
      <c r="M174" s="15">
        <f t="shared" ref="M174:M183" si="15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2"/>
        <v>0</v>
      </c>
      <c r="L175" s="15"/>
      <c r="M175" s="15">
        <f t="shared" si="15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2"/>
        <v>0</v>
      </c>
      <c r="L176" s="15"/>
      <c r="M176" s="15">
        <f t="shared" si="15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2"/>
        <v>0</v>
      </c>
      <c r="L177" s="15"/>
      <c r="M177" s="15">
        <f t="shared" si="15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2"/>
        <v>0</v>
      </c>
      <c r="L178" s="15"/>
      <c r="M178" s="15">
        <f t="shared" si="15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6">+F179*$H$4</f>
        <v>0</v>
      </c>
      <c r="J179" s="3"/>
      <c r="K179" s="15">
        <f t="shared" si="12"/>
        <v>0</v>
      </c>
      <c r="L179" s="15"/>
      <c r="M179" s="15">
        <f t="shared" si="15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6"/>
        <v>0</v>
      </c>
      <c r="J180" s="3"/>
      <c r="K180" s="15">
        <f t="shared" si="12"/>
        <v>0</v>
      </c>
      <c r="L180" s="15"/>
      <c r="M180" s="15">
        <f t="shared" si="15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6"/>
        <v>0</v>
      </c>
      <c r="J181" s="3"/>
      <c r="K181" s="15">
        <f t="shared" si="12"/>
        <v>0</v>
      </c>
      <c r="L181" s="15"/>
      <c r="M181" s="15">
        <f t="shared" si="15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6"/>
        <v>0</v>
      </c>
      <c r="J182" s="3"/>
      <c r="K182" s="15">
        <f t="shared" si="12"/>
        <v>0</v>
      </c>
      <c r="L182" s="15"/>
      <c r="M182" s="15">
        <f t="shared" si="15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6"/>
        <v>0</v>
      </c>
      <c r="J183" s="3"/>
      <c r="K183" s="15">
        <f t="shared" si="12"/>
        <v>0</v>
      </c>
      <c r="L183" s="15"/>
      <c r="M183" s="15">
        <f t="shared" si="15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6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5720</v>
      </c>
      <c r="H185" s="54"/>
      <c r="I185" s="6"/>
      <c r="J185" s="1" t="str">
        <f>+B185</f>
        <v>Total Labour Cost</v>
      </c>
      <c r="K185" s="1"/>
      <c r="L185" s="1"/>
      <c r="M185" s="15">
        <f>+G185</f>
        <v>5720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16</v>
      </c>
      <c r="D189" s="28"/>
      <c r="E189" s="38">
        <v>15</v>
      </c>
      <c r="F189" s="24">
        <f>+E189*C189</f>
        <v>240</v>
      </c>
      <c r="G189" s="54"/>
      <c r="H189" s="54"/>
      <c r="I189" s="84">
        <f t="shared" ref="I189:I196" si="17">+F189*$H$4</f>
        <v>240</v>
      </c>
      <c r="J189" s="3" t="s">
        <v>101</v>
      </c>
      <c r="K189" s="3">
        <f>+C189</f>
        <v>16</v>
      </c>
      <c r="L189" s="18"/>
      <c r="M189" s="15">
        <f>+F189</f>
        <v>240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200</v>
      </c>
      <c r="F190" s="24">
        <f t="shared" ref="F190:F203" si="18">+E190*C190</f>
        <v>200</v>
      </c>
      <c r="G190" s="54"/>
      <c r="H190" s="54"/>
      <c r="I190" s="84">
        <f t="shared" si="17"/>
        <v>200</v>
      </c>
      <c r="J190" s="3" t="s">
        <v>79</v>
      </c>
      <c r="K190" s="3">
        <f t="shared" ref="K190:K213" si="19">+C190</f>
        <v>1</v>
      </c>
      <c r="L190" s="18"/>
      <c r="M190" s="15">
        <f t="shared" ref="M190:M213" si="20">+F190</f>
        <v>200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8"/>
        <v>0</v>
      </c>
      <c r="G191" s="54"/>
      <c r="H191" s="54"/>
      <c r="I191" s="84">
        <f t="shared" si="17"/>
        <v>0</v>
      </c>
      <c r="J191" s="3"/>
      <c r="K191" s="3">
        <f t="shared" si="19"/>
        <v>0</v>
      </c>
      <c r="L191" s="18"/>
      <c r="M191" s="15">
        <f t="shared" si="20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8"/>
        <v>0</v>
      </c>
      <c r="G192" s="54"/>
      <c r="H192" s="54"/>
      <c r="I192" s="84">
        <f t="shared" si="17"/>
        <v>0</v>
      </c>
      <c r="J192" s="3"/>
      <c r="K192" s="3">
        <f t="shared" si="19"/>
        <v>0</v>
      </c>
      <c r="L192" s="18"/>
      <c r="M192" s="15">
        <f t="shared" si="20"/>
        <v>0</v>
      </c>
      <c r="N192" s="1"/>
      <c r="O192" s="1"/>
      <c r="P192" s="1"/>
      <c r="Q192" s="7"/>
    </row>
    <row r="193" spans="1:17" x14ac:dyDescent="0.25">
      <c r="A193" t="s">
        <v>45</v>
      </c>
      <c r="B193" s="29" t="s">
        <v>78</v>
      </c>
      <c r="C193" s="29">
        <v>1</v>
      </c>
      <c r="D193" s="28"/>
      <c r="E193" s="59">
        <v>500</v>
      </c>
      <c r="F193" s="24">
        <f t="shared" si="18"/>
        <v>500</v>
      </c>
      <c r="G193" s="54"/>
      <c r="H193" s="54"/>
      <c r="I193" s="84">
        <f t="shared" si="17"/>
        <v>500</v>
      </c>
      <c r="J193" s="3" t="s">
        <v>122</v>
      </c>
      <c r="K193" s="3">
        <f t="shared" si="19"/>
        <v>1</v>
      </c>
      <c r="L193" s="18"/>
      <c r="M193" s="15">
        <f t="shared" si="20"/>
        <v>500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4">
        <f t="shared" si="17"/>
        <v>0</v>
      </c>
      <c r="J194" s="3"/>
      <c r="K194" s="3">
        <f t="shared" si="19"/>
        <v>0</v>
      </c>
      <c r="L194" s="18"/>
      <c r="M194" s="15">
        <f t="shared" si="20"/>
        <v>0</v>
      </c>
      <c r="N194" s="1"/>
      <c r="O194" s="1"/>
      <c r="P194" s="1"/>
      <c r="Q194" s="7"/>
    </row>
    <row r="195" spans="1:17" x14ac:dyDescent="0.25">
      <c r="B195" s="29" t="s">
        <v>63</v>
      </c>
      <c r="C195" s="46"/>
      <c r="D195" s="29"/>
      <c r="E195" s="98"/>
      <c r="F195" s="47">
        <f>+E195*C195</f>
        <v>0</v>
      </c>
      <c r="G195" s="54"/>
      <c r="H195" s="54"/>
      <c r="I195" s="84">
        <f t="shared" si="17"/>
        <v>0</v>
      </c>
      <c r="J195" s="3"/>
      <c r="K195" s="3">
        <f t="shared" si="19"/>
        <v>0</v>
      </c>
      <c r="L195" s="18"/>
      <c r="M195" s="15">
        <f t="shared" si="20"/>
        <v>0</v>
      </c>
      <c r="N195" s="1"/>
      <c r="O195" s="1"/>
      <c r="P195" s="1"/>
      <c r="Q195" s="7"/>
    </row>
    <row r="196" spans="1:17" x14ac:dyDescent="0.25">
      <c r="B196" s="29" t="s">
        <v>19</v>
      </c>
      <c r="C196" s="42"/>
      <c r="D196" s="43"/>
      <c r="E196" s="98"/>
      <c r="F196" s="47">
        <f>+E196*C196</f>
        <v>0</v>
      </c>
      <c r="G196" s="54"/>
      <c r="H196" s="54"/>
      <c r="I196" s="84">
        <f t="shared" si="17"/>
        <v>0</v>
      </c>
      <c r="J196" s="3"/>
      <c r="K196" s="3">
        <f t="shared" si="19"/>
        <v>0</v>
      </c>
      <c r="L196" s="18"/>
      <c r="M196" s="15">
        <f t="shared" si="20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4"/>
      <c r="J197" s="3"/>
      <c r="K197" s="3">
        <f t="shared" si="19"/>
        <v>0</v>
      </c>
      <c r="L197" s="18"/>
      <c r="M197" s="15">
        <f t="shared" si="20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4"/>
      <c r="J198" s="3"/>
      <c r="K198" s="3">
        <f t="shared" si="19"/>
        <v>0</v>
      </c>
      <c r="L198" s="18"/>
      <c r="M198" s="15">
        <f t="shared" si="20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4"/>
      <c r="J199" s="3"/>
      <c r="K199" s="3">
        <f t="shared" si="19"/>
        <v>0</v>
      </c>
      <c r="L199" s="18"/>
      <c r="M199" s="15">
        <f t="shared" si="20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4"/>
      <c r="J200" s="3"/>
      <c r="K200" s="3">
        <f t="shared" si="19"/>
        <v>0</v>
      </c>
      <c r="L200" s="18"/>
      <c r="M200" s="15">
        <f t="shared" si="20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4"/>
      <c r="J201" s="3"/>
      <c r="K201" s="3">
        <f t="shared" si="19"/>
        <v>0</v>
      </c>
      <c r="L201" s="18"/>
      <c r="M201" s="15">
        <f t="shared" si="20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4"/>
      <c r="J202" s="3"/>
      <c r="K202" s="3">
        <f t="shared" si="19"/>
        <v>0</v>
      </c>
      <c r="L202" s="18"/>
      <c r="M202" s="15">
        <f t="shared" si="20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4"/>
      <c r="J203" s="3"/>
      <c r="K203" s="3">
        <f t="shared" si="19"/>
        <v>0</v>
      </c>
      <c r="L203" s="18"/>
      <c r="M203" s="15">
        <f t="shared" si="20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9"/>
        <v>0</v>
      </c>
      <c r="L204" s="18"/>
      <c r="M204" s="15">
        <f t="shared" si="20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9"/>
        <v>0</v>
      </c>
      <c r="L205" s="18"/>
      <c r="M205" s="15">
        <f t="shared" si="20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9"/>
        <v>0</v>
      </c>
      <c r="L206" s="18"/>
      <c r="M206" s="15">
        <f t="shared" si="20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9"/>
        <v>0</v>
      </c>
      <c r="L207" s="18"/>
      <c r="M207" s="15">
        <f t="shared" si="20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9"/>
        <v>0</v>
      </c>
      <c r="L208" s="18"/>
      <c r="M208" s="15">
        <f t="shared" si="20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9"/>
        <v>0</v>
      </c>
      <c r="L209" s="18"/>
      <c r="M209" s="15">
        <f t="shared" si="20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9"/>
        <v>0</v>
      </c>
      <c r="L210" s="18"/>
      <c r="M210" s="15">
        <f t="shared" si="20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9"/>
        <v>0</v>
      </c>
      <c r="L211" s="18"/>
      <c r="M211" s="15">
        <f t="shared" si="20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9"/>
        <v>0</v>
      </c>
      <c r="L212" s="18"/>
      <c r="M212" s="15">
        <f t="shared" si="20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9"/>
        <v>0</v>
      </c>
      <c r="L213" s="18"/>
      <c r="M213" s="15">
        <f t="shared" si="20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940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940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6660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6660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20875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20875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75</v>
      </c>
      <c r="B222" s="29" t="s">
        <v>27</v>
      </c>
      <c r="C222" s="29">
        <v>1</v>
      </c>
      <c r="D222" s="28"/>
      <c r="E222" s="38">
        <f>G218*H222</f>
        <v>2296.25</v>
      </c>
      <c r="F222" s="24">
        <f>G218*H222</f>
        <v>2296.25</v>
      </c>
      <c r="G222" s="54"/>
      <c r="H222" s="74">
        <v>0.11</v>
      </c>
      <c r="I222" s="84">
        <f>+F222*$H$4</f>
        <v>2296.25</v>
      </c>
      <c r="J222" s="3" t="s">
        <v>72</v>
      </c>
      <c r="K222" s="3">
        <f>+C222</f>
        <v>1</v>
      </c>
      <c r="L222" s="18"/>
      <c r="M222" s="15">
        <f>+F222</f>
        <v>2296.25</v>
      </c>
      <c r="N222" s="1"/>
      <c r="O222" s="1"/>
      <c r="P222" s="1"/>
      <c r="Q222" s="7"/>
    </row>
    <row r="223" spans="1:17" ht="15.75" thickBot="1" x14ac:dyDescent="0.3">
      <c r="A223" t="s">
        <v>75</v>
      </c>
      <c r="B223" s="29" t="s">
        <v>74</v>
      </c>
      <c r="C223" s="29">
        <v>1</v>
      </c>
      <c r="D223" s="28"/>
      <c r="E223" s="38">
        <f>+(F222+G218)*0.5%</f>
        <v>115.85625</v>
      </c>
      <c r="F223" s="24">
        <f t="shared" ref="F223" si="21">+E223*C223</f>
        <v>115.85625</v>
      </c>
      <c r="G223" s="54"/>
      <c r="H223" s="75">
        <f>F223/(F222+G218)</f>
        <v>5.0000000000000001E-3</v>
      </c>
      <c r="I223" s="84">
        <f>+F223*$H$4</f>
        <v>115.85625</v>
      </c>
      <c r="J223" s="3" t="s">
        <v>73</v>
      </c>
      <c r="K223" s="3">
        <f t="shared" ref="K223:K228" si="22">+C223</f>
        <v>1</v>
      </c>
      <c r="L223" s="18"/>
      <c r="M223" s="15">
        <f t="shared" ref="M223:M228" si="23">+F223</f>
        <v>115.85625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2"/>
        <v>0</v>
      </c>
      <c r="L224" s="18"/>
      <c r="M224" s="15">
        <f t="shared" si="23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2"/>
        <v>0</v>
      </c>
      <c r="L225" s="18"/>
      <c r="M225" s="15">
        <f t="shared" si="23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2"/>
        <v>0</v>
      </c>
      <c r="L226" s="18"/>
      <c r="M226" s="15">
        <f t="shared" si="23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2"/>
        <v>0</v>
      </c>
      <c r="L227" s="18"/>
      <c r="M227" s="15">
        <f t="shared" si="23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2"/>
        <v>0</v>
      </c>
      <c r="L228" s="18"/>
      <c r="M228" s="15">
        <f t="shared" si="23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2412.1062499999998</v>
      </c>
      <c r="H230" s="77">
        <f>+G230/G234</f>
        <v>8.7713771812542918E-2</v>
      </c>
      <c r="I230" s="6"/>
      <c r="J230" s="1" t="str">
        <f>+B230</f>
        <v>Total FOH</v>
      </c>
      <c r="K230" s="1"/>
      <c r="L230" s="18"/>
      <c r="M230" s="82">
        <f>+G230</f>
        <v>2412.1062499999998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23287.106250000001</v>
      </c>
      <c r="H232" s="78"/>
      <c r="I232" s="6"/>
      <c r="J232" s="1" t="str">
        <f>+B232</f>
        <v>Total Cost Per Unit</v>
      </c>
      <c r="K232" s="1"/>
      <c r="L232" s="1"/>
      <c r="M232" s="15">
        <f>+G232</f>
        <v>23287.106250000001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4212.6375206250004</v>
      </c>
      <c r="H233" s="79">
        <v>0.18090000000000001</v>
      </c>
      <c r="I233" s="6"/>
      <c r="J233" s="1" t="str">
        <f t="shared" ref="J233:J236" si="24">+B233</f>
        <v>Approved Margin</v>
      </c>
      <c r="K233" s="1"/>
      <c r="L233" s="104">
        <f>+H233</f>
        <v>0.18090000000000001</v>
      </c>
      <c r="M233" s="15">
        <f>+G233</f>
        <v>4212.6375206250004</v>
      </c>
      <c r="N233" s="1"/>
      <c r="O233" s="1"/>
      <c r="P233" s="1"/>
      <c r="Q233" s="7"/>
    </row>
    <row r="234" spans="2:17" x14ac:dyDescent="0.25">
      <c r="B234" s="29" t="s">
        <v>83</v>
      </c>
      <c r="C234" s="29"/>
      <c r="D234" s="28"/>
      <c r="E234" s="29"/>
      <c r="F234" s="28"/>
      <c r="G234" s="70">
        <f>SUM(G232:G233)</f>
        <v>27499.743770625002</v>
      </c>
      <c r="H234" s="55"/>
      <c r="I234" s="6"/>
      <c r="J234" s="1" t="str">
        <f t="shared" si="24"/>
        <v>Sales Price Before Sales Commission</v>
      </c>
      <c r="K234" s="1"/>
      <c r="L234" s="1"/>
      <c r="M234" s="105">
        <f t="shared" ref="M234:M236" si="25">+G234</f>
        <v>27499.743770625002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4212.6375206250013</v>
      </c>
      <c r="H235" s="54"/>
      <c r="I235" s="6"/>
      <c r="J235" s="1" t="str">
        <f t="shared" si="24"/>
        <v>NP</v>
      </c>
      <c r="K235" s="1"/>
      <c r="L235" s="1"/>
      <c r="M235" s="105">
        <f t="shared" si="25"/>
        <v>4212.6375206250013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0.15318824625285804</v>
      </c>
      <c r="H236" s="78"/>
      <c r="I236" s="6"/>
      <c r="J236" s="1" t="str">
        <f t="shared" si="24"/>
        <v>NP Margin</v>
      </c>
      <c r="K236" s="1"/>
      <c r="L236" s="1"/>
      <c r="M236" s="83">
        <f t="shared" si="25"/>
        <v>0.15318824625285804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83</v>
      </c>
      <c r="C238" s="29"/>
      <c r="D238" s="28"/>
      <c r="E238" s="29"/>
      <c r="F238" s="28"/>
      <c r="G238" s="100">
        <f>+G234</f>
        <v>27499.743770625002</v>
      </c>
      <c r="H238" s="42"/>
      <c r="I238" s="6"/>
      <c r="J238" s="1" t="s">
        <v>83</v>
      </c>
      <c r="K238" s="1"/>
      <c r="L238" s="1"/>
      <c r="M238" s="82">
        <f>+G238</f>
        <v>27499.743770625002</v>
      </c>
      <c r="N238" s="1"/>
      <c r="O238" s="1"/>
      <c r="P238" s="1"/>
      <c r="Q238" s="7"/>
    </row>
    <row r="239" spans="2:17" ht="19.5" customHeight="1" x14ac:dyDescent="0.25">
      <c r="B239" s="29" t="s">
        <v>84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84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85</v>
      </c>
      <c r="C240" s="36"/>
      <c r="D240" s="41"/>
      <c r="E240" s="36"/>
      <c r="F240" s="41"/>
      <c r="G240" s="106">
        <f>SUM(G238:G239)</f>
        <v>27499.743770625002</v>
      </c>
      <c r="H240" s="88"/>
      <c r="I240" s="11"/>
      <c r="J240" s="12" t="s">
        <v>85</v>
      </c>
      <c r="K240" s="12"/>
      <c r="L240" s="12"/>
      <c r="M240" s="90">
        <f>SUM(M238:M239)</f>
        <v>27499.743770625002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26780.1721875</v>
      </c>
      <c r="D245" s="21"/>
      <c r="E245" s="1"/>
      <c r="F245" s="26">
        <f>+($G$232*(1+F243))</f>
        <v>25615.816875000004</v>
      </c>
      <c r="G245" s="1"/>
      <c r="H245" s="26">
        <f>+($G$232*(1+H243))</f>
        <v>24451.461562500001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5905.1721875000003</v>
      </c>
      <c r="D247" s="1"/>
      <c r="E247" s="1"/>
      <c r="F247" s="10">
        <f>+F245-$G$218</f>
        <v>4740.8168750000041</v>
      </c>
      <c r="G247" s="1"/>
      <c r="H247" s="10">
        <f>+H245-$G$218</f>
        <v>3576.4615625000006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-2412.1062499999998</v>
      </c>
      <c r="D249" s="1"/>
      <c r="E249" s="1"/>
      <c r="F249" s="10">
        <f>-$G$230</f>
        <v>-2412.1062499999998</v>
      </c>
      <c r="G249" s="1"/>
      <c r="H249" s="10">
        <f>-$G$230</f>
        <v>-2412.1062499999998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3493.0659375000005</v>
      </c>
      <c r="D251" s="20"/>
      <c r="E251" s="20"/>
      <c r="F251" s="27">
        <f>SUM(F247:F249)</f>
        <v>2328.7106250000043</v>
      </c>
      <c r="G251" s="20"/>
      <c r="H251" s="27">
        <f>SUM(H247:H249)</f>
        <v>1164.3553125000008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26780.1721875</v>
      </c>
      <c r="D254" s="21"/>
      <c r="E254" s="20"/>
      <c r="F254" s="21">
        <f>+F245*$H$4</f>
        <v>25615.816875000004</v>
      </c>
      <c r="G254" s="20"/>
      <c r="H254" s="21">
        <f>+H245*$H$4</f>
        <v>24451.461562500001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3493.0659375000005</v>
      </c>
      <c r="D256" s="21"/>
      <c r="E256" s="20"/>
      <c r="F256" s="21">
        <f>+F251*$H$4</f>
        <v>2328.7106250000043</v>
      </c>
      <c r="G256" s="20"/>
      <c r="H256" s="21">
        <f>+H251*$H$4</f>
        <v>1164.3553125000008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/>
      <c r="E270" s="94"/>
      <c r="F270" s="94"/>
    </row>
    <row r="271" spans="2:17" x14ac:dyDescent="0.25">
      <c r="D271" s="94"/>
      <c r="E271" s="94"/>
      <c r="F271" s="94"/>
    </row>
    <row r="272" spans="2:17" x14ac:dyDescent="0.25">
      <c r="D272" s="94"/>
      <c r="E272" s="94"/>
      <c r="F272" s="94"/>
      <c r="G272" s="95"/>
      <c r="H272" s="95"/>
    </row>
    <row r="273" spans="4:9" x14ac:dyDescent="0.25">
      <c r="D273" s="96"/>
      <c r="F273" s="94"/>
    </row>
    <row r="274" spans="4:9" x14ac:dyDescent="0.25">
      <c r="D274" s="22"/>
      <c r="E274" s="22"/>
      <c r="F274" s="20"/>
      <c r="G274" s="102"/>
      <c r="H274" s="97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2019-04-05T06:26:25Z</dcterms:modified>
</cp:coreProperties>
</file>