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F43" i="1" l="1"/>
  <c r="I43" i="1"/>
  <c r="F42" i="1"/>
  <c r="I42" i="1"/>
  <c r="K43" i="1"/>
  <c r="K42" i="1"/>
  <c r="K36" i="1"/>
  <c r="K37" i="1"/>
  <c r="K38" i="1"/>
  <c r="K39" i="1"/>
  <c r="K40" i="1"/>
  <c r="K41" i="1"/>
  <c r="I36" i="1"/>
  <c r="I37" i="1"/>
  <c r="I38" i="1"/>
  <c r="I39" i="1"/>
  <c r="I40" i="1"/>
  <c r="I41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89" i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<sst xmlns="http://schemas.openxmlformats.org/spreadsheetml/2006/main" count="186" uniqueCount="137">
  <si>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</si>
  <si>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</si>
  <si>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</si>
  <si>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</si>
  <si>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</si>
  <si>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</si>
  <si>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</si>
  <si>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</si>
  <si>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</si>
  <si>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</si>
  <si>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</si>
  <si>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</si>
  <si>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</si>
  <si>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</si>
  <si>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</si>
  <si>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</si>
  <si>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</si>
  <si>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</si>
  <si>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</si>
  <si>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</si>
  <si>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</si>
  <si>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</si>
  <si>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</si>
  <si>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</si>
  <si>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</si>
  <si>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</si>
  <si>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</si>
  <si>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</si>
  <si>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</si>
  <si>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</si>
  <si>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</si>
  <si>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</si>
  <si>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</si>
  <si>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</si>
  <si>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</si>
  <si>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</si>
  <si>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</si>
  <si>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</si>
  <si>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</si>
  <si>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</si>
  <si>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</si>
  <si>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</si>
  <si>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</si>
  <si>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</si>
  <si>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</si>
  <si>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</si>
  <si>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</si>
  <si>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</si>
  <si>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</si>
  <si>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</si>
  <si>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</si>
  <si>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</si>
  <si>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</si>
  <si>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</si>
  <si>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</si>
  <si>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</si>
  <si>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</si>
  <si>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</si>
  <si>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</si>
  <si>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</si>
  <si>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</si>
  <si>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</si>
  <si>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</si>
  <si>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</si>
  <si>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</si>
  <si>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</si>
  <si>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</si>
  <si>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</si>
  <si>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</si>
  <si>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</si>
  <si>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</si>
  <si>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</si>
  <si>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</si>
  <si>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</si>
  <si>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</si>
  <si>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</si>
  <si>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</si>
  <si>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</si>
  <si>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</si>
  <si>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</si>
  <si>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</si>
  <si>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</si>
  <si>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</si>
  <si>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LC0003</t>
  </si>
  <si>
    <t>Thinner</t>
  </si>
  <si>
    <t>Sqft</t>
  </si>
  <si>
    <t>LC0006</t>
  </si>
  <si>
    <t>Galvanised Box Bar - 3/4" x 3/4" - 1.2MM - 18'</t>
  </si>
  <si>
    <t>3 mm Forex Board- 6' x 4'</t>
  </si>
  <si>
    <t xml:space="preserve">Perspex Sheet - 8ft x 4ft - 3 mm - white           </t>
  </si>
  <si>
    <t>I Mixing Auto Paint</t>
  </si>
  <si>
    <t xml:space="preserve">Filler </t>
  </si>
  <si>
    <t>Aluminum Light box Beading - 2 " - silva - 20'</t>
  </si>
  <si>
    <t xml:space="preserve">Plastic Light box Beading Coner - 2 " </t>
  </si>
  <si>
    <t xml:space="preserve">Pop Revert  1/8 x 1/2 </t>
  </si>
  <si>
    <t>Twin Wire</t>
  </si>
  <si>
    <t xml:space="preserve">3 Core Wire                     </t>
  </si>
  <si>
    <t>Switch  (Tik -Tok)</t>
  </si>
  <si>
    <t xml:space="preserve">Plug Top </t>
  </si>
  <si>
    <t xml:space="preserve">5mm LED Light  - 5MTR Roll    </t>
  </si>
  <si>
    <t xml:space="preserve">5 A - Power Supply Unit      </t>
  </si>
  <si>
    <t xml:space="preserve">Tape - Double Side Foam - 1inch     </t>
  </si>
  <si>
    <t xml:space="preserve">Silicons Tube - Clear      </t>
  </si>
  <si>
    <t>Silicons Tube - black</t>
  </si>
  <si>
    <t xml:space="preserve">Others </t>
  </si>
  <si>
    <t>1/2.5</t>
  </si>
  <si>
    <t>1/5</t>
  </si>
  <si>
    <t>L: Ft:</t>
  </si>
  <si>
    <t>Liter's</t>
  </si>
  <si>
    <t>Meter's</t>
  </si>
  <si>
    <t>Mac Jet Stcker</t>
  </si>
  <si>
    <t>Lamination</t>
  </si>
  <si>
    <t>Favourite international</t>
  </si>
  <si>
    <t>Aluminum Slim Light Box</t>
  </si>
  <si>
    <t>30/11/2018</t>
  </si>
  <si>
    <t xml:space="preserve">IR0010030  </t>
  </si>
  <si>
    <t xml:space="preserve">BM0010003       </t>
  </si>
  <si>
    <t xml:space="preserve">PS0010015      </t>
  </si>
  <si>
    <t xml:space="preserve">PR0010003          </t>
  </si>
  <si>
    <t xml:space="preserve">SM0020002    </t>
  </si>
  <si>
    <t xml:space="preserve">ST0010012   </t>
  </si>
  <si>
    <t xml:space="preserve">RO0010056  </t>
  </si>
  <si>
    <t>AL0010022</t>
  </si>
  <si>
    <t xml:space="preserve">PC0020011     </t>
  </si>
  <si>
    <t xml:space="preserve">MM0010056      </t>
  </si>
  <si>
    <t xml:space="preserve">EI0010068     </t>
  </si>
  <si>
    <t xml:space="preserve">EI0010058    </t>
  </si>
  <si>
    <t xml:space="preserve">EI0010010   </t>
  </si>
  <si>
    <t xml:space="preserve">EI0010011  </t>
  </si>
  <si>
    <t xml:space="preserve">EI0010089   </t>
  </si>
  <si>
    <t xml:space="preserve">EI0010093  </t>
  </si>
  <si>
    <t xml:space="preserve">TP0010001    </t>
  </si>
  <si>
    <t xml:space="preserve">MM0010054      </t>
  </si>
  <si>
    <t xml:space="preserve">MM0010047      </t>
  </si>
  <si>
    <t xml:space="preserve">MM0010100       </t>
  </si>
  <si>
    <t>LC0007</t>
  </si>
  <si>
    <t>24'' x 36'' Aluminium Slim Light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</si>
</sst>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C1" zoomScale="85" zoomScaleNormal="85" workbookViewId="0">
      <selection activeCell="C17" sqref="C17"/>
    </sheetView>
  </sheetViews>
  <sheetFormatPr defaultRowHeight="15" x14ac:dyDescent="0.25"/>
  <cols>
    <col min="1" max="1" width="3.7109375" customWidth="1"/>
    <col min="2" max="2" width="57.5703125" customWidth="1"/>
    <col min="3" max="3" width="10.710937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18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16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112</v>
      </c>
      <c r="D7" s="1"/>
      <c r="E7" s="1"/>
      <c r="F7" s="1"/>
      <c r="G7" s="1" t="s">
        <v>36</v>
      </c>
      <c r="H7" s="89">
        <f>+H233</f>
        <v>8.0500000000000002E-2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0.44</v>
      </c>
    </row>
    <row r="9" spans="2:13" x14ac:dyDescent="0.25">
      <c r="B9" s="8" t="s">
        <v>51</v>
      </c>
      <c r="C9" s="3" t="s">
        <v>113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114</v>
      </c>
      <c r="D12" s="1"/>
      <c r="E12" s="1"/>
      <c r="F12" s="1"/>
      <c r="G12" s="1" t="s">
        <v>42</v>
      </c>
      <c r="H12" s="93">
        <v>1000</v>
      </c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1" t="s">
        <v>136</v>
      </c>
      <c r="D16" s="102"/>
      <c r="E16" s="102"/>
      <c r="F16" s="102"/>
      <c r="G16" s="102"/>
      <c r="H16" s="103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6" t="s">
        <v>53</v>
      </c>
      <c r="C18" s="97"/>
      <c r="D18" s="97"/>
      <c r="E18" s="97"/>
      <c r="F18" s="97"/>
      <c r="G18" s="97"/>
      <c r="H18" s="98"/>
      <c r="I18" s="99" t="s">
        <v>54</v>
      </c>
      <c r="J18" s="99"/>
      <c r="K18" s="99"/>
      <c r="L18" s="99"/>
      <c r="M18" s="100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87</v>
      </c>
      <c r="C22" s="84">
        <v>10</v>
      </c>
      <c r="D22" s="104" t="s">
        <v>107</v>
      </c>
      <c r="E22" s="87">
        <v>54.166666666666664</v>
      </c>
      <c r="F22" s="30">
        <f>C22*E22</f>
        <v>541.66666666666663</v>
      </c>
      <c r="G22" s="71"/>
      <c r="H22" s="35"/>
      <c r="I22" s="10">
        <f>+F22*$H$4</f>
        <v>541.66666666666663</v>
      </c>
      <c r="J22" s="5" t="s">
        <v>115</v>
      </c>
      <c r="K22" s="90">
        <f>+C22</f>
        <v>10</v>
      </c>
      <c r="L22" s="1"/>
      <c r="M22" s="23">
        <f>+F22</f>
        <v>541.66666666666663</v>
      </c>
    </row>
    <row r="23" spans="1:16" x14ac:dyDescent="0.25">
      <c r="A23" t="s">
        <v>46</v>
      </c>
      <c r="B23" s="35" t="s">
        <v>88</v>
      </c>
      <c r="C23" s="84" t="s">
        <v>105</v>
      </c>
      <c r="D23" s="104" t="s">
        <v>12</v>
      </c>
      <c r="E23" s="87">
        <v>2100</v>
      </c>
      <c r="F23" s="30">
        <f>E23/2.5</f>
        <v>840</v>
      </c>
      <c r="G23" s="71"/>
      <c r="H23" s="35"/>
      <c r="I23" s="10">
        <f t="shared" ref="I23:I43" si="0">+F23*$H$4</f>
        <v>840</v>
      </c>
      <c r="J23" s="5" t="s">
        <v>116</v>
      </c>
      <c r="K23" s="90" t="str">
        <f t="shared" ref="K23:K43" si="1">+C23</f>
        <v>1/2.5</v>
      </c>
      <c r="L23" s="1"/>
      <c r="M23" s="23">
        <f t="shared" ref="M23:M25" si="2">+F23</f>
        <v>840</v>
      </c>
    </row>
    <row r="24" spans="1:16" x14ac:dyDescent="0.25">
      <c r="A24" t="s">
        <v>46</v>
      </c>
      <c r="B24" s="35" t="s">
        <v>89</v>
      </c>
      <c r="C24" s="84" t="s">
        <v>106</v>
      </c>
      <c r="D24" s="104" t="s">
        <v>12</v>
      </c>
      <c r="E24" s="87">
        <v>13000</v>
      </c>
      <c r="F24" s="30">
        <f>E24/5</f>
        <v>2600</v>
      </c>
      <c r="G24" s="71"/>
      <c r="H24" s="35"/>
      <c r="I24" s="10">
        <f t="shared" si="0"/>
        <v>2600</v>
      </c>
      <c r="J24" s="5" t="s">
        <v>117</v>
      </c>
      <c r="K24" s="90" t="str">
        <f t="shared" si="1"/>
        <v>1/5</v>
      </c>
      <c r="L24" s="1"/>
      <c r="M24" s="23">
        <f t="shared" si="2"/>
        <v>2600</v>
      </c>
    </row>
    <row r="25" spans="1:16" ht="14.25" customHeight="1" x14ac:dyDescent="0.25">
      <c r="A25" t="s">
        <v>46</v>
      </c>
      <c r="B25" s="35" t="s">
        <v>90</v>
      </c>
      <c r="C25" s="84">
        <v>0.2</v>
      </c>
      <c r="D25" s="104" t="s">
        <v>108</v>
      </c>
      <c r="E25" s="87">
        <v>1450</v>
      </c>
      <c r="F25" s="30">
        <f t="shared" ref="F25:F43" si="3">C25*E25</f>
        <v>290</v>
      </c>
      <c r="G25" s="71"/>
      <c r="H25" s="35"/>
      <c r="I25" s="10">
        <f t="shared" si="0"/>
        <v>290</v>
      </c>
      <c r="J25" s="5" t="s">
        <v>134</v>
      </c>
      <c r="K25" s="90">
        <f t="shared" si="1"/>
        <v>0.2</v>
      </c>
      <c r="L25" s="1"/>
      <c r="M25" s="23">
        <f t="shared" si="2"/>
        <v>290</v>
      </c>
      <c r="O25" s="2"/>
      <c r="P25" s="2"/>
    </row>
    <row r="26" spans="1:16" x14ac:dyDescent="0.25">
      <c r="A26" t="s">
        <v>46</v>
      </c>
      <c r="B26" s="35" t="s">
        <v>91</v>
      </c>
      <c r="C26" s="84">
        <v>0.1</v>
      </c>
      <c r="D26" s="104" t="s">
        <v>108</v>
      </c>
      <c r="E26" s="87">
        <v>630</v>
      </c>
      <c r="F26" s="30">
        <f t="shared" si="3"/>
        <v>63</v>
      </c>
      <c r="G26" s="71"/>
      <c r="H26" s="35"/>
      <c r="I26" s="10">
        <f t="shared" si="0"/>
        <v>63</v>
      </c>
      <c r="J26" s="5" t="s">
        <v>118</v>
      </c>
      <c r="K26" s="90">
        <f t="shared" si="1"/>
        <v>0.1</v>
      </c>
      <c r="L26" s="1"/>
      <c r="M26" s="23">
        <f t="shared" ref="M26:M87" si="4">+F26</f>
        <v>63</v>
      </c>
    </row>
    <row r="27" spans="1:16" x14ac:dyDescent="0.25">
      <c r="A27" t="s">
        <v>46</v>
      </c>
      <c r="B27" s="35" t="s">
        <v>84</v>
      </c>
      <c r="C27" s="85">
        <v>0.2</v>
      </c>
      <c r="D27" s="104" t="s">
        <v>108</v>
      </c>
      <c r="E27" s="87">
        <v>215</v>
      </c>
      <c r="F27" s="30">
        <f t="shared" si="3"/>
        <v>43</v>
      </c>
      <c r="G27" s="71"/>
      <c r="H27" s="35"/>
      <c r="I27" s="10">
        <f t="shared" si="0"/>
        <v>43</v>
      </c>
      <c r="J27" s="5" t="s">
        <v>119</v>
      </c>
      <c r="K27" s="90">
        <f t="shared" si="1"/>
        <v>0.2</v>
      </c>
      <c r="L27" s="1"/>
      <c r="M27" s="23">
        <f t="shared" si="4"/>
        <v>43</v>
      </c>
    </row>
    <row r="28" spans="1:16" hidden="1" x14ac:dyDescent="0.25">
      <c r="B28" s="35"/>
      <c r="C28" s="85"/>
      <c r="D28" s="104"/>
      <c r="E28" s="87"/>
      <c r="F28" s="30">
        <f t="shared" si="3"/>
        <v>0</v>
      </c>
      <c r="G28" s="71"/>
      <c r="H28" s="35"/>
      <c r="I28" s="10">
        <f t="shared" si="0"/>
        <v>0</v>
      </c>
      <c r="J28" s="5"/>
      <c r="K28" s="90">
        <f t="shared" si="1"/>
        <v>0</v>
      </c>
      <c r="L28" s="1"/>
      <c r="M28" s="23">
        <f t="shared" si="4"/>
        <v>0</v>
      </c>
    </row>
    <row r="29" spans="1:16" x14ac:dyDescent="0.25">
      <c r="A29" t="s">
        <v>46</v>
      </c>
      <c r="B29" s="35" t="s">
        <v>92</v>
      </c>
      <c r="C29" s="86">
        <v>10</v>
      </c>
      <c r="D29" s="104" t="s">
        <v>107</v>
      </c>
      <c r="E29" s="87">
        <v>197.36842105263159</v>
      </c>
      <c r="F29" s="30">
        <f t="shared" si="3"/>
        <v>1973.6842105263158</v>
      </c>
      <c r="G29" s="71"/>
      <c r="H29" s="35"/>
      <c r="I29" s="10">
        <f t="shared" si="0"/>
        <v>1973.6842105263158</v>
      </c>
      <c r="J29" s="5" t="s">
        <v>122</v>
      </c>
      <c r="K29" s="90">
        <f t="shared" si="1"/>
        <v>10</v>
      </c>
      <c r="L29" s="1"/>
      <c r="M29" s="23">
        <f t="shared" si="4"/>
        <v>1973.6842105263158</v>
      </c>
    </row>
    <row r="30" spans="1:16" x14ac:dyDescent="0.25">
      <c r="A30" t="s">
        <v>46</v>
      </c>
      <c r="B30" s="35" t="s">
        <v>93</v>
      </c>
      <c r="C30" s="85">
        <v>4</v>
      </c>
      <c r="D30" s="104" t="s">
        <v>12</v>
      </c>
      <c r="E30" s="87">
        <v>100</v>
      </c>
      <c r="F30" s="30">
        <f t="shared" si="3"/>
        <v>400</v>
      </c>
      <c r="G30" s="71"/>
      <c r="H30" s="35"/>
      <c r="I30" s="10">
        <f t="shared" si="0"/>
        <v>400</v>
      </c>
      <c r="J30" s="5" t="s">
        <v>123</v>
      </c>
      <c r="K30" s="90">
        <f t="shared" si="1"/>
        <v>4</v>
      </c>
      <c r="L30" s="1"/>
      <c r="M30" s="23">
        <f t="shared" si="4"/>
        <v>400</v>
      </c>
    </row>
    <row r="31" spans="1:16" x14ac:dyDescent="0.25">
      <c r="A31" t="s">
        <v>46</v>
      </c>
      <c r="B31" s="35" t="s">
        <v>94</v>
      </c>
      <c r="C31" s="84">
        <v>20</v>
      </c>
      <c r="D31" s="104" t="s">
        <v>12</v>
      </c>
      <c r="E31" s="87">
        <v>1.5</v>
      </c>
      <c r="F31" s="30">
        <f t="shared" si="3"/>
        <v>30</v>
      </c>
      <c r="G31" s="71"/>
      <c r="H31" s="35"/>
      <c r="I31" s="10">
        <f t="shared" si="0"/>
        <v>30</v>
      </c>
      <c r="J31" s="5" t="s">
        <v>124</v>
      </c>
      <c r="K31" s="90">
        <f t="shared" si="1"/>
        <v>20</v>
      </c>
      <c r="L31" s="1"/>
      <c r="M31" s="23">
        <f t="shared" si="4"/>
        <v>30</v>
      </c>
    </row>
    <row r="32" spans="1:16" x14ac:dyDescent="0.25">
      <c r="A32" t="s">
        <v>46</v>
      </c>
      <c r="B32" s="35" t="s">
        <v>95</v>
      </c>
      <c r="C32" s="84">
        <v>2</v>
      </c>
      <c r="D32" s="104" t="s">
        <v>109</v>
      </c>
      <c r="E32" s="87">
        <v>33</v>
      </c>
      <c r="F32" s="30">
        <f t="shared" si="3"/>
        <v>66</v>
      </c>
      <c r="G32" s="71"/>
      <c r="H32" s="35"/>
      <c r="I32" s="10">
        <f t="shared" si="0"/>
        <v>66</v>
      </c>
      <c r="J32" s="5" t="s">
        <v>125</v>
      </c>
      <c r="K32" s="90">
        <f t="shared" si="1"/>
        <v>2</v>
      </c>
      <c r="L32" s="1"/>
      <c r="M32" s="23">
        <f t="shared" si="4"/>
        <v>66</v>
      </c>
    </row>
    <row r="33" spans="2:13" x14ac:dyDescent="0.25">
      <c r="B33" s="35" t="s">
        <v>96</v>
      </c>
      <c r="C33" s="84">
        <v>5</v>
      </c>
      <c r="D33" s="104" t="s">
        <v>109</v>
      </c>
      <c r="E33" s="87">
        <v>75</v>
      </c>
      <c r="F33" s="30">
        <f t="shared" si="3"/>
        <v>375</v>
      </c>
      <c r="G33" s="71"/>
      <c r="H33" s="35"/>
      <c r="I33" s="10">
        <f t="shared" si="0"/>
        <v>375</v>
      </c>
      <c r="J33" s="5" t="s">
        <v>126</v>
      </c>
      <c r="K33" s="5">
        <f t="shared" si="1"/>
        <v>5</v>
      </c>
      <c r="L33" s="1"/>
      <c r="M33" s="23">
        <f t="shared" si="4"/>
        <v>375</v>
      </c>
    </row>
    <row r="34" spans="2:13" x14ac:dyDescent="0.25">
      <c r="B34" s="35" t="s">
        <v>97</v>
      </c>
      <c r="C34" s="84">
        <v>1</v>
      </c>
      <c r="D34" s="104" t="s">
        <v>12</v>
      </c>
      <c r="E34" s="87">
        <v>40</v>
      </c>
      <c r="F34" s="30">
        <f t="shared" si="3"/>
        <v>40</v>
      </c>
      <c r="G34" s="71"/>
      <c r="H34" s="35"/>
      <c r="I34" s="10">
        <f t="shared" si="0"/>
        <v>40</v>
      </c>
      <c r="J34" s="5" t="s">
        <v>127</v>
      </c>
      <c r="K34" s="5">
        <f t="shared" si="1"/>
        <v>1</v>
      </c>
      <c r="L34" s="1"/>
      <c r="M34" s="23">
        <f t="shared" si="4"/>
        <v>40</v>
      </c>
    </row>
    <row r="35" spans="2:13" x14ac:dyDescent="0.25">
      <c r="B35" s="35" t="s">
        <v>98</v>
      </c>
      <c r="C35" s="84">
        <v>1</v>
      </c>
      <c r="D35" s="104" t="s">
        <v>12</v>
      </c>
      <c r="E35" s="87">
        <v>80</v>
      </c>
      <c r="F35" s="30">
        <f t="shared" si="3"/>
        <v>80</v>
      </c>
      <c r="G35" s="71"/>
      <c r="H35" s="35"/>
      <c r="I35" s="10">
        <f t="shared" si="0"/>
        <v>80</v>
      </c>
      <c r="J35" s="5" t="s">
        <v>128</v>
      </c>
      <c r="K35" s="5">
        <f t="shared" si="1"/>
        <v>1</v>
      </c>
      <c r="L35" s="1"/>
      <c r="M35" s="23">
        <f t="shared" si="4"/>
        <v>80</v>
      </c>
    </row>
    <row r="36" spans="2:13" x14ac:dyDescent="0.25">
      <c r="B36" s="35" t="s">
        <v>99</v>
      </c>
      <c r="C36" s="84">
        <v>1</v>
      </c>
      <c r="D36" s="104" t="s">
        <v>12</v>
      </c>
      <c r="E36" s="54">
        <v>1500</v>
      </c>
      <c r="F36" s="30">
        <f t="shared" si="3"/>
        <v>1500</v>
      </c>
      <c r="G36" s="71"/>
      <c r="H36" s="35"/>
      <c r="I36" s="10">
        <f t="shared" si="0"/>
        <v>1500</v>
      </c>
      <c r="J36" s="5" t="s">
        <v>129</v>
      </c>
      <c r="K36" s="5">
        <f t="shared" si="1"/>
        <v>1</v>
      </c>
      <c r="L36" s="1"/>
      <c r="M36" s="23">
        <f t="shared" si="4"/>
        <v>1500</v>
      </c>
    </row>
    <row r="37" spans="2:13" x14ac:dyDescent="0.25">
      <c r="B37" s="35" t="s">
        <v>100</v>
      </c>
      <c r="C37" s="84">
        <v>1</v>
      </c>
      <c r="D37" s="104" t="s">
        <v>12</v>
      </c>
      <c r="E37" s="54">
        <v>1000</v>
      </c>
      <c r="F37" s="30">
        <f t="shared" si="3"/>
        <v>1000</v>
      </c>
      <c r="G37" s="71"/>
      <c r="H37" s="35"/>
      <c r="I37" s="10">
        <f t="shared" si="0"/>
        <v>1000</v>
      </c>
      <c r="J37" s="5" t="s">
        <v>130</v>
      </c>
      <c r="K37" s="5">
        <f t="shared" si="1"/>
        <v>1</v>
      </c>
      <c r="L37" s="1"/>
      <c r="M37" s="23">
        <f t="shared" si="4"/>
        <v>1000</v>
      </c>
    </row>
    <row r="38" spans="2:13" x14ac:dyDescent="0.25">
      <c r="B38" s="35" t="s">
        <v>101</v>
      </c>
      <c r="C38" s="84">
        <v>1</v>
      </c>
      <c r="D38" s="104" t="s">
        <v>12</v>
      </c>
      <c r="E38" s="54">
        <v>310</v>
      </c>
      <c r="F38" s="30">
        <f t="shared" si="3"/>
        <v>310</v>
      </c>
      <c r="G38" s="71"/>
      <c r="H38" s="35"/>
      <c r="I38" s="10">
        <f t="shared" si="0"/>
        <v>310</v>
      </c>
      <c r="J38" s="5" t="s">
        <v>131</v>
      </c>
      <c r="K38" s="5">
        <f t="shared" si="1"/>
        <v>1</v>
      </c>
      <c r="L38" s="1"/>
      <c r="M38" s="23">
        <f t="shared" si="4"/>
        <v>310</v>
      </c>
    </row>
    <row r="39" spans="2:13" x14ac:dyDescent="0.25">
      <c r="B39" s="35" t="s">
        <v>102</v>
      </c>
      <c r="C39" s="84">
        <v>0.25</v>
      </c>
      <c r="D39" s="104" t="s">
        <v>12</v>
      </c>
      <c r="E39" s="54">
        <v>495</v>
      </c>
      <c r="F39" s="30">
        <f t="shared" si="3"/>
        <v>123.75</v>
      </c>
      <c r="G39" s="71"/>
      <c r="H39" s="35"/>
      <c r="I39" s="10">
        <f t="shared" si="0"/>
        <v>123.75</v>
      </c>
      <c r="J39" s="5" t="s">
        <v>132</v>
      </c>
      <c r="K39" s="5">
        <f t="shared" si="1"/>
        <v>0.25</v>
      </c>
      <c r="L39" s="1"/>
      <c r="M39" s="23">
        <f t="shared" si="4"/>
        <v>123.75</v>
      </c>
    </row>
    <row r="40" spans="2:13" x14ac:dyDescent="0.25">
      <c r="B40" s="35" t="s">
        <v>103</v>
      </c>
      <c r="C40" s="84">
        <v>0.25</v>
      </c>
      <c r="D40" s="104" t="s">
        <v>12</v>
      </c>
      <c r="E40" s="54">
        <v>495</v>
      </c>
      <c r="F40" s="30">
        <f t="shared" si="3"/>
        <v>123.75</v>
      </c>
      <c r="G40" s="71"/>
      <c r="H40" s="35"/>
      <c r="I40" s="10">
        <f t="shared" si="0"/>
        <v>123.75</v>
      </c>
      <c r="J40" s="5" t="s">
        <v>133</v>
      </c>
      <c r="K40" s="5">
        <f t="shared" si="1"/>
        <v>0.25</v>
      </c>
      <c r="L40" s="1"/>
      <c r="M40" s="23">
        <f t="shared" si="4"/>
        <v>123.75</v>
      </c>
    </row>
    <row r="41" spans="2:13" x14ac:dyDescent="0.25">
      <c r="B41" s="35" t="s">
        <v>104</v>
      </c>
      <c r="C41" s="84">
        <v>1</v>
      </c>
      <c r="D41" s="104" t="s">
        <v>12</v>
      </c>
      <c r="E41" s="54">
        <v>500</v>
      </c>
      <c r="F41" s="30">
        <f t="shared" si="3"/>
        <v>500</v>
      </c>
      <c r="G41" s="71"/>
      <c r="H41" s="35"/>
      <c r="I41" s="10">
        <f t="shared" si="0"/>
        <v>500</v>
      </c>
      <c r="J41" s="5" t="s">
        <v>134</v>
      </c>
      <c r="K41" s="5">
        <f t="shared" si="1"/>
        <v>1</v>
      </c>
      <c r="L41" s="1"/>
      <c r="M41" s="23">
        <f t="shared" si="4"/>
        <v>500</v>
      </c>
    </row>
    <row r="42" spans="2:13" x14ac:dyDescent="0.25">
      <c r="B42" s="35" t="s">
        <v>110</v>
      </c>
      <c r="C42" s="84">
        <v>6</v>
      </c>
      <c r="D42" s="104" t="s">
        <v>85</v>
      </c>
      <c r="E42" s="54">
        <v>45</v>
      </c>
      <c r="F42" s="30">
        <f t="shared" si="3"/>
        <v>270</v>
      </c>
      <c r="G42" s="71"/>
      <c r="H42" s="35"/>
      <c r="I42" s="10">
        <f t="shared" si="0"/>
        <v>270</v>
      </c>
      <c r="J42" s="5" t="s">
        <v>120</v>
      </c>
      <c r="K42" s="5">
        <f t="shared" si="1"/>
        <v>6</v>
      </c>
      <c r="L42" s="1"/>
      <c r="M42" s="23">
        <f t="shared" si="4"/>
        <v>270</v>
      </c>
    </row>
    <row r="43" spans="2:13" x14ac:dyDescent="0.25">
      <c r="B43" s="35" t="s">
        <v>111</v>
      </c>
      <c r="C43" s="84">
        <v>6</v>
      </c>
      <c r="D43" s="104" t="s">
        <v>85</v>
      </c>
      <c r="E43" s="54">
        <v>30</v>
      </c>
      <c r="F43" s="30">
        <f t="shared" si="3"/>
        <v>180</v>
      </c>
      <c r="G43" s="71"/>
      <c r="H43" s="35"/>
      <c r="I43" s="10">
        <f t="shared" si="0"/>
        <v>180</v>
      </c>
      <c r="J43" s="5" t="s">
        <v>121</v>
      </c>
      <c r="K43" s="5">
        <f t="shared" si="1"/>
        <v>6</v>
      </c>
      <c r="L43" s="1"/>
      <c r="M43" s="23">
        <f t="shared" si="4"/>
        <v>180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11349.850877192981</v>
      </c>
      <c r="H161" s="35"/>
      <c r="I161" s="1"/>
      <c r="J161" s="1" t="str">
        <f>+B161</f>
        <v>Total Material Cost</v>
      </c>
      <c r="M161" s="23">
        <f>+G161</f>
        <v>11349.850877192981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79</v>
      </c>
      <c r="C164" s="35">
        <v>6</v>
      </c>
      <c r="D164" s="34"/>
      <c r="E164" s="54">
        <v>130</v>
      </c>
      <c r="F164" s="30">
        <f>+E164*C164</f>
        <v>780</v>
      </c>
      <c r="G164" s="71"/>
      <c r="H164" s="35"/>
      <c r="I164" s="10">
        <f>+F164*$H$4</f>
        <v>780</v>
      </c>
      <c r="J164" s="5" t="s">
        <v>86</v>
      </c>
      <c r="K164" s="18">
        <f>+C164</f>
        <v>6</v>
      </c>
      <c r="L164" s="18"/>
      <c r="M164" s="18">
        <f>+F164</f>
        <v>780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18">
        <f t="shared" ref="M165:M173" si="11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0</v>
      </c>
      <c r="L166" s="18"/>
      <c r="M166" s="18">
        <f t="shared" si="11"/>
        <v>0</v>
      </c>
    </row>
    <row r="167" spans="1:13" x14ac:dyDescent="0.25">
      <c r="A167" t="s">
        <v>48</v>
      </c>
      <c r="B167" s="35" t="s">
        <v>68</v>
      </c>
      <c r="C167" s="35">
        <v>2</v>
      </c>
      <c r="D167" s="34"/>
      <c r="E167" s="35">
        <v>130</v>
      </c>
      <c r="F167" s="30">
        <f t="shared" si="8"/>
        <v>260</v>
      </c>
      <c r="G167" s="71"/>
      <c r="H167" s="35"/>
      <c r="I167" s="10">
        <f t="shared" si="9"/>
        <v>260</v>
      </c>
      <c r="J167" s="5" t="s">
        <v>83</v>
      </c>
      <c r="K167" s="18">
        <f t="shared" si="10"/>
        <v>2</v>
      </c>
      <c r="L167" s="18"/>
      <c r="M167" s="18">
        <f t="shared" si="11"/>
        <v>260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8"/>
        <v>0</v>
      </c>
      <c r="G170" s="71"/>
      <c r="H170" s="35"/>
      <c r="I170" s="10">
        <f t="shared" si="9"/>
        <v>0</v>
      </c>
      <c r="J170" s="5"/>
      <c r="K170" s="18">
        <f t="shared" si="10"/>
        <v>0</v>
      </c>
      <c r="L170" s="18"/>
      <c r="M170" s="18">
        <f t="shared" si="11"/>
        <v>0</v>
      </c>
    </row>
    <row r="171" spans="1:13" x14ac:dyDescent="0.25">
      <c r="A171" t="s">
        <v>48</v>
      </c>
      <c r="B171" s="35" t="s">
        <v>72</v>
      </c>
      <c r="C171" s="35">
        <v>4</v>
      </c>
      <c r="D171" s="34"/>
      <c r="E171" s="35">
        <v>130</v>
      </c>
      <c r="F171" s="30">
        <f t="shared" si="8"/>
        <v>520</v>
      </c>
      <c r="G171" s="71"/>
      <c r="H171" s="35"/>
      <c r="I171" s="10">
        <f t="shared" si="9"/>
        <v>520</v>
      </c>
      <c r="J171" s="5" t="s">
        <v>135</v>
      </c>
      <c r="K171" s="18">
        <f t="shared" si="10"/>
        <v>4</v>
      </c>
      <c r="L171" s="18"/>
      <c r="M171" s="18">
        <f t="shared" si="11"/>
        <v>520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1560</v>
      </c>
      <c r="H185" s="35"/>
      <c r="I185" s="1"/>
      <c r="J185" s="1" t="str">
        <f>+B185</f>
        <v>Total Labour Cost</v>
      </c>
      <c r="K185" s="1"/>
      <c r="L185" s="1"/>
      <c r="M185" s="23">
        <f>+G185</f>
        <v>1560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6</v>
      </c>
      <c r="D189" s="34"/>
      <c r="E189" s="54">
        <v>15</v>
      </c>
      <c r="F189" s="30">
        <f>+E189*C189</f>
        <v>90</v>
      </c>
      <c r="G189" s="71"/>
      <c r="H189" s="35"/>
      <c r="I189" s="10">
        <f t="shared" ref="I189:I194" si="14">+F189*$H$4</f>
        <v>90</v>
      </c>
      <c r="J189" s="5" t="s">
        <v>76</v>
      </c>
      <c r="K189" s="5">
        <f>+C189</f>
        <v>6</v>
      </c>
      <c r="L189" s="21"/>
      <c r="M189" s="23">
        <f>+F189</f>
        <v>90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750</v>
      </c>
      <c r="F190" s="30">
        <f t="shared" ref="F190:F203" si="15">+E190*C190</f>
        <v>750</v>
      </c>
      <c r="G190" s="71"/>
      <c r="H190" s="35"/>
      <c r="I190" s="10">
        <f t="shared" si="14"/>
        <v>750</v>
      </c>
      <c r="J190" s="5" t="s">
        <v>80</v>
      </c>
      <c r="K190" s="5">
        <f t="shared" ref="K190:K213" si="16">+C190</f>
        <v>1</v>
      </c>
      <c r="L190" s="21"/>
      <c r="M190" s="23">
        <f t="shared" ref="M190:M213" si="17">+F190</f>
        <v>750</v>
      </c>
    </row>
    <row r="191" spans="1:13" x14ac:dyDescent="0.25">
      <c r="B191" s="35" t="s">
        <v>20</v>
      </c>
      <c r="C191" s="35">
        <v>1</v>
      </c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1</v>
      </c>
      <c r="L191" s="21"/>
      <c r="M191" s="23">
        <f t="shared" si="17"/>
        <v>0</v>
      </c>
    </row>
    <row r="192" spans="1:13" x14ac:dyDescent="0.25">
      <c r="B192" s="35" t="s">
        <v>21</v>
      </c>
      <c r="C192" s="35">
        <v>1</v>
      </c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91"/>
      <c r="K192" s="5">
        <f t="shared" si="16"/>
        <v>1</v>
      </c>
      <c r="L192" s="21"/>
      <c r="M192" s="23">
        <f t="shared" si="17"/>
        <v>0</v>
      </c>
    </row>
    <row r="193" spans="2:13" x14ac:dyDescent="0.25">
      <c r="B193" s="35" t="s">
        <v>52</v>
      </c>
      <c r="C193" s="35">
        <v>1</v>
      </c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1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840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840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2400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2400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13749.850877192981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13749.850877192981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6049.9343859649125</v>
      </c>
      <c r="G222" s="71"/>
      <c r="H222" s="70">
        <f>F222/G218</f>
        <v>0.44000000000000006</v>
      </c>
      <c r="I222" s="10">
        <f>+F222*$H$4</f>
        <v>6049.9343859649125</v>
      </c>
      <c r="J222" s="5" t="s">
        <v>77</v>
      </c>
      <c r="K222" s="5">
        <f>+C222</f>
        <v>1</v>
      </c>
      <c r="L222" s="21"/>
      <c r="M222" s="23">
        <f>+F222</f>
        <v>6049.9343859649125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4">
        <f>+(F222+G218)*0.5%</f>
        <v>98.998926315789475</v>
      </c>
      <c r="F223" s="30">
        <f t="shared" ref="F223" si="18">+E223*C223</f>
        <v>98.998926315789475</v>
      </c>
      <c r="G223" s="71"/>
      <c r="H223" s="76">
        <f>F223/(F222+G218)</f>
        <v>5.0000000000000001E-3</v>
      </c>
      <c r="I223" s="10">
        <f>+F223*$H$4</f>
        <v>98.998926315789475</v>
      </c>
      <c r="J223" s="5" t="s">
        <v>78</v>
      </c>
      <c r="K223" s="5">
        <f t="shared" ref="K223:K228" si="19">+C223</f>
        <v>1</v>
      </c>
      <c r="L223" s="21"/>
      <c r="M223" s="23">
        <f t="shared" ref="M223:M228" si="20">+F223</f>
        <v>98.998926315789475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6148.933312280702</v>
      </c>
      <c r="H230" s="83">
        <f>+G230/G234</f>
        <v>0.28599689824561403</v>
      </c>
      <c r="I230" s="1"/>
      <c r="J230" s="1" t="str">
        <f>+B230</f>
        <v>Total FOH</v>
      </c>
      <c r="K230" s="1"/>
      <c r="L230" s="21"/>
      <c r="M230" s="24">
        <f>+G230</f>
        <v>6148.933312280702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19898.784189473685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19898.784189473685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1601.8521272526316</v>
      </c>
      <c r="H233" s="88">
        <v>8.0500000000000002E-2</v>
      </c>
      <c r="I233" s="1"/>
      <c r="J233" s="1" t="str">
        <f t="shared" ref="J233:J236" si="21">+B233</f>
        <v>Approved Margin</v>
      </c>
      <c r="K233" s="1"/>
      <c r="L233" s="4">
        <f>+H233</f>
        <v>8.0500000000000002E-2</v>
      </c>
      <c r="M233" s="23">
        <f t="shared" ref="M233:M236" si="22">+G233</f>
        <v>1601.8521272526316</v>
      </c>
    </row>
    <row r="234" spans="2:13" x14ac:dyDescent="0.25">
      <c r="B234" s="35" t="s">
        <v>33</v>
      </c>
      <c r="C234" s="35"/>
      <c r="D234" s="34"/>
      <c r="E234" s="35"/>
      <c r="F234" s="34"/>
      <c r="G234" s="94">
        <v>21500</v>
      </c>
      <c r="H234" s="58"/>
      <c r="I234" s="1"/>
      <c r="J234" s="1" t="str">
        <f t="shared" si="21"/>
        <v>Sales Price</v>
      </c>
      <c r="K234" s="1"/>
      <c r="L234" s="1"/>
      <c r="M234" s="95">
        <f t="shared" si="22"/>
        <v>21500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1601.2158105263152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1601.2158105263152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7.4475153977968153E-2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7.4475153977968153E-2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22883.601817894734</v>
      </c>
      <c r="D241" s="27"/>
      <c r="E241" s="1"/>
      <c r="F241" s="32">
        <f>+($G$232*(1+F239))</f>
        <v>21888.662608421055</v>
      </c>
      <c r="G241" s="1"/>
      <c r="H241" s="43">
        <f>+($G$232*(1+H239))</f>
        <v>20893.723398947372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9133.7509407017533</v>
      </c>
      <c r="D243" s="1"/>
      <c r="E243" s="1"/>
      <c r="F243" s="12">
        <f>+F241-$G$218</f>
        <v>8138.8117312280738</v>
      </c>
      <c r="G243" s="1"/>
      <c r="H243" s="44">
        <f>+H241-$G$218</f>
        <v>7143.8725217543906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-6148.933312280702</v>
      </c>
      <c r="D245" s="1"/>
      <c r="E245" s="1"/>
      <c r="F245" s="12">
        <f>-$G$230</f>
        <v>-6148.933312280702</v>
      </c>
      <c r="G245" s="1"/>
      <c r="H245" s="44">
        <f>-$G$230</f>
        <v>-6148.933312280702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2984.8176284210513</v>
      </c>
      <c r="D247" s="26"/>
      <c r="E247" s="26"/>
      <c r="F247" s="33">
        <f>SUM(F243:F245)</f>
        <v>1989.8784189473718</v>
      </c>
      <c r="G247" s="26"/>
      <c r="H247" s="45">
        <f>SUM(H243:H245)</f>
        <v>994.93920947368861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22883.601817894734</v>
      </c>
      <c r="D250" s="27"/>
      <c r="E250" s="26"/>
      <c r="F250" s="27">
        <f>+F241*$H$4</f>
        <v>21888.662608421055</v>
      </c>
      <c r="G250" s="26"/>
      <c r="H250" s="46">
        <f>+H241*$H$4</f>
        <v>20893.723398947372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2"/>
      <c r="K251" s="1"/>
      <c r="L251" s="1"/>
      <c r="M251" s="9"/>
    </row>
    <row r="252" spans="2:13" x14ac:dyDescent="0.25">
      <c r="B252" s="25" t="s">
        <v>34</v>
      </c>
      <c r="C252" s="27">
        <f>+C247*$H$4</f>
        <v>2984.8176284210513</v>
      </c>
      <c r="D252" s="27"/>
      <c r="E252" s="26"/>
      <c r="F252" s="27">
        <f>+F247*$H$4</f>
        <v>1989.8784189473718</v>
      </c>
      <c r="G252" s="26"/>
      <c r="H252" s="46">
        <f>+H247*$H$4</f>
        <v>994.93920947368861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2018-11-30T07:03:39Z</dcterms:modified>
</cp:coreProperties>
</file>