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5" i="1" l="1"/>
  <c r="G233" i="1"/>
  <c r="G232" i="1"/>
  <c r="G230" i="1"/>
  <c r="H230" i="1"/>
  <c r="H8" i="1"/>
  <c r="H7" i="1"/>
  <c r="H222" i="1"/>
  <c r="F222" i="1"/>
  <c r="I197" i="1" l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F25" i="1"/>
  <c r="M25" i="1" s="1"/>
  <c r="F24" i="1"/>
  <c r="M24" i="1" s="1"/>
  <c r="F23" i="1"/>
  <c r="M23" i="1" s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6" i="1" l="1"/>
  <c r="I196" i="1"/>
  <c r="F195" i="1"/>
  <c r="M195" i="1" l="1"/>
  <c r="I195" i="1"/>
  <c r="F22" i="1"/>
  <c r="F160" i="1" l="1"/>
  <c r="G161" i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I223" i="1"/>
  <c r="G234" i="1" l="1"/>
  <c r="M232" i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M235" i="1"/>
  <c r="G236" i="1" l="1"/>
  <c r="M236" i="1" s="1"/>
</calcChain>
</file>

<file path=xl/sharedStrings.xml><?xml version="1.0" encoding="utf-8"?>
<sst xmlns="http://schemas.openxmlformats.org/spreadsheetml/2006/main" count="116" uniqueCount="93">
  <si>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</si>
  <si>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</si>
  <si>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</si>
  <si>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</si>
  <si>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</si>
  <si>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</si>
  <si>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</si>
  <si>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</si>
  <si>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</si>
  <si>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</si>
  <si>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</si>
  <si>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</si>
  <si>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</si>
  <si>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</si>
  <si>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</si>
  <si>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</si>
  <si>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</si>
  <si>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</si>
  <si>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</si>
  <si>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</si>
  <si>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</si>
  <si>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</si>
  <si>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</si>
  <si>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</si>
  <si>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</si>
  <si>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</si>
  <si>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</si>
  <si>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</si>
  <si>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</si>
  <si>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</si>
  <si>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</si>
  <si>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</si>
  <si>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</si>
  <si>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</si>
  <si>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</si>
  <si>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</si>
  <si>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</si>
  <si>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</si>
  <si>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</si>
  <si>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</si>
  <si>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</si>
  <si>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</si>
  <si>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</si>
  <si>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</si>
  <si>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</si>
  <si>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</si>
  <si>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</si>
  <si>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</si>
  <si>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</si>
  <si>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</si>
  <si>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</si>
  <si>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</si>
  <si>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</si>
  <si>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</si>
  <si>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</si>
  <si>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</si>
  <si>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</si>
  <si>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</si>
  <si>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</si>
  <si>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</si>
  <si>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</si>
  <si>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</si>
  <si>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</si>
  <si>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</si>
  <si>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</si>
  <si>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</si>
  <si>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</si>
  <si>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</si>
  <si>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</si>
  <si>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</si>
  <si>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</si>
  <si>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</si>
  <si>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</si>
  <si>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</si>
  <si>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</si>
  <si>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</si>
  <si>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</si>
  <si>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</si>
  <si>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</si>
  <si>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RO0010007</t>
  </si>
  <si>
    <t>Labour Cost</t>
  </si>
  <si>
    <t>VOH0004</t>
  </si>
  <si>
    <t>ESC</t>
  </si>
  <si>
    <t>f</t>
  </si>
  <si>
    <t>13/11/2018</t>
  </si>
  <si>
    <t>Ink</t>
  </si>
  <si>
    <t>VOH0006</t>
  </si>
  <si>
    <t>VOH0002</t>
  </si>
  <si>
    <t>Avent</t>
  </si>
  <si>
    <t>X Frame</t>
  </si>
  <si>
    <t>5' x 2' X Frame Only</t>
  </si>
  <si>
    <t xml:space="preserve">EI0010073  </t>
  </si>
  <si>
    <t xml:space="preserve">5 x 2 - X Frame - Light Thickness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</si>
</sst>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12" fontId="0" fillId="0" borderId="19" xfId="1" applyNumberFormat="1" applyFont="1" applyBorder="1"/>
    <xf numFmtId="164" fontId="0" fillId="2" borderId="7" xfId="0" applyNumberFormat="1" applyFill="1" applyBorder="1"/>
    <xf numFmtId="10" fontId="0" fillId="0" borderId="15" xfId="0" applyNumberFormat="1" applyBorder="1"/>
    <xf numFmtId="10" fontId="0" fillId="2" borderId="7" xfId="0" applyNumberFormat="1" applyFill="1" applyBorder="1"/>
    <xf numFmtId="164" fontId="0" fillId="0" borderId="15" xfId="2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7.42578125" bestFit="1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5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2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3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49</v>
      </c>
      <c r="C7" s="3" t="s">
        <v>88</v>
      </c>
      <c r="D7" s="1"/>
      <c r="E7" s="1"/>
      <c r="F7" s="1"/>
      <c r="G7" s="1" t="s">
        <v>36</v>
      </c>
      <c r="H7" s="88">
        <f>+H233</f>
        <v>0.2336</v>
      </c>
    </row>
    <row r="8" spans="2:13" x14ac:dyDescent="0.25">
      <c r="B8" s="8"/>
      <c r="C8" s="1"/>
      <c r="D8" s="1"/>
      <c r="E8" s="1"/>
      <c r="F8" s="1"/>
      <c r="G8" s="1" t="s">
        <v>31</v>
      </c>
      <c r="H8" s="86">
        <f>+H230</f>
        <v>0.10358119313343195</v>
      </c>
    </row>
    <row r="9" spans="2:13" x14ac:dyDescent="0.25">
      <c r="B9" s="8" t="s">
        <v>50</v>
      </c>
      <c r="C9" s="3" t="s">
        <v>89</v>
      </c>
      <c r="D9" s="1"/>
      <c r="E9" s="1"/>
      <c r="F9" s="1"/>
      <c r="G9" s="1" t="s">
        <v>14</v>
      </c>
      <c r="H9" s="86"/>
    </row>
    <row r="10" spans="2:13" x14ac:dyDescent="0.25">
      <c r="B10" s="8"/>
      <c r="C10" s="1"/>
      <c r="D10" s="1"/>
      <c r="E10" s="1"/>
      <c r="F10" s="1"/>
      <c r="G10" s="1" t="s">
        <v>7</v>
      </c>
      <c r="H10" s="79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84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48</v>
      </c>
      <c r="C16" s="95" t="s">
        <v>90</v>
      </c>
      <c r="D16" s="96"/>
      <c r="E16" s="96"/>
      <c r="F16" s="96"/>
      <c r="G16" s="96"/>
      <c r="H16" s="97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0" t="s">
        <v>52</v>
      </c>
      <c r="C18" s="91"/>
      <c r="D18" s="91"/>
      <c r="E18" s="91"/>
      <c r="F18" s="91"/>
      <c r="G18" s="91"/>
      <c r="H18" s="92"/>
      <c r="I18" s="93" t="s">
        <v>53</v>
      </c>
      <c r="J18" s="93"/>
      <c r="K18" s="93"/>
      <c r="L18" s="93"/>
      <c r="M18" s="94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4"/>
      <c r="H20" s="77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49" t="s">
        <v>3</v>
      </c>
      <c r="C21" s="35"/>
      <c r="D21" s="34"/>
      <c r="E21" s="35"/>
      <c r="F21" s="34"/>
      <c r="G21" s="73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92</v>
      </c>
      <c r="C22" s="35">
        <v>1</v>
      </c>
      <c r="D22" s="34" t="s">
        <v>12</v>
      </c>
      <c r="E22" s="85">
        <v>525</v>
      </c>
      <c r="F22" s="30">
        <f>E22*C22</f>
        <v>525</v>
      </c>
      <c r="G22" s="73"/>
      <c r="H22" s="35"/>
      <c r="I22" s="10">
        <f>+F22*$H$4</f>
        <v>1575</v>
      </c>
      <c r="J22" s="5" t="s">
        <v>91</v>
      </c>
      <c r="K22" s="5">
        <f>+C22</f>
        <v>1</v>
      </c>
      <c r="L22" s="1"/>
      <c r="M22" s="23">
        <f>+F22</f>
        <v>525</v>
      </c>
    </row>
    <row r="23" spans="1:16" x14ac:dyDescent="0.25">
      <c r="B23" s="35" t="s">
        <v>85</v>
      </c>
      <c r="C23" s="35"/>
      <c r="D23" s="34" t="s">
        <v>12</v>
      </c>
      <c r="E23" s="53">
        <v>31.66</v>
      </c>
      <c r="F23" s="30">
        <f t="shared" ref="F23:F25" si="0">E23*C23</f>
        <v>0</v>
      </c>
      <c r="G23" s="73"/>
      <c r="H23" s="35"/>
      <c r="I23" s="10">
        <f t="shared" ref="I23:I24" si="1">+F23*$H$4</f>
        <v>0</v>
      </c>
      <c r="J23" s="5" t="s">
        <v>79</v>
      </c>
      <c r="K23" s="5">
        <f t="shared" ref="K23:K24" si="2">+C23</f>
        <v>0</v>
      </c>
      <c r="L23" s="1"/>
      <c r="M23" s="23">
        <f t="shared" ref="M23:M25" si="3">+F23</f>
        <v>0</v>
      </c>
    </row>
    <row r="24" spans="1:16" x14ac:dyDescent="0.25">
      <c r="B24" s="35"/>
      <c r="C24" s="35"/>
      <c r="D24" s="34"/>
      <c r="E24" s="53"/>
      <c r="F24" s="30">
        <f t="shared" si="0"/>
        <v>0</v>
      </c>
      <c r="G24" s="73"/>
      <c r="H24" s="35"/>
      <c r="I24" s="10">
        <f t="shared" si="1"/>
        <v>0</v>
      </c>
      <c r="J24" s="5"/>
      <c r="K24" s="5">
        <f t="shared" si="2"/>
        <v>0</v>
      </c>
      <c r="L24" s="1"/>
      <c r="M24" s="23">
        <f t="shared" si="3"/>
        <v>0</v>
      </c>
    </row>
    <row r="25" spans="1:16" ht="14.25" customHeight="1" x14ac:dyDescent="0.25">
      <c r="B25" s="35"/>
      <c r="C25" s="35"/>
      <c r="D25" s="34"/>
      <c r="E25" s="53"/>
      <c r="F25" s="30">
        <f t="shared" si="0"/>
        <v>0</v>
      </c>
      <c r="G25" s="73"/>
      <c r="H25" s="35"/>
      <c r="I25" s="10"/>
      <c r="J25" s="5"/>
      <c r="K25" s="5"/>
      <c r="L25" s="1"/>
      <c r="M25" s="23">
        <f t="shared" si="3"/>
        <v>0</v>
      </c>
      <c r="O25" s="2"/>
      <c r="P25" s="2"/>
    </row>
    <row r="26" spans="1:16" x14ac:dyDescent="0.25">
      <c r="B26" s="35"/>
      <c r="C26" s="35"/>
      <c r="D26" s="34"/>
      <c r="E26" s="53"/>
      <c r="F26" s="30"/>
      <c r="G26" s="73"/>
      <c r="H26" s="35"/>
      <c r="I26" s="10"/>
      <c r="J26" s="5"/>
      <c r="K26" s="5"/>
      <c r="L26" s="1"/>
      <c r="M26" s="23">
        <f t="shared" ref="M26:M87" si="4">+F26</f>
        <v>0</v>
      </c>
    </row>
    <row r="27" spans="1:16" x14ac:dyDescent="0.25">
      <c r="B27" s="35"/>
      <c r="C27" s="70"/>
      <c r="D27" s="34"/>
      <c r="E27" s="53"/>
      <c r="F27" s="30"/>
      <c r="G27" s="73"/>
      <c r="H27" s="35"/>
      <c r="I27" s="10"/>
      <c r="J27" s="5"/>
      <c r="K27" s="5"/>
      <c r="L27" s="1"/>
      <c r="M27" s="23">
        <f t="shared" si="4"/>
        <v>0</v>
      </c>
    </row>
    <row r="28" spans="1:16" hidden="1" x14ac:dyDescent="0.25">
      <c r="B28" s="35"/>
      <c r="C28" s="70"/>
      <c r="D28" s="34"/>
      <c r="E28" s="53"/>
      <c r="F28" s="30"/>
      <c r="G28" s="73"/>
      <c r="H28" s="35"/>
      <c r="I28" s="10"/>
      <c r="J28" s="5"/>
      <c r="K28" s="5"/>
      <c r="L28" s="1"/>
      <c r="M28" s="23">
        <f t="shared" si="4"/>
        <v>0</v>
      </c>
    </row>
    <row r="29" spans="1:16" hidden="1" x14ac:dyDescent="0.25">
      <c r="B29" s="35"/>
      <c r="C29" s="68"/>
      <c r="D29" s="34"/>
      <c r="E29" s="53"/>
      <c r="F29" s="30"/>
      <c r="G29" s="73"/>
      <c r="H29" s="35"/>
      <c r="I29" s="10"/>
      <c r="J29" s="5"/>
      <c r="K29" s="5"/>
      <c r="L29" s="1"/>
      <c r="M29" s="23">
        <f t="shared" si="4"/>
        <v>0</v>
      </c>
    </row>
    <row r="30" spans="1:16" hidden="1" x14ac:dyDescent="0.25">
      <c r="B30" s="35"/>
      <c r="C30" s="70"/>
      <c r="D30" s="34"/>
      <c r="E30" s="53"/>
      <c r="F30" s="30"/>
      <c r="G30" s="73"/>
      <c r="H30" s="35"/>
      <c r="I30" s="10"/>
      <c r="J30" s="5"/>
      <c r="K30" s="5"/>
      <c r="L30" s="1"/>
      <c r="M30" s="23">
        <f t="shared" si="4"/>
        <v>0</v>
      </c>
    </row>
    <row r="31" spans="1:16" hidden="1" x14ac:dyDescent="0.25">
      <c r="B31" s="35"/>
      <c r="C31" s="69"/>
      <c r="D31" s="34"/>
      <c r="E31" s="35"/>
      <c r="F31" s="34"/>
      <c r="G31" s="73"/>
      <c r="H31" s="35"/>
      <c r="I31" s="10"/>
      <c r="J31" s="5"/>
      <c r="K31" s="5"/>
      <c r="L31" s="1"/>
      <c r="M31" s="23">
        <f t="shared" si="4"/>
        <v>0</v>
      </c>
    </row>
    <row r="32" spans="1:16" hidden="1" x14ac:dyDescent="0.25">
      <c r="B32" s="35"/>
      <c r="C32" s="69"/>
      <c r="D32" s="34"/>
      <c r="E32" s="35"/>
      <c r="F32" s="34"/>
      <c r="G32" s="73"/>
      <c r="H32" s="35"/>
      <c r="I32" s="10"/>
      <c r="J32" s="5"/>
      <c r="K32" s="5"/>
      <c r="L32" s="1"/>
      <c r="M32" s="23">
        <f t="shared" si="4"/>
        <v>0</v>
      </c>
    </row>
    <row r="33" spans="2:13" hidden="1" x14ac:dyDescent="0.25">
      <c r="B33" s="35"/>
      <c r="C33" s="35"/>
      <c r="D33" s="34"/>
      <c r="E33" s="35"/>
      <c r="F33" s="34"/>
      <c r="G33" s="73"/>
      <c r="H33" s="35"/>
      <c r="I33" s="10"/>
      <c r="J33" s="5"/>
      <c r="K33" s="5"/>
      <c r="L33" s="1"/>
      <c r="M33" s="23">
        <f t="shared" si="4"/>
        <v>0</v>
      </c>
    </row>
    <row r="34" spans="2:13" hidden="1" x14ac:dyDescent="0.25">
      <c r="B34" s="35"/>
      <c r="C34" s="35"/>
      <c r="D34" s="34"/>
      <c r="E34" s="35"/>
      <c r="F34" s="34"/>
      <c r="G34" s="73"/>
      <c r="H34" s="35"/>
      <c r="I34" s="10"/>
      <c r="J34" s="5"/>
      <c r="K34" s="5"/>
      <c r="L34" s="1"/>
      <c r="M34" s="23">
        <f t="shared" si="4"/>
        <v>0</v>
      </c>
    </row>
    <row r="35" spans="2:13" hidden="1" x14ac:dyDescent="0.25">
      <c r="B35" s="35"/>
      <c r="C35" s="35"/>
      <c r="D35" s="34"/>
      <c r="E35" s="35"/>
      <c r="F35" s="34"/>
      <c r="G35" s="73"/>
      <c r="H35" s="35"/>
      <c r="I35" s="10"/>
      <c r="J35" s="5"/>
      <c r="K35" s="5"/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3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3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3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3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3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3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3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3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3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3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3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3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3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3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3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3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3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3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3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3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3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3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3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3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3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3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3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3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3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3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3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3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3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3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3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3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3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3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3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3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3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3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3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3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3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3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3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3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3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3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3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3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3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3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3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3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3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3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3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3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3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3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3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3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3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3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3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3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3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3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3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3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3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3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3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3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3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3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3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3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3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3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3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3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3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3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3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3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3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3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3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3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3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3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3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3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3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3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3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3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3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3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3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3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3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3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3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3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3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3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3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3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3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3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3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3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3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3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3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3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3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3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3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3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59"/>
      <c r="D160" s="31"/>
      <c r="E160" s="61"/>
      <c r="F160" s="62">
        <f>+(F22+F23)*H9</f>
        <v>0</v>
      </c>
      <c r="G160" s="73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2:13" x14ac:dyDescent="0.25">
      <c r="B161" s="50" t="s">
        <v>15</v>
      </c>
      <c r="C161" s="57"/>
      <c r="D161" s="60"/>
      <c r="E161" s="60"/>
      <c r="F161" s="60"/>
      <c r="G161" s="75">
        <f>SUM(F22:F160)</f>
        <v>525</v>
      </c>
      <c r="H161" s="35"/>
      <c r="I161" s="1"/>
      <c r="J161" s="1" t="str">
        <f>+B161</f>
        <v>Total Material Cost</v>
      </c>
      <c r="M161" s="23">
        <f>+G161</f>
        <v>525</v>
      </c>
    </row>
    <row r="162" spans="2:13" x14ac:dyDescent="0.25">
      <c r="B162" s="35"/>
      <c r="C162" s="35"/>
      <c r="D162" s="34"/>
      <c r="E162" s="35"/>
      <c r="F162" s="34"/>
      <c r="G162" s="73"/>
      <c r="H162" s="35"/>
      <c r="I162" s="38" t="s">
        <v>16</v>
      </c>
      <c r="J162" s="1"/>
      <c r="K162" s="1"/>
      <c r="L162" s="1"/>
      <c r="M162" s="9"/>
    </row>
    <row r="163" spans="2:13" x14ac:dyDescent="0.25">
      <c r="B163" s="49" t="s">
        <v>16</v>
      </c>
      <c r="C163" s="35"/>
      <c r="D163" s="34"/>
      <c r="E163" s="35"/>
      <c r="F163" s="34"/>
      <c r="G163" s="73"/>
      <c r="H163" s="35" t="s">
        <v>56</v>
      </c>
      <c r="I163" t="s">
        <v>10</v>
      </c>
      <c r="J163" s="1" t="s">
        <v>44</v>
      </c>
      <c r="K163" s="1" t="s">
        <v>8</v>
      </c>
      <c r="L163" s="21" t="s">
        <v>56</v>
      </c>
      <c r="M163" s="9" t="s">
        <v>9</v>
      </c>
    </row>
    <row r="164" spans="2:13" x14ac:dyDescent="0.25">
      <c r="B164" s="35" t="s">
        <v>80</v>
      </c>
      <c r="C164" s="35"/>
      <c r="D164" s="34"/>
      <c r="E164" s="53">
        <v>7</v>
      </c>
      <c r="F164" s="30">
        <f>+E164*C164</f>
        <v>0</v>
      </c>
      <c r="G164" s="73"/>
      <c r="H164" s="35"/>
      <c r="I164" s="10">
        <f>+F164*$H$4</f>
        <v>0</v>
      </c>
      <c r="J164" s="5" t="s">
        <v>75</v>
      </c>
      <c r="K164" s="18">
        <f>+C164</f>
        <v>0</v>
      </c>
      <c r="L164" s="18"/>
      <c r="M164" s="18">
        <f t="shared" ref="M164" si="8">+E164</f>
        <v>7</v>
      </c>
    </row>
    <row r="165" spans="2:13" x14ac:dyDescent="0.25">
      <c r="B165" s="35" t="s">
        <v>74</v>
      </c>
      <c r="C165" s="35"/>
      <c r="D165" s="34"/>
      <c r="E165" s="35"/>
      <c r="F165" s="34"/>
      <c r="G165" s="73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2:13" x14ac:dyDescent="0.25">
      <c r="B166" s="35" t="s">
        <v>65</v>
      </c>
      <c r="C166" s="35"/>
      <c r="D166" s="34"/>
      <c r="E166" s="35"/>
      <c r="F166" s="34"/>
      <c r="G166" s="73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2:13" x14ac:dyDescent="0.25">
      <c r="B167" s="35" t="s">
        <v>67</v>
      </c>
      <c r="C167" s="35"/>
      <c r="D167" s="34"/>
      <c r="E167" s="35"/>
      <c r="F167" s="34"/>
      <c r="G167" s="73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2:13" x14ac:dyDescent="0.25">
      <c r="B168" s="35" t="s">
        <v>68</v>
      </c>
      <c r="C168" s="35"/>
      <c r="D168" s="34"/>
      <c r="E168" s="35"/>
      <c r="F168" s="34"/>
      <c r="G168" s="73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2:13" x14ac:dyDescent="0.25">
      <c r="B169" s="35" t="s">
        <v>69</v>
      </c>
      <c r="C169" s="35"/>
      <c r="D169" s="34"/>
      <c r="E169" s="35"/>
      <c r="F169" s="34"/>
      <c r="G169" s="73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2:13" x14ac:dyDescent="0.25">
      <c r="B170" s="35" t="s">
        <v>70</v>
      </c>
      <c r="C170" s="35"/>
      <c r="D170" s="34"/>
      <c r="E170" s="35"/>
      <c r="F170" s="34"/>
      <c r="G170" s="73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2:13" x14ac:dyDescent="0.25">
      <c r="B171" s="35" t="s">
        <v>71</v>
      </c>
      <c r="C171" s="35"/>
      <c r="D171" s="34"/>
      <c r="E171" s="35"/>
      <c r="F171" s="34"/>
      <c r="G171" s="73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2:13" x14ac:dyDescent="0.25">
      <c r="B172" s="35" t="s">
        <v>72</v>
      </c>
      <c r="C172" s="35"/>
      <c r="D172" s="34"/>
      <c r="E172" s="35"/>
      <c r="F172" s="34"/>
      <c r="G172" s="73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2:13" x14ac:dyDescent="0.25">
      <c r="B173" s="35" t="s">
        <v>73</v>
      </c>
      <c r="C173" s="35"/>
      <c r="D173" s="34"/>
      <c r="E173" s="35"/>
      <c r="F173" s="34"/>
      <c r="G173" s="73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2:13" x14ac:dyDescent="0.25">
      <c r="B174" s="35"/>
      <c r="C174" s="35"/>
      <c r="D174" s="34"/>
      <c r="E174" s="35"/>
      <c r="F174" s="34"/>
      <c r="G174" s="73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2:13" x14ac:dyDescent="0.25">
      <c r="B175" s="35"/>
      <c r="C175" s="35"/>
      <c r="D175" s="34"/>
      <c r="E175" s="35"/>
      <c r="F175" s="34"/>
      <c r="G175" s="73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2:13" x14ac:dyDescent="0.25">
      <c r="B176" s="49"/>
      <c r="C176" s="35"/>
      <c r="D176" s="34"/>
      <c r="E176" s="35"/>
      <c r="F176" s="34"/>
      <c r="G176" s="73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x14ac:dyDescent="0.25">
      <c r="B177" s="49"/>
      <c r="C177" s="35"/>
      <c r="D177" s="34"/>
      <c r="E177" s="35"/>
      <c r="F177" s="34"/>
      <c r="G177" s="73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x14ac:dyDescent="0.25">
      <c r="B178" s="49"/>
      <c r="C178" s="35"/>
      <c r="D178" s="34"/>
      <c r="E178" s="35"/>
      <c r="F178" s="34"/>
      <c r="G178" s="73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x14ac:dyDescent="0.25">
      <c r="B179" s="49"/>
      <c r="C179" s="35"/>
      <c r="D179" s="34"/>
      <c r="E179" s="35"/>
      <c r="F179" s="34"/>
      <c r="G179" s="73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x14ac:dyDescent="0.25">
      <c r="B180" s="49"/>
      <c r="C180" s="35"/>
      <c r="D180" s="34"/>
      <c r="E180" s="35"/>
      <c r="F180" s="34"/>
      <c r="G180" s="73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x14ac:dyDescent="0.25">
      <c r="B181" s="49"/>
      <c r="C181" s="35"/>
      <c r="D181" s="34"/>
      <c r="E181" s="35"/>
      <c r="F181" s="34"/>
      <c r="G181" s="73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x14ac:dyDescent="0.25">
      <c r="B182" s="49"/>
      <c r="C182" s="35"/>
      <c r="D182" s="34"/>
      <c r="E182" s="35"/>
      <c r="F182" s="34"/>
      <c r="G182" s="73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x14ac:dyDescent="0.25">
      <c r="B183" s="49"/>
      <c r="C183" s="35"/>
      <c r="D183" s="34"/>
      <c r="E183" s="35"/>
      <c r="F183" s="34"/>
      <c r="G183" s="73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x14ac:dyDescent="0.25">
      <c r="B184" s="71"/>
      <c r="C184" s="61"/>
      <c r="D184" s="31"/>
      <c r="E184" s="59"/>
      <c r="F184" s="65"/>
      <c r="G184" s="73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0" t="s">
        <v>23</v>
      </c>
      <c r="C185" s="63"/>
      <c r="D185" s="63"/>
      <c r="E185" s="64"/>
      <c r="F185" s="63"/>
      <c r="G185" s="75">
        <f>SUM(F164:F184)</f>
        <v>0</v>
      </c>
      <c r="H185" s="35"/>
      <c r="I185" s="1"/>
      <c r="J185" s="1" t="str">
        <f>+B185</f>
        <v>Total Labour Cost</v>
      </c>
      <c r="K185" s="1"/>
      <c r="L185" s="1"/>
      <c r="M185" s="23">
        <f>+G185</f>
        <v>0</v>
      </c>
    </row>
    <row r="186" spans="1:13" x14ac:dyDescent="0.25">
      <c r="B186" s="35"/>
      <c r="C186" s="35"/>
      <c r="D186" s="34"/>
      <c r="E186" s="35"/>
      <c r="F186" s="34"/>
      <c r="G186" s="73"/>
      <c r="H186" s="35"/>
      <c r="I186" s="1"/>
      <c r="J186" s="1"/>
      <c r="K186" s="1"/>
      <c r="L186" s="1"/>
      <c r="M186" s="9"/>
    </row>
    <row r="187" spans="1:13" x14ac:dyDescent="0.25">
      <c r="B187" s="49" t="s">
        <v>17</v>
      </c>
      <c r="C187" s="35"/>
      <c r="D187" s="34"/>
      <c r="E187" s="35"/>
      <c r="F187" s="34"/>
      <c r="G187" s="73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3"/>
      <c r="H188" s="35"/>
      <c r="I188" t="s">
        <v>10</v>
      </c>
      <c r="J188" s="1" t="s">
        <v>44</v>
      </c>
      <c r="K188" s="1" t="s">
        <v>8</v>
      </c>
      <c r="L188" s="21"/>
      <c r="M188" s="9" t="s">
        <v>57</v>
      </c>
    </row>
    <row r="189" spans="1:13" x14ac:dyDescent="0.25">
      <c r="B189" s="35" t="s">
        <v>18</v>
      </c>
      <c r="C189" s="35"/>
      <c r="D189" s="34"/>
      <c r="E189" s="53">
        <v>2</v>
      </c>
      <c r="F189" s="30">
        <f t="shared" ref="F189:F203" si="13">+E189*C189</f>
        <v>0</v>
      </c>
      <c r="G189" s="73"/>
      <c r="H189" s="35"/>
      <c r="I189" s="10">
        <f t="shared" ref="I189:I197" si="14">+F189*$H$4</f>
        <v>0</v>
      </c>
      <c r="J189" s="5" t="s">
        <v>76</v>
      </c>
      <c r="K189" s="5">
        <f>+C189</f>
        <v>0</v>
      </c>
      <c r="L189" s="21"/>
      <c r="M189" s="23">
        <f>+F189</f>
        <v>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3">
        <v>20</v>
      </c>
      <c r="F190" s="30">
        <f t="shared" si="13"/>
        <v>20</v>
      </c>
      <c r="G190" s="73"/>
      <c r="H190" s="35"/>
      <c r="I190" s="10">
        <f t="shared" si="14"/>
        <v>60</v>
      </c>
      <c r="J190" s="5" t="s">
        <v>81</v>
      </c>
      <c r="K190" s="5">
        <f t="shared" ref="K190:K213" si="15">+C190</f>
        <v>1</v>
      </c>
      <c r="L190" s="21"/>
      <c r="M190" s="23">
        <f t="shared" ref="M190:M213" si="16">+F190</f>
        <v>20</v>
      </c>
    </row>
    <row r="191" spans="1:13" x14ac:dyDescent="0.25">
      <c r="B191" s="35" t="s">
        <v>20</v>
      </c>
      <c r="C191" s="35"/>
      <c r="D191" s="34"/>
      <c r="E191" s="53">
        <v>1.1599999999999999</v>
      </c>
      <c r="F191" s="30">
        <f t="shared" si="13"/>
        <v>0</v>
      </c>
      <c r="G191" s="73"/>
      <c r="H191" s="35"/>
      <c r="I191" s="10">
        <f t="shared" si="14"/>
        <v>0</v>
      </c>
      <c r="J191" s="5" t="s">
        <v>76</v>
      </c>
      <c r="K191" s="5">
        <f t="shared" si="15"/>
        <v>0</v>
      </c>
      <c r="L191" s="21"/>
      <c r="M191" s="23">
        <f t="shared" si="16"/>
        <v>0</v>
      </c>
    </row>
    <row r="192" spans="1:13" x14ac:dyDescent="0.25">
      <c r="B192" s="35" t="s">
        <v>21</v>
      </c>
      <c r="C192" s="35"/>
      <c r="D192" s="34"/>
      <c r="E192" s="53">
        <v>3</v>
      </c>
      <c r="F192" s="30">
        <f t="shared" si="13"/>
        <v>0</v>
      </c>
      <c r="G192" s="73"/>
      <c r="H192" s="35"/>
      <c r="I192" s="10">
        <f t="shared" si="14"/>
        <v>0</v>
      </c>
      <c r="J192" s="5" t="s">
        <v>87</v>
      </c>
      <c r="K192" s="5">
        <f t="shared" si="15"/>
        <v>0</v>
      </c>
      <c r="L192" s="21"/>
      <c r="M192" s="23">
        <f t="shared" si="16"/>
        <v>0</v>
      </c>
    </row>
    <row r="193" spans="2:13" x14ac:dyDescent="0.25">
      <c r="B193" s="35" t="s">
        <v>51</v>
      </c>
      <c r="C193" s="35"/>
      <c r="D193" s="34"/>
      <c r="E193" s="80"/>
      <c r="F193" s="30">
        <f t="shared" si="13"/>
        <v>0</v>
      </c>
      <c r="G193" s="73"/>
      <c r="H193" s="35"/>
      <c r="I193" s="10">
        <f t="shared" si="14"/>
        <v>0</v>
      </c>
      <c r="J193" s="5"/>
      <c r="K193" s="5">
        <f t="shared" si="15"/>
        <v>0</v>
      </c>
      <c r="L193" s="21"/>
      <c r="M193" s="23">
        <f t="shared" si="16"/>
        <v>0</v>
      </c>
    </row>
    <row r="194" spans="2:13" x14ac:dyDescent="0.25">
      <c r="B194" s="35" t="s">
        <v>22</v>
      </c>
      <c r="C194" s="61"/>
      <c r="D194" s="35"/>
      <c r="E194" s="80"/>
      <c r="F194" s="62">
        <f t="shared" si="13"/>
        <v>0</v>
      </c>
      <c r="G194" s="73"/>
      <c r="H194" s="35"/>
      <c r="I194" s="10">
        <f t="shared" si="14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2:13" x14ac:dyDescent="0.25">
      <c r="B195" s="35" t="s">
        <v>66</v>
      </c>
      <c r="C195" s="61"/>
      <c r="D195" s="35"/>
      <c r="E195" s="80"/>
      <c r="F195" s="62">
        <f t="shared" si="13"/>
        <v>0</v>
      </c>
      <c r="G195" s="73"/>
      <c r="H195" s="35"/>
      <c r="I195" s="10">
        <f t="shared" si="14"/>
        <v>0</v>
      </c>
      <c r="J195" s="5"/>
      <c r="K195" s="5">
        <f t="shared" si="15"/>
        <v>0</v>
      </c>
      <c r="L195" s="21"/>
      <c r="M195" s="23">
        <f t="shared" si="16"/>
        <v>0</v>
      </c>
    </row>
    <row r="196" spans="2:13" x14ac:dyDescent="0.25">
      <c r="B196" s="35" t="s">
        <v>19</v>
      </c>
      <c r="C196" s="57"/>
      <c r="D196" s="58"/>
      <c r="E196" s="80">
        <v>1.91</v>
      </c>
      <c r="F196" s="62">
        <f t="shared" si="13"/>
        <v>0</v>
      </c>
      <c r="G196" s="73"/>
      <c r="H196" s="35"/>
      <c r="I196" s="10">
        <f t="shared" si="14"/>
        <v>0</v>
      </c>
      <c r="J196" s="5" t="s">
        <v>86</v>
      </c>
      <c r="K196" s="5">
        <f t="shared" si="15"/>
        <v>0</v>
      </c>
      <c r="L196" s="21"/>
      <c r="M196" s="23">
        <f t="shared" si="16"/>
        <v>0</v>
      </c>
    </row>
    <row r="197" spans="2:13" x14ac:dyDescent="0.25">
      <c r="B197" s="35"/>
      <c r="C197" s="35"/>
      <c r="D197" s="34"/>
      <c r="E197" s="80"/>
      <c r="F197" s="62">
        <f t="shared" si="13"/>
        <v>0</v>
      </c>
      <c r="G197" s="73"/>
      <c r="H197" s="35"/>
      <c r="I197" s="10">
        <f t="shared" si="14"/>
        <v>0</v>
      </c>
      <c r="J197" s="5"/>
      <c r="K197" s="5">
        <f t="shared" si="15"/>
        <v>0</v>
      </c>
      <c r="L197" s="21"/>
      <c r="M197" s="23">
        <f t="shared" si="16"/>
        <v>0</v>
      </c>
    </row>
    <row r="198" spans="2:13" x14ac:dyDescent="0.25">
      <c r="B198" s="35"/>
      <c r="C198" s="35"/>
      <c r="D198" s="34"/>
      <c r="E198" s="80"/>
      <c r="F198" s="62">
        <f t="shared" si="13"/>
        <v>0</v>
      </c>
      <c r="G198" s="73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2:13" x14ac:dyDescent="0.25">
      <c r="B199" s="35"/>
      <c r="C199" s="35"/>
      <c r="D199" s="34"/>
      <c r="E199" s="80"/>
      <c r="F199" s="62">
        <f t="shared" si="13"/>
        <v>0</v>
      </c>
      <c r="G199" s="73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2:13" x14ac:dyDescent="0.25">
      <c r="B200" s="35"/>
      <c r="C200" s="35"/>
      <c r="D200" s="34"/>
      <c r="E200" s="80"/>
      <c r="F200" s="62">
        <f t="shared" si="13"/>
        <v>0</v>
      </c>
      <c r="G200" s="73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2:13" x14ac:dyDescent="0.25">
      <c r="B201" s="35"/>
      <c r="C201" s="35"/>
      <c r="D201" s="34"/>
      <c r="E201" s="80"/>
      <c r="F201" s="62">
        <f t="shared" si="13"/>
        <v>0</v>
      </c>
      <c r="G201" s="73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2:13" x14ac:dyDescent="0.25">
      <c r="B202" s="35"/>
      <c r="C202" s="35"/>
      <c r="D202" s="34"/>
      <c r="E202" s="35"/>
      <c r="F202" s="62">
        <f t="shared" si="13"/>
        <v>0</v>
      </c>
      <c r="G202" s="73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2:13" x14ac:dyDescent="0.25">
      <c r="B203" s="35"/>
      <c r="C203" s="35"/>
      <c r="D203" s="34"/>
      <c r="E203" s="35"/>
      <c r="F203" s="62">
        <f t="shared" si="13"/>
        <v>0</v>
      </c>
      <c r="G203" s="73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2:13" x14ac:dyDescent="0.25">
      <c r="B204" s="35"/>
      <c r="C204" s="35"/>
      <c r="D204" s="34"/>
      <c r="E204" s="35"/>
      <c r="F204" s="34"/>
      <c r="G204" s="73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2:13" x14ac:dyDescent="0.25">
      <c r="B205" s="35"/>
      <c r="C205" s="35"/>
      <c r="D205" s="34"/>
      <c r="E205" s="35"/>
      <c r="F205" s="34"/>
      <c r="G205" s="73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2:13" x14ac:dyDescent="0.25">
      <c r="B206" s="35"/>
      <c r="C206" s="35"/>
      <c r="D206" s="34"/>
      <c r="E206" s="35"/>
      <c r="F206" s="34"/>
      <c r="G206" s="73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2:13" x14ac:dyDescent="0.25">
      <c r="B207" s="35"/>
      <c r="C207" s="35"/>
      <c r="D207" s="34"/>
      <c r="E207" s="35"/>
      <c r="F207" s="34"/>
      <c r="G207" s="73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2:13" x14ac:dyDescent="0.25">
      <c r="B208" s="35"/>
      <c r="C208" s="35"/>
      <c r="D208" s="34"/>
      <c r="E208" s="35"/>
      <c r="F208" s="34"/>
      <c r="G208" s="73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x14ac:dyDescent="0.25">
      <c r="B209" s="35"/>
      <c r="C209" s="35"/>
      <c r="D209" s="34"/>
      <c r="E209" s="35"/>
      <c r="F209" s="34"/>
      <c r="G209" s="73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x14ac:dyDescent="0.25">
      <c r="B210" s="35"/>
      <c r="C210" s="35"/>
      <c r="D210" s="34"/>
      <c r="E210" s="35"/>
      <c r="F210" s="34"/>
      <c r="G210" s="73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x14ac:dyDescent="0.25">
      <c r="B211" s="35"/>
      <c r="C211" s="35"/>
      <c r="D211" s="34"/>
      <c r="E211" s="35"/>
      <c r="F211" s="34"/>
      <c r="G211" s="73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x14ac:dyDescent="0.25">
      <c r="B212" s="35"/>
      <c r="C212" s="35"/>
      <c r="D212" s="34"/>
      <c r="E212" s="35"/>
      <c r="F212" s="34"/>
      <c r="G212" s="73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x14ac:dyDescent="0.25">
      <c r="B213" s="35"/>
      <c r="C213" s="59"/>
      <c r="D213" s="66"/>
      <c r="E213" s="59"/>
      <c r="F213" s="82"/>
      <c r="G213" s="73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0" t="s">
        <v>24</v>
      </c>
      <c r="C214" s="64"/>
      <c r="D214" s="81"/>
      <c r="E214" s="64"/>
      <c r="F214" s="64"/>
      <c r="G214" s="75">
        <f>SUM(F189:F213)</f>
        <v>20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20</v>
      </c>
    </row>
    <row r="215" spans="1:13" x14ac:dyDescent="0.25">
      <c r="B215" s="35"/>
      <c r="C215" s="35"/>
      <c r="D215" s="34"/>
      <c r="E215" s="35"/>
      <c r="F215" s="34"/>
      <c r="G215" s="73"/>
      <c r="H215" s="35"/>
      <c r="I215" s="1"/>
      <c r="J215" s="1"/>
      <c r="K215" s="1"/>
      <c r="L215" s="1"/>
      <c r="M215" s="22"/>
    </row>
    <row r="216" spans="1:13" x14ac:dyDescent="0.25">
      <c r="B216" s="50" t="s">
        <v>25</v>
      </c>
      <c r="C216" s="50"/>
      <c r="D216" s="52"/>
      <c r="E216" s="50"/>
      <c r="F216" s="52"/>
      <c r="G216" s="75">
        <f>+G214+G185</f>
        <v>20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20</v>
      </c>
    </row>
    <row r="217" spans="1:13" x14ac:dyDescent="0.25">
      <c r="B217" s="35"/>
      <c r="C217" s="35"/>
      <c r="D217" s="34"/>
      <c r="E217" s="35"/>
      <c r="F217" s="34"/>
      <c r="G217" s="73"/>
      <c r="H217" s="35"/>
      <c r="I217" s="1"/>
      <c r="J217" s="1"/>
      <c r="K217" s="1"/>
      <c r="L217" s="1"/>
      <c r="M217" s="22"/>
    </row>
    <row r="218" spans="1:13" x14ac:dyDescent="0.25">
      <c r="B218" s="50" t="s">
        <v>26</v>
      </c>
      <c r="C218" s="50"/>
      <c r="D218" s="52"/>
      <c r="E218" s="50"/>
      <c r="F218" s="52"/>
      <c r="G218" s="76">
        <f>+G216+G161</f>
        <v>545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545</v>
      </c>
    </row>
    <row r="219" spans="1:13" x14ac:dyDescent="0.25">
      <c r="B219" s="35"/>
      <c r="C219" s="35"/>
      <c r="D219" s="34"/>
      <c r="E219" s="35"/>
      <c r="F219" s="34"/>
      <c r="G219" s="73"/>
      <c r="H219" s="35"/>
      <c r="I219" s="1"/>
      <c r="J219" s="1"/>
      <c r="K219" s="1"/>
      <c r="L219" s="1"/>
      <c r="M219" s="9"/>
    </row>
    <row r="220" spans="1:13" x14ac:dyDescent="0.25">
      <c r="B220" s="49" t="s">
        <v>28</v>
      </c>
      <c r="C220" s="35"/>
      <c r="D220" s="34"/>
      <c r="E220" s="35"/>
      <c r="F220" s="34"/>
      <c r="G220" s="73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3"/>
      <c r="H221" s="35"/>
      <c r="I221" t="s">
        <v>10</v>
      </c>
      <c r="J221" s="1" t="s">
        <v>44</v>
      </c>
      <c r="K221" s="1" t="s">
        <v>8</v>
      </c>
      <c r="L221" s="21"/>
      <c r="M221" s="9" t="s">
        <v>57</v>
      </c>
    </row>
    <row r="222" spans="1:13" x14ac:dyDescent="0.25">
      <c r="A222" t="s">
        <v>83</v>
      </c>
      <c r="B222" s="35" t="s">
        <v>27</v>
      </c>
      <c r="C222" s="35">
        <v>1</v>
      </c>
      <c r="D222" s="34"/>
      <c r="E222" s="53">
        <v>36.75</v>
      </c>
      <c r="F222" s="30">
        <f>+G218*1.1*0.1</f>
        <v>59.95</v>
      </c>
      <c r="G222" s="73"/>
      <c r="H222" s="72">
        <f>F222/G218</f>
        <v>0.11</v>
      </c>
      <c r="I222" s="10">
        <f>+F222*$H$4</f>
        <v>179.85000000000002</v>
      </c>
      <c r="J222" s="5" t="s">
        <v>77</v>
      </c>
      <c r="K222" s="5">
        <f>+C222</f>
        <v>1</v>
      </c>
      <c r="L222" s="21"/>
      <c r="M222" s="23">
        <f>+F222</f>
        <v>59.95</v>
      </c>
    </row>
    <row r="223" spans="1:13" x14ac:dyDescent="0.25">
      <c r="A223" t="s">
        <v>83</v>
      </c>
      <c r="B223" s="35" t="s">
        <v>82</v>
      </c>
      <c r="C223" s="35">
        <v>1</v>
      </c>
      <c r="D223" s="34"/>
      <c r="E223" s="53">
        <f>+(F222+G218)*0.5%</f>
        <v>3.0247500000000005</v>
      </c>
      <c r="F223" s="30">
        <f t="shared" ref="F223" si="17">+E223*C223</f>
        <v>3.0247500000000005</v>
      </c>
      <c r="G223" s="73"/>
      <c r="H223" s="78">
        <f>F223/(F222+G218)</f>
        <v>5.0000000000000001E-3</v>
      </c>
      <c r="I223" s="10">
        <f>+F223*$H$4</f>
        <v>9.074250000000001</v>
      </c>
      <c r="J223" s="5" t="s">
        <v>78</v>
      </c>
      <c r="K223" s="5">
        <f t="shared" ref="K223:K228" si="18">+C223</f>
        <v>1</v>
      </c>
      <c r="L223" s="21"/>
      <c r="M223" s="23">
        <f t="shared" ref="M223:M228" si="19">+F223</f>
        <v>3.0247500000000005</v>
      </c>
    </row>
    <row r="224" spans="1:13" x14ac:dyDescent="0.25">
      <c r="B224" s="35"/>
      <c r="C224" s="57"/>
      <c r="D224" s="58"/>
      <c r="E224" s="57"/>
      <c r="F224" s="67"/>
      <c r="G224" s="73"/>
      <c r="H224" s="57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x14ac:dyDescent="0.25">
      <c r="B225" s="35"/>
      <c r="C225" s="35"/>
      <c r="D225" s="34"/>
      <c r="E225" s="35"/>
      <c r="F225" s="30"/>
      <c r="G225" s="73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x14ac:dyDescent="0.25">
      <c r="B226" s="35"/>
      <c r="C226" s="35"/>
      <c r="D226" s="34"/>
      <c r="E226" s="35"/>
      <c r="F226" s="30"/>
      <c r="G226" s="73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x14ac:dyDescent="0.25">
      <c r="B227" s="35"/>
      <c r="C227" s="35"/>
      <c r="D227" s="34"/>
      <c r="E227" s="35"/>
      <c r="F227" s="34"/>
      <c r="G227" s="73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x14ac:dyDescent="0.25">
      <c r="B228" s="35"/>
      <c r="C228" s="35"/>
      <c r="D228" s="34"/>
      <c r="E228" s="35"/>
      <c r="F228" s="34"/>
      <c r="G228" s="73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thickBot="1" x14ac:dyDescent="0.3">
      <c r="B229" s="35"/>
      <c r="C229" s="35"/>
      <c r="D229" s="83"/>
      <c r="E229" s="59"/>
      <c r="F229" s="82"/>
      <c r="G229" s="73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29</v>
      </c>
      <c r="C230" s="50"/>
      <c r="D230" s="81"/>
      <c r="E230" s="64"/>
      <c r="F230" s="81"/>
      <c r="G230" s="75">
        <f>SUM(F222:F229)</f>
        <v>62.97475</v>
      </c>
      <c r="H230" s="89">
        <f>+G230/G232</f>
        <v>0.10358119313343195</v>
      </c>
      <c r="I230" s="1"/>
      <c r="J230" s="1" t="str">
        <f>+B230</f>
        <v>Total FOH</v>
      </c>
      <c r="K230" s="1"/>
      <c r="L230" s="21"/>
      <c r="M230" s="24">
        <f>+G230</f>
        <v>62.97475</v>
      </c>
    </row>
    <row r="231" spans="2:13" x14ac:dyDescent="0.25">
      <c r="B231" s="35"/>
      <c r="C231" s="35"/>
      <c r="D231" s="34"/>
      <c r="E231" s="35"/>
      <c r="F231" s="34"/>
      <c r="G231" s="73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30</v>
      </c>
      <c r="C232" s="35"/>
      <c r="D232" s="34"/>
      <c r="E232" s="35"/>
      <c r="F232" s="34"/>
      <c r="G232" s="76">
        <f>SUM(G218:G231)</f>
        <v>607.97474999999997</v>
      </c>
      <c r="H232" s="51"/>
      <c r="I232" s="1"/>
      <c r="J232" s="1" t="str">
        <f>+B232</f>
        <v>Total Cost Per Unit</v>
      </c>
      <c r="K232" s="1"/>
      <c r="L232" s="1"/>
      <c r="M232" s="23">
        <f>+G232</f>
        <v>607.97474999999997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142.02290159999998</v>
      </c>
      <c r="H233" s="87">
        <v>0.2336</v>
      </c>
      <c r="I233" s="1"/>
      <c r="J233" s="1" t="str">
        <f t="shared" ref="J233:J236" si="20">+B233</f>
        <v>Approved Margin</v>
      </c>
      <c r="K233" s="1"/>
      <c r="L233" s="4">
        <f>+H233</f>
        <v>0.2336</v>
      </c>
      <c r="M233" s="23">
        <f t="shared" ref="M233:M236" si="21">+G233</f>
        <v>142.02290159999998</v>
      </c>
    </row>
    <row r="234" spans="2:13" x14ac:dyDescent="0.25">
      <c r="B234" s="35" t="s">
        <v>33</v>
      </c>
      <c r="C234" s="35"/>
      <c r="D234" s="34"/>
      <c r="E234" s="35"/>
      <c r="F234" s="34"/>
      <c r="G234" s="54">
        <f>SUM(G232:G233)</f>
        <v>749.99765159999993</v>
      </c>
      <c r="H234" s="57"/>
      <c r="I234" s="1"/>
      <c r="J234" s="1" t="str">
        <f t="shared" si="20"/>
        <v>Sales Price</v>
      </c>
      <c r="K234" s="1"/>
      <c r="L234" s="1"/>
      <c r="M234" s="23">
        <f t="shared" si="21"/>
        <v>749.99765159999993</v>
      </c>
    </row>
    <row r="235" spans="2:13" x14ac:dyDescent="0.25">
      <c r="B235" s="35" t="s">
        <v>34</v>
      </c>
      <c r="C235" s="35"/>
      <c r="D235" s="34"/>
      <c r="E235" s="35"/>
      <c r="F235" s="34"/>
      <c r="G235" s="54">
        <f>+G234-G232</f>
        <v>142.02290159999995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142.02290159999995</v>
      </c>
    </row>
    <row r="236" spans="2:13" ht="15.75" thickBot="1" x14ac:dyDescent="0.3">
      <c r="B236" s="51" t="s">
        <v>35</v>
      </c>
      <c r="C236" s="51"/>
      <c r="D236" s="56"/>
      <c r="E236" s="51"/>
      <c r="F236" s="56"/>
      <c r="G236" s="55">
        <f>+G235/G234</f>
        <v>0.18936446173800256</v>
      </c>
      <c r="H236" s="51"/>
      <c r="I236" s="14"/>
      <c r="J236" s="1" t="str">
        <f t="shared" si="20"/>
        <v>NP Margin</v>
      </c>
      <c r="K236" s="1"/>
      <c r="L236" s="14"/>
      <c r="M236" s="84">
        <f t="shared" si="21"/>
        <v>0.18936446173800256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699.17096249999986</v>
      </c>
      <c r="D241" s="27"/>
      <c r="E241" s="1"/>
      <c r="F241" s="32">
        <f>+($G$232*(1+F239))</f>
        <v>668.77222500000005</v>
      </c>
      <c r="G241" s="1"/>
      <c r="H241" s="42">
        <f>+($G$232*(1+H239))</f>
        <v>638.37348750000001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154.17096249999986</v>
      </c>
      <c r="D243" s="1"/>
      <c r="E243" s="1"/>
      <c r="F243" s="12">
        <f>+F241-$G$218</f>
        <v>123.77222500000005</v>
      </c>
      <c r="G243" s="1"/>
      <c r="H243" s="43">
        <f>+H241-$G$218</f>
        <v>93.37348750000001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-62.97475</v>
      </c>
      <c r="D245" s="1"/>
      <c r="E245" s="1"/>
      <c r="F245" s="12">
        <f>-$G$230</f>
        <v>-62.97475</v>
      </c>
      <c r="G245" s="1"/>
      <c r="H245" s="43">
        <f>-$G$230</f>
        <v>-62.97475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91.196212499999859</v>
      </c>
      <c r="D247" s="26"/>
      <c r="E247" s="26"/>
      <c r="F247" s="33">
        <f>SUM(F243:F245)</f>
        <v>60.797475000000048</v>
      </c>
      <c r="G247" s="26"/>
      <c r="H247" s="44">
        <f>SUM(H243:H245)</f>
        <v>30.39873750000001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2097.5128874999996</v>
      </c>
      <c r="D250" s="27"/>
      <c r="E250" s="26"/>
      <c r="F250" s="27">
        <f>+F241*$H$4</f>
        <v>2006.316675</v>
      </c>
      <c r="G250" s="26"/>
      <c r="H250" s="45">
        <f>+H241*$H$4</f>
        <v>1915.1204625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273.58863749999955</v>
      </c>
      <c r="D252" s="27"/>
      <c r="E252" s="26"/>
      <c r="F252" s="27">
        <f>+F247*$H$4</f>
        <v>182.39242500000015</v>
      </c>
      <c r="G252" s="26"/>
      <c r="H252" s="45">
        <f>+H247*$H$4</f>
        <v>91.19621250000003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2018-11-13T07:55:08Z</dcterms:modified>
</cp:coreProperties>
</file>