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filterPrivacy="1"/>
  <xr:revisionPtr revIDLastSave="0" documentId="13_ncr:1_{E281F55B-468D-4082-BDE4-0CC9FC1F73BC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2" i="1" l="1"/>
  <c r="H8" i="1" l="1"/>
  <c r="G272" i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E195" i="1" l="1"/>
  <c r="I195" i="1" s="1"/>
  <c r="I196" i="1"/>
  <c r="G273" i="1"/>
  <c r="F273" i="1" s="1"/>
  <c r="G271" i="1"/>
  <c r="E189" i="1" l="1"/>
  <c r="F271" i="1"/>
  <c r="F274" i="1"/>
  <c r="G274" i="1" s="1"/>
  <c r="F22" i="1"/>
  <c r="F168" i="1" l="1"/>
  <c r="F169" i="1"/>
  <c r="F170" i="1"/>
  <c r="F171" i="1"/>
  <c r="F172" i="1"/>
  <c r="F173" i="1"/>
  <c r="F23" i="1" l="1"/>
  <c r="I160" i="1" l="1"/>
  <c r="G161" i="1"/>
  <c r="M239" i="1"/>
  <c r="F166" i="1" l="1"/>
  <c r="F167" i="1" l="1"/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O24" i="1"/>
  <c r="K23" i="1"/>
  <c r="O23" i="1" s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64" i="1" l="1"/>
  <c r="G185" i="1" s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L233" i="1"/>
  <c r="M214" i="1" l="1"/>
  <c r="M185" i="1"/>
  <c r="M216" i="1"/>
  <c r="M161" i="1" l="1"/>
  <c r="M160" i="1"/>
  <c r="M218" i="1" l="1"/>
  <c r="I222" i="1" l="1"/>
  <c r="E223" i="1" l="1"/>
  <c r="M222" i="1"/>
  <c r="M223" i="1" l="1"/>
  <c r="I223" i="1"/>
  <c r="H223" i="1"/>
  <c r="G230" i="1"/>
  <c r="M230" i="1" l="1"/>
  <c r="H249" i="1"/>
  <c r="F249" i="1"/>
  <c r="C249" i="1"/>
  <c r="G232" i="1"/>
  <c r="G233" i="1" s="1"/>
  <c r="G235" i="1" l="1"/>
  <c r="M232" i="1"/>
  <c r="M233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M236" i="1" l="1"/>
  <c r="H7" i="1"/>
  <c r="G240" i="1"/>
  <c r="M238" i="1"/>
  <c r="M240" i="1" s="1"/>
</calcChain>
</file>

<file path=xl/sharedStrings.xml><?xml version="1.0" encoding="utf-8"?>
<sst xmlns="http://schemas.openxmlformats.org/spreadsheetml/2006/main" count="159" uniqueCount="117">
  <si>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</si>
  <si>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</si>
  <si>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</si>
  <si>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</si>
  <si>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</si>
  <si>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</si>
  <si>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</si>
  <si>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</si>
  <si>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</si>
  <si>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</si>
  <si>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</si>
  <si>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</si>
  <si>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</si>
  <si>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</si>
  <si>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</si>
  <si>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</si>
  <si>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</si>
  <si>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</si>
  <si>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</si>
  <si>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</si>
  <si>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</si>
  <si>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</si>
  <si>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</si>
  <si>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</si>
  <si>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</si>
  <si>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</si>
  <si>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</si>
  <si>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</si>
  <si>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</si>
  <si>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</si>
  <si>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</si>
  <si>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</si>
  <si>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</si>
  <si>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</si>
  <si>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</si>
  <si>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</si>
  <si>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</si>
  <si>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</si>
  <si>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</si>
  <si>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</si>
  <si>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</si>
  <si>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</si>
  <si>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</si>
  <si>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</si>
  <si>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</si>
  <si>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</si>
  <si>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</si>
  <si>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</si>
  <si>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</si>
  <si>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</si>
  <si>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</si>
  <si>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</si>
  <si>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</si>
  <si>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</si>
  <si>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</si>
  <si>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</si>
  <si>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</si>
  <si>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</si>
  <si>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</si>
  <si>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</si>
  <si>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</si>
  <si>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</si>
  <si>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</si>
  <si>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</si>
  <si>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</si>
  <si>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</si>
  <si>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</si>
  <si>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</si>
  <si>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</si>
  <si>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</si>
  <si>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</si>
  <si>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</si>
  <si>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</si>
  <si>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</si>
  <si>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</si>
  <si>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</si>
  <si>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</si>
  <si>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</si>
  <si>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</si>
  <si>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</si>
  <si>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</si>
  <si>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</si>
  <si>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</si>
  <si>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</si>
  <si>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GD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</si>
  <si>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</si>
  <si>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</si>
  <si>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</si>
  <si>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</si>
  <si>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</si>
  <si>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</si>
  <si>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</si>
  <si>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</si>
  <si>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</si>
  <si>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</si>
  <si>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</si>
  <si>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</si>
  <si>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</si>
  <si>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</si>
  <si>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</si>
  <si>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</si>
  <si>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Screen Printed Door Panel</t>
  </si>
  <si>
    <t>2.8mm PP Board</t>
  </si>
  <si>
    <t>Ink</t>
  </si>
  <si>
    <t>Labour</t>
  </si>
  <si>
    <t xml:space="preserve">printing  </t>
  </si>
  <si>
    <t>Days</t>
  </si>
  <si>
    <t>Cutting -Separate</t>
  </si>
  <si>
    <t xml:space="preserve">Diecut </t>
  </si>
  <si>
    <t>i</t>
  </si>
  <si>
    <t>VOH0006</t>
  </si>
  <si>
    <t xml:space="preserve">PC0020002         </t>
  </si>
  <si>
    <t>Number of sides</t>
  </si>
  <si>
    <t>VOH/0000009</t>
  </si>
  <si>
    <t>Dialog</t>
  </si>
  <si>
    <t>22.03.2019</t>
  </si>
  <si>
    <t>17'' x 22'' Screen Printed PP Door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</si>
</sst>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7" formatCode="_(* #,##0.000_);_(* \(#,##0.000\);_(* &quot;-&quot;??_);_(@_)"/>
    <numFmt numFmtId="173" formatCode="_(* #,##0.0000_);_(* \(#,##0.0000\);_(* &quot;-&quot;??_);_(@_)"/>
    <numFmt numFmtId="174" formatCode="_(* #,##0.00000_);_(* \(#,##0.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0" applyNumberFormat="1" applyFill="1" applyBorder="1"/>
    <xf numFmtId="165" fontId="0" fillId="2" borderId="0" xfId="0" applyNumberForma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2" fontId="0" fillId="0" borderId="42" xfId="0" applyNumberFormat="1" applyBorder="1" applyAlignment="1">
      <alignment horizontal="right"/>
    </xf>
    <xf numFmtId="167" fontId="3" fillId="0" borderId="0" xfId="0" applyNumberFormat="1" applyFont="1"/>
    <xf numFmtId="10" fontId="0" fillId="2" borderId="7" xfId="0" applyNumberFormat="1" applyFill="1" applyBorder="1"/>
    <xf numFmtId="43" fontId="0" fillId="0" borderId="18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3" fontId="0" fillId="0" borderId="22" xfId="1" applyNumberFormat="1" applyFont="1" applyBorder="1"/>
    <xf numFmtId="43" fontId="0" fillId="0" borderId="17" xfId="1" applyNumberFormat="1" applyFont="1" applyBorder="1"/>
    <xf numFmtId="173" fontId="0" fillId="0" borderId="18" xfId="1" applyNumberFormat="1" applyFont="1" applyBorder="1"/>
    <xf numFmtId="173" fontId="0" fillId="0" borderId="23" xfId="1" applyNumberFormat="1" applyFont="1" applyBorder="1"/>
    <xf numFmtId="174" fontId="0" fillId="0" borderId="18" xfId="0" applyNumberFormat="1" applyBorder="1"/>
    <xf numFmtId="174" fontId="3" fillId="0" borderId="32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4"/>
  <sheetViews>
    <sheetView tabSelected="1" topLeftCell="A216" zoomScale="70" zoomScaleNormal="70" workbookViewId="0">
      <selection activeCell="G238" sqref="G238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17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22</v>
      </c>
      <c r="J3" s="93" t="s">
        <v>90</v>
      </c>
      <c r="K3" s="92" t="s">
        <v>91</v>
      </c>
      <c r="L3" s="92" t="s">
        <v>92</v>
      </c>
      <c r="M3" s="92" t="s">
        <v>93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5000</v>
      </c>
      <c r="J4" s="93" t="s">
        <v>88</v>
      </c>
      <c r="K4" s="92" t="s">
        <v>94</v>
      </c>
      <c r="L4" s="92" t="s">
        <v>95</v>
      </c>
      <c r="M4" s="92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>
        <v>4</v>
      </c>
      <c r="J5" s="93" t="s">
        <v>96</v>
      </c>
      <c r="K5" s="92" t="s">
        <v>94</v>
      </c>
      <c r="L5" s="92" t="s">
        <v>95</v>
      </c>
      <c r="M5" s="92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20000</v>
      </c>
      <c r="J6" s="93" t="s">
        <v>97</v>
      </c>
      <c r="K6" s="92" t="s">
        <v>94</v>
      </c>
      <c r="L6" s="92" t="s">
        <v>98</v>
      </c>
      <c r="M6" s="92">
        <v>12</v>
      </c>
    </row>
    <row r="7" spans="2:13" x14ac:dyDescent="0.25">
      <c r="B7" s="6" t="s">
        <v>48</v>
      </c>
      <c r="C7" s="2" t="s">
        <v>114</v>
      </c>
      <c r="D7" s="1"/>
      <c r="E7" s="1"/>
      <c r="F7" s="1"/>
      <c r="G7" s="1" t="s">
        <v>35</v>
      </c>
      <c r="H7" s="67">
        <f>+G236</f>
        <v>0.02</v>
      </c>
      <c r="J7" s="93" t="s">
        <v>99</v>
      </c>
      <c r="K7" s="92" t="s">
        <v>94</v>
      </c>
      <c r="L7" s="92" t="s">
        <v>98</v>
      </c>
      <c r="M7" s="92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4">
        <f>H222</f>
        <v>1.0999999999999999E-2</v>
      </c>
      <c r="J8" s="93" t="s">
        <v>100</v>
      </c>
      <c r="K8" s="92" t="s">
        <v>94</v>
      </c>
      <c r="L8" s="92" t="s">
        <v>98</v>
      </c>
      <c r="M8" s="92">
        <v>39</v>
      </c>
    </row>
    <row r="9" spans="2:13" x14ac:dyDescent="0.25">
      <c r="B9" s="6" t="s">
        <v>49</v>
      </c>
      <c r="C9" s="2" t="s">
        <v>101</v>
      </c>
      <c r="D9" s="1"/>
      <c r="E9" s="1"/>
      <c r="F9" s="1"/>
      <c r="G9" s="1" t="s">
        <v>14</v>
      </c>
      <c r="H9" s="67">
        <v>2.5000000000000001E-2</v>
      </c>
      <c r="J9" s="93" t="s">
        <v>94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>
        <v>5</v>
      </c>
    </row>
    <row r="11" spans="2:13" x14ac:dyDescent="0.25">
      <c r="B11" s="6"/>
      <c r="C11" s="1"/>
      <c r="D11" s="1"/>
      <c r="E11" s="1"/>
      <c r="F11" s="1"/>
      <c r="G11" s="1" t="s">
        <v>44</v>
      </c>
      <c r="H11" s="33">
        <v>2</v>
      </c>
    </row>
    <row r="12" spans="2:13" x14ac:dyDescent="0.25">
      <c r="B12" s="6" t="s">
        <v>1</v>
      </c>
      <c r="C12" s="17" t="s">
        <v>115</v>
      </c>
      <c r="D12" s="1"/>
      <c r="E12" s="1"/>
      <c r="F12" s="1"/>
      <c r="G12" s="1" t="s">
        <v>41</v>
      </c>
      <c r="H12" s="69">
        <v>10</v>
      </c>
    </row>
    <row r="13" spans="2:13" x14ac:dyDescent="0.25">
      <c r="B13" s="6"/>
      <c r="C13" s="1"/>
      <c r="D13" s="1"/>
      <c r="E13" s="1"/>
      <c r="F13" s="1"/>
      <c r="G13" s="18" t="s">
        <v>112</v>
      </c>
      <c r="H13" s="2">
        <v>1</v>
      </c>
    </row>
    <row r="14" spans="2:13" x14ac:dyDescent="0.25">
      <c r="B14" s="6" t="s">
        <v>89</v>
      </c>
      <c r="C14" s="92" t="s">
        <v>94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08" t="s">
        <v>116</v>
      </c>
      <c r="D16" s="109"/>
      <c r="E16" s="109"/>
      <c r="F16" s="109"/>
      <c r="G16" s="109"/>
      <c r="H16" s="110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06" t="s">
        <v>50</v>
      </c>
      <c r="C18" s="107"/>
      <c r="D18" s="107"/>
      <c r="E18" s="107"/>
      <c r="F18" s="107"/>
      <c r="G18" s="107"/>
      <c r="H18" s="107"/>
      <c r="I18" s="111" t="s">
        <v>51</v>
      </c>
      <c r="J18" s="112"/>
      <c r="K18" s="112"/>
      <c r="L18" s="112"/>
      <c r="M18" s="112"/>
      <c r="N18" s="112"/>
      <c r="O18" s="112"/>
      <c r="P18" s="112"/>
      <c r="Q18" s="113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1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2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81</v>
      </c>
      <c r="O20" s="18" t="s">
        <v>82</v>
      </c>
      <c r="P20" s="18" t="s">
        <v>83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109</v>
      </c>
      <c r="B22" s="29" t="s">
        <v>102</v>
      </c>
      <c r="C22" s="105">
        <v>0.1</v>
      </c>
      <c r="D22" s="70" t="s">
        <v>12</v>
      </c>
      <c r="E22" s="66">
        <v>475</v>
      </c>
      <c r="F22" s="24">
        <f>E22*C22</f>
        <v>47.5</v>
      </c>
      <c r="G22" s="54"/>
      <c r="H22" s="54"/>
      <c r="I22" s="85">
        <f>+F22*$H$4</f>
        <v>237500</v>
      </c>
      <c r="J22" s="3" t="s">
        <v>111</v>
      </c>
      <c r="K22" s="68">
        <f>+C22</f>
        <v>0.1</v>
      </c>
      <c r="L22" s="1"/>
      <c r="M22" s="15">
        <f>+F22</f>
        <v>47.5</v>
      </c>
      <c r="N22" s="1">
        <v>25</v>
      </c>
      <c r="O22" s="10">
        <f>+N22*E22</f>
        <v>11875</v>
      </c>
      <c r="P22" s="1"/>
      <c r="Q22" s="7"/>
    </row>
    <row r="23" spans="1:17" x14ac:dyDescent="0.25">
      <c r="B23" s="29" t="s">
        <v>103</v>
      </c>
      <c r="C23" s="63">
        <v>1</v>
      </c>
      <c r="D23" s="101" t="s">
        <v>78</v>
      </c>
      <c r="E23" s="102">
        <v>15.58</v>
      </c>
      <c r="F23" s="24">
        <f t="shared" ref="F23" si="0">C23*E23</f>
        <v>15.58</v>
      </c>
      <c r="G23" s="54"/>
      <c r="H23" s="54"/>
      <c r="I23" s="85">
        <f t="shared" ref="I23:I48" si="1">+F23*$H$4</f>
        <v>77900</v>
      </c>
      <c r="J23" s="3"/>
      <c r="K23" s="68">
        <f t="shared" ref="K23:K86" si="2">+C23</f>
        <v>1</v>
      </c>
      <c r="L23" s="1"/>
      <c r="M23" s="15">
        <f t="shared" ref="M23:M25" si="3">+F23</f>
        <v>15.58</v>
      </c>
      <c r="N23" s="1"/>
      <c r="O23" s="10">
        <f t="shared" ref="O23:O24" si="4">+N23*E23*$H$4</f>
        <v>0</v>
      </c>
      <c r="P23" s="1"/>
      <c r="Q23" s="7"/>
    </row>
    <row r="24" spans="1:17" hidden="1" x14ac:dyDescent="0.25">
      <c r="B24" s="29"/>
      <c r="C24" s="63"/>
      <c r="D24" s="70"/>
      <c r="E24" s="66"/>
      <c r="F24" s="24"/>
      <c r="G24" s="54"/>
      <c r="H24" s="54"/>
      <c r="I24" s="85">
        <f t="shared" si="1"/>
        <v>0</v>
      </c>
      <c r="J24" s="3"/>
      <c r="K24" s="68">
        <f t="shared" si="2"/>
        <v>0</v>
      </c>
      <c r="L24" s="1"/>
      <c r="M24" s="15">
        <f t="shared" si="3"/>
        <v>0</v>
      </c>
      <c r="N24" s="1"/>
      <c r="O24" s="10">
        <f t="shared" si="4"/>
        <v>0</v>
      </c>
      <c r="P24" s="1"/>
      <c r="Q24" s="7"/>
    </row>
    <row r="25" spans="1:17" ht="14.25" hidden="1" customHeight="1" x14ac:dyDescent="0.25">
      <c r="B25" s="29"/>
      <c r="C25" s="63"/>
      <c r="D25" s="70"/>
      <c r="E25" s="66"/>
      <c r="F25" s="24"/>
      <c r="G25" s="54"/>
      <c r="H25" s="54"/>
      <c r="I25" s="85">
        <f t="shared" si="1"/>
        <v>0</v>
      </c>
      <c r="J25" s="3"/>
      <c r="K25" s="68">
        <f t="shared" si="2"/>
        <v>0</v>
      </c>
      <c r="L25" s="1"/>
      <c r="M25" s="15">
        <f t="shared" si="3"/>
        <v>0</v>
      </c>
      <c r="N25" s="1"/>
      <c r="O25" s="8"/>
      <c r="P25" s="1"/>
      <c r="Q25" s="7"/>
    </row>
    <row r="26" spans="1:17" hidden="1" x14ac:dyDescent="0.25">
      <c r="B26" s="29"/>
      <c r="C26" s="63"/>
      <c r="D26" s="70"/>
      <c r="E26" s="66"/>
      <c r="F26" s="24"/>
      <c r="G26" s="54"/>
      <c r="H26" s="54"/>
      <c r="I26" s="85">
        <f t="shared" si="1"/>
        <v>0</v>
      </c>
      <c r="J26" s="3"/>
      <c r="K26" s="68">
        <f t="shared" si="2"/>
        <v>0</v>
      </c>
      <c r="L26" s="1"/>
      <c r="M26" s="15">
        <f t="shared" ref="M26:M87" si="5">+F26</f>
        <v>0</v>
      </c>
      <c r="N26" s="1"/>
      <c r="O26" s="1"/>
      <c r="P26" s="1" t="s">
        <v>84</v>
      </c>
      <c r="Q26" s="7"/>
    </row>
    <row r="27" spans="1:17" hidden="1" x14ac:dyDescent="0.25">
      <c r="B27" s="29"/>
      <c r="C27" s="64"/>
      <c r="D27" s="70"/>
      <c r="E27" s="66"/>
      <c r="F27" s="24"/>
      <c r="G27" s="54"/>
      <c r="H27" s="54"/>
      <c r="I27" s="85">
        <f t="shared" si="1"/>
        <v>0</v>
      </c>
      <c r="J27" s="3"/>
      <c r="K27" s="68">
        <f t="shared" si="2"/>
        <v>0</v>
      </c>
      <c r="L27" s="1"/>
      <c r="M27" s="15">
        <f t="shared" si="5"/>
        <v>0</v>
      </c>
      <c r="N27" s="1"/>
      <c r="O27" s="1"/>
      <c r="P27" s="1" t="s">
        <v>84</v>
      </c>
      <c r="Q27" s="7"/>
    </row>
    <row r="28" spans="1:17" hidden="1" x14ac:dyDescent="0.25">
      <c r="B28" s="29"/>
      <c r="C28" s="64"/>
      <c r="D28" s="70"/>
      <c r="E28" s="66"/>
      <c r="F28" s="24"/>
      <c r="G28" s="54"/>
      <c r="H28" s="54"/>
      <c r="I28" s="85">
        <f t="shared" si="1"/>
        <v>0</v>
      </c>
      <c r="J28" s="3"/>
      <c r="K28" s="68">
        <f t="shared" si="2"/>
        <v>0</v>
      </c>
      <c r="L28" s="1"/>
      <c r="M28" s="15">
        <f t="shared" si="5"/>
        <v>0</v>
      </c>
      <c r="N28" s="1"/>
      <c r="O28" s="1"/>
      <c r="P28" s="1" t="s">
        <v>84</v>
      </c>
      <c r="Q28" s="7"/>
    </row>
    <row r="29" spans="1:17" hidden="1" x14ac:dyDescent="0.25">
      <c r="B29" s="29"/>
      <c r="C29" s="65"/>
      <c r="D29" s="70"/>
      <c r="E29" s="66"/>
      <c r="F29" s="24"/>
      <c r="G29" s="54"/>
      <c r="H29" s="54"/>
      <c r="I29" s="85">
        <f t="shared" si="1"/>
        <v>0</v>
      </c>
      <c r="J29" s="3"/>
      <c r="K29" s="68">
        <f t="shared" si="2"/>
        <v>0</v>
      </c>
      <c r="L29" s="1"/>
      <c r="M29" s="15">
        <f t="shared" si="5"/>
        <v>0</v>
      </c>
      <c r="N29" s="1"/>
      <c r="O29" s="1"/>
      <c r="P29" s="1"/>
      <c r="Q29" s="7"/>
    </row>
    <row r="30" spans="1:17" hidden="1" x14ac:dyDescent="0.25">
      <c r="B30" s="29"/>
      <c r="C30" s="64"/>
      <c r="D30" s="70"/>
      <c r="E30" s="66"/>
      <c r="F30" s="24"/>
      <c r="G30" s="54"/>
      <c r="H30" s="54"/>
      <c r="I30" s="85">
        <f t="shared" si="1"/>
        <v>0</v>
      </c>
      <c r="J30" s="3"/>
      <c r="K30" s="68">
        <f t="shared" si="2"/>
        <v>0</v>
      </c>
      <c r="L30" s="1"/>
      <c r="M30" s="15">
        <f t="shared" si="5"/>
        <v>0</v>
      </c>
      <c r="N30" s="1"/>
      <c r="O30" s="1"/>
      <c r="P30" s="1"/>
      <c r="Q30" s="7"/>
    </row>
    <row r="31" spans="1:17" hidden="1" x14ac:dyDescent="0.25">
      <c r="B31" s="29"/>
      <c r="C31" s="63"/>
      <c r="D31" s="70"/>
      <c r="E31" s="66"/>
      <c r="F31" s="24"/>
      <c r="G31" s="54"/>
      <c r="H31" s="54"/>
      <c r="I31" s="85">
        <f t="shared" si="1"/>
        <v>0</v>
      </c>
      <c r="J31" s="3"/>
      <c r="K31" s="68">
        <f t="shared" si="2"/>
        <v>0</v>
      </c>
      <c r="L31" s="1"/>
      <c r="M31" s="15">
        <f t="shared" si="5"/>
        <v>0</v>
      </c>
      <c r="N31" s="1"/>
      <c r="O31" s="1"/>
      <c r="P31" s="1"/>
      <c r="Q31" s="7"/>
    </row>
    <row r="32" spans="1:17" hidden="1" x14ac:dyDescent="0.25">
      <c r="B32" s="29"/>
      <c r="C32" s="63"/>
      <c r="D32" s="70"/>
      <c r="E32" s="66"/>
      <c r="F32" s="24"/>
      <c r="G32" s="54"/>
      <c r="H32" s="54"/>
      <c r="I32" s="85">
        <f t="shared" si="1"/>
        <v>0</v>
      </c>
      <c r="J32" s="3"/>
      <c r="K32" s="68">
        <f t="shared" si="2"/>
        <v>0</v>
      </c>
      <c r="L32" s="1"/>
      <c r="M32" s="15">
        <f t="shared" si="5"/>
        <v>0</v>
      </c>
      <c r="N32" s="1"/>
      <c r="O32" s="1"/>
      <c r="P32" s="1"/>
      <c r="Q32" s="7"/>
    </row>
    <row r="33" spans="2:17" hidden="1" x14ac:dyDescent="0.25">
      <c r="B33" s="29"/>
      <c r="C33" s="63"/>
      <c r="D33" s="70"/>
      <c r="E33" s="66"/>
      <c r="F33" s="24"/>
      <c r="G33" s="54"/>
      <c r="H33" s="54"/>
      <c r="I33" s="85">
        <f t="shared" si="1"/>
        <v>0</v>
      </c>
      <c r="J33" s="3"/>
      <c r="K33" s="68">
        <f t="shared" si="2"/>
        <v>0</v>
      </c>
      <c r="L33" s="1"/>
      <c r="M33" s="15">
        <f t="shared" si="5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0"/>
      <c r="E34" s="66"/>
      <c r="F34" s="24"/>
      <c r="G34" s="54"/>
      <c r="H34" s="54"/>
      <c r="I34" s="85">
        <f t="shared" si="1"/>
        <v>0</v>
      </c>
      <c r="J34" s="3"/>
      <c r="K34" s="68">
        <f t="shared" si="2"/>
        <v>0</v>
      </c>
      <c r="L34" s="1"/>
      <c r="M34" s="15">
        <f t="shared" si="5"/>
        <v>0</v>
      </c>
      <c r="N34" s="1"/>
      <c r="O34" s="1"/>
      <c r="P34" s="1" t="s">
        <v>84</v>
      </c>
      <c r="Q34" s="7"/>
    </row>
    <row r="35" spans="2:17" hidden="1" x14ac:dyDescent="0.25">
      <c r="B35" s="29"/>
      <c r="C35" s="63"/>
      <c r="D35" s="70"/>
      <c r="E35" s="66"/>
      <c r="F35" s="24"/>
      <c r="G35" s="54"/>
      <c r="H35" s="54"/>
      <c r="I35" s="85">
        <f t="shared" si="1"/>
        <v>0</v>
      </c>
      <c r="J35" s="3"/>
      <c r="K35" s="68">
        <f t="shared" si="2"/>
        <v>0</v>
      </c>
      <c r="L35" s="1"/>
      <c r="M35" s="15">
        <f t="shared" si="5"/>
        <v>0</v>
      </c>
      <c r="N35" s="1"/>
      <c r="O35" s="1"/>
      <c r="P35" s="1"/>
      <c r="Q35" s="7"/>
    </row>
    <row r="36" spans="2:17" hidden="1" x14ac:dyDescent="0.25">
      <c r="B36" s="29"/>
      <c r="C36" s="63"/>
      <c r="D36" s="70"/>
      <c r="E36" s="38"/>
      <c r="F36" s="24"/>
      <c r="G36" s="54"/>
      <c r="H36" s="54"/>
      <c r="I36" s="85">
        <f t="shared" si="1"/>
        <v>0</v>
      </c>
      <c r="J36" s="3"/>
      <c r="K36" s="68">
        <f t="shared" si="2"/>
        <v>0</v>
      </c>
      <c r="L36" s="1"/>
      <c r="M36" s="15">
        <f t="shared" si="5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0"/>
      <c r="E37" s="38"/>
      <c r="F37" s="24"/>
      <c r="G37" s="54"/>
      <c r="H37" s="54"/>
      <c r="I37" s="85">
        <f t="shared" si="1"/>
        <v>0</v>
      </c>
      <c r="J37" s="3"/>
      <c r="K37" s="68">
        <f t="shared" si="2"/>
        <v>0</v>
      </c>
      <c r="L37" s="1"/>
      <c r="M37" s="15">
        <f t="shared" si="5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0"/>
      <c r="E38" s="38"/>
      <c r="F38" s="24"/>
      <c r="G38" s="54"/>
      <c r="H38" s="54"/>
      <c r="I38" s="85">
        <f t="shared" si="1"/>
        <v>0</v>
      </c>
      <c r="J38" s="3"/>
      <c r="K38" s="68">
        <f t="shared" si="2"/>
        <v>0</v>
      </c>
      <c r="L38" s="1"/>
      <c r="M38" s="15">
        <f t="shared" si="5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0"/>
      <c r="E39" s="38"/>
      <c r="F39" s="24"/>
      <c r="G39" s="54"/>
      <c r="H39" s="54"/>
      <c r="I39" s="85">
        <f t="shared" si="1"/>
        <v>0</v>
      </c>
      <c r="J39" s="3"/>
      <c r="K39" s="68">
        <f t="shared" si="2"/>
        <v>0</v>
      </c>
      <c r="L39" s="1"/>
      <c r="M39" s="15">
        <f t="shared" si="5"/>
        <v>0</v>
      </c>
      <c r="N39" s="1"/>
      <c r="O39" s="1"/>
      <c r="P39" s="1"/>
      <c r="Q39" s="7"/>
    </row>
    <row r="40" spans="2:17" hidden="1" x14ac:dyDescent="0.25">
      <c r="B40" s="29"/>
      <c r="C40" s="63"/>
      <c r="D40" s="70"/>
      <c r="E40" s="38"/>
      <c r="F40" s="24"/>
      <c r="G40" s="54"/>
      <c r="H40" s="54"/>
      <c r="I40" s="85">
        <f t="shared" si="1"/>
        <v>0</v>
      </c>
      <c r="J40" s="3"/>
      <c r="K40" s="68">
        <f t="shared" si="2"/>
        <v>0</v>
      </c>
      <c r="L40" s="1"/>
      <c r="M40" s="15">
        <f t="shared" si="5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0"/>
      <c r="E41" s="38"/>
      <c r="F41" s="24"/>
      <c r="G41" s="54"/>
      <c r="H41" s="54"/>
      <c r="I41" s="85">
        <f t="shared" si="1"/>
        <v>0</v>
      </c>
      <c r="J41" s="3"/>
      <c r="K41" s="68">
        <f t="shared" si="2"/>
        <v>0</v>
      </c>
      <c r="L41" s="1"/>
      <c r="M41" s="15">
        <f t="shared" si="5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0"/>
      <c r="E42" s="38"/>
      <c r="F42" s="24"/>
      <c r="G42" s="54"/>
      <c r="H42" s="54"/>
      <c r="I42" s="85">
        <f t="shared" si="1"/>
        <v>0</v>
      </c>
      <c r="J42" s="3"/>
      <c r="K42" s="68">
        <f t="shared" si="2"/>
        <v>0</v>
      </c>
      <c r="L42" s="1"/>
      <c r="M42" s="15">
        <f t="shared" si="5"/>
        <v>0</v>
      </c>
      <c r="N42" s="1"/>
      <c r="O42" s="1"/>
      <c r="P42" s="1"/>
      <c r="Q42" s="7"/>
    </row>
    <row r="43" spans="2:17" hidden="1" x14ac:dyDescent="0.25">
      <c r="B43" s="29"/>
      <c r="C43" s="63"/>
      <c r="D43" s="70"/>
      <c r="E43" s="38"/>
      <c r="F43" s="24"/>
      <c r="G43" s="54"/>
      <c r="H43" s="54"/>
      <c r="I43" s="85">
        <f t="shared" si="1"/>
        <v>0</v>
      </c>
      <c r="J43" s="3"/>
      <c r="K43" s="68">
        <f t="shared" si="2"/>
        <v>0</v>
      </c>
      <c r="L43" s="1"/>
      <c r="M43" s="15">
        <f t="shared" si="5"/>
        <v>0</v>
      </c>
      <c r="N43" s="1"/>
      <c r="O43" s="1"/>
      <c r="P43" s="1"/>
      <c r="Q43" s="7"/>
    </row>
    <row r="44" spans="2:17" hidden="1" x14ac:dyDescent="0.25">
      <c r="B44" s="29"/>
      <c r="C44" s="63"/>
      <c r="D44" s="70"/>
      <c r="E44" s="38"/>
      <c r="F44" s="24"/>
      <c r="G44" s="54"/>
      <c r="H44" s="54"/>
      <c r="I44" s="85">
        <f t="shared" si="1"/>
        <v>0</v>
      </c>
      <c r="J44" s="3"/>
      <c r="K44" s="68">
        <f t="shared" si="2"/>
        <v>0</v>
      </c>
      <c r="L44" s="1"/>
      <c r="M44" s="15">
        <f t="shared" si="5"/>
        <v>0</v>
      </c>
      <c r="N44" s="1"/>
      <c r="O44" s="1"/>
      <c r="P44" s="1"/>
      <c r="Q44" s="7"/>
    </row>
    <row r="45" spans="2:17" hidden="1" x14ac:dyDescent="0.25">
      <c r="B45" s="29"/>
      <c r="C45" s="63"/>
      <c r="D45" s="70"/>
      <c r="E45" s="38"/>
      <c r="F45" s="28"/>
      <c r="G45" s="54"/>
      <c r="H45" s="54"/>
      <c r="I45" s="85">
        <f t="shared" si="1"/>
        <v>0</v>
      </c>
      <c r="J45" s="3"/>
      <c r="K45" s="68">
        <f t="shared" si="2"/>
        <v>0</v>
      </c>
      <c r="L45" s="1"/>
      <c r="M45" s="15">
        <f t="shared" si="5"/>
        <v>0</v>
      </c>
      <c r="N45" s="1"/>
      <c r="O45" s="1"/>
      <c r="P45" s="1"/>
      <c r="Q45" s="7"/>
    </row>
    <row r="46" spans="2:17" hidden="1" x14ac:dyDescent="0.25">
      <c r="B46" s="29"/>
      <c r="C46" s="63"/>
      <c r="D46" s="70"/>
      <c r="E46" s="38"/>
      <c r="F46" s="28"/>
      <c r="G46" s="54"/>
      <c r="H46" s="54"/>
      <c r="I46" s="85">
        <f t="shared" si="1"/>
        <v>0</v>
      </c>
      <c r="J46" s="3"/>
      <c r="K46" s="68">
        <f t="shared" si="2"/>
        <v>0</v>
      </c>
      <c r="L46" s="1"/>
      <c r="M46" s="15">
        <f t="shared" si="5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0"/>
      <c r="E47" s="38"/>
      <c r="F47" s="28"/>
      <c r="G47" s="54"/>
      <c r="H47" s="54"/>
      <c r="I47" s="85">
        <f t="shared" si="1"/>
        <v>0</v>
      </c>
      <c r="J47" s="3"/>
      <c r="K47" s="68">
        <f t="shared" si="2"/>
        <v>0</v>
      </c>
      <c r="L47" s="1"/>
      <c r="M47" s="15">
        <f t="shared" si="5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0"/>
      <c r="E48" s="38"/>
      <c r="F48" s="28"/>
      <c r="G48" s="54"/>
      <c r="H48" s="54"/>
      <c r="I48" s="85">
        <f t="shared" si="1"/>
        <v>0</v>
      </c>
      <c r="J48" s="3"/>
      <c r="K48" s="68">
        <f t="shared" si="2"/>
        <v>0</v>
      </c>
      <c r="L48" s="1"/>
      <c r="M48" s="15">
        <f t="shared" si="5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29"/>
      <c r="F49" s="28"/>
      <c r="G49" s="54"/>
      <c r="H49" s="54"/>
      <c r="I49" s="85"/>
      <c r="J49" s="3"/>
      <c r="K49" s="68">
        <f t="shared" si="2"/>
        <v>0</v>
      </c>
      <c r="L49" s="1"/>
      <c r="M49" s="15">
        <f t="shared" si="5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29"/>
      <c r="F50" s="28"/>
      <c r="G50" s="54"/>
      <c r="H50" s="54"/>
      <c r="I50" s="85"/>
      <c r="J50" s="3"/>
      <c r="K50" s="68">
        <f t="shared" si="2"/>
        <v>0</v>
      </c>
      <c r="L50" s="1"/>
      <c r="M50" s="15">
        <f t="shared" si="5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29"/>
      <c r="F51" s="28"/>
      <c r="G51" s="54"/>
      <c r="H51" s="54"/>
      <c r="I51" s="85"/>
      <c r="J51" s="3"/>
      <c r="K51" s="68">
        <f t="shared" si="2"/>
        <v>0</v>
      </c>
      <c r="L51" s="1"/>
      <c r="M51" s="15">
        <f t="shared" si="5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29"/>
      <c r="F52" s="28"/>
      <c r="G52" s="54"/>
      <c r="H52" s="54"/>
      <c r="I52" s="85"/>
      <c r="J52" s="3"/>
      <c r="K52" s="68">
        <f t="shared" si="2"/>
        <v>0</v>
      </c>
      <c r="L52" s="1"/>
      <c r="M52" s="15">
        <f t="shared" si="5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29"/>
      <c r="F53" s="28"/>
      <c r="G53" s="54"/>
      <c r="H53" s="54"/>
      <c r="I53" s="85"/>
      <c r="J53" s="3"/>
      <c r="K53" s="68">
        <f t="shared" si="2"/>
        <v>0</v>
      </c>
      <c r="L53" s="1"/>
      <c r="M53" s="15">
        <f t="shared" si="5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29"/>
      <c r="F54" s="28"/>
      <c r="G54" s="54"/>
      <c r="H54" s="54"/>
      <c r="I54" s="85"/>
      <c r="J54" s="3"/>
      <c r="K54" s="68">
        <f t="shared" si="2"/>
        <v>0</v>
      </c>
      <c r="L54" s="1"/>
      <c r="M54" s="15">
        <f t="shared" si="5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29"/>
      <c r="F55" s="28"/>
      <c r="G55" s="54"/>
      <c r="H55" s="54"/>
      <c r="I55" s="85"/>
      <c r="J55" s="3"/>
      <c r="K55" s="68">
        <f t="shared" si="2"/>
        <v>0</v>
      </c>
      <c r="L55" s="1"/>
      <c r="M55" s="15">
        <f t="shared" si="5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29"/>
      <c r="F56" s="28"/>
      <c r="G56" s="54"/>
      <c r="H56" s="54"/>
      <c r="I56" s="85"/>
      <c r="J56" s="3"/>
      <c r="K56" s="68">
        <f t="shared" si="2"/>
        <v>0</v>
      </c>
      <c r="L56" s="1"/>
      <c r="M56" s="15">
        <f t="shared" si="5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29"/>
      <c r="F57" s="28"/>
      <c r="G57" s="54"/>
      <c r="H57" s="54"/>
      <c r="I57" s="85"/>
      <c r="J57" s="3"/>
      <c r="K57" s="68">
        <f t="shared" si="2"/>
        <v>0</v>
      </c>
      <c r="L57" s="1"/>
      <c r="M57" s="15">
        <f t="shared" si="5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29"/>
      <c r="F58" s="28"/>
      <c r="G58" s="54"/>
      <c r="H58" s="54"/>
      <c r="I58" s="85"/>
      <c r="J58" s="3"/>
      <c r="K58" s="68">
        <f t="shared" si="2"/>
        <v>0</v>
      </c>
      <c r="L58" s="1"/>
      <c r="M58" s="15">
        <f t="shared" si="5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29"/>
      <c r="F59" s="28"/>
      <c r="G59" s="54"/>
      <c r="H59" s="54"/>
      <c r="I59" s="85"/>
      <c r="J59" s="3"/>
      <c r="K59" s="68">
        <f t="shared" si="2"/>
        <v>0</v>
      </c>
      <c r="L59" s="1"/>
      <c r="M59" s="15">
        <f t="shared" si="5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29"/>
      <c r="F60" s="28"/>
      <c r="G60" s="54"/>
      <c r="H60" s="54"/>
      <c r="I60" s="85"/>
      <c r="J60" s="3"/>
      <c r="K60" s="68">
        <f t="shared" si="2"/>
        <v>0</v>
      </c>
      <c r="L60" s="1"/>
      <c r="M60" s="15">
        <f t="shared" si="5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29"/>
      <c r="F61" s="28"/>
      <c r="G61" s="54"/>
      <c r="H61" s="54"/>
      <c r="I61" s="85"/>
      <c r="J61" s="3"/>
      <c r="K61" s="68">
        <f t="shared" si="2"/>
        <v>0</v>
      </c>
      <c r="L61" s="1"/>
      <c r="M61" s="15">
        <f t="shared" si="5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29"/>
      <c r="F62" s="28"/>
      <c r="G62" s="54"/>
      <c r="H62" s="54"/>
      <c r="I62" s="85"/>
      <c r="J62" s="3"/>
      <c r="K62" s="68">
        <f t="shared" si="2"/>
        <v>0</v>
      </c>
      <c r="L62" s="1"/>
      <c r="M62" s="15">
        <f t="shared" si="5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29"/>
      <c r="F63" s="28"/>
      <c r="G63" s="54"/>
      <c r="H63" s="54"/>
      <c r="I63" s="85"/>
      <c r="J63" s="3"/>
      <c r="K63" s="68">
        <f t="shared" si="2"/>
        <v>0</v>
      </c>
      <c r="L63" s="1"/>
      <c r="M63" s="15">
        <f t="shared" si="5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29"/>
      <c r="F64" s="28"/>
      <c r="G64" s="54"/>
      <c r="H64" s="54"/>
      <c r="I64" s="85"/>
      <c r="J64" s="3"/>
      <c r="K64" s="68">
        <f t="shared" si="2"/>
        <v>0</v>
      </c>
      <c r="L64" s="1"/>
      <c r="M64" s="15">
        <f t="shared" si="5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29"/>
      <c r="F65" s="28"/>
      <c r="G65" s="54"/>
      <c r="H65" s="54"/>
      <c r="I65" s="85"/>
      <c r="J65" s="3"/>
      <c r="K65" s="68">
        <f t="shared" si="2"/>
        <v>0</v>
      </c>
      <c r="L65" s="1"/>
      <c r="M65" s="15">
        <f t="shared" si="5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29"/>
      <c r="F66" s="28"/>
      <c r="G66" s="54"/>
      <c r="H66" s="54"/>
      <c r="I66" s="85"/>
      <c r="J66" s="3"/>
      <c r="K66" s="68">
        <f t="shared" si="2"/>
        <v>0</v>
      </c>
      <c r="L66" s="1"/>
      <c r="M66" s="15">
        <f t="shared" si="5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29"/>
      <c r="F67" s="28"/>
      <c r="G67" s="54"/>
      <c r="H67" s="54"/>
      <c r="I67" s="85"/>
      <c r="J67" s="3"/>
      <c r="K67" s="68">
        <f t="shared" si="2"/>
        <v>0</v>
      </c>
      <c r="L67" s="1"/>
      <c r="M67" s="15">
        <f t="shared" si="5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29"/>
      <c r="F68" s="28"/>
      <c r="G68" s="54"/>
      <c r="H68" s="54"/>
      <c r="I68" s="85"/>
      <c r="J68" s="3"/>
      <c r="K68" s="68">
        <f t="shared" si="2"/>
        <v>0</v>
      </c>
      <c r="L68" s="1"/>
      <c r="M68" s="15">
        <f t="shared" si="5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29"/>
      <c r="F69" s="28"/>
      <c r="G69" s="54"/>
      <c r="H69" s="54"/>
      <c r="I69" s="85"/>
      <c r="J69" s="3"/>
      <c r="K69" s="68">
        <f t="shared" si="2"/>
        <v>0</v>
      </c>
      <c r="L69" s="1"/>
      <c r="M69" s="15">
        <f t="shared" si="5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29"/>
      <c r="F70" s="28"/>
      <c r="G70" s="54"/>
      <c r="H70" s="54"/>
      <c r="I70" s="85"/>
      <c r="J70" s="3"/>
      <c r="K70" s="68">
        <f t="shared" si="2"/>
        <v>0</v>
      </c>
      <c r="L70" s="1"/>
      <c r="M70" s="15">
        <f t="shared" si="5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29"/>
      <c r="F71" s="28"/>
      <c r="G71" s="54"/>
      <c r="H71" s="54"/>
      <c r="I71" s="85"/>
      <c r="J71" s="3"/>
      <c r="K71" s="68">
        <f t="shared" si="2"/>
        <v>0</v>
      </c>
      <c r="L71" s="1"/>
      <c r="M71" s="15">
        <f t="shared" si="5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29"/>
      <c r="F72" s="28"/>
      <c r="G72" s="54"/>
      <c r="H72" s="54"/>
      <c r="I72" s="85"/>
      <c r="J72" s="3"/>
      <c r="K72" s="68">
        <f t="shared" si="2"/>
        <v>0</v>
      </c>
      <c r="L72" s="1"/>
      <c r="M72" s="15">
        <f t="shared" si="5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29"/>
      <c r="F73" s="28"/>
      <c r="G73" s="54"/>
      <c r="H73" s="54"/>
      <c r="I73" s="85"/>
      <c r="J73" s="3"/>
      <c r="K73" s="68">
        <f t="shared" si="2"/>
        <v>0</v>
      </c>
      <c r="L73" s="1"/>
      <c r="M73" s="15">
        <f t="shared" si="5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29"/>
      <c r="F74" s="28"/>
      <c r="G74" s="54"/>
      <c r="H74" s="54"/>
      <c r="I74" s="85"/>
      <c r="J74" s="3"/>
      <c r="K74" s="68">
        <f t="shared" si="2"/>
        <v>0</v>
      </c>
      <c r="L74" s="1"/>
      <c r="M74" s="15">
        <f t="shared" si="5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29"/>
      <c r="F75" s="28"/>
      <c r="G75" s="54"/>
      <c r="H75" s="54"/>
      <c r="I75" s="85"/>
      <c r="J75" s="3"/>
      <c r="K75" s="68">
        <f t="shared" si="2"/>
        <v>0</v>
      </c>
      <c r="L75" s="1"/>
      <c r="M75" s="15">
        <f t="shared" si="5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29"/>
      <c r="F76" s="28"/>
      <c r="G76" s="54"/>
      <c r="H76" s="54"/>
      <c r="I76" s="85"/>
      <c r="J76" s="3"/>
      <c r="K76" s="68">
        <f t="shared" si="2"/>
        <v>0</v>
      </c>
      <c r="L76" s="1"/>
      <c r="M76" s="15">
        <f t="shared" si="5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29"/>
      <c r="F77" s="28"/>
      <c r="G77" s="54"/>
      <c r="H77" s="54"/>
      <c r="I77" s="85"/>
      <c r="J77" s="3"/>
      <c r="K77" s="68">
        <f t="shared" si="2"/>
        <v>0</v>
      </c>
      <c r="L77" s="1"/>
      <c r="M77" s="15">
        <f t="shared" si="5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29"/>
      <c r="F78" s="28"/>
      <c r="G78" s="54"/>
      <c r="H78" s="54"/>
      <c r="I78" s="85"/>
      <c r="J78" s="3"/>
      <c r="K78" s="68">
        <f t="shared" si="2"/>
        <v>0</v>
      </c>
      <c r="L78" s="1"/>
      <c r="M78" s="15">
        <f t="shared" si="5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29"/>
      <c r="F79" s="28"/>
      <c r="G79" s="54"/>
      <c r="H79" s="54"/>
      <c r="I79" s="85"/>
      <c r="J79" s="3"/>
      <c r="K79" s="68">
        <f t="shared" si="2"/>
        <v>0</v>
      </c>
      <c r="L79" s="1"/>
      <c r="M79" s="15">
        <f t="shared" si="5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29"/>
      <c r="F80" s="28"/>
      <c r="G80" s="54"/>
      <c r="H80" s="54"/>
      <c r="I80" s="85"/>
      <c r="J80" s="3"/>
      <c r="K80" s="68">
        <f t="shared" si="2"/>
        <v>0</v>
      </c>
      <c r="L80" s="1"/>
      <c r="M80" s="15">
        <f t="shared" si="5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29"/>
      <c r="F81" s="28"/>
      <c r="G81" s="54"/>
      <c r="H81" s="54"/>
      <c r="I81" s="85"/>
      <c r="J81" s="3"/>
      <c r="K81" s="68">
        <f t="shared" si="2"/>
        <v>0</v>
      </c>
      <c r="L81" s="1"/>
      <c r="M81" s="15">
        <f t="shared" si="5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29"/>
      <c r="F82" s="28"/>
      <c r="G82" s="54"/>
      <c r="H82" s="54"/>
      <c r="I82" s="85"/>
      <c r="J82" s="3"/>
      <c r="K82" s="68">
        <f t="shared" si="2"/>
        <v>0</v>
      </c>
      <c r="L82" s="1"/>
      <c r="M82" s="15">
        <f t="shared" si="5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29"/>
      <c r="F83" s="28"/>
      <c r="G83" s="54"/>
      <c r="H83" s="54"/>
      <c r="I83" s="85"/>
      <c r="J83" s="3"/>
      <c r="K83" s="68">
        <f t="shared" si="2"/>
        <v>0</v>
      </c>
      <c r="L83" s="1"/>
      <c r="M83" s="15">
        <f t="shared" si="5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29"/>
      <c r="F84" s="28"/>
      <c r="G84" s="54"/>
      <c r="H84" s="54"/>
      <c r="I84" s="85"/>
      <c r="J84" s="3"/>
      <c r="K84" s="68">
        <f t="shared" si="2"/>
        <v>0</v>
      </c>
      <c r="L84" s="1"/>
      <c r="M84" s="15">
        <f t="shared" si="5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29"/>
      <c r="F85" s="28"/>
      <c r="G85" s="54"/>
      <c r="H85" s="54"/>
      <c r="I85" s="85"/>
      <c r="J85" s="3"/>
      <c r="K85" s="68">
        <f t="shared" si="2"/>
        <v>0</v>
      </c>
      <c r="L85" s="1"/>
      <c r="M85" s="15">
        <f t="shared" si="5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29"/>
      <c r="F86" s="28"/>
      <c r="G86" s="54"/>
      <c r="H86" s="54"/>
      <c r="I86" s="85"/>
      <c r="J86" s="3"/>
      <c r="K86" s="68">
        <f t="shared" si="2"/>
        <v>0</v>
      </c>
      <c r="L86" s="1"/>
      <c r="M86" s="15">
        <f t="shared" si="5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29"/>
      <c r="F87" s="28"/>
      <c r="G87" s="54"/>
      <c r="H87" s="54"/>
      <c r="I87" s="85"/>
      <c r="J87" s="3"/>
      <c r="K87" s="68">
        <f t="shared" ref="K87:K150" si="6">+C87</f>
        <v>0</v>
      </c>
      <c r="L87" s="1"/>
      <c r="M87" s="15">
        <f t="shared" si="5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29"/>
      <c r="F88" s="28"/>
      <c r="G88" s="54"/>
      <c r="H88" s="54"/>
      <c r="I88" s="85"/>
      <c r="J88" s="3"/>
      <c r="K88" s="68">
        <f t="shared" si="6"/>
        <v>0</v>
      </c>
      <c r="L88" s="1"/>
      <c r="M88" s="15">
        <f t="shared" ref="M88:M151" si="7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29"/>
      <c r="F89" s="28"/>
      <c r="G89" s="54"/>
      <c r="H89" s="54"/>
      <c r="I89" s="85"/>
      <c r="J89" s="3"/>
      <c r="K89" s="68">
        <f t="shared" si="6"/>
        <v>0</v>
      </c>
      <c r="L89" s="1"/>
      <c r="M89" s="15">
        <f t="shared" si="7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29"/>
      <c r="F90" s="28"/>
      <c r="G90" s="54"/>
      <c r="H90" s="54"/>
      <c r="I90" s="85"/>
      <c r="J90" s="3"/>
      <c r="K90" s="68">
        <f t="shared" si="6"/>
        <v>0</v>
      </c>
      <c r="L90" s="1"/>
      <c r="M90" s="15">
        <f t="shared" si="7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29"/>
      <c r="F91" s="28"/>
      <c r="G91" s="54"/>
      <c r="H91" s="54"/>
      <c r="I91" s="85"/>
      <c r="J91" s="3"/>
      <c r="K91" s="68">
        <f t="shared" si="6"/>
        <v>0</v>
      </c>
      <c r="L91" s="1"/>
      <c r="M91" s="15">
        <f t="shared" si="7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29"/>
      <c r="F92" s="28"/>
      <c r="G92" s="54"/>
      <c r="H92" s="54"/>
      <c r="I92" s="85"/>
      <c r="J92" s="3"/>
      <c r="K92" s="68">
        <f t="shared" si="6"/>
        <v>0</v>
      </c>
      <c r="L92" s="1"/>
      <c r="M92" s="15">
        <f t="shared" si="7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29"/>
      <c r="F93" s="28"/>
      <c r="G93" s="54"/>
      <c r="H93" s="54"/>
      <c r="I93" s="85"/>
      <c r="J93" s="3"/>
      <c r="K93" s="68">
        <f t="shared" si="6"/>
        <v>0</v>
      </c>
      <c r="L93" s="1"/>
      <c r="M93" s="15">
        <f t="shared" si="7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29"/>
      <c r="F94" s="28"/>
      <c r="G94" s="54"/>
      <c r="H94" s="54"/>
      <c r="I94" s="85"/>
      <c r="J94" s="3"/>
      <c r="K94" s="68">
        <f t="shared" si="6"/>
        <v>0</v>
      </c>
      <c r="L94" s="1"/>
      <c r="M94" s="15">
        <f t="shared" si="7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29"/>
      <c r="F95" s="28"/>
      <c r="G95" s="54"/>
      <c r="H95" s="54"/>
      <c r="I95" s="85"/>
      <c r="J95" s="3"/>
      <c r="K95" s="68">
        <f t="shared" si="6"/>
        <v>0</v>
      </c>
      <c r="L95" s="1"/>
      <c r="M95" s="15">
        <f t="shared" si="7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29"/>
      <c r="F96" s="28"/>
      <c r="G96" s="54"/>
      <c r="H96" s="54"/>
      <c r="I96" s="85"/>
      <c r="J96" s="3"/>
      <c r="K96" s="68">
        <f t="shared" si="6"/>
        <v>0</v>
      </c>
      <c r="L96" s="1"/>
      <c r="M96" s="15">
        <f t="shared" si="7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29"/>
      <c r="F97" s="28"/>
      <c r="G97" s="54"/>
      <c r="H97" s="54"/>
      <c r="I97" s="85"/>
      <c r="J97" s="3"/>
      <c r="K97" s="68">
        <f t="shared" si="6"/>
        <v>0</v>
      </c>
      <c r="L97" s="1"/>
      <c r="M97" s="15">
        <f t="shared" si="7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29"/>
      <c r="F98" s="28"/>
      <c r="G98" s="54"/>
      <c r="H98" s="54"/>
      <c r="I98" s="85"/>
      <c r="J98" s="3"/>
      <c r="K98" s="68">
        <f t="shared" si="6"/>
        <v>0</v>
      </c>
      <c r="L98" s="1"/>
      <c r="M98" s="15">
        <f t="shared" si="7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29"/>
      <c r="F99" s="28"/>
      <c r="G99" s="54"/>
      <c r="H99" s="54"/>
      <c r="I99" s="85"/>
      <c r="J99" s="3"/>
      <c r="K99" s="68">
        <f t="shared" si="6"/>
        <v>0</v>
      </c>
      <c r="L99" s="1"/>
      <c r="M99" s="15">
        <f t="shared" si="7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29"/>
      <c r="F100" s="28"/>
      <c r="G100" s="54"/>
      <c r="H100" s="54"/>
      <c r="I100" s="85"/>
      <c r="J100" s="3"/>
      <c r="K100" s="68">
        <f t="shared" si="6"/>
        <v>0</v>
      </c>
      <c r="L100" s="1"/>
      <c r="M100" s="15">
        <f t="shared" si="7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29"/>
      <c r="F101" s="28"/>
      <c r="G101" s="54"/>
      <c r="H101" s="54"/>
      <c r="I101" s="85"/>
      <c r="J101" s="3"/>
      <c r="K101" s="68">
        <f t="shared" si="6"/>
        <v>0</v>
      </c>
      <c r="L101" s="1"/>
      <c r="M101" s="15">
        <f t="shared" si="7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29"/>
      <c r="F102" s="28"/>
      <c r="G102" s="54"/>
      <c r="H102" s="54"/>
      <c r="I102" s="85"/>
      <c r="J102" s="3"/>
      <c r="K102" s="68">
        <f t="shared" si="6"/>
        <v>0</v>
      </c>
      <c r="L102" s="1"/>
      <c r="M102" s="15">
        <f t="shared" si="7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29"/>
      <c r="F103" s="28"/>
      <c r="G103" s="54"/>
      <c r="H103" s="54"/>
      <c r="I103" s="85"/>
      <c r="J103" s="3"/>
      <c r="K103" s="68">
        <f t="shared" si="6"/>
        <v>0</v>
      </c>
      <c r="L103" s="1"/>
      <c r="M103" s="15">
        <f t="shared" si="7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29"/>
      <c r="F104" s="28"/>
      <c r="G104" s="54"/>
      <c r="H104" s="54"/>
      <c r="I104" s="85"/>
      <c r="J104" s="3"/>
      <c r="K104" s="68">
        <f t="shared" si="6"/>
        <v>0</v>
      </c>
      <c r="L104" s="1"/>
      <c r="M104" s="15">
        <f t="shared" si="7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29"/>
      <c r="F105" s="28"/>
      <c r="G105" s="54"/>
      <c r="H105" s="54"/>
      <c r="I105" s="85"/>
      <c r="J105" s="3"/>
      <c r="K105" s="68">
        <f t="shared" si="6"/>
        <v>0</v>
      </c>
      <c r="L105" s="1"/>
      <c r="M105" s="15">
        <f t="shared" si="7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29"/>
      <c r="F106" s="28"/>
      <c r="G106" s="54"/>
      <c r="H106" s="54"/>
      <c r="I106" s="85"/>
      <c r="J106" s="3"/>
      <c r="K106" s="68">
        <f t="shared" si="6"/>
        <v>0</v>
      </c>
      <c r="L106" s="1"/>
      <c r="M106" s="15">
        <f t="shared" si="7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29"/>
      <c r="F107" s="28"/>
      <c r="G107" s="54"/>
      <c r="H107" s="54"/>
      <c r="I107" s="85"/>
      <c r="J107" s="3"/>
      <c r="K107" s="68">
        <f t="shared" si="6"/>
        <v>0</v>
      </c>
      <c r="L107" s="1"/>
      <c r="M107" s="15">
        <f t="shared" si="7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29"/>
      <c r="F108" s="28"/>
      <c r="G108" s="54"/>
      <c r="H108" s="54"/>
      <c r="I108" s="85"/>
      <c r="J108" s="3"/>
      <c r="K108" s="68">
        <f t="shared" si="6"/>
        <v>0</v>
      </c>
      <c r="L108" s="1"/>
      <c r="M108" s="15">
        <f t="shared" si="7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29"/>
      <c r="F109" s="28"/>
      <c r="G109" s="54"/>
      <c r="H109" s="54"/>
      <c r="I109" s="85"/>
      <c r="J109" s="3"/>
      <c r="K109" s="68">
        <f t="shared" si="6"/>
        <v>0</v>
      </c>
      <c r="L109" s="1"/>
      <c r="M109" s="15">
        <f t="shared" si="7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29"/>
      <c r="F110" s="28"/>
      <c r="G110" s="54"/>
      <c r="H110" s="54"/>
      <c r="I110" s="85"/>
      <c r="J110" s="3"/>
      <c r="K110" s="68">
        <f t="shared" si="6"/>
        <v>0</v>
      </c>
      <c r="L110" s="1"/>
      <c r="M110" s="15">
        <f t="shared" si="7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29"/>
      <c r="F111" s="28"/>
      <c r="G111" s="54"/>
      <c r="H111" s="54"/>
      <c r="I111" s="85"/>
      <c r="J111" s="3"/>
      <c r="K111" s="68">
        <f t="shared" si="6"/>
        <v>0</v>
      </c>
      <c r="L111" s="1"/>
      <c r="M111" s="15">
        <f t="shared" si="7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29"/>
      <c r="F112" s="28"/>
      <c r="G112" s="54"/>
      <c r="H112" s="54"/>
      <c r="I112" s="85"/>
      <c r="J112" s="3"/>
      <c r="K112" s="68">
        <f t="shared" si="6"/>
        <v>0</v>
      </c>
      <c r="L112" s="1"/>
      <c r="M112" s="15">
        <f t="shared" si="7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29"/>
      <c r="F113" s="28"/>
      <c r="G113" s="54"/>
      <c r="H113" s="54"/>
      <c r="I113" s="85"/>
      <c r="J113" s="3"/>
      <c r="K113" s="68">
        <f t="shared" si="6"/>
        <v>0</v>
      </c>
      <c r="L113" s="1"/>
      <c r="M113" s="15">
        <f t="shared" si="7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29"/>
      <c r="F114" s="28"/>
      <c r="G114" s="54"/>
      <c r="H114" s="54"/>
      <c r="I114" s="85"/>
      <c r="J114" s="3"/>
      <c r="K114" s="68">
        <f t="shared" si="6"/>
        <v>0</v>
      </c>
      <c r="L114" s="1"/>
      <c r="M114" s="15">
        <f t="shared" si="7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29"/>
      <c r="F115" s="28"/>
      <c r="G115" s="54"/>
      <c r="H115" s="54"/>
      <c r="I115" s="85"/>
      <c r="J115" s="3"/>
      <c r="K115" s="68">
        <f t="shared" si="6"/>
        <v>0</v>
      </c>
      <c r="L115" s="1"/>
      <c r="M115" s="15">
        <f t="shared" si="7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29"/>
      <c r="F116" s="28"/>
      <c r="G116" s="54"/>
      <c r="H116" s="54"/>
      <c r="I116" s="85"/>
      <c r="J116" s="3"/>
      <c r="K116" s="68">
        <f t="shared" si="6"/>
        <v>0</v>
      </c>
      <c r="L116" s="1"/>
      <c r="M116" s="15">
        <f t="shared" si="7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29"/>
      <c r="F117" s="28"/>
      <c r="G117" s="54"/>
      <c r="H117" s="54"/>
      <c r="I117" s="85"/>
      <c r="J117" s="3"/>
      <c r="K117" s="68">
        <f t="shared" si="6"/>
        <v>0</v>
      </c>
      <c r="L117" s="1"/>
      <c r="M117" s="15">
        <f t="shared" si="7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29"/>
      <c r="F118" s="28"/>
      <c r="G118" s="54"/>
      <c r="H118" s="54"/>
      <c r="I118" s="85"/>
      <c r="J118" s="3"/>
      <c r="K118" s="68">
        <f t="shared" si="6"/>
        <v>0</v>
      </c>
      <c r="L118" s="1"/>
      <c r="M118" s="15">
        <f t="shared" si="7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29"/>
      <c r="F119" s="28"/>
      <c r="G119" s="54"/>
      <c r="H119" s="54"/>
      <c r="I119" s="85"/>
      <c r="J119" s="3"/>
      <c r="K119" s="68">
        <f t="shared" si="6"/>
        <v>0</v>
      </c>
      <c r="L119" s="1"/>
      <c r="M119" s="15">
        <f t="shared" si="7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29"/>
      <c r="F120" s="28"/>
      <c r="G120" s="54"/>
      <c r="H120" s="54"/>
      <c r="I120" s="85"/>
      <c r="J120" s="3"/>
      <c r="K120" s="68">
        <f t="shared" si="6"/>
        <v>0</v>
      </c>
      <c r="L120" s="1"/>
      <c r="M120" s="15">
        <f t="shared" si="7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29"/>
      <c r="F121" s="28"/>
      <c r="G121" s="54"/>
      <c r="H121" s="54"/>
      <c r="I121" s="85"/>
      <c r="J121" s="3"/>
      <c r="K121" s="68">
        <f t="shared" si="6"/>
        <v>0</v>
      </c>
      <c r="L121" s="1"/>
      <c r="M121" s="15">
        <f t="shared" si="7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29"/>
      <c r="F122" s="28"/>
      <c r="G122" s="54"/>
      <c r="H122" s="54"/>
      <c r="I122" s="85"/>
      <c r="J122" s="3"/>
      <c r="K122" s="68">
        <f t="shared" si="6"/>
        <v>0</v>
      </c>
      <c r="L122" s="1"/>
      <c r="M122" s="15">
        <f t="shared" si="7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29"/>
      <c r="F123" s="28"/>
      <c r="G123" s="54"/>
      <c r="H123" s="54"/>
      <c r="I123" s="85"/>
      <c r="J123" s="3"/>
      <c r="K123" s="68">
        <f t="shared" si="6"/>
        <v>0</v>
      </c>
      <c r="L123" s="1"/>
      <c r="M123" s="15">
        <f t="shared" si="7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29"/>
      <c r="F124" s="28"/>
      <c r="G124" s="54"/>
      <c r="H124" s="54"/>
      <c r="I124" s="85"/>
      <c r="J124" s="3"/>
      <c r="K124" s="68">
        <f t="shared" si="6"/>
        <v>0</v>
      </c>
      <c r="L124" s="1"/>
      <c r="M124" s="15">
        <f t="shared" si="7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29"/>
      <c r="F125" s="28"/>
      <c r="G125" s="54"/>
      <c r="H125" s="54"/>
      <c r="I125" s="85"/>
      <c r="J125" s="3"/>
      <c r="K125" s="68">
        <f t="shared" si="6"/>
        <v>0</v>
      </c>
      <c r="L125" s="1"/>
      <c r="M125" s="15">
        <f t="shared" si="7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29"/>
      <c r="F126" s="28"/>
      <c r="G126" s="54"/>
      <c r="H126" s="54"/>
      <c r="I126" s="85"/>
      <c r="J126" s="3"/>
      <c r="K126" s="68">
        <f t="shared" si="6"/>
        <v>0</v>
      </c>
      <c r="L126" s="1"/>
      <c r="M126" s="15">
        <f t="shared" si="7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29"/>
      <c r="F127" s="28"/>
      <c r="G127" s="54"/>
      <c r="H127" s="54"/>
      <c r="I127" s="85"/>
      <c r="J127" s="3"/>
      <c r="K127" s="68">
        <f t="shared" si="6"/>
        <v>0</v>
      </c>
      <c r="L127" s="1"/>
      <c r="M127" s="15">
        <f t="shared" si="7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29"/>
      <c r="F128" s="28"/>
      <c r="G128" s="54"/>
      <c r="H128" s="54"/>
      <c r="I128" s="85"/>
      <c r="J128" s="3"/>
      <c r="K128" s="68">
        <f t="shared" si="6"/>
        <v>0</v>
      </c>
      <c r="L128" s="1"/>
      <c r="M128" s="15">
        <f t="shared" si="7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29"/>
      <c r="F129" s="28"/>
      <c r="G129" s="54"/>
      <c r="H129" s="54"/>
      <c r="I129" s="85"/>
      <c r="J129" s="3"/>
      <c r="K129" s="68">
        <f t="shared" si="6"/>
        <v>0</v>
      </c>
      <c r="L129" s="1"/>
      <c r="M129" s="15">
        <f t="shared" si="7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29"/>
      <c r="F130" s="28"/>
      <c r="G130" s="54"/>
      <c r="H130" s="54"/>
      <c r="I130" s="85"/>
      <c r="J130" s="3"/>
      <c r="K130" s="68">
        <f t="shared" si="6"/>
        <v>0</v>
      </c>
      <c r="L130" s="1"/>
      <c r="M130" s="15">
        <f t="shared" si="7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29"/>
      <c r="F131" s="28"/>
      <c r="G131" s="54"/>
      <c r="H131" s="54"/>
      <c r="I131" s="85"/>
      <c r="J131" s="3"/>
      <c r="K131" s="68">
        <f t="shared" si="6"/>
        <v>0</v>
      </c>
      <c r="L131" s="1"/>
      <c r="M131" s="15">
        <f t="shared" si="7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29"/>
      <c r="F132" s="28"/>
      <c r="G132" s="54"/>
      <c r="H132" s="54"/>
      <c r="I132" s="85"/>
      <c r="J132" s="3"/>
      <c r="K132" s="68">
        <f t="shared" si="6"/>
        <v>0</v>
      </c>
      <c r="L132" s="1"/>
      <c r="M132" s="15">
        <f t="shared" si="7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29"/>
      <c r="F133" s="28"/>
      <c r="G133" s="54"/>
      <c r="H133" s="54"/>
      <c r="I133" s="85"/>
      <c r="J133" s="3"/>
      <c r="K133" s="68">
        <f t="shared" si="6"/>
        <v>0</v>
      </c>
      <c r="L133" s="1"/>
      <c r="M133" s="15">
        <f t="shared" si="7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29"/>
      <c r="F134" s="28"/>
      <c r="G134" s="54"/>
      <c r="H134" s="54"/>
      <c r="I134" s="85"/>
      <c r="J134" s="3"/>
      <c r="K134" s="68">
        <f t="shared" si="6"/>
        <v>0</v>
      </c>
      <c r="L134" s="1"/>
      <c r="M134" s="15">
        <f t="shared" si="7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29"/>
      <c r="F135" s="28"/>
      <c r="G135" s="54"/>
      <c r="H135" s="54"/>
      <c r="I135" s="85"/>
      <c r="J135" s="3"/>
      <c r="K135" s="68">
        <f t="shared" si="6"/>
        <v>0</v>
      </c>
      <c r="L135" s="1"/>
      <c r="M135" s="15">
        <f t="shared" si="7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29"/>
      <c r="F136" s="28"/>
      <c r="G136" s="54"/>
      <c r="H136" s="54"/>
      <c r="I136" s="85"/>
      <c r="J136" s="3"/>
      <c r="K136" s="68">
        <f t="shared" si="6"/>
        <v>0</v>
      </c>
      <c r="L136" s="1"/>
      <c r="M136" s="15">
        <f t="shared" si="7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29"/>
      <c r="F137" s="28"/>
      <c r="G137" s="54"/>
      <c r="H137" s="54"/>
      <c r="I137" s="85"/>
      <c r="J137" s="3"/>
      <c r="K137" s="68">
        <f t="shared" si="6"/>
        <v>0</v>
      </c>
      <c r="L137" s="1"/>
      <c r="M137" s="15">
        <f t="shared" si="7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29"/>
      <c r="F138" s="28"/>
      <c r="G138" s="54"/>
      <c r="H138" s="54"/>
      <c r="I138" s="85"/>
      <c r="J138" s="3"/>
      <c r="K138" s="68">
        <f t="shared" si="6"/>
        <v>0</v>
      </c>
      <c r="L138" s="1"/>
      <c r="M138" s="15">
        <f t="shared" si="7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29"/>
      <c r="F139" s="28"/>
      <c r="G139" s="54"/>
      <c r="H139" s="54"/>
      <c r="I139" s="85"/>
      <c r="J139" s="3"/>
      <c r="K139" s="68">
        <f t="shared" si="6"/>
        <v>0</v>
      </c>
      <c r="L139" s="1"/>
      <c r="M139" s="15">
        <f t="shared" si="7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29"/>
      <c r="F140" s="28"/>
      <c r="G140" s="54"/>
      <c r="H140" s="54"/>
      <c r="I140" s="85"/>
      <c r="J140" s="3"/>
      <c r="K140" s="68">
        <f t="shared" si="6"/>
        <v>0</v>
      </c>
      <c r="L140" s="1"/>
      <c r="M140" s="15">
        <f t="shared" si="7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29"/>
      <c r="F141" s="28"/>
      <c r="G141" s="54"/>
      <c r="H141" s="54"/>
      <c r="I141" s="85"/>
      <c r="J141" s="3"/>
      <c r="K141" s="68">
        <f t="shared" si="6"/>
        <v>0</v>
      </c>
      <c r="L141" s="1"/>
      <c r="M141" s="15">
        <f t="shared" si="7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29"/>
      <c r="F142" s="28"/>
      <c r="G142" s="54"/>
      <c r="H142" s="54"/>
      <c r="I142" s="85"/>
      <c r="J142" s="3"/>
      <c r="K142" s="68">
        <f t="shared" si="6"/>
        <v>0</v>
      </c>
      <c r="L142" s="1"/>
      <c r="M142" s="15">
        <f t="shared" si="7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29"/>
      <c r="F143" s="28"/>
      <c r="G143" s="54"/>
      <c r="H143" s="54"/>
      <c r="I143" s="85"/>
      <c r="J143" s="3"/>
      <c r="K143" s="68">
        <f t="shared" si="6"/>
        <v>0</v>
      </c>
      <c r="L143" s="1"/>
      <c r="M143" s="15">
        <f t="shared" si="7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29"/>
      <c r="F144" s="28"/>
      <c r="G144" s="54"/>
      <c r="H144" s="54"/>
      <c r="I144" s="85"/>
      <c r="J144" s="3"/>
      <c r="K144" s="68">
        <f t="shared" si="6"/>
        <v>0</v>
      </c>
      <c r="L144" s="1"/>
      <c r="M144" s="15">
        <f t="shared" si="7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29"/>
      <c r="F145" s="28"/>
      <c r="G145" s="54"/>
      <c r="H145" s="54"/>
      <c r="I145" s="85"/>
      <c r="J145" s="3"/>
      <c r="K145" s="68">
        <f t="shared" si="6"/>
        <v>0</v>
      </c>
      <c r="L145" s="1"/>
      <c r="M145" s="15">
        <f t="shared" si="7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29"/>
      <c r="F146" s="28"/>
      <c r="G146" s="54"/>
      <c r="H146" s="54"/>
      <c r="I146" s="85"/>
      <c r="J146" s="3"/>
      <c r="K146" s="68">
        <f t="shared" si="6"/>
        <v>0</v>
      </c>
      <c r="L146" s="1"/>
      <c r="M146" s="15">
        <f t="shared" si="7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29"/>
      <c r="F147" s="28"/>
      <c r="G147" s="54"/>
      <c r="H147" s="54"/>
      <c r="I147" s="85"/>
      <c r="J147" s="3"/>
      <c r="K147" s="68">
        <f t="shared" si="6"/>
        <v>0</v>
      </c>
      <c r="L147" s="1"/>
      <c r="M147" s="15">
        <f t="shared" si="7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29"/>
      <c r="F148" s="28"/>
      <c r="G148" s="54"/>
      <c r="H148" s="54"/>
      <c r="I148" s="85">
        <f t="shared" ref="I148:I159" si="8">+F148*$H$4</f>
        <v>0</v>
      </c>
      <c r="J148" s="3"/>
      <c r="K148" s="68">
        <f t="shared" si="6"/>
        <v>0</v>
      </c>
      <c r="L148" s="1"/>
      <c r="M148" s="15">
        <f t="shared" si="7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29"/>
      <c r="F149" s="28"/>
      <c r="G149" s="54"/>
      <c r="H149" s="54"/>
      <c r="I149" s="85">
        <f t="shared" si="8"/>
        <v>0</v>
      </c>
      <c r="J149" s="3"/>
      <c r="K149" s="68">
        <f t="shared" si="6"/>
        <v>0</v>
      </c>
      <c r="L149" s="1"/>
      <c r="M149" s="15">
        <f t="shared" si="7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29"/>
      <c r="F150" s="28"/>
      <c r="G150" s="54"/>
      <c r="H150" s="54"/>
      <c r="I150" s="85">
        <f t="shared" si="8"/>
        <v>0</v>
      </c>
      <c r="J150" s="3"/>
      <c r="K150" s="68">
        <f t="shared" si="6"/>
        <v>0</v>
      </c>
      <c r="L150" s="1"/>
      <c r="M150" s="15">
        <f t="shared" si="7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29"/>
      <c r="F151" s="28"/>
      <c r="G151" s="54"/>
      <c r="H151" s="54"/>
      <c r="I151" s="85">
        <f t="shared" si="8"/>
        <v>0</v>
      </c>
      <c r="J151" s="3"/>
      <c r="K151" s="68">
        <f t="shared" ref="K151:K160" si="9">+C151</f>
        <v>0</v>
      </c>
      <c r="L151" s="1"/>
      <c r="M151" s="15">
        <f t="shared" si="7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29"/>
      <c r="F152" s="28"/>
      <c r="G152" s="54"/>
      <c r="H152" s="54"/>
      <c r="I152" s="85">
        <f t="shared" si="8"/>
        <v>0</v>
      </c>
      <c r="J152" s="3"/>
      <c r="K152" s="68">
        <f t="shared" si="9"/>
        <v>0</v>
      </c>
      <c r="L152" s="1"/>
      <c r="M152" s="15">
        <f t="shared" ref="M152:M159" si="10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29"/>
      <c r="F153" s="28"/>
      <c r="G153" s="54"/>
      <c r="H153" s="54"/>
      <c r="I153" s="85">
        <f t="shared" si="8"/>
        <v>0</v>
      </c>
      <c r="J153" s="3"/>
      <c r="K153" s="68">
        <f t="shared" si="9"/>
        <v>0</v>
      </c>
      <c r="L153" s="1"/>
      <c r="M153" s="15">
        <f t="shared" si="10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29"/>
      <c r="F154" s="28"/>
      <c r="G154" s="54"/>
      <c r="H154" s="54"/>
      <c r="I154" s="85">
        <f t="shared" si="8"/>
        <v>0</v>
      </c>
      <c r="J154" s="3"/>
      <c r="K154" s="68">
        <f t="shared" si="9"/>
        <v>0</v>
      </c>
      <c r="L154" s="1"/>
      <c r="M154" s="15">
        <f t="shared" si="10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29"/>
      <c r="F155" s="28"/>
      <c r="G155" s="54"/>
      <c r="H155" s="54"/>
      <c r="I155" s="85">
        <f t="shared" si="8"/>
        <v>0</v>
      </c>
      <c r="J155" s="3"/>
      <c r="K155" s="68">
        <f t="shared" si="9"/>
        <v>0</v>
      </c>
      <c r="L155" s="1"/>
      <c r="M155" s="15">
        <f t="shared" si="10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29"/>
      <c r="F156" s="28"/>
      <c r="G156" s="54"/>
      <c r="H156" s="54"/>
      <c r="I156" s="85">
        <f t="shared" si="8"/>
        <v>0</v>
      </c>
      <c r="J156" s="3"/>
      <c r="K156" s="68">
        <f t="shared" si="9"/>
        <v>0</v>
      </c>
      <c r="L156" s="1"/>
      <c r="M156" s="15">
        <f t="shared" si="10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29"/>
      <c r="F157" s="28"/>
      <c r="G157" s="54"/>
      <c r="H157" s="54"/>
      <c r="I157" s="85">
        <f t="shared" si="8"/>
        <v>0</v>
      </c>
      <c r="J157" s="3"/>
      <c r="K157" s="68">
        <f t="shared" si="9"/>
        <v>0</v>
      </c>
      <c r="L157" s="1"/>
      <c r="M157" s="15">
        <f t="shared" si="10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29"/>
      <c r="F158" s="28"/>
      <c r="G158" s="54"/>
      <c r="H158" s="54"/>
      <c r="I158" s="85">
        <f t="shared" si="8"/>
        <v>0</v>
      </c>
      <c r="J158" s="3"/>
      <c r="K158" s="68">
        <f t="shared" si="9"/>
        <v>0</v>
      </c>
      <c r="L158" s="1"/>
      <c r="M158" s="15">
        <f t="shared" si="10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29"/>
      <c r="F159" s="28"/>
      <c r="G159" s="54"/>
      <c r="H159" s="54"/>
      <c r="I159" s="85">
        <f t="shared" si="8"/>
        <v>0</v>
      </c>
      <c r="J159" s="3"/>
      <c r="K159" s="68">
        <f t="shared" si="9"/>
        <v>0</v>
      </c>
      <c r="L159" s="1"/>
      <c r="M159" s="15">
        <f t="shared" si="10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44"/>
      <c r="D160" s="25"/>
      <c r="E160" s="46"/>
      <c r="F160" s="114">
        <v>1.58</v>
      </c>
      <c r="G160" s="54"/>
      <c r="H160" s="54"/>
      <c r="I160" s="85">
        <f>+F160*$H$4</f>
        <v>7900</v>
      </c>
      <c r="J160" s="3"/>
      <c r="K160" s="68">
        <f t="shared" si="9"/>
        <v>0</v>
      </c>
      <c r="L160" s="1"/>
      <c r="M160" s="81">
        <f>+F160</f>
        <v>1.58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64.66</v>
      </c>
      <c r="H161" s="54"/>
      <c r="I161" s="6"/>
      <c r="J161" s="1" t="str">
        <f>+B161</f>
        <v>Total Material Cost</v>
      </c>
      <c r="K161" s="1"/>
      <c r="L161" s="1"/>
      <c r="M161" s="15">
        <f>+G161</f>
        <v>64.66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7</v>
      </c>
      <c r="F164" s="24">
        <f>+E164*C164</f>
        <v>7</v>
      </c>
      <c r="G164" s="54"/>
      <c r="H164" s="54"/>
      <c r="I164" s="85">
        <f>+F164*$H$4</f>
        <v>35000</v>
      </c>
      <c r="J164" s="94" t="s">
        <v>77</v>
      </c>
      <c r="K164" s="15">
        <f>+C164</f>
        <v>1</v>
      </c>
      <c r="L164" s="15"/>
      <c r="M164" s="15">
        <f>+F164</f>
        <v>7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11">+E165*C165</f>
        <v>0</v>
      </c>
      <c r="G165" s="54"/>
      <c r="H165" s="54"/>
      <c r="I165" s="85">
        <f t="shared" ref="I165:I173" si="12">+F165*$H$4</f>
        <v>0</v>
      </c>
      <c r="J165" s="3"/>
      <c r="K165" s="15">
        <f t="shared" ref="K165:K183" si="13">+C165</f>
        <v>0</v>
      </c>
      <c r="L165" s="15"/>
      <c r="M165" s="15">
        <f t="shared" ref="M165:M173" si="14">+F165</f>
        <v>0</v>
      </c>
      <c r="N165" s="1"/>
      <c r="O165" s="1"/>
      <c r="P165" s="1"/>
      <c r="Q165" s="7"/>
    </row>
    <row r="166" spans="1:17" x14ac:dyDescent="0.25">
      <c r="B166" s="29" t="s">
        <v>63</v>
      </c>
      <c r="C166" s="29"/>
      <c r="D166" s="28"/>
      <c r="E166" s="38"/>
      <c r="F166" s="24">
        <f t="shared" si="11"/>
        <v>0</v>
      </c>
      <c r="G166" s="54"/>
      <c r="H166" s="54"/>
      <c r="I166" s="85">
        <f t="shared" si="12"/>
        <v>0</v>
      </c>
      <c r="J166" s="3"/>
      <c r="K166" s="15">
        <f t="shared" si="13"/>
        <v>0</v>
      </c>
      <c r="L166" s="15"/>
      <c r="M166" s="15">
        <f t="shared" si="14"/>
        <v>0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>
        <v>0.5</v>
      </c>
      <c r="F167" s="24">
        <f>E167*C167</f>
        <v>0</v>
      </c>
      <c r="G167" s="54"/>
      <c r="H167" s="54"/>
      <c r="I167" s="85">
        <f t="shared" si="12"/>
        <v>0</v>
      </c>
      <c r="J167" s="3"/>
      <c r="K167" s="15">
        <f t="shared" si="13"/>
        <v>0</v>
      </c>
      <c r="L167" s="15"/>
      <c r="M167" s="15">
        <f t="shared" si="14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5">E168*C168</f>
        <v>0</v>
      </c>
      <c r="G168" s="54"/>
      <c r="H168" s="54"/>
      <c r="I168" s="85">
        <f t="shared" si="12"/>
        <v>0</v>
      </c>
      <c r="J168" s="3"/>
      <c r="K168" s="15">
        <f t="shared" si="13"/>
        <v>0</v>
      </c>
      <c r="L168" s="15"/>
      <c r="M168" s="15">
        <f t="shared" si="14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5"/>
        <v>0</v>
      </c>
      <c r="G169" s="54"/>
      <c r="H169" s="54"/>
      <c r="I169" s="85">
        <f t="shared" si="12"/>
        <v>0</v>
      </c>
      <c r="J169" s="3"/>
      <c r="K169" s="15">
        <f t="shared" si="13"/>
        <v>0</v>
      </c>
      <c r="L169" s="15"/>
      <c r="M169" s="15">
        <f t="shared" si="14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5"/>
        <v>0</v>
      </c>
      <c r="G170" s="54"/>
      <c r="H170" s="54"/>
      <c r="I170" s="85">
        <f t="shared" si="12"/>
        <v>0</v>
      </c>
      <c r="J170" s="94"/>
      <c r="K170" s="15">
        <f t="shared" si="13"/>
        <v>0</v>
      </c>
      <c r="L170" s="15"/>
      <c r="M170" s="15">
        <f t="shared" si="14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5"/>
        <v>0</v>
      </c>
      <c r="G171" s="54"/>
      <c r="H171" s="54"/>
      <c r="I171" s="85">
        <f t="shared" si="12"/>
        <v>0</v>
      </c>
      <c r="J171" s="94"/>
      <c r="K171" s="15">
        <f t="shared" si="13"/>
        <v>0</v>
      </c>
      <c r="L171" s="15"/>
      <c r="M171" s="15">
        <f t="shared" si="14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5"/>
        <v>0</v>
      </c>
      <c r="G172" s="54"/>
      <c r="H172" s="54"/>
      <c r="I172" s="85">
        <f t="shared" si="12"/>
        <v>0</v>
      </c>
      <c r="J172" s="3"/>
      <c r="K172" s="15">
        <f t="shared" si="13"/>
        <v>0</v>
      </c>
      <c r="L172" s="15"/>
      <c r="M172" s="15">
        <f t="shared" si="14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5"/>
        <v>0</v>
      </c>
      <c r="G173" s="54"/>
      <c r="H173" s="54"/>
      <c r="I173" s="85">
        <f t="shared" si="12"/>
        <v>0</v>
      </c>
      <c r="J173" s="3"/>
      <c r="K173" s="15">
        <f t="shared" si="13"/>
        <v>0</v>
      </c>
      <c r="L173" s="15"/>
      <c r="M173" s="15">
        <f t="shared" si="14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5"/>
      <c r="J174" s="3"/>
      <c r="K174" s="15">
        <f t="shared" si="13"/>
        <v>0</v>
      </c>
      <c r="L174" s="15"/>
      <c r="M174" s="15">
        <f t="shared" ref="M174:M183" si="16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5"/>
      <c r="J175" s="3"/>
      <c r="K175" s="15">
        <f t="shared" si="13"/>
        <v>0</v>
      </c>
      <c r="L175" s="15"/>
      <c r="M175" s="15">
        <f t="shared" si="16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5"/>
      <c r="J176" s="3"/>
      <c r="K176" s="15">
        <f t="shared" si="13"/>
        <v>0</v>
      </c>
      <c r="L176" s="15"/>
      <c r="M176" s="15">
        <f t="shared" si="16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5"/>
      <c r="J177" s="3"/>
      <c r="K177" s="15">
        <f t="shared" si="13"/>
        <v>0</v>
      </c>
      <c r="L177" s="15"/>
      <c r="M177" s="15">
        <f t="shared" si="16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5"/>
      <c r="J178" s="3"/>
      <c r="K178" s="15">
        <f t="shared" si="13"/>
        <v>0</v>
      </c>
      <c r="L178" s="15"/>
      <c r="M178" s="15">
        <f t="shared" si="16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5">
        <f t="shared" ref="I179:I184" si="17">+F179*$H$4</f>
        <v>0</v>
      </c>
      <c r="J179" s="3"/>
      <c r="K179" s="15">
        <f t="shared" si="13"/>
        <v>0</v>
      </c>
      <c r="L179" s="15"/>
      <c r="M179" s="15">
        <f t="shared" si="16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5">
        <f t="shared" si="17"/>
        <v>0</v>
      </c>
      <c r="J180" s="3"/>
      <c r="K180" s="15">
        <f t="shared" si="13"/>
        <v>0</v>
      </c>
      <c r="L180" s="15"/>
      <c r="M180" s="15">
        <f t="shared" si="16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5">
        <f t="shared" si="17"/>
        <v>0</v>
      </c>
      <c r="J181" s="3"/>
      <c r="K181" s="15">
        <f t="shared" si="13"/>
        <v>0</v>
      </c>
      <c r="L181" s="15"/>
      <c r="M181" s="15">
        <f t="shared" si="16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5">
        <f t="shared" si="17"/>
        <v>0</v>
      </c>
      <c r="J182" s="3"/>
      <c r="K182" s="15">
        <f t="shared" si="13"/>
        <v>0</v>
      </c>
      <c r="L182" s="15"/>
      <c r="M182" s="15">
        <f t="shared" si="16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5">
        <f t="shared" si="17"/>
        <v>0</v>
      </c>
      <c r="J183" s="3"/>
      <c r="K183" s="15">
        <f t="shared" si="13"/>
        <v>0</v>
      </c>
      <c r="L183" s="15"/>
      <c r="M183" s="15">
        <f t="shared" si="16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5">
        <f t="shared" si="17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7</v>
      </c>
      <c r="H185" s="54"/>
      <c r="I185" s="6"/>
      <c r="J185" s="1" t="str">
        <f>+B185</f>
        <v>Total Labour Cost</v>
      </c>
      <c r="K185" s="1"/>
      <c r="L185" s="1"/>
      <c r="M185" s="15">
        <f>+G185</f>
        <v>7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f>G271*2000/H4</f>
        <v>4</v>
      </c>
      <c r="F189" s="24">
        <v>4</v>
      </c>
      <c r="G189" s="54"/>
      <c r="H189" s="54"/>
      <c r="I189" s="85">
        <f t="shared" ref="I189:I196" si="18">+F189*$H$4</f>
        <v>20000</v>
      </c>
      <c r="J189" s="3" t="s">
        <v>113</v>
      </c>
      <c r="K189" s="3">
        <f>+C189</f>
        <v>1</v>
      </c>
      <c r="L189" s="18"/>
      <c r="M189" s="15">
        <f>+F189</f>
        <v>4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0.5</v>
      </c>
      <c r="F190" s="24">
        <v>0.5</v>
      </c>
      <c r="G190" s="54"/>
      <c r="H190" s="54"/>
      <c r="I190" s="85">
        <f t="shared" si="18"/>
        <v>2500</v>
      </c>
      <c r="J190" s="3" t="s">
        <v>80</v>
      </c>
      <c r="K190" s="3">
        <f t="shared" ref="K190:K213" si="19">+C190</f>
        <v>1</v>
      </c>
      <c r="L190" s="18"/>
      <c r="M190" s="15">
        <f t="shared" ref="M190:M213" si="20">+F190</f>
        <v>0.5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v>0</v>
      </c>
      <c r="G191" s="54"/>
      <c r="H191" s="54"/>
      <c r="I191" s="85">
        <f t="shared" si="18"/>
        <v>0</v>
      </c>
      <c r="J191" s="3"/>
      <c r="K191" s="3">
        <f t="shared" si="19"/>
        <v>0</v>
      </c>
      <c r="L191" s="18"/>
      <c r="M191" s="15">
        <f t="shared" si="20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>
        <v>2.5</v>
      </c>
      <c r="F192" s="24">
        <v>0</v>
      </c>
      <c r="G192" s="54"/>
      <c r="H192" s="54"/>
      <c r="I192" s="85">
        <f t="shared" si="18"/>
        <v>0</v>
      </c>
      <c r="J192" s="3"/>
      <c r="K192" s="3">
        <f t="shared" si="19"/>
        <v>0</v>
      </c>
      <c r="L192" s="18"/>
      <c r="M192" s="15">
        <f t="shared" si="20"/>
        <v>0</v>
      </c>
      <c r="N192" s="1"/>
      <c r="O192" s="1"/>
      <c r="P192" s="1"/>
      <c r="Q192" s="7"/>
    </row>
    <row r="193" spans="1:17" x14ac:dyDescent="0.25">
      <c r="B193" s="29" t="s">
        <v>79</v>
      </c>
      <c r="C193" s="29"/>
      <c r="D193" s="28"/>
      <c r="E193" s="59"/>
      <c r="F193" s="24">
        <v>0</v>
      </c>
      <c r="G193" s="54"/>
      <c r="H193" s="54"/>
      <c r="I193" s="85">
        <f t="shared" si="18"/>
        <v>0</v>
      </c>
      <c r="J193" s="3"/>
      <c r="K193" s="3">
        <f t="shared" si="19"/>
        <v>0</v>
      </c>
      <c r="L193" s="18"/>
      <c r="M193" s="15">
        <f t="shared" si="20"/>
        <v>0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v>0</v>
      </c>
      <c r="G194" s="54"/>
      <c r="H194" s="54"/>
      <c r="I194" s="85">
        <f t="shared" si="18"/>
        <v>0</v>
      </c>
      <c r="J194" s="3"/>
      <c r="K194" s="3">
        <f t="shared" si="19"/>
        <v>0</v>
      </c>
      <c r="L194" s="18"/>
      <c r="M194" s="15">
        <f t="shared" si="20"/>
        <v>0</v>
      </c>
      <c r="N194" s="1"/>
      <c r="O194" s="1"/>
      <c r="P194" s="1"/>
      <c r="Q194" s="7"/>
    </row>
    <row r="195" spans="1:17" x14ac:dyDescent="0.25">
      <c r="B195" s="29" t="s">
        <v>64</v>
      </c>
      <c r="C195" s="46"/>
      <c r="D195" s="29"/>
      <c r="E195" s="100">
        <f>1500*4*2/H4</f>
        <v>2.4</v>
      </c>
      <c r="F195" s="47">
        <v>0</v>
      </c>
      <c r="G195" s="54"/>
      <c r="H195" s="54"/>
      <c r="I195" s="85">
        <f t="shared" si="18"/>
        <v>0</v>
      </c>
      <c r="J195" s="3"/>
      <c r="K195" s="3">
        <f t="shared" si="19"/>
        <v>0</v>
      </c>
      <c r="L195" s="18"/>
      <c r="M195" s="15">
        <f t="shared" si="20"/>
        <v>0</v>
      </c>
      <c r="N195" s="1"/>
      <c r="O195" s="1"/>
      <c r="P195" s="1"/>
      <c r="Q195" s="7"/>
    </row>
    <row r="196" spans="1:17" x14ac:dyDescent="0.25">
      <c r="A196" t="s">
        <v>45</v>
      </c>
      <c r="B196" s="29" t="s">
        <v>19</v>
      </c>
      <c r="C196" s="42">
        <v>1</v>
      </c>
      <c r="D196" s="43"/>
      <c r="E196" s="100">
        <v>2.46</v>
      </c>
      <c r="F196" s="47">
        <v>2.46</v>
      </c>
      <c r="G196" s="54"/>
      <c r="H196" s="54"/>
      <c r="I196" s="85">
        <f t="shared" si="18"/>
        <v>12300</v>
      </c>
      <c r="J196" s="3" t="s">
        <v>110</v>
      </c>
      <c r="K196" s="3">
        <f t="shared" si="19"/>
        <v>1</v>
      </c>
      <c r="L196" s="18"/>
      <c r="M196" s="15">
        <f t="shared" si="20"/>
        <v>2.46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ref="F190:F203" si="21">+E197*C197</f>
        <v>0</v>
      </c>
      <c r="G197" s="54"/>
      <c r="H197" s="54"/>
      <c r="I197" s="85"/>
      <c r="J197" s="3"/>
      <c r="K197" s="3">
        <f t="shared" si="19"/>
        <v>0</v>
      </c>
      <c r="L197" s="18"/>
      <c r="M197" s="15">
        <f t="shared" si="20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21"/>
        <v>0</v>
      </c>
      <c r="G198" s="54"/>
      <c r="H198" s="54"/>
      <c r="I198" s="85"/>
      <c r="J198" s="3"/>
      <c r="K198" s="3">
        <f t="shared" si="19"/>
        <v>0</v>
      </c>
      <c r="L198" s="18"/>
      <c r="M198" s="15">
        <f t="shared" si="20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21"/>
        <v>0</v>
      </c>
      <c r="G199" s="54"/>
      <c r="H199" s="54"/>
      <c r="I199" s="85"/>
      <c r="J199" s="3"/>
      <c r="K199" s="3">
        <f t="shared" si="19"/>
        <v>0</v>
      </c>
      <c r="L199" s="18"/>
      <c r="M199" s="15">
        <f t="shared" si="20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21"/>
        <v>0</v>
      </c>
      <c r="G200" s="54"/>
      <c r="H200" s="54"/>
      <c r="I200" s="85"/>
      <c r="J200" s="3"/>
      <c r="K200" s="3">
        <f t="shared" si="19"/>
        <v>0</v>
      </c>
      <c r="L200" s="18"/>
      <c r="M200" s="15">
        <f t="shared" si="20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21"/>
        <v>0</v>
      </c>
      <c r="G201" s="54"/>
      <c r="H201" s="54"/>
      <c r="I201" s="85"/>
      <c r="J201" s="3"/>
      <c r="K201" s="3">
        <f t="shared" si="19"/>
        <v>0</v>
      </c>
      <c r="L201" s="18"/>
      <c r="M201" s="15">
        <f t="shared" si="20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21"/>
        <v>0</v>
      </c>
      <c r="G202" s="54"/>
      <c r="H202" s="54"/>
      <c r="I202" s="85"/>
      <c r="J202" s="3"/>
      <c r="K202" s="3">
        <f t="shared" si="19"/>
        <v>0</v>
      </c>
      <c r="L202" s="18"/>
      <c r="M202" s="15">
        <f t="shared" si="20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21"/>
        <v>0</v>
      </c>
      <c r="G203" s="54"/>
      <c r="H203" s="54"/>
      <c r="I203" s="85"/>
      <c r="J203" s="3"/>
      <c r="K203" s="3">
        <f t="shared" si="19"/>
        <v>0</v>
      </c>
      <c r="L203" s="18"/>
      <c r="M203" s="15">
        <f t="shared" si="20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5"/>
      <c r="J204" s="3"/>
      <c r="K204" s="3">
        <f t="shared" si="19"/>
        <v>0</v>
      </c>
      <c r="L204" s="18"/>
      <c r="M204" s="15">
        <f t="shared" si="20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5"/>
      <c r="J205" s="3"/>
      <c r="K205" s="3">
        <f t="shared" si="19"/>
        <v>0</v>
      </c>
      <c r="L205" s="18"/>
      <c r="M205" s="15">
        <f t="shared" si="20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5"/>
      <c r="J206" s="3"/>
      <c r="K206" s="3">
        <f t="shared" si="19"/>
        <v>0</v>
      </c>
      <c r="L206" s="18"/>
      <c r="M206" s="15">
        <f t="shared" si="20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5"/>
      <c r="J207" s="3"/>
      <c r="K207" s="3">
        <f t="shared" si="19"/>
        <v>0</v>
      </c>
      <c r="L207" s="18"/>
      <c r="M207" s="15">
        <f t="shared" si="20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5"/>
      <c r="J208" s="3"/>
      <c r="K208" s="3">
        <f t="shared" si="19"/>
        <v>0</v>
      </c>
      <c r="L208" s="18"/>
      <c r="M208" s="15">
        <f t="shared" si="20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5"/>
      <c r="J209" s="3"/>
      <c r="K209" s="3">
        <f t="shared" si="19"/>
        <v>0</v>
      </c>
      <c r="L209" s="18"/>
      <c r="M209" s="15">
        <f t="shared" si="20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5"/>
      <c r="J210" s="3"/>
      <c r="K210" s="3">
        <f t="shared" si="19"/>
        <v>0</v>
      </c>
      <c r="L210" s="18"/>
      <c r="M210" s="15">
        <f t="shared" si="20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5"/>
      <c r="J211" s="3"/>
      <c r="K211" s="3">
        <f t="shared" si="19"/>
        <v>0</v>
      </c>
      <c r="L211" s="18"/>
      <c r="M211" s="15">
        <f t="shared" si="20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5"/>
      <c r="J212" s="3"/>
      <c r="K212" s="3">
        <f t="shared" si="19"/>
        <v>0</v>
      </c>
      <c r="L212" s="18"/>
      <c r="M212" s="15">
        <f t="shared" si="20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5"/>
      <c r="J213" s="3"/>
      <c r="K213" s="3">
        <f t="shared" si="19"/>
        <v>0</v>
      </c>
      <c r="L213" s="18"/>
      <c r="M213" s="15">
        <f t="shared" si="20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6.96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6.96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13.96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13.96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78.62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78.62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/>
      <c r="F222" s="115">
        <v>0.86</v>
      </c>
      <c r="G222" s="54"/>
      <c r="H222" s="73">
        <v>1.0999999999999999E-2</v>
      </c>
      <c r="I222" s="85">
        <f>+F222*$H$4</f>
        <v>4300</v>
      </c>
      <c r="J222" s="3" t="s">
        <v>73</v>
      </c>
      <c r="K222" s="3">
        <f>+C222</f>
        <v>1</v>
      </c>
      <c r="L222" s="18"/>
      <c r="M222" s="15">
        <f>+F222</f>
        <v>0.86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0.39740000000000003</v>
      </c>
      <c r="F223" s="24">
        <v>0.4</v>
      </c>
      <c r="G223" s="54"/>
      <c r="H223" s="74">
        <f>F223/(F222+G218)</f>
        <v>5.0327126321087065E-3</v>
      </c>
      <c r="I223" s="85">
        <f>+F223*$H$4</f>
        <v>2000</v>
      </c>
      <c r="J223" s="3" t="s">
        <v>74</v>
      </c>
      <c r="K223" s="3">
        <f t="shared" ref="K223:K228" si="22">+C223</f>
        <v>1</v>
      </c>
      <c r="L223" s="18"/>
      <c r="M223" s="15">
        <f t="shared" ref="M223:M228" si="23">+F223</f>
        <v>0.4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5"/>
      <c r="J224" s="3"/>
      <c r="K224" s="3">
        <f t="shared" si="22"/>
        <v>0</v>
      </c>
      <c r="L224" s="18"/>
      <c r="M224" s="15">
        <f t="shared" si="23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5"/>
      <c r="J225" s="3"/>
      <c r="K225" s="3">
        <f t="shared" si="22"/>
        <v>0</v>
      </c>
      <c r="L225" s="18"/>
      <c r="M225" s="15">
        <f t="shared" si="23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5"/>
      <c r="J226" s="3"/>
      <c r="K226" s="3">
        <f t="shared" si="22"/>
        <v>0</v>
      </c>
      <c r="L226" s="18"/>
      <c r="M226" s="15">
        <f t="shared" si="23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2"/>
        <v>0</v>
      </c>
      <c r="L227" s="18"/>
      <c r="M227" s="15">
        <f t="shared" si="23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2"/>
        <v>0</v>
      </c>
      <c r="L228" s="18"/>
      <c r="M228" s="15">
        <f t="shared" si="23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5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1.26</v>
      </c>
      <c r="H230" s="76">
        <f>+G230/G234</f>
        <v>1.5365853658536585E-2</v>
      </c>
      <c r="I230" s="6"/>
      <c r="J230" s="1" t="str">
        <f>+B230</f>
        <v>Total FOH</v>
      </c>
      <c r="K230" s="1"/>
      <c r="L230" s="18"/>
      <c r="M230" s="81">
        <f>+G230</f>
        <v>1.26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119">
        <f>SUM(G218:G231)</f>
        <v>79.88000000000001</v>
      </c>
      <c r="H232" s="77"/>
      <c r="I232" s="6"/>
      <c r="J232" s="1" t="str">
        <f>+B232</f>
        <v>Total Cost Per Unit</v>
      </c>
      <c r="K232" s="1"/>
      <c r="L232" s="1"/>
      <c r="M232" s="15">
        <f>+G232</f>
        <v>79.88000000000001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118">
        <f>G232*H233</f>
        <v>1.5976000000000001</v>
      </c>
      <c r="H233" s="78">
        <v>0.02</v>
      </c>
      <c r="I233" s="6"/>
      <c r="J233" s="1" t="str">
        <f t="shared" ref="J233:J236" si="24">+B233</f>
        <v>Approved Margin</v>
      </c>
      <c r="K233" s="1"/>
      <c r="L233" s="82">
        <f>+H233</f>
        <v>0.02</v>
      </c>
      <c r="M233" s="15">
        <f t="shared" ref="M233:M236" si="25">+G233</f>
        <v>1.5976000000000001</v>
      </c>
      <c r="N233" s="1"/>
      <c r="O233" s="1"/>
      <c r="P233" s="1"/>
      <c r="Q233" s="7"/>
    </row>
    <row r="234" spans="2:17" x14ac:dyDescent="0.25">
      <c r="B234" s="29" t="s">
        <v>85</v>
      </c>
      <c r="C234" s="29"/>
      <c r="D234" s="28"/>
      <c r="E234" s="29"/>
      <c r="F234" s="28"/>
      <c r="G234" s="118">
        <v>82</v>
      </c>
      <c r="H234" s="55"/>
      <c r="I234" s="6"/>
      <c r="J234" s="1" t="str">
        <f t="shared" si="24"/>
        <v>Sales Price Before Sales Commission</v>
      </c>
      <c r="K234" s="1"/>
      <c r="L234" s="1"/>
      <c r="M234" s="83">
        <f t="shared" si="25"/>
        <v>82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2.1199999999999903</v>
      </c>
      <c r="H235" s="54"/>
      <c r="I235" s="6"/>
      <c r="J235" s="1" t="str">
        <f t="shared" si="24"/>
        <v>NP</v>
      </c>
      <c r="K235" s="1"/>
      <c r="L235" s="1"/>
      <c r="M235" s="15">
        <f t="shared" si="25"/>
        <v>2.1199999999999903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v>0.02</v>
      </c>
      <c r="H236" s="77"/>
      <c r="I236" s="6"/>
      <c r="J236" s="1" t="str">
        <f t="shared" si="24"/>
        <v>NP Margin</v>
      </c>
      <c r="K236" s="1"/>
      <c r="L236" s="1"/>
      <c r="M236" s="84">
        <f t="shared" si="25"/>
        <v>0.02</v>
      </c>
      <c r="N236" s="1"/>
      <c r="O236" s="1"/>
      <c r="P236" s="1"/>
      <c r="Q236" s="7"/>
    </row>
    <row r="237" spans="2:17" x14ac:dyDescent="0.25">
      <c r="B237" s="86"/>
      <c r="C237" s="86"/>
      <c r="D237" s="87"/>
      <c r="E237" s="86"/>
      <c r="F237" s="87"/>
      <c r="G237" s="88"/>
      <c r="H237" s="86"/>
      <c r="I237" s="14"/>
      <c r="J237" s="4"/>
      <c r="K237" s="4"/>
      <c r="L237" s="4"/>
      <c r="M237" s="90"/>
      <c r="N237" s="4"/>
      <c r="O237" s="4"/>
      <c r="P237" s="4"/>
      <c r="Q237" s="5"/>
    </row>
    <row r="238" spans="2:17" ht="19.5" customHeight="1" x14ac:dyDescent="0.25">
      <c r="B238" s="29" t="s">
        <v>85</v>
      </c>
      <c r="C238" s="29"/>
      <c r="D238" s="28"/>
      <c r="E238" s="29"/>
      <c r="F238" s="28"/>
      <c r="G238" s="116">
        <f>+G234</f>
        <v>82</v>
      </c>
      <c r="H238" s="42"/>
      <c r="I238" s="6"/>
      <c r="J238" s="1" t="s">
        <v>85</v>
      </c>
      <c r="K238" s="1"/>
      <c r="L238" s="1"/>
      <c r="M238" s="81">
        <f>+G238</f>
        <v>82</v>
      </c>
      <c r="N238" s="1"/>
      <c r="O238" s="1"/>
      <c r="P238" s="1"/>
      <c r="Q238" s="7"/>
    </row>
    <row r="239" spans="2:17" ht="19.5" customHeight="1" x14ac:dyDescent="0.25">
      <c r="B239" s="29" t="s">
        <v>86</v>
      </c>
      <c r="C239" s="29"/>
      <c r="D239" s="28"/>
      <c r="E239" s="29"/>
      <c r="F239" s="28"/>
      <c r="G239" s="116">
        <f>H12</f>
        <v>10</v>
      </c>
      <c r="H239" s="42"/>
      <c r="I239" s="6"/>
      <c r="J239" s="1" t="s">
        <v>86</v>
      </c>
      <c r="K239" s="1"/>
      <c r="L239" s="1"/>
      <c r="M239" s="81">
        <f>+G239</f>
        <v>10</v>
      </c>
      <c r="N239" s="1"/>
      <c r="O239" s="1"/>
      <c r="P239" s="1"/>
      <c r="Q239" s="7"/>
    </row>
    <row r="240" spans="2:17" ht="19.5" customHeight="1" thickBot="1" x14ac:dyDescent="0.3">
      <c r="B240" s="36" t="s">
        <v>87</v>
      </c>
      <c r="C240" s="36"/>
      <c r="D240" s="41"/>
      <c r="E240" s="36"/>
      <c r="F240" s="41"/>
      <c r="G240" s="117">
        <f>SUM(G238:G239)</f>
        <v>92</v>
      </c>
      <c r="H240" s="89"/>
      <c r="I240" s="11"/>
      <c r="J240" s="12" t="s">
        <v>87</v>
      </c>
      <c r="K240" s="12"/>
      <c r="L240" s="12"/>
      <c r="M240" s="91">
        <f>SUM(M238:M239)</f>
        <v>92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91.862000000000009</v>
      </c>
      <c r="D245" s="21"/>
      <c r="E245" s="1"/>
      <c r="F245" s="26">
        <f>+($G$232*(1+F243))</f>
        <v>87.868000000000023</v>
      </c>
      <c r="G245" s="1"/>
      <c r="H245" s="26">
        <f>+($G$232*(1+H243))</f>
        <v>83.874000000000009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13.242000000000004</v>
      </c>
      <c r="D247" s="1"/>
      <c r="E247" s="1"/>
      <c r="F247" s="10">
        <f>+F245-$G$218</f>
        <v>9.2480000000000189</v>
      </c>
      <c r="G247" s="1"/>
      <c r="H247" s="10">
        <f>+H245-$G$218</f>
        <v>5.2540000000000049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-1.26</v>
      </c>
      <c r="D249" s="1"/>
      <c r="E249" s="1"/>
      <c r="F249" s="10">
        <f>-$G$230</f>
        <v>-1.26</v>
      </c>
      <c r="G249" s="1"/>
      <c r="H249" s="10">
        <f>-$G$230</f>
        <v>-1.26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11.982000000000005</v>
      </c>
      <c r="D251" s="20"/>
      <c r="E251" s="20"/>
      <c r="F251" s="27">
        <f>SUM(F247:F249)</f>
        <v>7.9880000000000191</v>
      </c>
      <c r="G251" s="20"/>
      <c r="H251" s="27">
        <f>SUM(H247:H249)</f>
        <v>3.9940000000000051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459310.00000000006</v>
      </c>
      <c r="D254" s="21"/>
      <c r="E254" s="20"/>
      <c r="F254" s="21">
        <f>+F245*$H$4</f>
        <v>439340.00000000012</v>
      </c>
      <c r="G254" s="20"/>
      <c r="H254" s="21">
        <f>+H245*$H$4</f>
        <v>419370.00000000006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59910.000000000022</v>
      </c>
      <c r="D256" s="21"/>
      <c r="E256" s="20"/>
      <c r="F256" s="21">
        <f>+F251*$H$4</f>
        <v>39940.000000000095</v>
      </c>
      <c r="G256" s="20"/>
      <c r="H256" s="21">
        <f>+H251*$H$4</f>
        <v>19970.000000000025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5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5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79"/>
      <c r="I261" s="85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5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0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5" t="s">
        <v>104</v>
      </c>
      <c r="E270" s="95"/>
      <c r="F270" s="95"/>
    </row>
    <row r="271" spans="2:17" x14ac:dyDescent="0.25">
      <c r="D271" s="95" t="s">
        <v>105</v>
      </c>
      <c r="E271" s="95"/>
      <c r="F271" s="95">
        <f>(750*1*G271)+(600*3*G271)</f>
        <v>25500</v>
      </c>
      <c r="G271">
        <f>H4*4*1/(2000*1)</f>
        <v>10</v>
      </c>
      <c r="I271" t="s">
        <v>106</v>
      </c>
    </row>
    <row r="272" spans="2:17" x14ac:dyDescent="0.25">
      <c r="D272" s="95" t="s">
        <v>107</v>
      </c>
      <c r="E272" s="95"/>
      <c r="F272" s="95">
        <f>(750*1*G272)+(600*4*G272)</f>
        <v>3281.25</v>
      </c>
      <c r="G272" s="96">
        <f>H4/(6*800)</f>
        <v>1.0416666666666667</v>
      </c>
      <c r="H272" s="96"/>
      <c r="I272" t="s">
        <v>106</v>
      </c>
    </row>
    <row r="273" spans="4:9" x14ac:dyDescent="0.25">
      <c r="D273" s="97" t="s">
        <v>108</v>
      </c>
      <c r="F273" s="95">
        <f>(750*1*G273)</f>
        <v>3750</v>
      </c>
      <c r="G273">
        <f>H4*4/(4*1000)</f>
        <v>5</v>
      </c>
      <c r="I273" t="s">
        <v>106</v>
      </c>
    </row>
    <row r="274" spans="4:9" x14ac:dyDescent="0.25">
      <c r="D274" s="22"/>
      <c r="E274" s="22"/>
      <c r="F274" s="98">
        <f>SUM(F271:F273)</f>
        <v>32531.25</v>
      </c>
      <c r="G274" s="103">
        <f>F274/H4</f>
        <v>6.5062499999999996</v>
      </c>
      <c r="H274" s="99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ECA0DF3-B84A-4A25-A93B-DF663407243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2019-05-22T08:49:23Z</dcterms:modified>
</cp:coreProperties>
</file>