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F27" i="1" l="1"/>
  <c r="F26" i="1"/>
  <c r="E189" i="1"/>
  <c r="F168" i="1"/>
  <c r="F166" i="1"/>
  <c r="F167" i="1"/>
  <c r="F165" i="1"/>
  <c r="F25" i="1"/>
  <c r="F24" i="1"/>
  <c r="F23" i="1"/>
  <c r="F22" i="1"/>
  <c r="F164" i="1" l="1"/>
  <c r="H7" i="1" l="1"/>
  <c r="M48" i="1" l="1"/>
  <c r="I48" i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M165" i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2" i="1" s="1"/>
  <c r="E223" i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5" i="1"/>
  <c r="F245" i="1"/>
  <c r="H245" i="1"/>
  <c r="H241" i="1"/>
  <c r="C241" i="1"/>
  <c r="F241" i="1"/>
  <c r="G233" i="1"/>
  <c r="G234" i="1" l="1"/>
  <c r="G235" i="1" s="1"/>
  <c r="M233" i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G236" i="1" l="1"/>
  <c r="M236" i="1" s="1"/>
</calcChain>
</file>

<file path=xl/sharedStrings.xml><?xml version="1.0" encoding="utf-8"?>
<sst xmlns="http://schemas.openxmlformats.org/spreadsheetml/2006/main" count="135" uniqueCount="102">
  <si>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</si>
  <si>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</si>
  <si>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</si>
  <si>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</si>
  <si>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</si>
  <si>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</si>
  <si>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</si>
  <si>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</si>
  <si>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</si>
  <si>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</si>
  <si>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</si>
  <si>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</si>
  <si>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</si>
  <si>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</si>
  <si>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</si>
  <si>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</si>
  <si>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</si>
  <si>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</si>
  <si>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</si>
  <si>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</si>
  <si>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</si>
  <si>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</si>
  <si>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</si>
  <si>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</si>
  <si>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</si>
  <si>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</si>
  <si>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</si>
  <si>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</si>
  <si>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</si>
  <si>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</si>
  <si>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</si>
  <si>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</si>
  <si>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</si>
  <si>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</si>
  <si>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</si>
  <si>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</si>
  <si>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</si>
  <si>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</si>
  <si>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</si>
  <si>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</si>
  <si>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</si>
  <si>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</si>
  <si>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</si>
  <si>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</si>
  <si>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</si>
  <si>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</si>
  <si>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</si>
  <si>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</si>
  <si>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</si>
  <si>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</si>
  <si>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</si>
  <si>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</si>
  <si>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</si>
  <si>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</si>
  <si>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</si>
  <si>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</si>
  <si>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</si>
  <si>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</si>
  <si>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</si>
  <si>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</si>
  <si>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</si>
  <si>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</si>
  <si>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</si>
  <si>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</si>
  <si>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</si>
  <si>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</si>
  <si>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</si>
  <si>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</si>
  <si>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</si>
  <si>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</si>
  <si>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</si>
  <si>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</si>
  <si>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</si>
  <si>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</si>
  <si>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</si>
  <si>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</si>
  <si>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</si>
  <si>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</si>
  <si>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</si>
  <si>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</si>
  <si>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LC0006</t>
  </si>
  <si>
    <t>Meal's</t>
  </si>
  <si>
    <t>Natures Beauty</t>
  </si>
  <si>
    <t>Light Box Repair</t>
  </si>
  <si>
    <t>30.01.2019</t>
  </si>
  <si>
    <t xml:space="preserve">Silicone Tube - Clear    </t>
  </si>
  <si>
    <t xml:space="preserve">Silicone Tube -  Black </t>
  </si>
  <si>
    <t xml:space="preserve">Others </t>
  </si>
  <si>
    <t>1/2</t>
  </si>
  <si>
    <t>Sq: Ft:</t>
  </si>
  <si>
    <t>Mac Jet Sticker</t>
  </si>
  <si>
    <t>Lamination</t>
  </si>
  <si>
    <t xml:space="preserve">ST0010012    </t>
  </si>
  <si>
    <t xml:space="preserve">RO0010023 </t>
  </si>
  <si>
    <t xml:space="preserve">MM0010054    </t>
  </si>
  <si>
    <t xml:space="preserve">MM0010047     </t>
  </si>
  <si>
    <t xml:space="preserve">MM0010100     </t>
  </si>
  <si>
    <t>LC0001</t>
  </si>
  <si>
    <t>LC0003</t>
  </si>
  <si>
    <t>LC0004</t>
  </si>
  <si>
    <t>FOH0003</t>
  </si>
  <si>
    <t>LED Light Box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</si>
</sst>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27" zoomScale="70" zoomScaleNormal="70" workbookViewId="0">
      <selection activeCell="D189" sqref="D189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4" width="11.5703125" bestFit="1" customWidth="1"/>
    <col min="5" max="5" width="12.14062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82</v>
      </c>
      <c r="D7" s="1"/>
      <c r="E7" s="1"/>
      <c r="F7" s="1"/>
      <c r="G7" s="1" t="s">
        <v>36</v>
      </c>
      <c r="H7" s="89">
        <f>H233</f>
        <v>0.15049999999999999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H222</f>
        <v>0.11000000000000003</v>
      </c>
    </row>
    <row r="9" spans="2:13" x14ac:dyDescent="0.25">
      <c r="B9" s="8" t="s">
        <v>51</v>
      </c>
      <c r="C9" s="3" t="s">
        <v>83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84</v>
      </c>
      <c r="D12" s="1"/>
      <c r="E12" s="1"/>
      <c r="F12" s="1"/>
      <c r="G12" s="1" t="s">
        <v>42</v>
      </c>
      <c r="H12" s="93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2" t="s">
        <v>101</v>
      </c>
      <c r="D16" s="103"/>
      <c r="E16" s="103"/>
      <c r="F16" s="103"/>
      <c r="G16" s="103"/>
      <c r="H16" s="10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7" t="s">
        <v>52</v>
      </c>
      <c r="C18" s="98"/>
      <c r="D18" s="98"/>
      <c r="E18" s="98"/>
      <c r="F18" s="98"/>
      <c r="G18" s="98"/>
      <c r="H18" s="99"/>
      <c r="I18" s="100" t="s">
        <v>53</v>
      </c>
      <c r="J18" s="100"/>
      <c r="K18" s="100"/>
      <c r="L18" s="100"/>
      <c r="M18" s="101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hidden="1" x14ac:dyDescent="0.25">
      <c r="B22" s="35"/>
      <c r="C22" s="84"/>
      <c r="D22" s="96"/>
      <c r="E22" s="87"/>
      <c r="F22" s="30">
        <f>E22*C22</f>
        <v>0</v>
      </c>
      <c r="G22" s="71"/>
      <c r="H22" s="35"/>
      <c r="I22" s="10">
        <f>+F22*$H$4</f>
        <v>0</v>
      </c>
      <c r="J22" s="5"/>
      <c r="K22" s="90">
        <f>+C22</f>
        <v>0</v>
      </c>
      <c r="L22" s="1"/>
      <c r="M22" s="23">
        <f>+F22</f>
        <v>0</v>
      </c>
    </row>
    <row r="23" spans="1:16" x14ac:dyDescent="0.25">
      <c r="A23" t="s">
        <v>46</v>
      </c>
      <c r="B23" s="35" t="s">
        <v>85</v>
      </c>
      <c r="C23" s="84" t="s">
        <v>88</v>
      </c>
      <c r="D23" s="96" t="s">
        <v>12</v>
      </c>
      <c r="E23" s="87">
        <v>495</v>
      </c>
      <c r="F23" s="30">
        <f>E23/2</f>
        <v>247.5</v>
      </c>
      <c r="G23" s="71"/>
      <c r="H23" s="35"/>
      <c r="I23" s="10">
        <f t="shared" ref="I23:I47" si="0">+F23*$H$4</f>
        <v>247.5</v>
      </c>
      <c r="J23" s="5" t="s">
        <v>94</v>
      </c>
      <c r="K23" s="90" t="str">
        <f t="shared" ref="K23:K48" si="1">+C23</f>
        <v>1/2</v>
      </c>
      <c r="L23" s="1"/>
      <c r="M23" s="23">
        <f t="shared" ref="M23:M25" si="2">+F23</f>
        <v>247.5</v>
      </c>
    </row>
    <row r="24" spans="1:16" x14ac:dyDescent="0.25">
      <c r="A24" t="s">
        <v>46</v>
      </c>
      <c r="B24" s="35" t="s">
        <v>86</v>
      </c>
      <c r="C24" s="84" t="s">
        <v>88</v>
      </c>
      <c r="D24" s="96" t="s">
        <v>12</v>
      </c>
      <c r="E24" s="87">
        <v>495</v>
      </c>
      <c r="F24" s="30">
        <f>E24/2</f>
        <v>247.5</v>
      </c>
      <c r="G24" s="71"/>
      <c r="H24" s="35"/>
      <c r="I24" s="10">
        <f t="shared" si="0"/>
        <v>247.5</v>
      </c>
      <c r="J24" s="5" t="s">
        <v>95</v>
      </c>
      <c r="K24" s="90" t="str">
        <f t="shared" si="1"/>
        <v>1/2</v>
      </c>
      <c r="L24" s="1"/>
      <c r="M24" s="23">
        <f t="shared" si="2"/>
        <v>247.5</v>
      </c>
    </row>
    <row r="25" spans="1:16" ht="14.25" customHeight="1" x14ac:dyDescent="0.25">
      <c r="A25" t="s">
        <v>46</v>
      </c>
      <c r="B25" s="35" t="s">
        <v>87</v>
      </c>
      <c r="C25" s="84">
        <v>1</v>
      </c>
      <c r="D25" s="96" t="s">
        <v>12</v>
      </c>
      <c r="E25" s="87">
        <v>500</v>
      </c>
      <c r="F25" s="30">
        <f>E25*C25</f>
        <v>500</v>
      </c>
      <c r="G25" s="71"/>
      <c r="H25" s="35"/>
      <c r="I25" s="10">
        <f t="shared" si="0"/>
        <v>500</v>
      </c>
      <c r="J25" s="5" t="s">
        <v>96</v>
      </c>
      <c r="K25" s="90">
        <f t="shared" si="1"/>
        <v>1</v>
      </c>
      <c r="L25" s="1"/>
      <c r="M25" s="23">
        <f t="shared" si="2"/>
        <v>500</v>
      </c>
      <c r="O25" s="2"/>
      <c r="P25" s="2"/>
    </row>
    <row r="26" spans="1:16" x14ac:dyDescent="0.25">
      <c r="A26" t="s">
        <v>46</v>
      </c>
      <c r="B26" s="35" t="s">
        <v>90</v>
      </c>
      <c r="C26" s="84">
        <v>65</v>
      </c>
      <c r="D26" s="96" t="s">
        <v>89</v>
      </c>
      <c r="E26" s="87">
        <v>50</v>
      </c>
      <c r="F26" s="30">
        <f>E26*C26</f>
        <v>3250</v>
      </c>
      <c r="G26" s="71"/>
      <c r="H26" s="35"/>
      <c r="I26" s="10">
        <f t="shared" si="0"/>
        <v>3250</v>
      </c>
      <c r="J26" s="5" t="s">
        <v>92</v>
      </c>
      <c r="K26" s="90">
        <f t="shared" si="1"/>
        <v>65</v>
      </c>
      <c r="L26" s="1"/>
      <c r="M26" s="23">
        <f t="shared" ref="M26:M87" si="3">+F26</f>
        <v>3250</v>
      </c>
    </row>
    <row r="27" spans="1:16" x14ac:dyDescent="0.25">
      <c r="A27" t="s">
        <v>46</v>
      </c>
      <c r="B27" s="35" t="s">
        <v>91</v>
      </c>
      <c r="C27" s="85">
        <v>65</v>
      </c>
      <c r="D27" s="96" t="s">
        <v>89</v>
      </c>
      <c r="E27" s="87">
        <v>30</v>
      </c>
      <c r="F27" s="30">
        <f>E27*C27</f>
        <v>1950</v>
      </c>
      <c r="G27" s="71"/>
      <c r="H27" s="35"/>
      <c r="I27" s="10">
        <f t="shared" si="0"/>
        <v>1950</v>
      </c>
      <c r="J27" s="5" t="s">
        <v>93</v>
      </c>
      <c r="K27" s="90">
        <f t="shared" si="1"/>
        <v>65</v>
      </c>
      <c r="L27" s="1"/>
      <c r="M27" s="23">
        <f t="shared" si="3"/>
        <v>1950</v>
      </c>
    </row>
    <row r="28" spans="1:16" hidden="1" x14ac:dyDescent="0.25">
      <c r="B28" s="35"/>
      <c r="C28" s="85"/>
      <c r="D28" s="96"/>
      <c r="E28" s="87"/>
      <c r="F28" s="30"/>
      <c r="G28" s="71"/>
      <c r="H28" s="35"/>
      <c r="I28" s="10">
        <f t="shared" si="0"/>
        <v>0</v>
      </c>
      <c r="J28" s="5"/>
      <c r="K28" s="90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86"/>
      <c r="D29" s="96"/>
      <c r="E29" s="87"/>
      <c r="F29" s="30"/>
      <c r="G29" s="71"/>
      <c r="H29" s="35"/>
      <c r="I29" s="10">
        <f t="shared" si="0"/>
        <v>0</v>
      </c>
      <c r="J29" s="5"/>
      <c r="K29" s="90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85"/>
      <c r="D30" s="96"/>
      <c r="E30" s="87"/>
      <c r="F30" s="30"/>
      <c r="G30" s="71"/>
      <c r="H30" s="35"/>
      <c r="I30" s="10">
        <f t="shared" si="0"/>
        <v>0</v>
      </c>
      <c r="J30" s="5"/>
      <c r="K30" s="90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4"/>
      <c r="D31" s="96"/>
      <c r="E31" s="87"/>
      <c r="F31" s="30"/>
      <c r="G31" s="71"/>
      <c r="H31" s="35"/>
      <c r="I31" s="10">
        <f t="shared" si="0"/>
        <v>0</v>
      </c>
      <c r="J31" s="5"/>
      <c r="K31" s="90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84"/>
      <c r="D32" s="96"/>
      <c r="E32" s="87"/>
      <c r="F32" s="30"/>
      <c r="G32" s="71"/>
      <c r="H32" s="35"/>
      <c r="I32" s="10">
        <f t="shared" si="0"/>
        <v>0</v>
      </c>
      <c r="J32" s="5"/>
      <c r="K32" s="90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84"/>
      <c r="D33" s="96"/>
      <c r="E33" s="87"/>
      <c r="F33" s="30"/>
      <c r="G33" s="71"/>
      <c r="H33" s="35"/>
      <c r="I33" s="10">
        <f t="shared" si="0"/>
        <v>0</v>
      </c>
      <c r="J33" s="5"/>
      <c r="K33" s="90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84"/>
      <c r="D34" s="96"/>
      <c r="E34" s="87"/>
      <c r="F34" s="30"/>
      <c r="G34" s="71"/>
      <c r="H34" s="35"/>
      <c r="I34" s="10">
        <f t="shared" si="0"/>
        <v>0</v>
      </c>
      <c r="J34" s="5"/>
      <c r="K34" s="90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84"/>
      <c r="D35" s="96"/>
      <c r="E35" s="87"/>
      <c r="F35" s="30"/>
      <c r="G35" s="71"/>
      <c r="H35" s="35"/>
      <c r="I35" s="10">
        <f t="shared" si="0"/>
        <v>0</v>
      </c>
      <c r="J35" s="5"/>
      <c r="K35" s="90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84"/>
      <c r="D36" s="96"/>
      <c r="E36" s="54"/>
      <c r="F36" s="30"/>
      <c r="G36" s="71"/>
      <c r="H36" s="35"/>
      <c r="I36" s="10">
        <f t="shared" si="0"/>
        <v>0</v>
      </c>
      <c r="J36" s="5"/>
      <c r="K36" s="90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84"/>
      <c r="D37" s="96"/>
      <c r="E37" s="54"/>
      <c r="F37" s="30"/>
      <c r="G37" s="71"/>
      <c r="H37" s="35"/>
      <c r="I37" s="10">
        <f t="shared" si="0"/>
        <v>0</v>
      </c>
      <c r="J37" s="5"/>
      <c r="K37" s="90">
        <f t="shared" si="1"/>
        <v>0</v>
      </c>
      <c r="L37" s="1"/>
      <c r="M37" s="23">
        <f t="shared" si="3"/>
        <v>0</v>
      </c>
    </row>
    <row r="38" spans="2:13" hidden="1" x14ac:dyDescent="0.25">
      <c r="B38" s="35"/>
      <c r="C38" s="84"/>
      <c r="D38" s="96"/>
      <c r="E38" s="54"/>
      <c r="F38" s="30"/>
      <c r="G38" s="71"/>
      <c r="H38" s="35"/>
      <c r="I38" s="10">
        <f t="shared" si="0"/>
        <v>0</v>
      </c>
      <c r="J38" s="5"/>
      <c r="K38" s="90">
        <f t="shared" si="1"/>
        <v>0</v>
      </c>
      <c r="L38" s="1"/>
      <c r="M38" s="23">
        <f t="shared" si="3"/>
        <v>0</v>
      </c>
    </row>
    <row r="39" spans="2:13" hidden="1" x14ac:dyDescent="0.25">
      <c r="B39" s="35"/>
      <c r="C39" s="84"/>
      <c r="D39" s="96"/>
      <c r="E39" s="54"/>
      <c r="F39" s="30"/>
      <c r="G39" s="71"/>
      <c r="H39" s="35"/>
      <c r="I39" s="10">
        <f t="shared" si="0"/>
        <v>0</v>
      </c>
      <c r="J39" s="5"/>
      <c r="K39" s="90">
        <f t="shared" si="1"/>
        <v>0</v>
      </c>
      <c r="L39" s="1"/>
      <c r="M39" s="23">
        <f t="shared" si="3"/>
        <v>0</v>
      </c>
    </row>
    <row r="40" spans="2:13" hidden="1" x14ac:dyDescent="0.25">
      <c r="B40" s="35"/>
      <c r="C40" s="84"/>
      <c r="D40" s="96"/>
      <c r="E40" s="54"/>
      <c r="F40" s="30"/>
      <c r="G40" s="71"/>
      <c r="H40" s="35"/>
      <c r="I40" s="10">
        <f t="shared" si="0"/>
        <v>0</v>
      </c>
      <c r="J40" s="5"/>
      <c r="K40" s="90">
        <f t="shared" si="1"/>
        <v>0</v>
      </c>
      <c r="L40" s="1"/>
      <c r="M40" s="23">
        <f t="shared" si="3"/>
        <v>0</v>
      </c>
    </row>
    <row r="41" spans="2:13" hidden="1" x14ac:dyDescent="0.25">
      <c r="B41" s="35"/>
      <c r="C41" s="84"/>
      <c r="D41" s="96"/>
      <c r="E41" s="54"/>
      <c r="F41" s="30"/>
      <c r="G41" s="71"/>
      <c r="H41" s="35"/>
      <c r="I41" s="10">
        <f t="shared" si="0"/>
        <v>0</v>
      </c>
      <c r="J41" s="5"/>
      <c r="K41" s="90">
        <f t="shared" si="1"/>
        <v>0</v>
      </c>
      <c r="L41" s="1"/>
      <c r="M41" s="23">
        <f t="shared" si="3"/>
        <v>0</v>
      </c>
    </row>
    <row r="42" spans="2:13" hidden="1" x14ac:dyDescent="0.25">
      <c r="B42" s="35"/>
      <c r="C42" s="84"/>
      <c r="D42" s="96"/>
      <c r="E42" s="54"/>
      <c r="F42" s="30"/>
      <c r="G42" s="71"/>
      <c r="H42" s="35"/>
      <c r="I42" s="10">
        <f t="shared" si="0"/>
        <v>0</v>
      </c>
      <c r="J42" s="5"/>
      <c r="K42" s="90">
        <f t="shared" si="1"/>
        <v>0</v>
      </c>
      <c r="L42" s="1"/>
      <c r="M42" s="23">
        <f t="shared" si="3"/>
        <v>0</v>
      </c>
    </row>
    <row r="43" spans="2:13" hidden="1" x14ac:dyDescent="0.25">
      <c r="B43" s="35"/>
      <c r="C43" s="84"/>
      <c r="D43" s="96"/>
      <c r="E43" s="54"/>
      <c r="F43" s="30"/>
      <c r="G43" s="71"/>
      <c r="H43" s="35"/>
      <c r="I43" s="10">
        <f t="shared" si="0"/>
        <v>0</v>
      </c>
      <c r="J43" s="5"/>
      <c r="K43" s="90">
        <f t="shared" si="1"/>
        <v>0</v>
      </c>
      <c r="L43" s="1"/>
      <c r="M43" s="23">
        <f t="shared" si="3"/>
        <v>0</v>
      </c>
    </row>
    <row r="44" spans="2:13" hidden="1" x14ac:dyDescent="0.25">
      <c r="B44" s="35"/>
      <c r="C44" s="84"/>
      <c r="D44" s="96"/>
      <c r="E44" s="54"/>
      <c r="F44" s="30"/>
      <c r="G44" s="71"/>
      <c r="H44" s="35"/>
      <c r="I44" s="10">
        <f t="shared" si="0"/>
        <v>0</v>
      </c>
      <c r="J44" s="5"/>
      <c r="K44" s="90">
        <f t="shared" si="1"/>
        <v>0</v>
      </c>
      <c r="L44" s="1"/>
      <c r="M44" s="23">
        <f t="shared" si="3"/>
        <v>0</v>
      </c>
    </row>
    <row r="45" spans="2:13" hidden="1" x14ac:dyDescent="0.25">
      <c r="B45" s="35"/>
      <c r="C45" s="84"/>
      <c r="D45" s="96"/>
      <c r="E45" s="54"/>
      <c r="F45" s="30"/>
      <c r="G45" s="71"/>
      <c r="H45" s="35"/>
      <c r="I45" s="10">
        <f t="shared" si="0"/>
        <v>0</v>
      </c>
      <c r="J45" s="5"/>
      <c r="K45" s="5">
        <f t="shared" si="1"/>
        <v>0</v>
      </c>
      <c r="L45" s="1"/>
      <c r="M45" s="23">
        <f t="shared" si="3"/>
        <v>0</v>
      </c>
    </row>
    <row r="46" spans="2:13" hidden="1" x14ac:dyDescent="0.25">
      <c r="B46" s="35"/>
      <c r="C46" s="84"/>
      <c r="D46" s="96"/>
      <c r="E46" s="54"/>
      <c r="F46" s="30"/>
      <c r="G46" s="71"/>
      <c r="H46" s="35"/>
      <c r="I46" s="10">
        <f t="shared" si="0"/>
        <v>0</v>
      </c>
      <c r="J46" s="5"/>
      <c r="K46" s="5">
        <f t="shared" si="1"/>
        <v>0</v>
      </c>
      <c r="L46" s="1"/>
      <c r="M46" s="23">
        <f t="shared" si="3"/>
        <v>0</v>
      </c>
    </row>
    <row r="47" spans="2:13" hidden="1" x14ac:dyDescent="0.25">
      <c r="B47" s="35"/>
      <c r="C47" s="84"/>
      <c r="D47" s="96"/>
      <c r="E47" s="54"/>
      <c r="F47" s="30"/>
      <c r="G47" s="71"/>
      <c r="H47" s="35"/>
      <c r="I47" s="10">
        <f t="shared" si="0"/>
        <v>0</v>
      </c>
      <c r="J47" s="5"/>
      <c r="K47" s="5">
        <f t="shared" si="1"/>
        <v>0</v>
      </c>
      <c r="L47" s="1"/>
      <c r="M47" s="23">
        <f t="shared" si="3"/>
        <v>0</v>
      </c>
    </row>
    <row r="48" spans="2:13" hidden="1" x14ac:dyDescent="0.25">
      <c r="B48" s="35"/>
      <c r="C48" s="84"/>
      <c r="D48" s="96"/>
      <c r="E48" s="54"/>
      <c r="F48" s="30"/>
      <c r="G48" s="71"/>
      <c r="H48" s="35"/>
      <c r="I48" s="10">
        <f>+F48*$H$4</f>
        <v>0</v>
      </c>
      <c r="J48" s="5"/>
      <c r="K48" s="5">
        <f t="shared" si="1"/>
        <v>0</v>
      </c>
      <c r="L48" s="1"/>
      <c r="M48" s="23">
        <f>+F48</f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4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4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4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4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4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4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4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4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4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4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4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4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4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4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4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4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4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4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4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4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4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4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4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4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4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4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4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4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4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4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4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4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4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4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4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4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4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4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4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4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4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4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4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4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4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4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4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4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4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4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4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4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4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4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4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4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4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4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4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4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5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6195</v>
      </c>
      <c r="H161" s="35"/>
      <c r="I161" s="1"/>
      <c r="J161" s="1" t="str">
        <f>+B161</f>
        <v>Total Material Cost</v>
      </c>
      <c r="M161" s="23">
        <f>+G161</f>
        <v>6195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44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48</v>
      </c>
      <c r="B164" s="35" t="s">
        <v>70</v>
      </c>
      <c r="C164" s="35">
        <v>8</v>
      </c>
      <c r="D164" s="34"/>
      <c r="E164" s="54">
        <v>130</v>
      </c>
      <c r="F164" s="30">
        <f>+E164*C164</f>
        <v>1040</v>
      </c>
      <c r="G164" s="71"/>
      <c r="H164" s="35"/>
      <c r="I164" s="10">
        <f>+F164*$H$4</f>
        <v>1040</v>
      </c>
      <c r="J164" s="5" t="s">
        <v>80</v>
      </c>
      <c r="K164" s="18">
        <f>+C164</f>
        <v>8</v>
      </c>
      <c r="L164" s="18"/>
      <c r="M164" s="18">
        <f>+F164</f>
        <v>1040</v>
      </c>
    </row>
    <row r="165" spans="1:13" x14ac:dyDescent="0.25">
      <c r="A165" t="s">
        <v>48</v>
      </c>
      <c r="B165" s="35" t="s">
        <v>74</v>
      </c>
      <c r="C165" s="35">
        <v>12</v>
      </c>
      <c r="D165" s="34"/>
      <c r="E165" s="54">
        <v>130</v>
      </c>
      <c r="F165" s="30">
        <f>+E165*C165</f>
        <v>1560</v>
      </c>
      <c r="G165" s="71"/>
      <c r="H165" s="35"/>
      <c r="I165" s="10">
        <f t="shared" ref="I165:I173" si="7">+F165*$H$4</f>
        <v>1560</v>
      </c>
      <c r="J165" s="5" t="s">
        <v>97</v>
      </c>
      <c r="K165" s="18">
        <f t="shared" ref="K165:K183" si="8">+C165</f>
        <v>12</v>
      </c>
      <c r="L165" s="18"/>
      <c r="M165" s="18">
        <f t="shared" ref="M165:M173" si="9">+F165</f>
        <v>1560</v>
      </c>
    </row>
    <row r="166" spans="1:13" x14ac:dyDescent="0.25">
      <c r="B166" s="35" t="s">
        <v>65</v>
      </c>
      <c r="C166" s="35"/>
      <c r="D166" s="34"/>
      <c r="E166" s="54"/>
      <c r="F166" s="30">
        <f t="shared" ref="F166:F168" si="10">+E166*C166</f>
        <v>0</v>
      </c>
      <c r="G166" s="71"/>
      <c r="H166" s="35"/>
      <c r="I166" s="10">
        <f t="shared" si="7"/>
        <v>0</v>
      </c>
      <c r="J166" s="5"/>
      <c r="K166" s="18">
        <f t="shared" si="8"/>
        <v>0</v>
      </c>
      <c r="L166" s="18"/>
      <c r="M166" s="18">
        <f t="shared" si="9"/>
        <v>0</v>
      </c>
    </row>
    <row r="167" spans="1:13" x14ac:dyDescent="0.25">
      <c r="A167" t="s">
        <v>48</v>
      </c>
      <c r="B167" s="35" t="s">
        <v>67</v>
      </c>
      <c r="C167" s="35">
        <v>8</v>
      </c>
      <c r="D167" s="34"/>
      <c r="E167" s="54">
        <v>130</v>
      </c>
      <c r="F167" s="30">
        <f t="shared" si="10"/>
        <v>1040</v>
      </c>
      <c r="G167" s="71"/>
      <c r="H167" s="35"/>
      <c r="I167" s="10">
        <f t="shared" si="7"/>
        <v>1040</v>
      </c>
      <c r="J167" s="5" t="s">
        <v>98</v>
      </c>
      <c r="K167" s="18">
        <f t="shared" si="8"/>
        <v>8</v>
      </c>
      <c r="L167" s="18"/>
      <c r="M167" s="18">
        <f t="shared" si="9"/>
        <v>1040</v>
      </c>
    </row>
    <row r="168" spans="1:13" x14ac:dyDescent="0.25">
      <c r="A168" t="s">
        <v>48</v>
      </c>
      <c r="B168" s="35" t="s">
        <v>68</v>
      </c>
      <c r="C168" s="35">
        <v>12</v>
      </c>
      <c r="D168" s="34"/>
      <c r="E168" s="54">
        <v>130</v>
      </c>
      <c r="F168" s="30">
        <f t="shared" si="10"/>
        <v>1560</v>
      </c>
      <c r="G168" s="71"/>
      <c r="H168" s="35"/>
      <c r="I168" s="10">
        <f t="shared" si="7"/>
        <v>1560</v>
      </c>
      <c r="J168" s="5" t="s">
        <v>99</v>
      </c>
      <c r="K168" s="18">
        <f t="shared" si="8"/>
        <v>12</v>
      </c>
      <c r="L168" s="18"/>
      <c r="M168" s="18">
        <f t="shared" si="9"/>
        <v>1560</v>
      </c>
    </row>
    <row r="169" spans="1:13" x14ac:dyDescent="0.25">
      <c r="B169" s="35" t="s">
        <v>69</v>
      </c>
      <c r="C169" s="35"/>
      <c r="D169" s="34"/>
      <c r="E169" s="35"/>
      <c r="F169" s="30"/>
      <c r="G169" s="71"/>
      <c r="H169" s="35"/>
      <c r="I169" s="10">
        <f t="shared" si="7"/>
        <v>0</v>
      </c>
      <c r="J169" s="5"/>
      <c r="K169" s="18">
        <f t="shared" si="8"/>
        <v>0</v>
      </c>
      <c r="L169" s="18"/>
      <c r="M169" s="18">
        <f t="shared" si="9"/>
        <v>0</v>
      </c>
    </row>
    <row r="170" spans="1:13" x14ac:dyDescent="0.25">
      <c r="B170" s="35" t="s">
        <v>70</v>
      </c>
      <c r="C170" s="35"/>
      <c r="D170" s="34"/>
      <c r="E170" s="35"/>
      <c r="F170" s="30"/>
      <c r="G170" s="71"/>
      <c r="H170" s="35"/>
      <c r="I170" s="10">
        <f t="shared" si="7"/>
        <v>0</v>
      </c>
      <c r="J170" s="5"/>
      <c r="K170" s="18">
        <f t="shared" si="8"/>
        <v>0</v>
      </c>
      <c r="L170" s="18"/>
      <c r="M170" s="18">
        <f t="shared" si="9"/>
        <v>0</v>
      </c>
    </row>
    <row r="171" spans="1:13" x14ac:dyDescent="0.25">
      <c r="B171" s="35" t="s">
        <v>71</v>
      </c>
      <c r="C171" s="35"/>
      <c r="D171" s="34"/>
      <c r="E171" s="35"/>
      <c r="F171" s="30"/>
      <c r="G171" s="71"/>
      <c r="H171" s="35"/>
      <c r="I171" s="10">
        <f t="shared" si="7"/>
        <v>0</v>
      </c>
      <c r="J171" s="5"/>
      <c r="K171" s="18">
        <f t="shared" si="8"/>
        <v>0</v>
      </c>
      <c r="L171" s="18"/>
      <c r="M171" s="18">
        <f t="shared" si="9"/>
        <v>0</v>
      </c>
    </row>
    <row r="172" spans="1:13" x14ac:dyDescent="0.25">
      <c r="B172" s="35" t="s">
        <v>72</v>
      </c>
      <c r="C172" s="35"/>
      <c r="D172" s="34"/>
      <c r="E172" s="35"/>
      <c r="F172" s="30"/>
      <c r="G172" s="71"/>
      <c r="H172" s="35"/>
      <c r="I172" s="10">
        <f t="shared" si="7"/>
        <v>0</v>
      </c>
      <c r="J172" s="5"/>
      <c r="K172" s="18">
        <f t="shared" si="8"/>
        <v>0</v>
      </c>
      <c r="L172" s="18"/>
      <c r="M172" s="18">
        <f t="shared" si="9"/>
        <v>0</v>
      </c>
    </row>
    <row r="173" spans="1:13" x14ac:dyDescent="0.25">
      <c r="B173" s="35" t="s">
        <v>73</v>
      </c>
      <c r="C173" s="35"/>
      <c r="D173" s="34"/>
      <c r="E173" s="35"/>
      <c r="F173" s="30"/>
      <c r="G173" s="71"/>
      <c r="H173" s="35"/>
      <c r="I173" s="10">
        <f t="shared" si="7"/>
        <v>0</v>
      </c>
      <c r="J173" s="5"/>
      <c r="K173" s="18">
        <f t="shared" si="8"/>
        <v>0</v>
      </c>
      <c r="L173" s="18"/>
      <c r="M173" s="18">
        <f t="shared" si="9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8"/>
        <v>0</v>
      </c>
      <c r="L174" s="18"/>
      <c r="M174" s="23">
        <f t="shared" ref="M174:M183" si="11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8"/>
        <v>0</v>
      </c>
      <c r="L175" s="18"/>
      <c r="M175" s="23">
        <f t="shared" si="11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8"/>
        <v>0</v>
      </c>
      <c r="L176" s="18"/>
      <c r="M176" s="23">
        <f t="shared" si="11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8"/>
        <v>0</v>
      </c>
      <c r="L177" s="18"/>
      <c r="M177" s="23">
        <f t="shared" si="11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8"/>
        <v>0</v>
      </c>
      <c r="L178" s="18"/>
      <c r="M178" s="23">
        <f t="shared" si="11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2">+F179*$H$4</f>
        <v>0</v>
      </c>
      <c r="J179" s="5"/>
      <c r="K179" s="18">
        <f t="shared" si="8"/>
        <v>0</v>
      </c>
      <c r="L179" s="18"/>
      <c r="M179" s="23">
        <f t="shared" si="11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2"/>
        <v>0</v>
      </c>
      <c r="J180" s="5"/>
      <c r="K180" s="18">
        <f t="shared" si="8"/>
        <v>0</v>
      </c>
      <c r="L180" s="18"/>
      <c r="M180" s="23">
        <f t="shared" si="11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2"/>
        <v>0</v>
      </c>
      <c r="J181" s="5"/>
      <c r="K181" s="18">
        <f t="shared" si="8"/>
        <v>0</v>
      </c>
      <c r="L181" s="18"/>
      <c r="M181" s="23">
        <f t="shared" si="11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2"/>
        <v>0</v>
      </c>
      <c r="J182" s="5"/>
      <c r="K182" s="18">
        <f t="shared" si="8"/>
        <v>0</v>
      </c>
      <c r="L182" s="18"/>
      <c r="M182" s="23">
        <f t="shared" si="11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2"/>
        <v>0</v>
      </c>
      <c r="J183" s="5"/>
      <c r="K183" s="18">
        <f t="shared" si="8"/>
        <v>0</v>
      </c>
      <c r="L183" s="18"/>
      <c r="M183" s="23">
        <f t="shared" si="11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5200</v>
      </c>
      <c r="H185" s="35"/>
      <c r="I185" s="1"/>
      <c r="J185" s="1" t="str">
        <f>+B185</f>
        <v>Total Labour Cost</v>
      </c>
      <c r="K185" s="1"/>
      <c r="L185" s="1"/>
      <c r="M185" s="23">
        <f>+G185</f>
        <v>5200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57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(C164+C167)*15</f>
        <v>240</v>
      </c>
      <c r="F189" s="30">
        <f>+E189*C189</f>
        <v>240</v>
      </c>
      <c r="G189" s="71"/>
      <c r="H189" s="35"/>
      <c r="I189" s="10">
        <f t="shared" ref="I189:I194" si="13">+F189*$H$4</f>
        <v>240</v>
      </c>
      <c r="J189" s="5" t="s">
        <v>75</v>
      </c>
      <c r="K189" s="5">
        <f>+C189</f>
        <v>1</v>
      </c>
      <c r="L189" s="21"/>
      <c r="M189" s="23">
        <f>+F189</f>
        <v>240</v>
      </c>
    </row>
    <row r="190" spans="1:13" x14ac:dyDescent="0.25">
      <c r="B190" s="35" t="s">
        <v>22</v>
      </c>
      <c r="C190" s="35"/>
      <c r="D190" s="34"/>
      <c r="E190" s="54"/>
      <c r="F190" s="30">
        <f t="shared" ref="F190:F203" si="14">+E190*C190</f>
        <v>0</v>
      </c>
      <c r="G190" s="71"/>
      <c r="H190" s="35"/>
      <c r="I190" s="10">
        <f t="shared" si="13"/>
        <v>0</v>
      </c>
      <c r="J190" s="5"/>
      <c r="K190" s="5">
        <f t="shared" ref="K190:K213" si="15">+C190</f>
        <v>0</v>
      </c>
      <c r="L190" s="21"/>
      <c r="M190" s="23">
        <f t="shared" ref="M190:M213" si="16">+F190</f>
        <v>0</v>
      </c>
    </row>
    <row r="191" spans="1:13" x14ac:dyDescent="0.25">
      <c r="B191" s="35" t="s">
        <v>20</v>
      </c>
      <c r="C191" s="35"/>
      <c r="D191" s="34"/>
      <c r="E191" s="54"/>
      <c r="F191" s="30">
        <f t="shared" si="14"/>
        <v>0</v>
      </c>
      <c r="G191" s="71"/>
      <c r="H191" s="35"/>
      <c r="I191" s="10">
        <f t="shared" si="13"/>
        <v>0</v>
      </c>
      <c r="J191" s="5"/>
      <c r="K191" s="5">
        <f t="shared" si="15"/>
        <v>0</v>
      </c>
      <c r="L191" s="21"/>
      <c r="M191" s="23">
        <f t="shared" si="16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4"/>
        <v>0</v>
      </c>
      <c r="G192" s="71"/>
      <c r="H192" s="35"/>
      <c r="I192" s="10">
        <f t="shared" si="13"/>
        <v>0</v>
      </c>
      <c r="J192" s="91"/>
      <c r="K192" s="5">
        <f t="shared" si="15"/>
        <v>0</v>
      </c>
      <c r="L192" s="21"/>
      <c r="M192" s="23">
        <f t="shared" si="16"/>
        <v>0</v>
      </c>
    </row>
    <row r="193" spans="1:13" x14ac:dyDescent="0.25">
      <c r="A193" t="s">
        <v>47</v>
      </c>
      <c r="B193" s="35" t="s">
        <v>81</v>
      </c>
      <c r="C193" s="35">
        <v>1</v>
      </c>
      <c r="D193" s="34"/>
      <c r="E193" s="78">
        <v>2000</v>
      </c>
      <c r="F193" s="30">
        <f t="shared" si="14"/>
        <v>2000</v>
      </c>
      <c r="G193" s="71"/>
      <c r="H193" s="35"/>
      <c r="I193" s="10">
        <f t="shared" si="13"/>
        <v>2000</v>
      </c>
      <c r="J193" s="5" t="s">
        <v>100</v>
      </c>
      <c r="K193" s="5">
        <f t="shared" si="15"/>
        <v>1</v>
      </c>
      <c r="L193" s="21"/>
      <c r="M193" s="23">
        <f t="shared" si="16"/>
        <v>2000</v>
      </c>
    </row>
    <row r="194" spans="1:13" x14ac:dyDescent="0.25">
      <c r="B194" s="35" t="s">
        <v>22</v>
      </c>
      <c r="C194" s="62"/>
      <c r="D194" s="35"/>
      <c r="E194" s="78"/>
      <c r="F194" s="63">
        <f t="shared" si="14"/>
        <v>0</v>
      </c>
      <c r="G194" s="71"/>
      <c r="H194" s="35"/>
      <c r="I194" s="10">
        <f t="shared" si="13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1:13" x14ac:dyDescent="0.25">
      <c r="B195" s="35" t="s">
        <v>66</v>
      </c>
      <c r="C195" s="62"/>
      <c r="D195" s="35"/>
      <c r="E195" s="78"/>
      <c r="F195" s="63">
        <f t="shared" si="14"/>
        <v>0</v>
      </c>
      <c r="G195" s="71"/>
      <c r="H195" s="35"/>
      <c r="I195" s="10"/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B196" s="35" t="s">
        <v>19</v>
      </c>
      <c r="C196" s="58"/>
      <c r="D196" s="59"/>
      <c r="E196" s="78"/>
      <c r="F196" s="63">
        <f t="shared" si="14"/>
        <v>0</v>
      </c>
      <c r="G196" s="71"/>
      <c r="H196" s="35"/>
      <c r="I196" s="10"/>
      <c r="J196" s="5"/>
      <c r="K196" s="5">
        <f t="shared" si="15"/>
        <v>0</v>
      </c>
      <c r="L196" s="21"/>
      <c r="M196" s="23">
        <f t="shared" si="16"/>
        <v>0</v>
      </c>
    </row>
    <row r="197" spans="1:13" hidden="1" x14ac:dyDescent="0.25">
      <c r="B197" s="35"/>
      <c r="C197" s="35"/>
      <c r="D197" s="34"/>
      <c r="E197" s="78"/>
      <c r="F197" s="63">
        <f t="shared" si="14"/>
        <v>0</v>
      </c>
      <c r="G197" s="71"/>
      <c r="H197" s="35"/>
      <c r="I197" s="10"/>
      <c r="J197" s="5"/>
      <c r="K197" s="5">
        <f t="shared" si="15"/>
        <v>0</v>
      </c>
      <c r="L197" s="21"/>
      <c r="M197" s="23">
        <f t="shared" si="16"/>
        <v>0</v>
      </c>
    </row>
    <row r="198" spans="1:13" hidden="1" x14ac:dyDescent="0.25">
      <c r="B198" s="35"/>
      <c r="C198" s="35"/>
      <c r="D198" s="34"/>
      <c r="E198" s="78"/>
      <c r="F198" s="63">
        <f t="shared" si="14"/>
        <v>0</v>
      </c>
      <c r="G198" s="71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1:13" hidden="1" x14ac:dyDescent="0.25">
      <c r="B199" s="35"/>
      <c r="C199" s="35"/>
      <c r="D199" s="34"/>
      <c r="E199" s="78"/>
      <c r="F199" s="63">
        <f t="shared" si="14"/>
        <v>0</v>
      </c>
      <c r="G199" s="71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1:13" hidden="1" x14ac:dyDescent="0.25">
      <c r="B200" s="35"/>
      <c r="C200" s="35"/>
      <c r="D200" s="34"/>
      <c r="E200" s="78"/>
      <c r="F200" s="63">
        <f t="shared" si="14"/>
        <v>0</v>
      </c>
      <c r="G200" s="71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1:13" hidden="1" x14ac:dyDescent="0.25">
      <c r="B201" s="35"/>
      <c r="C201" s="35"/>
      <c r="D201" s="34"/>
      <c r="E201" s="78"/>
      <c r="F201" s="63">
        <f t="shared" si="14"/>
        <v>0</v>
      </c>
      <c r="G201" s="71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1:13" hidden="1" x14ac:dyDescent="0.25">
      <c r="B202" s="35"/>
      <c r="C202" s="35"/>
      <c r="D202" s="34"/>
      <c r="E202" s="35"/>
      <c r="F202" s="63">
        <f t="shared" si="14"/>
        <v>0</v>
      </c>
      <c r="G202" s="71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1:13" hidden="1" x14ac:dyDescent="0.25">
      <c r="B203" s="35"/>
      <c r="C203" s="35"/>
      <c r="D203" s="34"/>
      <c r="E203" s="35"/>
      <c r="F203" s="63">
        <f t="shared" si="14"/>
        <v>0</v>
      </c>
      <c r="G203" s="71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2240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2240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7440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7440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13635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13635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57</v>
      </c>
    </row>
    <row r="222" spans="1:13" x14ac:dyDescent="0.25">
      <c r="A222" t="s">
        <v>79</v>
      </c>
      <c r="B222" s="35" t="s">
        <v>27</v>
      </c>
      <c r="C222" s="35">
        <v>1</v>
      </c>
      <c r="D222" s="34"/>
      <c r="E222" s="54">
        <f>F222</f>
        <v>1499.8500000000004</v>
      </c>
      <c r="F222" s="30">
        <f>+G218*1.1*0.1</f>
        <v>1499.8500000000004</v>
      </c>
      <c r="G222" s="71"/>
      <c r="H222" s="70">
        <f>F222/G218</f>
        <v>0.11000000000000003</v>
      </c>
      <c r="I222" s="10">
        <f>+F222*$H$4</f>
        <v>1499.8500000000004</v>
      </c>
      <c r="J222" s="5" t="s">
        <v>76</v>
      </c>
      <c r="K222" s="5">
        <f>+C222</f>
        <v>1</v>
      </c>
      <c r="L222" s="21"/>
      <c r="M222" s="23">
        <f>+F222</f>
        <v>1499.8500000000004</v>
      </c>
    </row>
    <row r="223" spans="1:13" ht="15.75" thickBot="1" x14ac:dyDescent="0.3">
      <c r="A223" t="s">
        <v>79</v>
      </c>
      <c r="B223" s="35" t="s">
        <v>78</v>
      </c>
      <c r="C223" s="35">
        <v>1</v>
      </c>
      <c r="D223" s="34"/>
      <c r="E223" s="54">
        <f>+(F222+G218)*0.5%</f>
        <v>75.674250000000001</v>
      </c>
      <c r="F223" s="30">
        <f t="shared" ref="F223" si="17">+E223*C223</f>
        <v>75.674250000000001</v>
      </c>
      <c r="G223" s="71"/>
      <c r="H223" s="76">
        <f>F223/(F222+G218)</f>
        <v>5.0000000000000001E-3</v>
      </c>
      <c r="I223" s="10">
        <f>+F223*$H$4</f>
        <v>75.674250000000001</v>
      </c>
      <c r="J223" s="5" t="s">
        <v>77</v>
      </c>
      <c r="K223" s="5">
        <f t="shared" ref="K223:K228" si="18">+C223</f>
        <v>1</v>
      </c>
      <c r="L223" s="21"/>
      <c r="M223" s="23">
        <f t="shared" ref="M223:M228" si="19">+F223</f>
        <v>75.674250000000001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1575.5242500000004</v>
      </c>
      <c r="H230" s="83">
        <f>+G230/G234</f>
        <v>9.003145861228333E-2</v>
      </c>
      <c r="I230" s="1"/>
      <c r="J230" s="1" t="str">
        <f>+B230</f>
        <v>Total FOH</v>
      </c>
      <c r="K230" s="1"/>
      <c r="L230" s="21"/>
      <c r="M230" s="24">
        <f>+G230</f>
        <v>1575.5242500000004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15210.52425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15210.52425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2289.1838996249999</v>
      </c>
      <c r="H233" s="88">
        <v>0.15049999999999999</v>
      </c>
      <c r="I233" s="1"/>
      <c r="J233" s="1" t="str">
        <f t="shared" ref="J233:J236" si="20">+B233</f>
        <v>Approved Margin</v>
      </c>
      <c r="K233" s="1"/>
      <c r="L233" s="4">
        <f>+H233</f>
        <v>0.15049999999999999</v>
      </c>
      <c r="M233" s="23">
        <f t="shared" ref="M233:M236" si="21">+G233</f>
        <v>2289.1838996249999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f>SUM(G232:G233)</f>
        <v>17499.708149624999</v>
      </c>
      <c r="H234" s="58"/>
      <c r="I234" s="1"/>
      <c r="J234" s="1" t="str">
        <f t="shared" si="20"/>
        <v>Sales Price</v>
      </c>
      <c r="K234" s="1"/>
      <c r="L234" s="1"/>
      <c r="M234" s="95">
        <f t="shared" si="21"/>
        <v>17499.708149624999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2289.183899624999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2289.183899624999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0.13081269013472399</v>
      </c>
      <c r="H236" s="52"/>
      <c r="I236" s="14"/>
      <c r="J236" s="1" t="str">
        <f t="shared" si="20"/>
        <v>NP Margin</v>
      </c>
      <c r="K236" s="1"/>
      <c r="L236" s="14"/>
      <c r="M236" s="82">
        <f t="shared" si="21"/>
        <v>0.13081269013472399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17492.102887499997</v>
      </c>
      <c r="D241" s="27"/>
      <c r="E241" s="1"/>
      <c r="F241" s="32">
        <f>+($G$232*(1+F239))</f>
        <v>16731.576675</v>
      </c>
      <c r="G241" s="1"/>
      <c r="H241" s="43">
        <f>+($G$232*(1+H239))</f>
        <v>15971.050462500001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3857.1028874999975</v>
      </c>
      <c r="D243" s="1"/>
      <c r="E243" s="1"/>
      <c r="F243" s="12">
        <f>+F241-$G$218</f>
        <v>3096.5766750000003</v>
      </c>
      <c r="G243" s="1"/>
      <c r="H243" s="44">
        <f>+H241-$G$218</f>
        <v>2336.0504625000012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-1575.5242500000004</v>
      </c>
      <c r="D245" s="1"/>
      <c r="E245" s="1"/>
      <c r="F245" s="12">
        <f>-$G$230</f>
        <v>-1575.5242500000004</v>
      </c>
      <c r="G245" s="1"/>
      <c r="H245" s="44">
        <f>-$G$230</f>
        <v>-1575.5242500000004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2281.5786374999971</v>
      </c>
      <c r="D247" s="26"/>
      <c r="E247" s="26"/>
      <c r="F247" s="33">
        <f>SUM(F243:F245)</f>
        <v>1521.0524249999999</v>
      </c>
      <c r="G247" s="26"/>
      <c r="H247" s="45">
        <f>SUM(H243:H245)</f>
        <v>760.52621250000084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17492.102887499997</v>
      </c>
      <c r="D250" s="27"/>
      <c r="E250" s="26"/>
      <c r="F250" s="27">
        <f>+F241*$H$4</f>
        <v>16731.576675</v>
      </c>
      <c r="G250" s="26"/>
      <c r="H250" s="46">
        <f>+H241*$H$4</f>
        <v>15971.050462500001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2281.5786374999971</v>
      </c>
      <c r="D252" s="27"/>
      <c r="E252" s="26"/>
      <c r="F252" s="27">
        <f>+F247*$H$4</f>
        <v>1521.0524249999999</v>
      </c>
      <c r="G252" s="26"/>
      <c r="H252" s="46">
        <f>+H247*$H$4</f>
        <v>760.52621250000084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2019-01-30T05:45:58Z</dcterms:modified>
</cp:coreProperties>
</file>