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webextensions/webextension1.xml" ContentType="application/vnd.ms-office.webextension+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mc:AlternateContent xmlns:mc="http://schemas.openxmlformats.org/markup-compatibility/2006">
    <mc:Choice Requires="x15">
      <x15ac:absPath xmlns:x15ac="http://schemas.microsoft.com/office/spreadsheetml/2010/11/ac" url="https://d.docs.live.net/318ed6987f264dcc/Documents/Excel Project/"/>
    </mc:Choice>
  </mc:AlternateContent>
  <xr:revisionPtr revIDLastSave="7" documentId="8_{91D1AB69-DA77-4FEF-BDB3-AA913A0C0765}" xr6:coauthVersionLast="47" xr6:coauthVersionMax="47" xr10:uidLastSave="{B2614508-4736-481B-8EBA-4CB0991F88D0}"/>
  <bookViews>
    <workbookView xWindow="-108" yWindow="-108" windowWidth="23256" windowHeight="12456" activeTab="5" xr2:uid="{A8A8A3EB-3A61-4611-B1D5-E4EDE7A7832B}"/>
  </bookViews>
  <sheets>
    <sheet name="Store Dashboard" sheetId="4" r:id="rId1"/>
    <sheet name="Time Frame" sheetId="11" r:id="rId2"/>
    <sheet name="Analysis 01" sheetId="1" r:id="rId3"/>
    <sheet name="Analysis 02" sheetId="7" r:id="rId4"/>
    <sheet name="Analysis 03" sheetId="10" r:id="rId5"/>
    <sheet name="Profile View" sheetId="6" r:id="rId6"/>
    <sheet name="Sheet1" sheetId="12" r:id="rId7"/>
  </sheets>
  <definedNames>
    <definedName name="Slicer_Category">#N/A</definedName>
    <definedName name="Slicer_Month_Name">#N/A</definedName>
    <definedName name="Slicer_Month_Name1">#N/A</definedName>
    <definedName name="Slicer_Store_Name">#N/A</definedName>
  </definedNames>
  <calcPr calcId="191029"/>
  <pivotCaches>
    <pivotCache cacheId="0" r:id="rId8"/>
    <pivotCache cacheId="1" r:id="rId9"/>
    <pivotCache cacheId="2" r:id="rId10"/>
    <pivotCache cacheId="3" r:id="rId11"/>
    <pivotCache cacheId="4" r:id="rId12"/>
    <pivotCache cacheId="5" r:id="rId13"/>
    <pivotCache cacheId="6" r:id="rId14"/>
    <pivotCache cacheId="7" r:id="rId15"/>
    <pivotCache cacheId="8" r:id="rId16"/>
    <pivotCache cacheId="9" r:id="rId17"/>
    <pivotCache cacheId="10" r:id="rId18"/>
    <pivotCache cacheId="11" r:id="rId19"/>
    <pivotCache cacheId="12" r:id="rId20"/>
    <pivotCache cacheId="13" r:id="rId21"/>
    <pivotCache cacheId="14" r:id="rId22"/>
    <pivotCache cacheId="15" r:id="rId23"/>
    <pivotCache cacheId="16" r:id="rId24"/>
    <pivotCache cacheId="17" r:id="rId25"/>
    <pivotCache cacheId="18" r:id="rId26"/>
    <pivotCache cacheId="19" r:id="rId27"/>
    <pivotCache cacheId="20" r:id="rId28"/>
    <pivotCache cacheId="21" r:id="rId29"/>
    <pivotCache cacheId="22" r:id="rId30"/>
    <pivotCache cacheId="23" r:id="rId31"/>
  </pivotCaches>
  <extLst>
    <ext xmlns:x14="http://schemas.microsoft.com/office/spreadsheetml/2009/9/main" uri="{876F7934-8845-4945-9796-88D515C7AA90}">
      <x14:pivotCaches>
        <pivotCache cacheId="24" r:id="rId32"/>
        <pivotCache cacheId="25" r:id="rId33"/>
        <pivotCache cacheId="26" r:id="rId34"/>
      </x14:pivotCaches>
    </ext>
    <ext xmlns:x14="http://schemas.microsoft.com/office/spreadsheetml/2009/9/main" uri="{BBE1A952-AA13-448e-AADC-164F8A28A991}">
      <x14:slicerCaches>
        <x14:slicerCache r:id="rId35"/>
        <x14:slicerCache r:id="rId36"/>
        <x14:slicerCache r:id="rId37"/>
        <x14:slicerCache r:id="rId3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s_table_ce50af40-7eba-40d4-9f37-6fc5d738d884" name="customers_table" connection="Query - customers_table"/>
          <x15:modelTable id="fact_table_13bf603a-3050-49ad-868e-cf539f6b65e8" name="fact_table" connection="Query - fact_table"/>
          <x15:modelTable id="monthly_store_targets_9b846dbb-1296-49c0-9dda-fed4c963f19a" name="monthly_store_targets" connection="Query - monthly_store_targets"/>
          <x15:modelTable id="products_table_e393d277-14f1-4699-93fa-0c749cbd1459" name="products_table" connection="Query - products_table"/>
          <x15:modelTable id="sales_persons_table_3ce92c2e-84aa-44c4-a199-bd03bf742930" name="sales_persons_table" connection="Query - sales_persons_table"/>
          <x15:modelTable id="date_2ad6828b-2952-493d-b4da-ebbdca77ce22" name="date" connection="Query - date"/>
          <x15:modelTable id="Calculations_86c87545-3b06-4cd7-a50f-ff099a4e65e7" name="Calculations" connection="Query - Calculations"/>
        </x15:modelTables>
        <x15:modelRelationships>
          <x15:modelRelationship fromTable="fact_table" fromColumn="Customer ID" toTable="customers_table" toColumn="Customer ID"/>
          <x15:modelRelationship fromTable="fact_table" fromColumn="Sales Person ID" toTable="sales_persons_table" toColumn="Sales Person ID"/>
          <x15:modelRelationship fromTable="fact_table" fromColumn="Product ID" toTable="products_table" toColumn="Product ID"/>
          <x15:modelRelationship fromTable="fact_table" fromColumn="Order Date" toTable="date" toColumn="Order Date"/>
          <x15:modelRelationship fromTable="monthly_store_targets" fromColumn="Date" toTable="date" toColumn="Order Date"/>
          <x15:modelRelationship fromTable="monthly_store_targets" fromColumn="Store ID" toTable="sales_persons_table" toColumn="Sales Person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9" i="10" l="1"/>
  <c r="E29" i="10"/>
  <c r="C29" i="10"/>
  <c r="B29" i="10"/>
  <c r="H29" i="10" s="1"/>
  <c r="F28" i="10"/>
  <c r="E28" i="10"/>
  <c r="C28" i="10"/>
  <c r="B28" i="10"/>
  <c r="H28" i="10" s="1"/>
  <c r="F27" i="10"/>
  <c r="E27" i="10"/>
  <c r="C27" i="10"/>
  <c r="B27" i="10"/>
  <c r="H27" i="10" s="1"/>
  <c r="L26" i="10"/>
  <c r="F26" i="10"/>
  <c r="E26" i="10"/>
  <c r="C26" i="10"/>
  <c r="I26" i="10" s="1"/>
  <c r="B26" i="10"/>
  <c r="L25" i="10"/>
  <c r="F25" i="10"/>
  <c r="E25" i="10"/>
  <c r="C25" i="10"/>
  <c r="B25" i="10"/>
  <c r="L24" i="10"/>
  <c r="F24" i="10"/>
  <c r="E24" i="10"/>
  <c r="C24" i="10"/>
  <c r="B24" i="10"/>
  <c r="BE21" i="10"/>
  <c r="BD21" i="10"/>
  <c r="BE20" i="10"/>
  <c r="BD20" i="10"/>
  <c r="AN20" i="10"/>
  <c r="AM20" i="10"/>
  <c r="BE19" i="10"/>
  <c r="BD19" i="10"/>
  <c r="AN19" i="10"/>
  <c r="AM19" i="10"/>
  <c r="BE18" i="10"/>
  <c r="BD18" i="10"/>
  <c r="AN18" i="10"/>
  <c r="AM18" i="10"/>
  <c r="BE17" i="10"/>
  <c r="BD17" i="10"/>
  <c r="AN17" i="10"/>
  <c r="AM17" i="10"/>
  <c r="BE16" i="10"/>
  <c r="BD16" i="10"/>
  <c r="AN16" i="10"/>
  <c r="AM16" i="10"/>
  <c r="AN15" i="10"/>
  <c r="AM15" i="10"/>
  <c r="AN14" i="10"/>
  <c r="AM14" i="10"/>
  <c r="AN13" i="10"/>
  <c r="AM13" i="10"/>
  <c r="BF12" i="10"/>
  <c r="AN12" i="10"/>
  <c r="AM12" i="10"/>
  <c r="AB12" i="10"/>
  <c r="BF11" i="10"/>
  <c r="AN11" i="10"/>
  <c r="AM11" i="10"/>
  <c r="AB11" i="10"/>
  <c r="BF10" i="10"/>
  <c r="AN10" i="10"/>
  <c r="AM10" i="10"/>
  <c r="BF9" i="10"/>
  <c r="AN9" i="10"/>
  <c r="AM9" i="10"/>
  <c r="BF8" i="10"/>
  <c r="AN8" i="10"/>
  <c r="AM8" i="10"/>
  <c r="BH3" i="10"/>
  <c r="T91" i="7"/>
  <c r="S91" i="7"/>
  <c r="R91" i="7"/>
  <c r="Q91" i="7"/>
  <c r="T90" i="7"/>
  <c r="S90" i="7"/>
  <c r="R90" i="7"/>
  <c r="Q90" i="7"/>
  <c r="T89" i="7"/>
  <c r="S89" i="7"/>
  <c r="R89" i="7"/>
  <c r="Q89" i="7"/>
  <c r="T88" i="7"/>
  <c r="S88" i="7"/>
  <c r="R88" i="7"/>
  <c r="Q88" i="7"/>
  <c r="T87" i="7"/>
  <c r="S87" i="7"/>
  <c r="R87" i="7"/>
  <c r="Q87" i="7"/>
  <c r="T86" i="7"/>
  <c r="S86" i="7"/>
  <c r="R86" i="7"/>
  <c r="Q86" i="7"/>
  <c r="T85" i="7"/>
  <c r="Q93" i="7" s="1"/>
  <c r="S85" i="7"/>
  <c r="R85" i="7"/>
  <c r="Q85" i="7"/>
  <c r="R84" i="7"/>
  <c r="Q84" i="7"/>
  <c r="R68" i="7"/>
  <c r="S68" i="7" s="1"/>
  <c r="Q68" i="7"/>
  <c r="R67" i="7"/>
  <c r="Q67" i="7"/>
  <c r="R66" i="7"/>
  <c r="Q66" i="7"/>
  <c r="R65" i="7"/>
  <c r="T68" i="7" s="1"/>
  <c r="Q65" i="7"/>
  <c r="R64" i="7"/>
  <c r="Q64" i="7"/>
  <c r="AO46" i="7"/>
  <c r="AN46" i="7"/>
  <c r="AM46" i="7"/>
  <c r="AL46" i="7"/>
  <c r="AK46" i="7"/>
  <c r="AJ46" i="7"/>
  <c r="AI46" i="7"/>
  <c r="AH46" i="7"/>
  <c r="AG46" i="7"/>
  <c r="AO45" i="7"/>
  <c r="AN45" i="7"/>
  <c r="AM45" i="7"/>
  <c r="AL45" i="7"/>
  <c r="AK45" i="7"/>
  <c r="AJ45" i="7"/>
  <c r="AI45" i="7"/>
  <c r="AH45" i="7"/>
  <c r="AG45" i="7"/>
  <c r="AF45" i="7"/>
  <c r="AO44" i="7"/>
  <c r="AN44" i="7"/>
  <c r="AM44" i="7"/>
  <c r="AL44" i="7"/>
  <c r="AK44" i="7"/>
  <c r="AJ44" i="7"/>
  <c r="AI44" i="7"/>
  <c r="AH44" i="7"/>
  <c r="AG44" i="7"/>
  <c r="AF44" i="7"/>
  <c r="AO43" i="7"/>
  <c r="AN43" i="7"/>
  <c r="AM43" i="7"/>
  <c r="AL43" i="7"/>
  <c r="AK43" i="7"/>
  <c r="AJ43" i="7"/>
  <c r="AI43" i="7"/>
  <c r="AH43" i="7"/>
  <c r="AG43" i="7"/>
  <c r="AF43" i="7"/>
  <c r="AO42" i="7"/>
  <c r="AN42" i="7"/>
  <c r="AM42" i="7"/>
  <c r="AL42" i="7"/>
  <c r="AK42" i="7"/>
  <c r="AJ42" i="7"/>
  <c r="AI42" i="7"/>
  <c r="AH42" i="7"/>
  <c r="AG42" i="7"/>
  <c r="AF42" i="7"/>
  <c r="AO41" i="7"/>
  <c r="AN41" i="7"/>
  <c r="AM41" i="7"/>
  <c r="AL41" i="7"/>
  <c r="AK41" i="7"/>
  <c r="AJ41" i="7"/>
  <c r="AI41" i="7"/>
  <c r="AH41" i="7"/>
  <c r="AG41" i="7"/>
  <c r="AF41" i="7"/>
  <c r="AO40" i="7"/>
  <c r="AN40" i="7"/>
  <c r="AM40" i="7"/>
  <c r="AL40" i="7"/>
  <c r="AK40" i="7"/>
  <c r="AJ40" i="7"/>
  <c r="AI40" i="7"/>
  <c r="AH40" i="7"/>
  <c r="AG40" i="7"/>
  <c r="AF40" i="7"/>
  <c r="AO39" i="7"/>
  <c r="AN39" i="7"/>
  <c r="AM39" i="7"/>
  <c r="AL39" i="7"/>
  <c r="AK39" i="7"/>
  <c r="AJ39" i="7"/>
  <c r="AI39" i="7"/>
  <c r="AH39" i="7"/>
  <c r="AG39" i="7"/>
  <c r="AF39" i="7"/>
  <c r="AO38" i="7"/>
  <c r="AN38" i="7"/>
  <c r="AM38" i="7"/>
  <c r="AL38" i="7"/>
  <c r="AK38" i="7"/>
  <c r="AJ38" i="7"/>
  <c r="AI38" i="7"/>
  <c r="AH38" i="7"/>
  <c r="AG38" i="7"/>
  <c r="AF38" i="7"/>
  <c r="AO37" i="7"/>
  <c r="AN37" i="7"/>
  <c r="AM37" i="7"/>
  <c r="AL37" i="7"/>
  <c r="AK37" i="7"/>
  <c r="AJ37" i="7"/>
  <c r="AI37" i="7"/>
  <c r="AH37" i="7"/>
  <c r="AG37" i="7"/>
  <c r="AF37" i="7"/>
  <c r="AO34" i="7"/>
  <c r="AN34" i="7"/>
  <c r="AM34" i="7"/>
  <c r="AL34" i="7"/>
  <c r="AK34" i="7"/>
  <c r="AJ34" i="7"/>
  <c r="AI34" i="7"/>
  <c r="AH34" i="7"/>
  <c r="AG34" i="7"/>
  <c r="AO33" i="7"/>
  <c r="AN33" i="7"/>
  <c r="AM33" i="7"/>
  <c r="AL33" i="7"/>
  <c r="AK33" i="7"/>
  <c r="AJ33" i="7"/>
  <c r="AI33" i="7"/>
  <c r="AH33" i="7"/>
  <c r="AG33" i="7"/>
  <c r="AF33" i="7"/>
  <c r="AO32" i="7"/>
  <c r="AN32" i="7"/>
  <c r="AM32" i="7"/>
  <c r="AL32" i="7"/>
  <c r="AK32" i="7"/>
  <c r="AJ32" i="7"/>
  <c r="AI32" i="7"/>
  <c r="AH32" i="7"/>
  <c r="AG32" i="7"/>
  <c r="AF32" i="7"/>
  <c r="AO31" i="7"/>
  <c r="AN31" i="7"/>
  <c r="AM31" i="7"/>
  <c r="AL31" i="7"/>
  <c r="AK31" i="7"/>
  <c r="AJ31" i="7"/>
  <c r="AI31" i="7"/>
  <c r="AH31" i="7"/>
  <c r="AG31" i="7"/>
  <c r="AF31" i="7"/>
  <c r="AO30" i="7"/>
  <c r="AN30" i="7"/>
  <c r="AM30" i="7"/>
  <c r="AL30" i="7"/>
  <c r="AK30" i="7"/>
  <c r="AJ30" i="7"/>
  <c r="AI30" i="7"/>
  <c r="AH30" i="7"/>
  <c r="AG30" i="7"/>
  <c r="AF30" i="7"/>
  <c r="AO29" i="7"/>
  <c r="AN29" i="7"/>
  <c r="AM29" i="7"/>
  <c r="AL29" i="7"/>
  <c r="AK29" i="7"/>
  <c r="AJ29" i="7"/>
  <c r="AI29" i="7"/>
  <c r="AH29" i="7"/>
  <c r="AG29" i="7"/>
  <c r="AF29" i="7"/>
  <c r="AO28" i="7"/>
  <c r="AN28" i="7"/>
  <c r="AM28" i="7"/>
  <c r="AL28" i="7"/>
  <c r="AK28" i="7"/>
  <c r="AJ28" i="7"/>
  <c r="AI28" i="7"/>
  <c r="AH28" i="7"/>
  <c r="AG28" i="7"/>
  <c r="AF28" i="7"/>
  <c r="AO27" i="7"/>
  <c r="AN27" i="7"/>
  <c r="AM27" i="7"/>
  <c r="AL27" i="7"/>
  <c r="AK27" i="7"/>
  <c r="AJ27" i="7"/>
  <c r="AI27" i="7"/>
  <c r="AH27" i="7"/>
  <c r="AG27" i="7"/>
  <c r="AF27" i="7"/>
  <c r="AO26" i="7"/>
  <c r="AN26" i="7"/>
  <c r="AM26" i="7"/>
  <c r="AL26" i="7"/>
  <c r="AK26" i="7"/>
  <c r="AJ26" i="7"/>
  <c r="AI26" i="7"/>
  <c r="AH26" i="7"/>
  <c r="AG26" i="7"/>
  <c r="AF26" i="7"/>
  <c r="AO25" i="7"/>
  <c r="AN25" i="7"/>
  <c r="AM25" i="7"/>
  <c r="AL25" i="7"/>
  <c r="AK25" i="7"/>
  <c r="AJ25" i="7"/>
  <c r="AI25" i="7"/>
  <c r="AH25" i="7"/>
  <c r="AG25" i="7"/>
  <c r="AF25" i="7"/>
  <c r="S17" i="7"/>
  <c r="S14" i="7"/>
  <c r="I13" i="7"/>
  <c r="H13" i="7"/>
  <c r="M13" i="7" s="1"/>
  <c r="G13" i="7"/>
  <c r="L13" i="7" s="1"/>
  <c r="I12" i="7"/>
  <c r="H12" i="7"/>
  <c r="G12" i="7"/>
  <c r="L12" i="7" s="1"/>
  <c r="I11" i="7"/>
  <c r="H11" i="7"/>
  <c r="M11" i="7" s="1"/>
  <c r="G11" i="7"/>
  <c r="L11" i="7" s="1"/>
  <c r="I10" i="7"/>
  <c r="H10" i="7"/>
  <c r="G10" i="7"/>
  <c r="L10" i="7" s="1"/>
  <c r="I9" i="7"/>
  <c r="H9" i="7"/>
  <c r="M9" i="7" s="1"/>
  <c r="G9" i="7"/>
  <c r="L9" i="7" s="1"/>
  <c r="I8" i="7"/>
  <c r="H8" i="7"/>
  <c r="G8" i="7"/>
  <c r="L8" i="7" s="1"/>
  <c r="I7" i="7"/>
  <c r="H7" i="7"/>
  <c r="M7" i="7" s="1"/>
  <c r="G7" i="7"/>
  <c r="L7" i="7" s="1"/>
  <c r="I6" i="7"/>
  <c r="H6" i="7"/>
  <c r="G6" i="7"/>
  <c r="L6" i="7" s="1"/>
  <c r="I5" i="7"/>
  <c r="H5" i="7"/>
  <c r="M5" i="7" s="1"/>
  <c r="G5" i="7"/>
  <c r="L5" i="7" s="1"/>
  <c r="I4" i="7"/>
  <c r="H4" i="7"/>
  <c r="G4" i="7"/>
  <c r="L4" i="7" s="1"/>
  <c r="I3" i="7"/>
  <c r="H3" i="7"/>
  <c r="M3" i="7" s="1"/>
  <c r="G3" i="7"/>
  <c r="L3" i="7" s="1"/>
  <c r="I2" i="7"/>
  <c r="H2" i="7"/>
  <c r="G2" i="7"/>
  <c r="L2" i="7" s="1"/>
  <c r="L1" i="7"/>
  <c r="I1" i="7"/>
  <c r="H1" i="7"/>
  <c r="G1" i="7"/>
  <c r="S18" i="1"/>
  <c r="R18" i="1"/>
  <c r="Q18" i="1"/>
  <c r="S17" i="1"/>
  <c r="R17" i="1"/>
  <c r="Q17" i="1"/>
  <c r="D17" i="1"/>
  <c r="B17" i="1"/>
  <c r="A17" i="1"/>
  <c r="C17" i="1" s="1"/>
  <c r="S16" i="1"/>
  <c r="R16" i="1"/>
  <c r="Q16" i="1"/>
  <c r="S15" i="1"/>
  <c r="R15" i="1"/>
  <c r="Q15" i="1"/>
  <c r="S14" i="1"/>
  <c r="R14" i="1"/>
  <c r="Q14" i="1"/>
  <c r="H14" i="1"/>
  <c r="S13" i="1"/>
  <c r="R13" i="1"/>
  <c r="Q13" i="1"/>
  <c r="S12" i="1"/>
  <c r="R12" i="1"/>
  <c r="Q12" i="1"/>
  <c r="S11" i="1"/>
  <c r="R11" i="1"/>
  <c r="Q11" i="1"/>
  <c r="S10" i="1"/>
  <c r="R10" i="1"/>
  <c r="Q10" i="1"/>
  <c r="S9" i="1"/>
  <c r="R9" i="1"/>
  <c r="Q9" i="1"/>
  <c r="S8" i="1"/>
  <c r="R8" i="1"/>
  <c r="Q8" i="1"/>
  <c r="N5" i="12"/>
  <c r="N4" i="12"/>
  <c r="I27" i="10" l="1"/>
  <c r="I28" i="10"/>
  <c r="I29" i="10"/>
  <c r="H24" i="10"/>
  <c r="S66" i="7"/>
  <c r="M2" i="7"/>
  <c r="M4" i="7"/>
  <c r="M6" i="7"/>
  <c r="M8" i="7"/>
  <c r="M10" i="7"/>
  <c r="M12" i="7"/>
  <c r="H16" i="7"/>
  <c r="H17" i="7"/>
  <c r="T65" i="7"/>
  <c r="Q70" i="7" s="1"/>
  <c r="T66" i="7"/>
  <c r="T67" i="7"/>
  <c r="S67" i="7" s="1"/>
  <c r="B11" i="12" a="1"/>
  <c r="B11" i="12" s="1"/>
  <c r="I24" i="10"/>
  <c r="H25" i="10"/>
  <c r="I25" i="10"/>
  <c r="H26" i="10"/>
  <c r="J13" i="7" l="1"/>
  <c r="J11" i="7"/>
  <c r="J9" i="7"/>
  <c r="J7" i="7"/>
  <c r="J5" i="7"/>
  <c r="J3" i="7"/>
  <c r="J12" i="7"/>
  <c r="J10" i="7"/>
  <c r="J8" i="7"/>
  <c r="J6" i="7"/>
  <c r="S65" i="7"/>
  <c r="J4" i="7"/>
  <c r="J2"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225A54-4FAE-4E51-8717-C479288BDD40}" name="Query - Calculations" description="Connection to the 'Calculations' query in the workbook." type="100" refreshedVersion="8" minRefreshableVersion="5">
    <extLst>
      <ext xmlns:x15="http://schemas.microsoft.com/office/spreadsheetml/2010/11/main" uri="{DE250136-89BD-433C-8126-D09CA5730AF9}">
        <x15:connection id="8d077a69-0734-4f11-96f4-54cfb95d3987">
          <x15:oledbPr connection="Provider=Microsoft.Mashup.OleDb.1;Data Source=$Workbook$;Location=Calculations;Extended Properties=&quot;&quot;">
            <x15:dbTables>
              <x15:dbTable name="Calculations"/>
            </x15:dbTables>
          </x15:oledbPr>
        </x15:connection>
      </ext>
    </extLst>
  </connection>
  <connection id="2" xr16:uid="{6A07801D-B39C-4104-9CFD-EE603E53A0E8}" name="Query - customers_table" description="Connection to the 'customers_table' query in the workbook." type="100" refreshedVersion="8" minRefreshableVersion="5">
    <extLst>
      <ext xmlns:x15="http://schemas.microsoft.com/office/spreadsheetml/2010/11/main" uri="{DE250136-89BD-433C-8126-D09CA5730AF9}">
        <x15:connection id="9745bd81-9a12-44c9-b9f3-f06bfebb4ec5"/>
      </ext>
    </extLst>
  </connection>
  <connection id="3" xr16:uid="{3410615B-1B64-4E5F-8CB3-2757316D1329}" name="Query - date" description="Connection to the 'date' query in the workbook." type="100" refreshedVersion="8" minRefreshableVersion="5">
    <extLst>
      <ext xmlns:x15="http://schemas.microsoft.com/office/spreadsheetml/2010/11/main" uri="{DE250136-89BD-433C-8126-D09CA5730AF9}">
        <x15:connection id="dbbe5fd9-2edb-4010-8fd7-33bb10253949">
          <x15:oledbPr connection="Provider=Microsoft.Mashup.OleDb.1;Data Source=$Workbook$;Location=date;Extended Properties=&quot;&quot;">
            <x15:dbTables>
              <x15:dbTable name="date"/>
            </x15:dbTables>
          </x15:oledbPr>
        </x15:connection>
      </ext>
    </extLst>
  </connection>
  <connection id="4" xr16:uid="{DDD8BA65-2895-4811-AA16-2388D96DB0B4}" name="Query - fact_table" description="Connection to the 'fact_table' query in the workbook." type="100" refreshedVersion="8" minRefreshableVersion="5">
    <extLst>
      <ext xmlns:x15="http://schemas.microsoft.com/office/spreadsheetml/2010/11/main" uri="{DE250136-89BD-433C-8126-D09CA5730AF9}">
        <x15:connection id="60741148-d4c6-4f0d-a4f3-8f1606b68ff1">
          <x15:oledbPr connection="Provider=Microsoft.Mashup.OleDb.1;Data Source=$Workbook$;Location=fact_table;Extended Properties=&quot;&quot;">
            <x15:dbTables>
              <x15:dbTable name="fact_table"/>
            </x15:dbTables>
          </x15:oledbPr>
        </x15:connection>
      </ext>
    </extLst>
  </connection>
  <connection id="5" xr16:uid="{4F0F560A-31EB-4652-A914-797B6AF7C168}"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5e12a3b5-6732-447a-8b29-0bcef76fb8e3">
          <x15:oledbPr connection="Provider=Microsoft.Mashup.OleDb.1;Data Source=$Workbook$;Location=monthly_store_targets;Extended Properties=&quot;&quot;">
            <x15:dbTables>
              <x15:dbTable name="monthly_store_targets"/>
            </x15:dbTables>
          </x15:oledbPr>
        </x15:connection>
      </ext>
    </extLst>
  </connection>
  <connection id="6" xr16:uid="{25E38A52-A29A-4615-BD3E-C5B24B218D92}" name="Query - products_table" description="Connection to the 'products_table' query in the workbook." type="100" refreshedVersion="8" minRefreshableVersion="5">
    <extLst>
      <ext xmlns:x15="http://schemas.microsoft.com/office/spreadsheetml/2010/11/main" uri="{DE250136-89BD-433C-8126-D09CA5730AF9}">
        <x15:connection id="e31a6cb0-6a82-4553-848a-836f3fcafa5c">
          <x15:oledbPr connection="Provider=Microsoft.Mashup.OleDb.1;Data Source=$Workbook$;Location=products_table;Extended Properties=&quot;&quot;">
            <x15:dbTables>
              <x15:dbTable name="products_table"/>
            </x15:dbTables>
          </x15:oledbPr>
        </x15:connection>
      </ext>
    </extLst>
  </connection>
  <connection id="7" xr16:uid="{830C2B3E-9DD4-46C2-854A-CE748F693D23}" name="Query - sales_persons_table" description="Connection to the 'sales_persons_table' query in the workbook." type="100" refreshedVersion="8" minRefreshableVersion="5">
    <extLst>
      <ext xmlns:x15="http://schemas.microsoft.com/office/spreadsheetml/2010/11/main" uri="{DE250136-89BD-433C-8126-D09CA5730AF9}">
        <x15:connection id="5808923c-89df-41c0-86fa-11e78aad46d4">
          <x15:oledbPr connection="Provider=Microsoft.Mashup.OleDb.1;Data Source=$Workbook$;Location=sales_persons_table;Extended Properties=&quot;&quot;">
            <x15:dbTables>
              <x15:dbTable name="sales_persons_table"/>
            </x15:dbTables>
          </x15:oledbPr>
        </x15:connection>
      </ext>
    </extLst>
  </connection>
  <connection id="8" xr16:uid="{A7BAF96E-9845-47EA-B84A-110474DD3AD3}"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<sst xmlns="http://schemas.openxmlformats.org/spreadsheetml/2006/main" count="216" uniqueCount="129">
  <si>
    <t>Thomas</t>
  </si>
  <si>
    <t>Valdez</t>
  </si>
  <si>
    <t>Novak PLC</t>
  </si>
  <si>
    <t>Miller</t>
  </si>
  <si>
    <t>Martinez</t>
  </si>
  <si>
    <t>Berg-Trujillo</t>
  </si>
  <si>
    <t>Myers-Lopez</t>
  </si>
  <si>
    <t>Lee-Myers</t>
  </si>
  <si>
    <t>Barron-Fleming</t>
  </si>
  <si>
    <t>Lopez</t>
  </si>
  <si>
    <t>COGS</t>
  </si>
  <si>
    <t>Total Revenue</t>
  </si>
  <si>
    <t>Profit Margin</t>
  </si>
  <si>
    <t>% Profit Margin</t>
  </si>
  <si>
    <t># Transactions</t>
  </si>
  <si>
    <t>Total Refund</t>
  </si>
  <si>
    <t># Products</t>
  </si>
  <si>
    <t>Qty Returned</t>
  </si>
  <si>
    <t>Total Qty</t>
  </si>
  <si>
    <t>Total Target</t>
  </si>
  <si>
    <t>Row Labels</t>
  </si>
  <si>
    <t>Grand Total</t>
  </si>
  <si>
    <t>Jan</t>
  </si>
  <si>
    <t>Feb</t>
  </si>
  <si>
    <t>Mar</t>
  </si>
  <si>
    <t>Apr</t>
  </si>
  <si>
    <t>May</t>
  </si>
  <si>
    <t>Jun</t>
  </si>
  <si>
    <t>Jul</t>
  </si>
  <si>
    <t>Aug</t>
  </si>
  <si>
    <t>Sep</t>
  </si>
  <si>
    <t>Oct</t>
  </si>
  <si>
    <t>Nov</t>
  </si>
  <si>
    <t>Dec</t>
  </si>
  <si>
    <t>Column Labels</t>
  </si>
  <si>
    <t>Revenue</t>
  </si>
  <si>
    <t>target</t>
  </si>
  <si>
    <t>Variance</t>
  </si>
  <si>
    <t>Month Name</t>
  </si>
  <si>
    <t>Highlight</t>
  </si>
  <si>
    <t>Day Type</t>
  </si>
  <si>
    <t>Weekday</t>
  </si>
  <si>
    <t>Weekend</t>
  </si>
  <si>
    <t>Total Revenue2</t>
  </si>
  <si>
    <t>Quarter</t>
  </si>
  <si>
    <t>Q-1</t>
  </si>
  <si>
    <t>Q-2</t>
  </si>
  <si>
    <t>Q-3</t>
  </si>
  <si>
    <t>Q-4</t>
  </si>
  <si>
    <t>Average</t>
  </si>
  <si>
    <t>Link from above table</t>
  </si>
  <si>
    <t>Day Name</t>
  </si>
  <si>
    <t>Sun</t>
  </si>
  <si>
    <t>Mon</t>
  </si>
  <si>
    <t>Tue</t>
  </si>
  <si>
    <t>Wed</t>
  </si>
  <si>
    <t>Thu</t>
  </si>
  <si>
    <t>Fri</t>
  </si>
  <si>
    <t>Sat</t>
  </si>
  <si>
    <t>Option</t>
  </si>
  <si>
    <t>Combo Box</t>
  </si>
  <si>
    <t>Location</t>
  </si>
  <si>
    <t>Customer</t>
  </si>
  <si>
    <t xml:space="preserve">Top 5 Customers </t>
  </si>
  <si>
    <t>Full Name</t>
  </si>
  <si>
    <t>Bottom 5 customers</t>
  </si>
  <si>
    <t>Indiana</t>
  </si>
  <si>
    <t>Maryland</t>
  </si>
  <si>
    <t>Missouri</t>
  </si>
  <si>
    <t>New York</t>
  </si>
  <si>
    <t>Washington</t>
  </si>
  <si>
    <t>Wisconsin</t>
  </si>
  <si>
    <t>Top 5 locations</t>
  </si>
  <si>
    <t>Customer Table</t>
  </si>
  <si>
    <t>Location Table</t>
  </si>
  <si>
    <t>Chart Table</t>
  </si>
  <si>
    <t># Locations</t>
  </si>
  <si>
    <t># Customer</t>
  </si>
  <si>
    <t>Caption</t>
  </si>
  <si>
    <t>0-20</t>
  </si>
  <si>
    <t>21-30</t>
  </si>
  <si>
    <t>31-40</t>
  </si>
  <si>
    <t>41-50</t>
  </si>
  <si>
    <t>50+</t>
  </si>
  <si>
    <t>Customer Age Group</t>
  </si>
  <si>
    <t>Customer Average Age</t>
  </si>
  <si>
    <t>Gender</t>
  </si>
  <si>
    <t>Female</t>
  </si>
  <si>
    <t>Male</t>
  </si>
  <si>
    <t>Icon</t>
  </si>
  <si>
    <t>●</t>
  </si>
  <si>
    <t>■</t>
  </si>
  <si>
    <t>Profit Margin2</t>
  </si>
  <si>
    <t>Return Rate</t>
  </si>
  <si>
    <t>Refund Rate</t>
  </si>
  <si>
    <t>Dark Brew</t>
  </si>
  <si>
    <t>Into Mist</t>
  </si>
  <si>
    <t>Let Dew</t>
  </si>
  <si>
    <t>Name Rush</t>
  </si>
  <si>
    <t>Only Dew</t>
  </si>
  <si>
    <t>Society Rush</t>
  </si>
  <si>
    <t>Sometimes Dew</t>
  </si>
  <si>
    <t>Training Mist</t>
  </si>
  <si>
    <t>West Rush</t>
  </si>
  <si>
    <t>Product Name</t>
  </si>
  <si>
    <t>Quantity</t>
  </si>
  <si>
    <t>Category</t>
  </si>
  <si>
    <t>Alcoholic Beverage</t>
  </si>
  <si>
    <t>Coffee</t>
  </si>
  <si>
    <t>Energy Drink</t>
  </si>
  <si>
    <t>Juice</t>
  </si>
  <si>
    <t>Soft Drink</t>
  </si>
  <si>
    <t>Sports Drink</t>
  </si>
  <si>
    <t>Tea</t>
  </si>
  <si>
    <t>Water</t>
  </si>
  <si>
    <t>Alexander Jones</t>
  </si>
  <si>
    <t>Julie Morris</t>
  </si>
  <si>
    <t>Leslie Richards</t>
  </si>
  <si>
    <t>Amanda Johnson</t>
  </si>
  <si>
    <t>Jackson Becker</t>
  </si>
  <si>
    <t>Timothy Reyes</t>
  </si>
  <si>
    <t>Michael Landry</t>
  </si>
  <si>
    <t>Kelly Willis</t>
  </si>
  <si>
    <t>Christopher Alvarez</t>
  </si>
  <si>
    <t>Donna Willis</t>
  </si>
  <si>
    <t>Illinois</t>
  </si>
  <si>
    <t>Pennsylvania</t>
  </si>
  <si>
    <t>Texas</t>
  </si>
  <si>
    <t>Massachusetts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</si>
</sst>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164" formatCode="\$#,##0;\(\$#,##0\);\$#,##0"/>
    <numFmt numFmtId="165" formatCode="0.00%;\-0.00%;0.00%"/>
    <numFmt numFmtId="166" formatCode="[&gt;=1000000]\$0.0,,&quot;M&quot;;[&gt;=1000]\$0.0&quot;K&quot;\,0"/>
    <numFmt numFmtId="167" formatCode="[&gt;=1000000]\$0.0,,&quot;M&quot;;[&gt;=1000]\$0.0,&quot;K&quot;;0"/>
    <numFmt numFmtId="168" formatCode="[&gt;=1000000]\$0.0,,&quot;M&quot;;[&gt;=1000]\$0.0.&quot;K&quot;;0"/>
    <numFmt numFmtId="169" formatCode="[&gt;=1000000]0.0,,&quot;M&quot;;[&gt;=1000]0.0,&quot;K&quot;;0"/>
    <numFmt numFmtId="170" formatCode="\+0.00%;\-0.00%"/>
    <numFmt numFmtId="171" formatCode="0.0%"/>
    <numFmt numFmtId="172" formatCode="_-[$$-409]* #,##0_ ;_-[$$-409]* \-#,##0\ ;_-[$$-409]* &quot;-&quot;??_ ;_-@_ "/>
    <numFmt numFmtId="173" formatCode="[&gt;=1000000]0.0,,&quot;M&quot;;[&gt;=1000]0,&quot;K&quot;;0"/>
    <numFmt numFmtId="174" formatCode="[&gt;=1000000]0.0,,&quot;M&quot;;[&gt;=1000]\$0,&quot;K&quot;;0"/>
    <numFmt numFmtId="175" formatCode="\+0.0%;\-0.0%"/>
    <numFmt numFmtId="176" formatCode="\=0.0%;\-0.0%"/>
    <numFmt numFmtId="177" formatCode="[&gt;=1000000]\$0.0,,&quot;M&quot;;[&gt;=1000]\$0,&quot;K&quot;;0"/>
    <numFmt numFmtId="178" formatCode=";;"/>
    <numFmt numFmtId="179" formatCode="\+0.0%;\-#,##0.0%"/>
    <numFmt numFmtId="180" formatCode="#,##0.00%;\-#,##0.00%;#,##0.00%"/>
  </numFmts>
  <fonts count="11" x14ac:knownFonts="1">
    <font>
      <sz val="11"/>
      <color theme="1"/>
      <name val="Calibri"/>
      <family val="2"/>
      <scheme val="minor"/>
    </font>
    <font>
      <sz val="7.8"/>
      <color theme="1"/>
      <name val="Microsoft Sans Serif"/>
      <family val="2"/>
    </font>
    <font>
      <sz val="11"/>
      <color theme="1"/>
      <name val="Calibri"/>
      <family val="2"/>
      <scheme val="minor"/>
    </font>
    <font>
      <sz val="11"/>
      <color theme="0"/>
      <name val="Calibri"/>
      <family val="2"/>
      <scheme val="minor"/>
    </font>
    <font>
      <sz val="18"/>
      <color theme="1"/>
      <name val="Calibri"/>
      <family val="2"/>
      <scheme val="minor"/>
    </font>
    <font>
      <sz val="8"/>
      <name val="Calibri"/>
      <family val="2"/>
      <scheme val="minor"/>
    </font>
    <font>
      <b/>
      <sz val="11"/>
      <color theme="1"/>
      <name val="Calibri"/>
      <family val="2"/>
      <scheme val="minor"/>
    </font>
    <font>
      <sz val="11"/>
      <color theme="0" tint="-4.9989318521683403E-2"/>
      <name val="Calibri"/>
      <family val="2"/>
      <scheme val="minor"/>
    </font>
    <font>
      <i/>
      <sz val="11"/>
      <color theme="1"/>
      <name val="Calibri"/>
      <family val="2"/>
      <scheme val="minor"/>
    </font>
    <font>
      <sz val="11"/>
      <color rgb="FFFF0000"/>
      <name val="Calibri"/>
      <family val="2"/>
      <scheme val="minor"/>
    </font>
    <font>
      <sz val="16"/>
      <color theme="1"/>
      <name val="Calibri"/>
      <family val="2"/>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1" tint="0.34998626667073579"/>
        <bgColor indexed="64"/>
      </patternFill>
    </fill>
    <fill>
      <patternFill patternType="solid">
        <fgColor rgb="FFFF0000"/>
        <bgColor indexed="64"/>
      </patternFill>
    </fill>
    <fill>
      <patternFill patternType="solid">
        <fgColor rgb="FFFFFF00"/>
        <bgColor indexed="64"/>
      </patternFill>
    </fill>
    <fill>
      <patternFill patternType="solid">
        <fgColor theme="0" tint="-0.249977111117893"/>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style="medium">
        <color theme="0"/>
      </left>
      <right/>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top style="medium">
        <color theme="0"/>
      </top>
      <bottom/>
      <diagonal/>
    </border>
  </borders>
  <cellStyleXfs count="2">
    <xf numFmtId="0" fontId="0" fillId="0" borderId="0"/>
    <xf numFmtId="9" fontId="2" fillId="0" borderId="0" applyFont="0" applyFill="0" applyBorder="0" applyAlignment="0" applyProtection="0"/>
  </cellStyleXfs>
  <cellXfs count="65">
    <xf numFmtId="0" fontId="0" fillId="0" borderId="0" xfId="0"/>
    <xf numFmtId="164" fontId="0" fillId="0" borderId="0" xfId="0" applyNumberFormat="1"/>
    <xf numFmtId="165" fontId="0" fillId="0" borderId="0" xfId="0" applyNumberFormat="1"/>
    <xf numFmtId="0" fontId="0" fillId="0" borderId="0" xfId="0" pivotButton="1"/>
    <xf numFmtId="0" fontId="0" fillId="0" borderId="0" xfId="0" applyAlignment="1">
      <alignment horizontal="left"/>
    </xf>
    <xf numFmtId="0" fontId="1" fillId="2" borderId="0" xfId="0" applyFont="1" applyFill="1"/>
    <xf numFmtId="0" fontId="0" fillId="2" borderId="0" xfId="0" applyFill="1"/>
    <xf numFmtId="166" fontId="0" fillId="0" borderId="0" xfId="0" applyNumberFormat="1"/>
    <xf numFmtId="167" fontId="0" fillId="0" borderId="0" xfId="0" applyNumberFormat="1"/>
    <xf numFmtId="168" fontId="0" fillId="0" borderId="0" xfId="0" applyNumberFormat="1"/>
    <xf numFmtId="169" fontId="0" fillId="0" borderId="0" xfId="0" applyNumberFormat="1"/>
    <xf numFmtId="171" fontId="0" fillId="0" borderId="0" xfId="1" applyNumberFormat="1" applyFont="1"/>
    <xf numFmtId="170" fontId="4" fillId="0" borderId="0" xfId="1" applyNumberFormat="1" applyFont="1" applyAlignment="1">
      <alignment horizontal="center" vertical="center"/>
    </xf>
    <xf numFmtId="170" fontId="0" fillId="2" borderId="0" xfId="0" applyNumberFormat="1" applyFill="1"/>
    <xf numFmtId="0" fontId="0" fillId="0" borderId="1" xfId="0" pivotButton="1" applyBorder="1"/>
    <xf numFmtId="0" fontId="0" fillId="0" borderId="1" xfId="0" applyBorder="1"/>
    <xf numFmtId="164" fontId="0" fillId="0" borderId="1" xfId="0" applyNumberFormat="1" applyBorder="1"/>
    <xf numFmtId="2" fontId="0" fillId="0" borderId="0" xfId="0" applyNumberFormat="1"/>
    <xf numFmtId="172" fontId="0" fillId="0" borderId="0" xfId="0" applyNumberFormat="1"/>
    <xf numFmtId="173" fontId="0" fillId="0" borderId="0" xfId="0" applyNumberFormat="1"/>
    <xf numFmtId="174" fontId="0" fillId="0" borderId="0" xfId="0" applyNumberFormat="1"/>
    <xf numFmtId="174" fontId="0" fillId="0" borderId="1" xfId="0" applyNumberFormat="1" applyBorder="1"/>
    <xf numFmtId="0" fontId="3" fillId="3" borderId="1" xfId="0" applyFont="1" applyFill="1" applyBorder="1"/>
    <xf numFmtId="172" fontId="3" fillId="3" borderId="1" xfId="0" applyNumberFormat="1" applyFont="1" applyFill="1" applyBorder="1"/>
    <xf numFmtId="175" fontId="0" fillId="0" borderId="1" xfId="0" applyNumberFormat="1" applyBorder="1"/>
    <xf numFmtId="0" fontId="0" fillId="4" borderId="0" xfId="0" applyFill="1"/>
    <xf numFmtId="177" fontId="0" fillId="0" borderId="1" xfId="0" applyNumberFormat="1" applyBorder="1"/>
    <xf numFmtId="178" fontId="7" fillId="2" borderId="2" xfId="0" applyNumberFormat="1" applyFont="1" applyFill="1" applyBorder="1"/>
    <xf numFmtId="178" fontId="7" fillId="2" borderId="3" xfId="0" applyNumberFormat="1" applyFont="1" applyFill="1" applyBorder="1"/>
    <xf numFmtId="178" fontId="7" fillId="2" borderId="4" xfId="0" applyNumberFormat="1" applyFont="1" applyFill="1" applyBorder="1"/>
    <xf numFmtId="178" fontId="7" fillId="2" borderId="5" xfId="0" applyNumberFormat="1" applyFont="1" applyFill="1" applyBorder="1"/>
    <xf numFmtId="178" fontId="7" fillId="2" borderId="6" xfId="0" applyNumberFormat="1" applyFont="1" applyFill="1" applyBorder="1"/>
    <xf numFmtId="178" fontId="7" fillId="2" borderId="7" xfId="0" applyNumberFormat="1" applyFont="1" applyFill="1" applyBorder="1"/>
    <xf numFmtId="178" fontId="7" fillId="2" borderId="8" xfId="0" applyNumberFormat="1" applyFont="1" applyFill="1" applyBorder="1"/>
    <xf numFmtId="178" fontId="7" fillId="2" borderId="9" xfId="0" applyNumberFormat="1" applyFont="1" applyFill="1" applyBorder="1"/>
    <xf numFmtId="178" fontId="7" fillId="2" borderId="10" xfId="0" applyNumberFormat="1" applyFont="1" applyFill="1" applyBorder="1"/>
    <xf numFmtId="178" fontId="0" fillId="2" borderId="2" xfId="0" applyNumberFormat="1" applyFill="1" applyBorder="1"/>
    <xf numFmtId="178" fontId="0" fillId="2" borderId="3" xfId="0" applyNumberFormat="1" applyFill="1" applyBorder="1"/>
    <xf numFmtId="178" fontId="0" fillId="2" borderId="4" xfId="0" applyNumberFormat="1" applyFill="1" applyBorder="1"/>
    <xf numFmtId="178" fontId="0" fillId="2" borderId="5" xfId="0" applyNumberFormat="1" applyFill="1" applyBorder="1"/>
    <xf numFmtId="178" fontId="0" fillId="2" borderId="6" xfId="0" applyNumberFormat="1" applyFill="1" applyBorder="1"/>
    <xf numFmtId="178" fontId="0" fillId="2" borderId="7" xfId="0" applyNumberFormat="1" applyFill="1" applyBorder="1"/>
    <xf numFmtId="178" fontId="0" fillId="2" borderId="8" xfId="0" applyNumberFormat="1" applyFill="1" applyBorder="1"/>
    <xf numFmtId="178" fontId="0" fillId="2" borderId="9" xfId="0" applyNumberFormat="1" applyFill="1" applyBorder="1"/>
    <xf numFmtId="178" fontId="0" fillId="2" borderId="10" xfId="0" applyNumberFormat="1" applyFill="1" applyBorder="1"/>
    <xf numFmtId="9" fontId="0" fillId="0" borderId="1" xfId="0" applyNumberFormat="1" applyBorder="1"/>
    <xf numFmtId="0" fontId="6" fillId="0" borderId="1" xfId="0" applyFont="1" applyBorder="1"/>
    <xf numFmtId="0" fontId="6" fillId="0" borderId="0" xfId="0" applyFont="1"/>
    <xf numFmtId="0" fontId="0" fillId="5" borderId="0" xfId="0" applyFill="1"/>
    <xf numFmtId="0" fontId="8" fillId="0" borderId="0" xfId="0" applyFont="1"/>
    <xf numFmtId="0" fontId="0" fillId="6" borderId="0" xfId="0" applyFill="1"/>
    <xf numFmtId="0" fontId="8" fillId="6" borderId="0" xfId="0" applyFont="1" applyFill="1"/>
    <xf numFmtId="177" fontId="0" fillId="0" borderId="0" xfId="0" applyNumberFormat="1"/>
    <xf numFmtId="3" fontId="0" fillId="0" borderId="0" xfId="0" applyNumberFormat="1"/>
    <xf numFmtId="1" fontId="0" fillId="0" borderId="0" xfId="0" applyNumberFormat="1"/>
    <xf numFmtId="9" fontId="0" fillId="0" borderId="0" xfId="1" applyFont="1"/>
    <xf numFmtId="0" fontId="10" fillId="0" borderId="0" xfId="1" applyNumberFormat="1" applyFont="1" applyAlignment="1">
      <alignment horizontal="center" vertical="center"/>
    </xf>
    <xf numFmtId="0" fontId="10" fillId="0" borderId="0" xfId="0" applyFont="1" applyAlignment="1">
      <alignment vertical="center"/>
    </xf>
    <xf numFmtId="10" fontId="0" fillId="0" borderId="0" xfId="0" applyNumberFormat="1"/>
    <xf numFmtId="0" fontId="9" fillId="7" borderId="0" xfId="0" applyFont="1" applyFill="1"/>
    <xf numFmtId="179" fontId="0" fillId="0" borderId="0" xfId="0" applyNumberFormat="1"/>
    <xf numFmtId="0" fontId="0" fillId="7" borderId="0" xfId="0" applyFill="1"/>
    <xf numFmtId="180" fontId="0" fillId="0" borderId="0" xfId="0" applyNumberFormat="1"/>
    <xf numFmtId="0" fontId="6" fillId="8" borderId="0" xfId="0" applyFont="1" applyFill="1"/>
    <xf numFmtId="176" fontId="10" fillId="0" borderId="0" xfId="0" applyNumberFormat="1" applyFont="1" applyAlignment="1">
      <alignment horizontal="center" vertical="center"/>
    </xf>
  </cellXfs>
  <cellStyles count="2">
    <cellStyle name="Normal" xfId="0" builtinId="0"/>
    <cellStyle name="Percent" xfId="1" builtinId="5"/>
  </cellStyles>
  <dxfs count="91">
    <dxf>
      <font>
        <color rgb="FF0070C0"/>
      </font>
    </dxf>
    <dxf>
      <font>
        <color rgb="FF9FE6FF"/>
      </font>
    </dxf>
    <dxf>
      <numFmt numFmtId="14" formatCode="0.00%"/>
    </dxf>
    <dxf>
      <numFmt numFmtId="14" formatCode="0.00%"/>
    </dxf>
    <dxf>
      <numFmt numFmtId="1" formatCode="0"/>
    </dxf>
    <dxf>
      <numFmt numFmtId="167" formatCode="[&gt;=1000000]\$0.0,,&quot;M&quot;;[&gt;=1000]\$0.0,&quot;K&quot;;0"/>
    </dxf>
    <dxf>
      <numFmt numFmtId="177" formatCode="[&gt;=1000000]\$0.0,,&quot;M&quot;;[&gt;=1000]\$0,&quot;K&quot;;0"/>
    </dxf>
    <dxf>
      <numFmt numFmtId="177" formatCode="[&gt;=1000000]\$0.0,,&quot;M&quot;;[&gt;=1000]\$0,&quot;K&quot;;0"/>
    </dxf>
    <dxf>
      <numFmt numFmtId="167" formatCode="[&gt;=1000000]\$0.0,,&quot;M&quot;;[&gt;=1000]\$0.0,&quot;K&quot;;0"/>
    </dxf>
    <dxf>
      <numFmt numFmtId="179" formatCode="\+0.0%;\-#,##0.0%"/>
    </dxf>
    <dxf>
      <numFmt numFmtId="14" formatCode="0.00%"/>
    </dxf>
    <dxf>
      <numFmt numFmtId="177" formatCode="[&gt;=1000000]\$0.0,,&quot;M&quot;;[&gt;=1000]\$0,&quot;K&quot;;0"/>
    </dxf>
    <dxf>
      <numFmt numFmtId="177" formatCode="[&gt;=1000000]\$0.0,,&quot;M&quot;;[&gt;=1000]\$0,&quot;K&quot;;0"/>
    </dxf>
    <dxf>
      <numFmt numFmtId="175" formatCode="\+0.0%;\-0.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numFmt numFmtId="175" formatCode="\+0.0%;\-0.0%"/>
    </dxf>
    <dxf>
      <numFmt numFmtId="177" formatCode="[&gt;=1000000]\$0.0,,&quot;M&quot;;[&gt;=1000]\$0,&quot;K&quot;;0"/>
    </dxf>
    <dxf>
      <numFmt numFmtId="14" formatCode="0.00%"/>
    </dxf>
    <dxf>
      <numFmt numFmtId="174" formatCode="[&gt;=1000000]0.0,,&quot;M&quot;;[&gt;=1000]\$0,&quot;K&quot;;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numFmt numFmtId="174" formatCode="[&gt;=1000000]0.0,,&quot;M&quot;;[&gt;=1000]\$0,&quot;K&quot;;0"/>
    </dxf>
    <dxf>
      <numFmt numFmtId="174" formatCode="[&gt;=1000000]0.0,,&quot;M&quot;;[&gt;=1000]\$0,&quot;K&quot;;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6" formatCode="[&gt;=1000000]\$0.0,,&quot;M&quot;;[&gt;=1000]\$0.0&quot;K&quot;\,0"/>
    </dxf>
    <dxf>
      <numFmt numFmtId="177" formatCode="[&gt;=1000000]\$0.0,,&quot;M&quot;;[&gt;=1000]\$0,&quot;K&quot;;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numFmt numFmtId="175" formatCode="\+0.0%;\-0.0%"/>
    </dxf>
    <dxf>
      <numFmt numFmtId="14" formatCode="0.00%"/>
    </dxf>
    <dxf>
      <numFmt numFmtId="177" formatCode="[&gt;=1000000]\$0.0,,&quot;M&quot;;[&gt;=1000]\$0,&quot;K&quot;;0"/>
    </dxf>
    <dxf>
      <numFmt numFmtId="174" formatCode="[&gt;=1000000]0.0,,&quot;M&quot;;[&gt;=1000]\$0,&quot;K&quot;;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numFmt numFmtId="177" formatCode="[&gt;=1000000]\$0.0,,&quot;M&quot;;[&gt;=1000]\$0,&quot;K&quot;;0"/>
    </dxf>
    <dxf>
      <numFmt numFmtId="13" formatCode="0%"/>
    </dxf>
    <dxf>
      <numFmt numFmtId="14" formatCode="0.00%"/>
    </dxf>
    <dxf>
      <numFmt numFmtId="174" formatCode="[&gt;=1000000]0.0,,&quot;M&quot;;[&gt;=1000]\$0,&quot;K&quot;;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fill>
        <patternFill>
          <bgColor rgb="FF66FFFF"/>
        </patternFill>
      </fill>
    </dxf>
    <dxf>
      <font>
        <color theme="0" tint="-0.499984740745262"/>
      </font>
      <fill>
        <patternFill>
          <bgColor theme="0" tint="-0.34998626667073579"/>
        </patternFill>
      </fill>
    </dxf>
    <dxf>
      <font>
        <color theme="9"/>
      </font>
    </dxf>
    <dxf>
      <font>
        <color rgb="FFFF0000"/>
      </font>
    </dxf>
    <dxf>
      <numFmt numFmtId="169" formatCode="[&gt;=1000000]0.0,,&quot;M&quot;;[&gt;=1000]0.0,&quot;K&quot;;0"/>
    </dxf>
    <dxf>
      <numFmt numFmtId="169" formatCode="[&gt;=1000000]0.0,,&quot;M&quot;;[&gt;=1000]0.0,&quot;K&quot;;0"/>
    </dxf>
    <dxf>
      <numFmt numFmtId="169" formatCode="[&gt;=1000000]0.0,,&quot;M&quot;;[&gt;=1000]0.0,&quot;K&quot;;0"/>
    </dxf>
    <dxf>
      <numFmt numFmtId="169" formatCode="[&gt;=1000000]0.0,,&quot;M&quot;;[&gt;=1000]0.0,&quot;K&quot;;0"/>
    </dxf>
    <dxf>
      <numFmt numFmtId="167" formatCode="[&gt;=1000000]\$0.0,,&quot;M&quot;;[&gt;=1000]\$0.0,&quot;K&quot;;0"/>
    </dxf>
    <dxf>
      <numFmt numFmtId="168"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font>
        <color theme="9" tint="-0.24994659260841701"/>
      </font>
    </dxf>
    <dxf>
      <font>
        <color rgb="FFFF0000"/>
      </font>
    </dxf>
    <dxf>
      <font>
        <b/>
        <i val="0"/>
        <color theme="2" tint="-0.499984740745262"/>
      </font>
      <fill>
        <patternFill>
          <fgColor theme="0" tint="-0.499984740745262"/>
        </patternFill>
      </fill>
      <border diagonalUp="0" diagonalDown="0">
        <left/>
        <right/>
        <top/>
        <bottom/>
        <vertical/>
        <horizontal/>
      </border>
    </dxf>
    <dxf>
      <font>
        <color theme="1"/>
      </font>
      <fill>
        <patternFill patternType="solid">
          <fgColor theme="0" tint="-4.9989318521683403E-2"/>
          <bgColor theme="0" tint="-4.9989318521683403E-2"/>
        </patternFill>
      </fill>
      <border diagonalUp="0" diagonalDown="0">
        <left/>
        <right/>
        <top/>
        <bottom/>
        <vertical/>
        <horizontal/>
      </border>
    </dxf>
    <dxf>
      <font>
        <b val="0"/>
        <i/>
        <color theme="0" tint="-0.34998626667073579"/>
      </font>
      <fill>
        <patternFill>
          <bgColor rgb="FF333F50"/>
        </patternFill>
      </fill>
      <border diagonalUp="0" diagonalDown="0">
        <left/>
        <right/>
        <top/>
        <bottom/>
        <vertical/>
        <horizontal/>
      </border>
    </dxf>
    <dxf>
      <font>
        <color theme="1"/>
      </font>
      <fill>
        <patternFill>
          <bgColor rgb="FF333F50"/>
        </patternFill>
      </fill>
      <border diagonalUp="0" diagonalDown="0">
        <left/>
        <right/>
        <top/>
        <bottom/>
        <vertical/>
        <horizontal/>
      </border>
    </dxf>
    <dxf>
      <font>
        <b val="0"/>
        <i/>
        <sz val="14"/>
        <color theme="1" tint="0.14990691854609822"/>
      </font>
      <fill>
        <patternFill>
          <fgColor theme="0"/>
        </patternFill>
      </fill>
      <border diagonalUp="0" diagonalDown="0">
        <left/>
        <right/>
        <top/>
        <bottom/>
        <vertical/>
        <horizontal/>
      </border>
    </dxf>
    <dxf>
      <font>
        <b val="0"/>
        <i/>
        <sz val="14"/>
        <color theme="1" tint="0.499984740745262"/>
      </font>
      <border diagonalUp="0" diagonalDown="0">
        <left/>
        <right/>
        <top/>
        <bottom/>
        <vertical/>
        <horizontal/>
      </border>
    </dxf>
  </dxfs>
  <tableStyles count="3" defaultTableStyle="TableStyleMedium2" defaultPivotStyle="PivotStyleLight16">
    <tableStyle name="SlicerStyleLight1 2" pivot="0" table="0" count="10" xr9:uid="{D92BA5DD-D652-4D5D-83A1-6DD72FA04016}">
      <tableStyleElement type="wholeTable" dxfId="90"/>
      <tableStyleElement type="headerRow" dxfId="89"/>
    </tableStyle>
    <tableStyle name="SlicerStyleLight1 3" pivot="0" table="0" count="10" xr9:uid="{933EF03D-AEAB-4936-8B00-73E81A0F39B3}">
      <tableStyleElement type="wholeTable" dxfId="88"/>
      <tableStyleElement type="headerRow" dxfId="87"/>
    </tableStyle>
    <tableStyle name="SlicerStyleLight1 4" pivot="0" table="0" count="10" xr9:uid="{54E08423-36E9-4BE9-A638-5AB1DBFD1B93}">
      <tableStyleElement type="wholeTable" dxfId="86"/>
      <tableStyleElement type="headerRow" dxfId="85"/>
    </tableStyle>
  </tableStyles>
  <colors>
    <mruColors>
      <color rgb="FF66FFFF"/>
      <color rgb="FF0070C0"/>
      <color rgb="FF333F50"/>
      <color rgb="FF2DC8FF"/>
      <color rgb="FF005392"/>
      <color rgb="FF1F95B3"/>
      <color rgb="FF5DD5FF"/>
      <color rgb="FF9FE6FF"/>
      <color rgb="FF1F8CB3"/>
      <color rgb="FF0594FF"/>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2"/>
            <color theme="2" tint="-0.499984740745262"/>
          </font>
          <fill>
            <patternFill patternType="solid">
              <fgColor theme="0" tint="-4.9989318521683403E-2"/>
              <bgColor theme="0" tint="-4.9989318521683403E-2"/>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color theme="0" tint="-0.24994659260841701"/>
          </font>
          <fill>
            <patternFill patternType="solid">
              <fgColor theme="0" tint="-4.9989318521683403E-2"/>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tint="-0.24994659260841701"/>
          </font>
          <fill>
            <patternFill patternType="solid">
              <fgColor theme="4" tint="0.59999389629810485"/>
              <bgColor rgb="FF333F50"/>
            </patternFill>
          </fill>
          <border diagonalUp="0" diagonalDown="0">
            <left/>
            <right/>
            <top/>
            <bottom style="thick">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color theme="0" tint="-0.24994659260841701"/>
          </font>
          <fill>
            <patternFill patternType="solid">
              <fgColor rgb="FFFFFFFF"/>
              <bgColor rgb="FF333F50"/>
            </patternFill>
          </fill>
          <border diagonalUp="0" diagonalDown="0">
            <left/>
            <right/>
            <top/>
            <bottom style="thin">
              <color theme="0" tint="-4.9989318521683403E-2"/>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0"/>
              <bgColor theme="7"/>
            </patternFill>
          </fill>
          <border diagonalUp="0" diagonalDown="0">
            <left/>
            <right/>
            <top/>
            <bottom/>
            <vertical/>
            <horizontal/>
          </border>
        </dxf>
        <dxf>
          <font>
            <b/>
            <i/>
            <sz val="16"/>
            <color theme="1" tint="0.34998626667073579"/>
          </font>
          <fill>
            <patternFill patternType="solid">
              <fgColor theme="0"/>
              <bgColor theme="0"/>
            </patternFill>
          </fill>
          <border diagonalUp="0" diagonalDown="0">
            <left/>
            <right/>
            <top/>
            <bottom style="thick">
              <color theme="0" tint="-4.9989318521683403E-2"/>
            </bottom>
            <vertical/>
            <horizontal/>
          </border>
        </dxf>
        <dxf>
          <font>
            <color rgb="FF828282"/>
          </font>
          <fill>
            <patternFill patternType="solid">
              <fgColor rgb="FFFFFFFF"/>
              <bgColor theme="4" tint="-0.24994659260841701"/>
            </patternFill>
          </fill>
          <border diagonalUp="0" diagonalDown="0">
            <left/>
            <right/>
            <top/>
            <bottom/>
            <vertical/>
            <horizontal/>
          </border>
        </dxf>
        <dxf>
          <font>
            <color rgb="FF000000"/>
          </font>
          <fill>
            <patternFill patternType="solid">
              <fgColor rgb="FFFFFFFF"/>
              <bgColor theme="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9.xml"/><Relationship Id="rId21" Type="http://schemas.openxmlformats.org/officeDocument/2006/relationships/pivotCacheDefinition" Target="pivotCache/pivotCacheDefinition14.xml"/><Relationship Id="rId42" Type="http://schemas.openxmlformats.org/officeDocument/2006/relationships/sharedStrings" Target="sharedStrings.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84" Type="http://schemas.openxmlformats.org/officeDocument/2006/relationships/customXml" Target="../customXml/item38.xml"/><Relationship Id="rId89" Type="http://schemas.openxmlformats.org/officeDocument/2006/relationships/customXml" Target="../customXml/item43.xml"/><Relationship Id="rId16" Type="http://schemas.openxmlformats.org/officeDocument/2006/relationships/pivotCacheDefinition" Target="pivotCache/pivotCacheDefinition9.xml"/><Relationship Id="rId11" Type="http://schemas.openxmlformats.org/officeDocument/2006/relationships/pivotCacheDefinition" Target="pivotCache/pivotCacheDefinition4.xml"/><Relationship Id="rId32" Type="http://schemas.openxmlformats.org/officeDocument/2006/relationships/pivotCacheDefinition" Target="pivotCache/pivotCacheDefinition25.xml"/><Relationship Id="rId37" Type="http://schemas.microsoft.com/office/2007/relationships/slicerCache" Target="slicerCaches/slicerCache3.xml"/><Relationship Id="rId53" Type="http://schemas.openxmlformats.org/officeDocument/2006/relationships/customXml" Target="../customXml/item7.xml"/><Relationship Id="rId58" Type="http://schemas.openxmlformats.org/officeDocument/2006/relationships/customXml" Target="../customXml/item12.xml"/><Relationship Id="rId74" Type="http://schemas.openxmlformats.org/officeDocument/2006/relationships/customXml" Target="../customXml/item28.xml"/><Relationship Id="rId79" Type="http://schemas.openxmlformats.org/officeDocument/2006/relationships/customXml" Target="../customXml/item33.xml"/><Relationship Id="rId5" Type="http://schemas.openxmlformats.org/officeDocument/2006/relationships/worksheet" Target="worksheets/sheet5.xml"/><Relationship Id="rId90" Type="http://schemas.openxmlformats.org/officeDocument/2006/relationships/customXml" Target="../customXml/item44.xml"/><Relationship Id="rId22" Type="http://schemas.openxmlformats.org/officeDocument/2006/relationships/pivotCacheDefinition" Target="pivotCache/pivotCacheDefinition15.xml"/><Relationship Id="rId27" Type="http://schemas.openxmlformats.org/officeDocument/2006/relationships/pivotCacheDefinition" Target="pivotCache/pivotCacheDefinition20.xml"/><Relationship Id="rId43" Type="http://schemas.openxmlformats.org/officeDocument/2006/relationships/sheetMetadata" Target="metadata.xml"/><Relationship Id="rId48" Type="http://schemas.openxmlformats.org/officeDocument/2006/relationships/customXml" Target="../customXml/item2.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pivotCacheDefinition" Target="pivotCache/pivotCacheDefinition1.xml"/><Relationship Id="rId51" Type="http://schemas.openxmlformats.org/officeDocument/2006/relationships/customXml" Target="../customXml/item5.xml"/><Relationship Id="rId72" Type="http://schemas.openxmlformats.org/officeDocument/2006/relationships/customXml" Target="../customXml/item26.xml"/><Relationship Id="rId80" Type="http://schemas.openxmlformats.org/officeDocument/2006/relationships/customXml" Target="../customXml/item34.xml"/><Relationship Id="rId85" Type="http://schemas.openxmlformats.org/officeDocument/2006/relationships/customXml" Target="../customXml/item39.xml"/><Relationship Id="rId93" Type="http://schemas.openxmlformats.org/officeDocument/2006/relationships/customXml" Target="../customXml/item47.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openxmlformats.org/officeDocument/2006/relationships/pivotCacheDefinition" Target="pivotCache/pivotCacheDefinition18.xml"/><Relationship Id="rId33" Type="http://schemas.openxmlformats.org/officeDocument/2006/relationships/pivotCacheDefinition" Target="pivotCache/pivotCacheDefinition26.xml"/><Relationship Id="rId38" Type="http://schemas.microsoft.com/office/2007/relationships/slicerCache" Target="slicerCaches/slicerCache4.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pivotCacheDefinition" Target="pivotCache/pivotCacheDefinition13.xml"/><Relationship Id="rId41" Type="http://schemas.openxmlformats.org/officeDocument/2006/relationships/styles" Target="styles.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openxmlformats.org/officeDocument/2006/relationships/customXml" Target="../customXml/item29.xml"/><Relationship Id="rId83" Type="http://schemas.openxmlformats.org/officeDocument/2006/relationships/customXml" Target="../customXml/item37.xml"/><Relationship Id="rId88" Type="http://schemas.openxmlformats.org/officeDocument/2006/relationships/customXml" Target="../customXml/item42.xml"/><Relationship Id="rId91" Type="http://schemas.openxmlformats.org/officeDocument/2006/relationships/customXml" Target="../customXml/item4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8.xml"/><Relationship Id="rId23" Type="http://schemas.openxmlformats.org/officeDocument/2006/relationships/pivotCacheDefinition" Target="pivotCache/pivotCacheDefinition16.xml"/><Relationship Id="rId28" Type="http://schemas.openxmlformats.org/officeDocument/2006/relationships/pivotCacheDefinition" Target="pivotCache/pivotCacheDefinition21.xml"/><Relationship Id="rId36" Type="http://schemas.microsoft.com/office/2007/relationships/slicerCache" Target="slicerCaches/slicerCache2.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pivotCacheDefinition" Target="pivotCache/pivotCacheDefinition3.xml"/><Relationship Id="rId31" Type="http://schemas.openxmlformats.org/officeDocument/2006/relationships/pivotCacheDefinition" Target="pivotCache/pivotCacheDefinition24.xml"/><Relationship Id="rId44" Type="http://schemas.openxmlformats.org/officeDocument/2006/relationships/powerPivotData" Target="model/item.data"/><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78" Type="http://schemas.openxmlformats.org/officeDocument/2006/relationships/customXml" Target="../customXml/item32.xml"/><Relationship Id="rId81" Type="http://schemas.openxmlformats.org/officeDocument/2006/relationships/customXml" Target="../customXml/item35.xml"/><Relationship Id="rId86" Type="http://schemas.openxmlformats.org/officeDocument/2006/relationships/customXml" Target="../customXml/item40.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39" Type="http://schemas.openxmlformats.org/officeDocument/2006/relationships/theme" Target="theme/theme1.xml"/><Relationship Id="rId34" Type="http://schemas.openxmlformats.org/officeDocument/2006/relationships/pivotCacheDefinition" Target="pivotCache/pivotCacheDefinition27.xml"/><Relationship Id="rId50" Type="http://schemas.openxmlformats.org/officeDocument/2006/relationships/customXml" Target="../customXml/item4.xml"/><Relationship Id="rId55" Type="http://schemas.openxmlformats.org/officeDocument/2006/relationships/customXml" Target="../customXml/item9.xml"/><Relationship Id="rId76" Type="http://schemas.openxmlformats.org/officeDocument/2006/relationships/customXml" Target="../customXml/item30.xml"/><Relationship Id="rId7" Type="http://schemas.openxmlformats.org/officeDocument/2006/relationships/worksheet" Target="worksheets/sheet7.xml"/><Relationship Id="rId71" Type="http://schemas.openxmlformats.org/officeDocument/2006/relationships/customXml" Target="../customXml/item25.xml"/><Relationship Id="rId92" Type="http://schemas.openxmlformats.org/officeDocument/2006/relationships/customXml" Target="../customXml/item46.xml"/><Relationship Id="rId2" Type="http://schemas.openxmlformats.org/officeDocument/2006/relationships/worksheet" Target="worksheets/sheet2.xml"/><Relationship Id="rId29" Type="http://schemas.openxmlformats.org/officeDocument/2006/relationships/pivotCacheDefinition" Target="pivotCache/pivotCacheDefinition22.xml"/><Relationship Id="rId24" Type="http://schemas.openxmlformats.org/officeDocument/2006/relationships/pivotCacheDefinition" Target="pivotCache/pivotCacheDefinition17.xml"/><Relationship Id="rId40" Type="http://schemas.openxmlformats.org/officeDocument/2006/relationships/connections" Target="connections.xml"/><Relationship Id="rId45" Type="http://schemas.microsoft.com/office/2017/10/relationships/person" Target="persons/person.xml"/><Relationship Id="rId66" Type="http://schemas.openxmlformats.org/officeDocument/2006/relationships/customXml" Target="../customXml/item20.xml"/><Relationship Id="rId87" Type="http://schemas.openxmlformats.org/officeDocument/2006/relationships/customXml" Target="../customXml/item41.xml"/><Relationship Id="rId61" Type="http://schemas.openxmlformats.org/officeDocument/2006/relationships/customXml" Target="../customXml/item15.xml"/><Relationship Id="rId82" Type="http://schemas.openxmlformats.org/officeDocument/2006/relationships/customXml" Target="../customXml/item36.xml"/><Relationship Id="rId19" Type="http://schemas.openxmlformats.org/officeDocument/2006/relationships/pivotCacheDefinition" Target="pivotCache/pivotCacheDefinition12.xml"/><Relationship Id="rId14" Type="http://schemas.openxmlformats.org/officeDocument/2006/relationships/pivotCacheDefinition" Target="pivotCache/pivotCacheDefinition7.xml"/><Relationship Id="rId30" Type="http://schemas.openxmlformats.org/officeDocument/2006/relationships/pivotCacheDefinition" Target="pivotCache/pivotCacheDefinition23.xml"/><Relationship Id="rId35" Type="http://schemas.microsoft.com/office/2007/relationships/slicerCache" Target="slicerCaches/slicerCache1.xml"/><Relationship Id="rId56" Type="http://schemas.openxmlformats.org/officeDocument/2006/relationships/customXml" Target="../customXml/item10.xml"/><Relationship Id="rId77" Type="http://schemas.openxmlformats.org/officeDocument/2006/relationships/customXml" Target="../customXml/item3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243378610082498E-2"/>
          <c:y val="0.11985668002855417"/>
          <c:w val="0.88450693184480633"/>
          <c:h val="0.79675525781121304"/>
        </c:manualLayout>
      </c:layout>
      <c:barChart>
        <c:barDir val="col"/>
        <c:grouping val="clustered"/>
        <c:varyColors val="0"/>
        <c:ser>
          <c:idx val="0"/>
          <c:order val="0"/>
          <c:tx>
            <c:strRef>
              <c:f>'Analysis 02'!$M$1</c:f>
              <c:strCache>
                <c:ptCount val="1"/>
                <c:pt idx="0">
                  <c:v>Variance</c:v>
                </c:pt>
              </c:strCache>
            </c:strRef>
          </c:tx>
          <c:spPr>
            <a:solidFill>
              <a:srgbClr val="92D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02'!$L$2:$L$13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02'!$M$2:$M$13</c:f>
              <c:numCache>
                <c:formatCode>\+0.0%;\-0.0%</c:formatCode>
                <c:ptCount val="12"/>
                <c:pt idx="0">
                  <c:v>1.1662938853230749E-2</c:v>
                </c:pt>
                <c:pt idx="1">
                  <c:v>-1.7477039225187483E-2</c:v>
                </c:pt>
                <c:pt idx="2">
                  <c:v>5.1063127397096203E-2</c:v>
                </c:pt>
                <c:pt idx="3">
                  <c:v>-9.7517607615581932E-3</c:v>
                </c:pt>
                <c:pt idx="4">
                  <c:v>8.2297063942165932E-2</c:v>
                </c:pt>
                <c:pt idx="5">
                  <c:v>7.9440303901378878E-2</c:v>
                </c:pt>
                <c:pt idx="6">
                  <c:v>-5.0342092932618265E-2</c:v>
                </c:pt>
                <c:pt idx="7">
                  <c:v>0.12516995694038077</c:v>
                </c:pt>
                <c:pt idx="8">
                  <c:v>-7.7522420521256973E-3</c:v>
                </c:pt>
                <c:pt idx="9">
                  <c:v>0.10769470991408368</c:v>
                </c:pt>
                <c:pt idx="10">
                  <c:v>0.11894015303443975</c:v>
                </c:pt>
                <c:pt idx="11">
                  <c:v>-3.4038154619471607E-2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A6C7-45FA-AA1E-B4D640D331BE}"/>
            </c:ext>
          </c:extLst>
        </c:ser>
        <c:dLbls>
          <c:dLblPos val="outEnd"/>
          <c:showLegendKey val="0"/>
          <c:showVal val="1"/>
          <c:showCatName val="0"/>
          <c:showSerName val="0"/>
          <c:showPercent val="0"/>
          <c:showBubbleSize val="0"/>
        </c:dLbls>
        <c:gapWidth val="70"/>
        <c:overlap val="-27"/>
        <c:axId val="1459602768"/>
        <c:axId val="1459600368"/>
      </c:barChart>
      <c:catAx>
        <c:axId val="1459602768"/>
        <c:scaling>
          <c:orientation val="minMax"/>
        </c:scaling>
        <c:delete val="1"/>
        <c:axPos val="b"/>
        <c:numFmt formatCode="General" sourceLinked="1"/>
        <c:majorTickMark val="none"/>
        <c:minorTickMark val="none"/>
        <c:tickLblPos val="nextTo"/>
        <c:crossAx val="1459600368"/>
        <c:crosses val="autoZero"/>
        <c:auto val="1"/>
        <c:lblAlgn val="ctr"/>
        <c:lblOffset val="100"/>
        <c:noMultiLvlLbl val="0"/>
      </c:catAx>
      <c:valAx>
        <c:axId val="1459600368"/>
        <c:scaling>
          <c:orientation val="minMax"/>
        </c:scaling>
        <c:delete val="1"/>
        <c:axPos val="l"/>
        <c:numFmt formatCode="\+0.0%;\-0.0%" sourceLinked="1"/>
        <c:majorTickMark val="none"/>
        <c:minorTickMark val="none"/>
        <c:tickLblPos val="nextTo"/>
        <c:crossAx val="145960276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rgbClr val="0070C0"/>
              </a:solidFill>
              <a:round/>
            </a:ln>
            <a:effectLst/>
          </c:spPr>
          <c:marker>
            <c:symbol val="diamond"/>
            <c:size val="7"/>
            <c:spPr>
              <a:solidFill>
                <a:srgbClr val="0070C0"/>
              </a:solidFill>
              <a:ln w="9525">
                <a:solidFill>
                  <a:schemeClr val="accent1"/>
                </a:solidFill>
              </a:ln>
              <a:effectLst/>
            </c:spPr>
          </c:marker>
          <c:dLbls>
            <c:dLbl>
              <c:idx val="0"/>
              <c:tx>
                <c:rich>
                  <a:bodyPr/>
                  <a:lstStyle/>
                  <a:p>
                    <a:fld id="{0B5C51D3-6E13-4E7D-BCA5-521E53A97CF2}"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0EE7-42EA-8442-D4DADFE38965}"/>
                </c:ext>
              </c:extLst>
            </c:dLbl>
            <c:dLbl>
              <c:idx val="1"/>
              <c:tx>
                <c:rich>
                  <a:bodyPr/>
                  <a:lstStyle/>
                  <a:p>
                    <a:fld id="{1E82D314-DE83-41E6-B37B-561A181C4308}"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EE7-42EA-8442-D4DADFE38965}"/>
                </c:ext>
              </c:extLst>
            </c:dLbl>
            <c:dLbl>
              <c:idx val="2"/>
              <c:tx>
                <c:rich>
                  <a:bodyPr/>
                  <a:lstStyle/>
                  <a:p>
                    <a:fld id="{F3C84D6B-F1B1-41A9-9EAB-D6DAFE60DE3B}"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EE7-42EA-8442-D4DADFE38965}"/>
                </c:ext>
              </c:extLst>
            </c:dLbl>
            <c:dLbl>
              <c:idx val="3"/>
              <c:tx>
                <c:rich>
                  <a:bodyPr/>
                  <a:lstStyle/>
                  <a:p>
                    <a:fld id="{FAC70248-3A77-4EAC-B1F5-76758112C28B}"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EE7-42EA-8442-D4DADFE38965}"/>
                </c:ext>
              </c:extLst>
            </c:dLbl>
            <c:dLbl>
              <c:idx val="4"/>
              <c:tx>
                <c:rich>
                  <a:bodyPr/>
                  <a:lstStyle/>
                  <a:p>
                    <a:fld id="{4F432FB8-5A23-4620-8D43-46FAFDD7D8A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EE7-42EA-8442-D4DADFE38965}"/>
                </c:ext>
              </c:extLst>
            </c:dLbl>
            <c:dLbl>
              <c:idx val="5"/>
              <c:tx>
                <c:rich>
                  <a:bodyPr/>
                  <a:lstStyle/>
                  <a:p>
                    <a:fld id="{007E7041-CF45-42B7-A726-43E08783873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EE7-42EA-8442-D4DADFE38965}"/>
                </c:ext>
              </c:extLst>
            </c:dLbl>
            <c:dLbl>
              <c:idx val="6"/>
              <c:tx>
                <c:rich>
                  <a:bodyPr/>
                  <a:lstStyle/>
                  <a:p>
                    <a:fld id="{53D9B0C4-D0EE-490E-AE40-5FB4963B9F4A}"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EE7-42EA-8442-D4DADFE38965}"/>
                </c:ext>
              </c:extLst>
            </c:dLbl>
            <c:dLbl>
              <c:idx val="7"/>
              <c:tx>
                <c:rich>
                  <a:bodyPr/>
                  <a:lstStyle/>
                  <a:p>
                    <a:fld id="{C9CDDAD6-5381-48AF-BCDB-35301833FCE1}"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EE7-42EA-8442-D4DADFE38965}"/>
                </c:ext>
              </c:extLst>
            </c:dLbl>
            <c:dLbl>
              <c:idx val="8"/>
              <c:tx>
                <c:rich>
                  <a:bodyPr/>
                  <a:lstStyle/>
                  <a:p>
                    <a:fld id="{EBC32849-5F88-4DE7-B3F4-29FB6B22A361}"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EE7-42EA-8442-D4DADFE38965}"/>
                </c:ext>
              </c:extLst>
            </c:dLbl>
            <c:dLbl>
              <c:idx val="9"/>
              <c:tx>
                <c:rich>
                  <a:bodyPr/>
                  <a:lstStyle/>
                  <a:p>
                    <a:fld id="{9B5ECD1F-00CE-4CCA-A90A-74BD2A65C101}"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0EE7-42EA-8442-D4DADFE38965}"/>
                </c:ext>
              </c:extLst>
            </c:dLbl>
            <c:dLbl>
              <c:idx val="10"/>
              <c:tx>
                <c:rich>
                  <a:bodyPr/>
                  <a:lstStyle/>
                  <a:p>
                    <a:fld id="{816F9FC5-6946-48C2-B51B-4B1C8C7748F7}"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0EE7-42EA-8442-D4DADFE38965}"/>
                </c:ext>
              </c:extLst>
            </c:dLbl>
            <c:dLbl>
              <c:idx val="11"/>
              <c:tx>
                <c:rich>
                  <a:bodyPr/>
                  <a:lstStyle/>
                  <a:p>
                    <a:fld id="{F00AF22C-4E34-44A9-86E3-78F417E81850}"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0EE7-42EA-8442-D4DADFE3896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02'!$G$2:$G$13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02'!$H$2:$H$13</c:f>
              <c:numCache>
                <c:formatCode>[&gt;=1000000]0.0,,"M";[&gt;=1000]\$0,"K";0</c:formatCode>
                <c:ptCount val="12"/>
                <c:pt idx="0">
                  <c:v>444162.52000000014</c:v>
                </c:pt>
                <c:pt idx="1">
                  <c:v>423741.52000000037</c:v>
                </c:pt>
                <c:pt idx="2">
                  <c:v>468344.26999999949</c:v>
                </c:pt>
                <c:pt idx="3">
                  <c:v>448652.76000000007</c:v>
                </c:pt>
                <c:pt idx="4">
                  <c:v>480720.64000000001</c:v>
                </c:pt>
                <c:pt idx="5">
                  <c:v>455501.13999999996</c:v>
                </c:pt>
                <c:pt idx="6">
                  <c:v>433725.86000000045</c:v>
                </c:pt>
                <c:pt idx="7">
                  <c:v>485766.24999999977</c:v>
                </c:pt>
                <c:pt idx="8">
                  <c:v>443447.4300000004</c:v>
                </c:pt>
                <c:pt idx="9">
                  <c:v>458984.37999999971</c:v>
                </c:pt>
                <c:pt idx="10">
                  <c:v>462537.40999999939</c:v>
                </c:pt>
                <c:pt idx="11">
                  <c:v>441225.2900000001</c:v>
                </c:pt>
              </c:numCache>
            </c:numRef>
          </c:val>
          <c:smooth val="0"/>
          <c:extLst>
            <c:ext xmlns:c15="http://schemas.microsoft.com/office/drawing/2012/chart" uri="{02D57815-91ED-43cb-92C2-25804820EDAC}">
              <c15:datalabelsRange>
                <c15:f>'Analysis 02'!$J$2:$J$13</c15:f>
                <c15:dlblRangeCache>
                  <c:ptCount val="12"/>
                  <c:pt idx="4">
                    <c:v>$481K</c:v>
                  </c:pt>
                  <c:pt idx="7">
                    <c:v>$486K</c:v>
                  </c:pt>
                </c15:dlblRangeCache>
              </c15:datalabelsRange>
            </c:ext>
            <c:ext xmlns:c16="http://schemas.microsoft.com/office/drawing/2014/chart" uri="{C3380CC4-5D6E-409C-BE32-E72D297353CC}">
              <c16:uniqueId val="{0000000C-0EE7-42EA-8442-D4DADFE38965}"/>
            </c:ext>
          </c:extLst>
        </c:ser>
        <c:ser>
          <c:idx val="1"/>
          <c:order val="1"/>
          <c:spPr>
            <a:ln w="28575" cap="rnd">
              <a:solidFill>
                <a:schemeClr val="bg1">
                  <a:lumMod val="50000"/>
                </a:schemeClr>
              </a:solidFill>
              <a:round/>
            </a:ln>
            <a:effectLst/>
          </c:spPr>
          <c:marker>
            <c:symbol val="none"/>
          </c:marker>
          <c:cat>
            <c:strRef>
              <c:f>'Analysis 02'!$G$2:$G$13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02'!$I$2:$I$13</c:f>
              <c:numCache>
                <c:formatCode>[&gt;=1000000]0.0,,"M";[&gt;=1000]\$0,"K";0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0"/>
          <c:extLst>
            <c:ext xmlns:c16="http://schemas.microsoft.com/office/drawing/2014/chart" uri="{C3380CC4-5D6E-409C-BE32-E72D297353CC}">
              <c16:uniqueId val="{0000000D-0EE7-42EA-8442-D4DADFE38965}"/>
            </c:ext>
          </c:extLst>
        </c:ser>
        <c:dLbls>
          <c:showLegendKey val="0"/>
          <c:showVal val="0"/>
          <c:showCatName val="0"/>
          <c:showSerName val="0"/>
          <c:showPercent val="0"/>
          <c:showBubbleSize val="0"/>
        </c:dLbls>
        <c:marker val="1"/>
        <c:smooth val="0"/>
        <c:axId val="1257139632"/>
        <c:axId val="1257136752"/>
      </c:lineChart>
      <c:catAx>
        <c:axId val="1257139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136752"/>
        <c:crosses val="autoZero"/>
        <c:auto val="1"/>
        <c:lblAlgn val="ctr"/>
        <c:lblOffset val="100"/>
        <c:noMultiLvlLbl val="0"/>
      </c:catAx>
      <c:valAx>
        <c:axId val="1257136752"/>
        <c:scaling>
          <c:orientation val="minMax"/>
        </c:scaling>
        <c:delete val="0"/>
        <c:axPos val="l"/>
        <c:numFmt formatCode="[&gt;=1000000]0.0,,&quot;M&quot;;[&gt;=1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139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6425255338904362E-2"/>
          <c:y val="6.3657407407407413E-2"/>
          <c:w val="0.89786443825441042"/>
          <c:h val="0.80209335812190141"/>
        </c:manualLayout>
      </c:layout>
      <c:barChart>
        <c:barDir val="col"/>
        <c:grouping val="clustered"/>
        <c:varyColors val="0"/>
        <c:ser>
          <c:idx val="0"/>
          <c:order val="0"/>
          <c:spPr>
            <a:solidFill>
              <a:srgbClr val="005392"/>
            </a:solidFill>
            <a:ln>
              <a:noFill/>
            </a:ln>
            <a:effectLst/>
          </c:spPr>
          <c:invertIfNegative val="0"/>
          <c:dLbls>
            <c:dLbl>
              <c:idx val="0"/>
              <c:layout>
                <c:manualLayout>
                  <c:x val="-2.1277996225103052E-17"/>
                  <c:y val="-6.6309033375104128E-18"/>
                </c:manualLayout>
              </c:layout>
              <c:tx>
                <c:rich>
                  <a:bodyPr/>
                  <a:lstStyle/>
                  <a:p>
                    <a:fld id="{ED23E35F-1116-4974-9749-1095E272DD8C}" type="CELLRANGE">
                      <a:rPr lang="en-US"/>
                      <a:pPr/>
                      <a:t>[CELLRANGE]</a:t>
                    </a:fld>
                    <a:endParaRPr lang="en-US" baseline="0"/>
                  </a:p>
                  <a:p>
                    <a:fld id="{290BEB68-7FE2-4F28-9BD6-FF05D9C4CE08}"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0ADD-41CF-82C4-38764AA016A5}"/>
                </c:ext>
              </c:extLst>
            </c:dLbl>
            <c:dLbl>
              <c:idx val="1"/>
              <c:tx>
                <c:rich>
                  <a:bodyPr/>
                  <a:lstStyle/>
                  <a:p>
                    <a:fld id="{7E0541BB-D9FB-4043-874C-C1A822D6C8BF}" type="CELLRANGE">
                      <a:rPr lang="en-US"/>
                      <a:pPr/>
                      <a:t>[CELLRANGE]</a:t>
                    </a:fld>
                    <a:endParaRPr lang="en-US" baseline="0"/>
                  </a:p>
                  <a:p>
                    <a:fld id="{8F6124EF-F553-467F-94D4-F2E476A113F6}"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0ADD-41CF-82C4-38764AA016A5}"/>
                </c:ext>
              </c:extLst>
            </c:dLbl>
            <c:dLbl>
              <c:idx val="2"/>
              <c:tx>
                <c:rich>
                  <a:bodyPr/>
                  <a:lstStyle/>
                  <a:p>
                    <a:fld id="{7EB4A6CB-01BA-4515-B7F2-7EE728CC98AB}" type="CELLRANGE">
                      <a:rPr lang="en-US"/>
                      <a:pPr/>
                      <a:t>[CELLRANGE]</a:t>
                    </a:fld>
                    <a:endParaRPr lang="en-US" baseline="0"/>
                  </a:p>
                  <a:p>
                    <a:fld id="{EFAF2DBA-91E3-4EC5-B04B-718E5BDCA460}"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0ADD-41CF-82C4-38764AA016A5}"/>
                </c:ext>
              </c:extLst>
            </c:dLbl>
            <c:dLbl>
              <c:idx val="3"/>
              <c:tx>
                <c:rich>
                  <a:bodyPr/>
                  <a:lstStyle/>
                  <a:p>
                    <a:fld id="{302F5D17-4931-44AB-8E06-2D9FB9867A8A}" type="CELLRANGE">
                      <a:rPr lang="en-US"/>
                      <a:pPr/>
                      <a:t>[CELLRANGE]</a:t>
                    </a:fld>
                    <a:endParaRPr lang="en-US" baseline="0"/>
                  </a:p>
                  <a:p>
                    <a:fld id="{CEED4004-BC66-4BE4-9810-AA73D78B72D2}" type="VALUE">
                      <a:rPr lang="en-US"/>
                      <a:pPr/>
                      <a:t>[VALUE]</a:t>
                    </a:fld>
                    <a:endParaRPr lang="en-IN"/>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0ADD-41CF-82C4-38764AA016A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02'!$Q$65:$Q$68</c:f>
              <c:strCache>
                <c:ptCount val="4"/>
                <c:pt idx="0">
                  <c:v>Q-1</c:v>
                </c:pt>
                <c:pt idx="1">
                  <c:v>Q-2</c:v>
                </c:pt>
                <c:pt idx="2">
                  <c:v>Q-3</c:v>
                </c:pt>
                <c:pt idx="3">
                  <c:v>Q-4</c:v>
                </c:pt>
              </c:strCache>
            </c:strRef>
          </c:cat>
          <c:val>
            <c:numRef>
              <c:f>'Analysis 02'!$R$65:$R$68</c:f>
              <c:numCache>
                <c:formatCode>[&gt;=1000000]\$0.0,,"M";[&gt;=1000]\$0,"K";0</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'Analysis 02'!$S$58:$S$61</c15:f>
                <c15:dlblRangeCache>
                  <c:ptCount val="4"/>
                  <c:pt idx="1">
                    <c:v>+3.6%</c:v>
                  </c:pt>
                  <c:pt idx="2">
                    <c:v>-1.6%</c:v>
                  </c:pt>
                  <c:pt idx="3">
                    <c:v>-0.0%</c:v>
                  </c:pt>
                </c15:dlblRangeCache>
              </c15:datalabelsRange>
            </c:ext>
            <c:ext xmlns:c16="http://schemas.microsoft.com/office/drawing/2014/chart" uri="{C3380CC4-5D6E-409C-BE32-E72D297353CC}">
              <c16:uniqueId val="{00000004-0ADD-41CF-82C4-38764AA016A5}"/>
            </c:ext>
          </c:extLst>
        </c:ser>
        <c:ser>
          <c:idx val="1"/>
          <c:order val="1"/>
          <c:tx>
            <c:strRef>
              <c:f>'Analysis 02'!$S$64</c:f>
              <c:strCache>
                <c:ptCount val="1"/>
                <c:pt idx="0">
                  <c:v>Highlight</c:v>
                </c:pt>
              </c:strCache>
            </c:strRef>
          </c:tx>
          <c:spPr>
            <a:solidFill>
              <a:srgbClr val="1F8CB3"/>
            </a:solidFill>
            <a:ln>
              <a:noFill/>
            </a:ln>
            <a:effectLst/>
          </c:spPr>
          <c:invertIfNegative val="0"/>
          <c:val>
            <c:numRef>
              <c:f>'Analysis 02'!$S$65:$S$68</c:f>
              <c:numCache>
                <c:formatCode>[&gt;=1000000]\$0.0,,"M";[&gt;=1000]\$0,"K";0</c:formatCode>
                <c:ptCount val="4"/>
                <c:pt idx="0" formatCode="General">
                  <c:v>0</c:v>
                </c:pt>
                <c:pt idx="1">
                  <c:v>1384874.5400000024</c:v>
                </c:pt>
                <c:pt idx="2">
                  <c:v>1362939.5400000014</c:v>
                </c:pt>
                <c:pt idx="3">
                  <c:v>1362747.0800000008</c:v>
                </c:pt>
              </c:numCache>
            </c:numRef>
          </c:val>
          <c:extLst>
            <c:ext xmlns:c16="http://schemas.microsoft.com/office/drawing/2014/chart" uri="{C3380CC4-5D6E-409C-BE32-E72D297353CC}">
              <c16:uniqueId val="{00000005-0ADD-41CF-82C4-38764AA016A5}"/>
            </c:ext>
          </c:extLst>
        </c:ser>
        <c:dLbls>
          <c:showLegendKey val="0"/>
          <c:showVal val="0"/>
          <c:showCatName val="0"/>
          <c:showSerName val="0"/>
          <c:showPercent val="0"/>
          <c:showBubbleSize val="0"/>
        </c:dLbls>
        <c:gapWidth val="100"/>
        <c:overlap val="100"/>
        <c:axId val="2090415535"/>
        <c:axId val="2090412655"/>
      </c:barChart>
      <c:lineChart>
        <c:grouping val="standard"/>
        <c:varyColors val="0"/>
        <c:ser>
          <c:idx val="2"/>
          <c:order val="2"/>
          <c:tx>
            <c:strRef>
              <c:f>'Analysis 02'!$T$64</c:f>
              <c:strCache>
                <c:ptCount val="1"/>
                <c:pt idx="0">
                  <c:v>Average</c:v>
                </c:pt>
              </c:strCache>
            </c:strRef>
          </c:tx>
          <c:spPr>
            <a:ln w="28575" cap="rnd">
              <a:solidFill>
                <a:schemeClr val="accent3"/>
              </a:solidFill>
              <a:prstDash val="sysDash"/>
              <a:round/>
            </a:ln>
            <a:effectLst/>
          </c:spPr>
          <c:marker>
            <c:symbol val="none"/>
          </c:marker>
          <c:val>
            <c:numRef>
              <c:f>'Analysis 02'!$T$65:$T$68</c:f>
              <c:numCache>
                <c:formatCode>[&gt;=1000000]\$0.0,,"M";[&gt;=1000]\$0,"K";0</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6-0ADD-41CF-82C4-38764AA016A5}"/>
            </c:ext>
          </c:extLst>
        </c:ser>
        <c:dLbls>
          <c:showLegendKey val="0"/>
          <c:showVal val="0"/>
          <c:showCatName val="0"/>
          <c:showSerName val="0"/>
          <c:showPercent val="0"/>
          <c:showBubbleSize val="0"/>
        </c:dLbls>
        <c:marker val="1"/>
        <c:smooth val="0"/>
        <c:axId val="2090415535"/>
        <c:axId val="2090412655"/>
      </c:lineChart>
      <c:catAx>
        <c:axId val="20904155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0412655"/>
        <c:crosses val="autoZero"/>
        <c:auto val="1"/>
        <c:lblAlgn val="ctr"/>
        <c:lblOffset val="100"/>
        <c:noMultiLvlLbl val="0"/>
      </c:catAx>
      <c:valAx>
        <c:axId val="2090412655"/>
        <c:scaling>
          <c:orientation val="minMax"/>
        </c:scaling>
        <c:delete val="1"/>
        <c:axPos val="l"/>
        <c:numFmt formatCode="[&gt;=1000000]\$0.0,,&quot;M&quot;;[&gt;=1000]\$0,&quot;K&quot;;0" sourceLinked="1"/>
        <c:majorTickMark val="out"/>
        <c:minorTickMark val="none"/>
        <c:tickLblPos val="nextTo"/>
        <c:crossAx val="2090415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0.12638238508190289"/>
          <c:w val="0.93888888888888888"/>
          <c:h val="0.72987133501967572"/>
        </c:manualLayout>
      </c:layout>
      <c:barChart>
        <c:barDir val="col"/>
        <c:grouping val="clustered"/>
        <c:varyColors val="0"/>
        <c:ser>
          <c:idx val="0"/>
          <c:order val="0"/>
          <c:tx>
            <c:strRef>
              <c:f>'Analysis 02'!$R$84</c:f>
              <c:strCache>
                <c:ptCount val="1"/>
                <c:pt idx="0">
                  <c:v>Total Revenue</c:v>
                </c:pt>
              </c:strCache>
            </c:strRef>
          </c:tx>
          <c:spPr>
            <a:solidFill>
              <a:srgbClr val="005392"/>
            </a:solidFill>
            <a:ln>
              <a:noFill/>
            </a:ln>
            <a:effectLst/>
          </c:spPr>
          <c:invertIfNegative val="0"/>
          <c:dLbls>
            <c:dLbl>
              <c:idx val="0"/>
              <c:tx>
                <c:rich>
                  <a:bodyPr/>
                  <a:lstStyle/>
                  <a:p>
                    <a:fld id="{EFC4859C-AC0F-4BD9-BE88-C8C1C4C17EF7}" type="CELLRANGE">
                      <a:rPr lang="en-US"/>
                      <a:pPr/>
                      <a:t>[CELLRANGE]</a:t>
                    </a:fld>
                    <a:endParaRPr lang="en-US" baseline="0"/>
                  </a:p>
                  <a:p>
                    <a:fld id="{6418D6CB-9616-47B9-BCB2-9249347F1132}"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D751-4A69-BD18-93251BB3E20F}"/>
                </c:ext>
              </c:extLst>
            </c:dLbl>
            <c:dLbl>
              <c:idx val="1"/>
              <c:tx>
                <c:rich>
                  <a:bodyPr/>
                  <a:lstStyle/>
                  <a:p>
                    <a:fld id="{D8635EDD-D417-4A1F-9D29-5901BC148790}" type="CELLRANGE">
                      <a:rPr lang="en-US"/>
                      <a:pPr/>
                      <a:t>[CELLRANGE]</a:t>
                    </a:fld>
                    <a:endParaRPr lang="en-US" baseline="0"/>
                  </a:p>
                  <a:p>
                    <a:fld id="{B1C27874-1391-4652-9174-855B31319FB3}"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D751-4A69-BD18-93251BB3E20F}"/>
                </c:ext>
              </c:extLst>
            </c:dLbl>
            <c:dLbl>
              <c:idx val="2"/>
              <c:tx>
                <c:rich>
                  <a:bodyPr/>
                  <a:lstStyle/>
                  <a:p>
                    <a:fld id="{08849E74-CAA4-4948-8FFC-C3F2FEBE382F}" type="CELLRANGE">
                      <a:rPr lang="en-US"/>
                      <a:pPr/>
                      <a:t>[CELLRANGE]</a:t>
                    </a:fld>
                    <a:endParaRPr lang="en-US" baseline="0"/>
                  </a:p>
                  <a:p>
                    <a:fld id="{56212DE0-A8D2-4F6A-A408-582EBF8FB3B0}"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D751-4A69-BD18-93251BB3E20F}"/>
                </c:ext>
              </c:extLst>
            </c:dLbl>
            <c:dLbl>
              <c:idx val="3"/>
              <c:tx>
                <c:rich>
                  <a:bodyPr/>
                  <a:lstStyle/>
                  <a:p>
                    <a:fld id="{7294C2D3-FEF3-46FF-BDFB-739DA641938B}" type="CELLRANGE">
                      <a:rPr lang="en-US"/>
                      <a:pPr/>
                      <a:t>[CELLRANGE]</a:t>
                    </a:fld>
                    <a:endParaRPr lang="en-US" baseline="0"/>
                  </a:p>
                  <a:p>
                    <a:fld id="{A521E652-8188-4011-9126-9604A874C681}"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D751-4A69-BD18-93251BB3E20F}"/>
                </c:ext>
              </c:extLst>
            </c:dLbl>
            <c:dLbl>
              <c:idx val="4"/>
              <c:tx>
                <c:rich>
                  <a:bodyPr/>
                  <a:lstStyle/>
                  <a:p>
                    <a:fld id="{46FB1B28-5023-4AD9-A1FF-2E4C71026855}" type="CELLRANGE">
                      <a:rPr lang="en-US"/>
                      <a:pPr/>
                      <a:t>[CELLRANGE]</a:t>
                    </a:fld>
                    <a:endParaRPr lang="en-US" baseline="0"/>
                  </a:p>
                  <a:p>
                    <a:fld id="{ACD3FA44-4C2B-4813-A99D-7762D24B9396}"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D751-4A69-BD18-93251BB3E20F}"/>
                </c:ext>
              </c:extLst>
            </c:dLbl>
            <c:dLbl>
              <c:idx val="5"/>
              <c:tx>
                <c:rich>
                  <a:bodyPr/>
                  <a:lstStyle/>
                  <a:p>
                    <a:fld id="{C03F8A07-286C-4219-988B-53A83AD4E9A1}" type="CELLRANGE">
                      <a:rPr lang="en-US"/>
                      <a:pPr/>
                      <a:t>[CELLRANGE]</a:t>
                    </a:fld>
                    <a:endParaRPr lang="en-US" baseline="0"/>
                  </a:p>
                  <a:p>
                    <a:fld id="{F5CCC094-D691-42AF-92C5-ABF599A8780C}"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D751-4A69-BD18-93251BB3E20F}"/>
                </c:ext>
              </c:extLst>
            </c:dLbl>
            <c:dLbl>
              <c:idx val="6"/>
              <c:tx>
                <c:rich>
                  <a:bodyPr/>
                  <a:lstStyle/>
                  <a:p>
                    <a:fld id="{B0B2EA0C-79BA-4DD2-AC21-F38C13751D5F}" type="CELLRANGE">
                      <a:rPr lang="en-US"/>
                      <a:pPr/>
                      <a:t>[CELLRANGE]</a:t>
                    </a:fld>
                    <a:endParaRPr lang="en-US" baseline="0"/>
                  </a:p>
                  <a:p>
                    <a:fld id="{096FF039-7ABA-4173-AC31-FB7703E1146B}"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D751-4A69-BD18-93251BB3E20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02'!$Q$85:$Q$91</c:f>
              <c:strCache>
                <c:ptCount val="7"/>
                <c:pt idx="0">
                  <c:v>Sun</c:v>
                </c:pt>
                <c:pt idx="1">
                  <c:v>Mon</c:v>
                </c:pt>
                <c:pt idx="2">
                  <c:v>Tue</c:v>
                </c:pt>
                <c:pt idx="3">
                  <c:v>Wed</c:v>
                </c:pt>
                <c:pt idx="4">
                  <c:v>Thu</c:v>
                </c:pt>
                <c:pt idx="5">
                  <c:v>Fri</c:v>
                </c:pt>
                <c:pt idx="6">
                  <c:v>Sat</c:v>
                </c:pt>
              </c:strCache>
            </c:strRef>
          </c:cat>
          <c:val>
            <c:numRef>
              <c:f>'Analysis 02'!$R$85:$R$91</c:f>
              <c:numCache>
                <c:formatCode>[&gt;=1000000]\$0.0,,"M";[&gt;=1000]\$0,"K";0</c:formatCode>
                <c:ptCount val="7"/>
                <c:pt idx="0">
                  <c:v>765868.27999999898</c:v>
                </c:pt>
                <c:pt idx="1">
                  <c:v>789470.8800000028</c:v>
                </c:pt>
                <c:pt idx="2">
                  <c:v>772166.82999999914</c:v>
                </c:pt>
                <c:pt idx="3">
                  <c:v>774303.62999999756</c:v>
                </c:pt>
                <c:pt idx="4">
                  <c:v>795985.00999999966</c:v>
                </c:pt>
                <c:pt idx="5">
                  <c:v>762351.78000000084</c:v>
                </c:pt>
                <c:pt idx="6">
                  <c:v>786663.06000000041</c:v>
                </c:pt>
              </c:numCache>
            </c:numRef>
          </c:val>
          <c:extLst>
            <c:ext xmlns:c15="http://schemas.microsoft.com/office/drawing/2012/chart" uri="{02D57815-91ED-43cb-92C2-25804820EDAC}">
              <c15:datalabelsRange>
                <c15:f>'Analysis 02'!$S$74:$S$80</c15:f>
                <c15:dlblRangeCache>
                  <c:ptCount val="7"/>
                  <c:pt idx="1">
                    <c:v>+3.1%</c:v>
                  </c:pt>
                  <c:pt idx="2">
                    <c:v>-2.2%</c:v>
                  </c:pt>
                  <c:pt idx="3">
                    <c:v>+0.3%</c:v>
                  </c:pt>
                  <c:pt idx="4">
                    <c:v>+2.8%</c:v>
                  </c:pt>
                  <c:pt idx="5">
                    <c:v>-4.2%</c:v>
                  </c:pt>
                  <c:pt idx="6">
                    <c:v>+3.2%</c:v>
                  </c:pt>
                </c15:dlblRangeCache>
              </c15:datalabelsRange>
            </c:ext>
            <c:ext xmlns:c16="http://schemas.microsoft.com/office/drawing/2014/chart" uri="{C3380CC4-5D6E-409C-BE32-E72D297353CC}">
              <c16:uniqueId val="{00000007-D751-4A69-BD18-93251BB3E20F}"/>
            </c:ext>
          </c:extLst>
        </c:ser>
        <c:ser>
          <c:idx val="1"/>
          <c:order val="1"/>
          <c:tx>
            <c:strRef>
              <c:f>'Analysis 02'!$S$84</c:f>
              <c:strCache>
                <c:ptCount val="1"/>
                <c:pt idx="0">
                  <c:v>Highlight</c:v>
                </c:pt>
              </c:strCache>
            </c:strRef>
          </c:tx>
          <c:spPr>
            <a:solidFill>
              <a:srgbClr val="1F8CB3"/>
            </a:solidFill>
            <a:ln>
              <a:noFill/>
            </a:ln>
            <a:effectLst/>
          </c:spPr>
          <c:invertIfNegative val="0"/>
          <c:val>
            <c:numRef>
              <c:f>'Analysis 02'!$S$85:$S$91</c:f>
              <c:numCache>
                <c:formatCode>[&gt;=1000000]\$0.0,,"M";[&gt;=1000]\$0,"K";0</c:formatCode>
                <c:ptCount val="7"/>
                <c:pt idx="0">
                  <c:v>0</c:v>
                </c:pt>
                <c:pt idx="1">
                  <c:v>789470.8800000028</c:v>
                </c:pt>
                <c:pt idx="2">
                  <c:v>0</c:v>
                </c:pt>
                <c:pt idx="3">
                  <c:v>0</c:v>
                </c:pt>
                <c:pt idx="4">
                  <c:v>795985.00999999966</c:v>
                </c:pt>
                <c:pt idx="5">
                  <c:v>0</c:v>
                </c:pt>
                <c:pt idx="6">
                  <c:v>786663.06000000041</c:v>
                </c:pt>
              </c:numCache>
            </c:numRef>
          </c:val>
          <c:extLst>
            <c:ext xmlns:c16="http://schemas.microsoft.com/office/drawing/2014/chart" uri="{C3380CC4-5D6E-409C-BE32-E72D297353CC}">
              <c16:uniqueId val="{00000008-D751-4A69-BD18-93251BB3E20F}"/>
            </c:ext>
          </c:extLst>
        </c:ser>
        <c:dLbls>
          <c:showLegendKey val="0"/>
          <c:showVal val="0"/>
          <c:showCatName val="0"/>
          <c:showSerName val="0"/>
          <c:showPercent val="0"/>
          <c:showBubbleSize val="0"/>
        </c:dLbls>
        <c:gapWidth val="128"/>
        <c:overlap val="100"/>
        <c:axId val="1697251679"/>
        <c:axId val="1697253599"/>
      </c:barChart>
      <c:lineChart>
        <c:grouping val="standard"/>
        <c:varyColors val="0"/>
        <c:ser>
          <c:idx val="2"/>
          <c:order val="2"/>
          <c:tx>
            <c:strRef>
              <c:f>'Analysis 02'!$T$84</c:f>
              <c:strCache>
                <c:ptCount val="1"/>
                <c:pt idx="0">
                  <c:v>Average</c:v>
                </c:pt>
              </c:strCache>
            </c:strRef>
          </c:tx>
          <c:spPr>
            <a:ln w="28575" cap="rnd">
              <a:solidFill>
                <a:schemeClr val="bg2">
                  <a:lumMod val="75000"/>
                </a:schemeClr>
              </a:solidFill>
              <a:prstDash val="dash"/>
              <a:round/>
            </a:ln>
            <a:effectLst/>
          </c:spPr>
          <c:marker>
            <c:symbol val="none"/>
          </c:marker>
          <c:val>
            <c:numRef>
              <c:f>'Analysis 02'!$T$85:$T$91</c:f>
              <c:numCache>
                <c:formatCode>[&gt;=1000000]\$0.0,,"M";[&gt;=1000]\$0,"K";0</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09-D751-4A69-BD18-93251BB3E20F}"/>
            </c:ext>
          </c:extLst>
        </c:ser>
        <c:dLbls>
          <c:showLegendKey val="0"/>
          <c:showVal val="0"/>
          <c:showCatName val="0"/>
          <c:showSerName val="0"/>
          <c:showPercent val="0"/>
          <c:showBubbleSize val="0"/>
        </c:dLbls>
        <c:marker val="1"/>
        <c:smooth val="0"/>
        <c:axId val="1697251679"/>
        <c:axId val="1697253599"/>
      </c:lineChart>
      <c:catAx>
        <c:axId val="16972516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253599"/>
        <c:crosses val="autoZero"/>
        <c:auto val="1"/>
        <c:lblAlgn val="ctr"/>
        <c:lblOffset val="100"/>
        <c:noMultiLvlLbl val="0"/>
      </c:catAx>
      <c:valAx>
        <c:axId val="1697253599"/>
        <c:scaling>
          <c:orientation val="minMax"/>
        </c:scaling>
        <c:delete val="1"/>
        <c:axPos val="l"/>
        <c:numFmt formatCode="[&gt;=1000000]\$0.0,,&quot;M&quot;;[&gt;=1000]\$0,&quot;K&quot;;0" sourceLinked="1"/>
        <c:majorTickMark val="none"/>
        <c:minorTickMark val="none"/>
        <c:tickLblPos val="nextTo"/>
        <c:crossAx val="16972516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56303034936332E-4"/>
          <c:y val="9.5251856815770364E-2"/>
          <c:w val="0.99109497235175703"/>
          <c:h val="0.70869562182386781"/>
        </c:manualLayout>
      </c:layout>
      <c:barChart>
        <c:barDir val="col"/>
        <c:grouping val="clustered"/>
        <c:varyColors val="0"/>
        <c:ser>
          <c:idx val="0"/>
          <c:order val="0"/>
          <c:tx>
            <c:strRef>
              <c:f>'Analysis 03'!$I$24</c:f>
              <c:strCache>
                <c:ptCount val="1"/>
                <c:pt idx="0">
                  <c:v>Profit Margin</c:v>
                </c:pt>
              </c:strCache>
            </c:strRef>
          </c:tx>
          <c:spPr>
            <a:solidFill>
              <a:srgbClr val="1F95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03'!$H$25:$H$29</c:f>
              <c:strCache>
                <c:ptCount val="5"/>
                <c:pt idx="0">
                  <c:v>Alexander Jones</c:v>
                </c:pt>
                <c:pt idx="1">
                  <c:v>Julie Morris</c:v>
                </c:pt>
                <c:pt idx="2">
                  <c:v>Leslie Richards</c:v>
                </c:pt>
                <c:pt idx="3">
                  <c:v>Amanda Johnson</c:v>
                </c:pt>
                <c:pt idx="4">
                  <c:v>Jackson Becker</c:v>
                </c:pt>
              </c:strCache>
            </c:strRef>
          </c:cat>
          <c:val>
            <c:numRef>
              <c:f>'Analysis 03'!$I$25:$I$29</c:f>
              <c:numCache>
                <c:formatCode>[&gt;=1000000]\$0.0,,"M";[&gt;=1000]\$0.0,"K";0</c:formatCode>
                <c:ptCount val="5"/>
                <c:pt idx="0">
                  <c:v>1042.4099999999994</c:v>
                </c:pt>
                <c:pt idx="1">
                  <c:v>770.28</c:v>
                </c:pt>
                <c:pt idx="2">
                  <c:v>687.16999999999985</c:v>
                </c:pt>
                <c:pt idx="3">
                  <c:v>682.37999999999965</c:v>
                </c:pt>
                <c:pt idx="4">
                  <c:v>681.43</c:v>
                </c:pt>
              </c:numCache>
            </c:numRef>
          </c:val>
          <c:extLst>
            <c:ext xmlns:c16="http://schemas.microsoft.com/office/drawing/2014/chart" uri="{C3380CC4-5D6E-409C-BE32-E72D297353CC}">
              <c16:uniqueId val="{00000000-1F9B-40E3-8754-F7F3CB0E488D}"/>
            </c:ext>
          </c:extLst>
        </c:ser>
        <c:dLbls>
          <c:showLegendKey val="0"/>
          <c:showVal val="0"/>
          <c:showCatName val="0"/>
          <c:showSerName val="0"/>
          <c:showPercent val="0"/>
          <c:showBubbleSize val="0"/>
        </c:dLbls>
        <c:gapWidth val="121"/>
        <c:overlap val="-27"/>
        <c:axId val="620332527"/>
        <c:axId val="620340207"/>
      </c:barChart>
      <c:catAx>
        <c:axId val="6203325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620340207"/>
        <c:crosses val="autoZero"/>
        <c:auto val="1"/>
        <c:lblAlgn val="ctr"/>
        <c:lblOffset val="100"/>
        <c:noMultiLvlLbl val="0"/>
      </c:catAx>
      <c:valAx>
        <c:axId val="620340207"/>
        <c:scaling>
          <c:orientation val="minMax"/>
        </c:scaling>
        <c:delete val="1"/>
        <c:axPos val="l"/>
        <c:numFmt formatCode="[&gt;=1000000]\$0.0,,&quot;M&quot;;[&gt;=1000]\$0.0,&quot;K&quot;;0" sourceLinked="1"/>
        <c:majorTickMark val="none"/>
        <c:minorTickMark val="none"/>
        <c:tickLblPos val="nextTo"/>
        <c:crossAx val="620332527"/>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16.xlsm]Analysis 03!Customer Age Group</c:name>
    <c:fmtId val="3"/>
  </c:pivotSource>
  <c:chart>
    <c:autoTitleDeleted val="1"/>
    <c:pivotFmts>
      <c:pivotFmt>
        <c:idx val="0"/>
        <c:spPr>
          <a:solidFill>
            <a:srgbClr val="1F95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F95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95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3131313131313135E-2"/>
          <c:y val="0.10548523206751055"/>
          <c:w val="0.90740740740740744"/>
          <c:h val="0.75950585290762707"/>
        </c:manualLayout>
      </c:layout>
      <c:barChart>
        <c:barDir val="col"/>
        <c:grouping val="clustered"/>
        <c:varyColors val="0"/>
        <c:ser>
          <c:idx val="0"/>
          <c:order val="0"/>
          <c:tx>
            <c:strRef>
              <c:f>'Analysis 03'!$Y$8</c:f>
              <c:strCache>
                <c:ptCount val="1"/>
                <c:pt idx="0">
                  <c:v>Total</c:v>
                </c:pt>
              </c:strCache>
            </c:strRef>
          </c:tx>
          <c:spPr>
            <a:solidFill>
              <a:srgbClr val="1F95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03'!$X$9:$X$13</c:f>
              <c:strCache>
                <c:ptCount val="5"/>
                <c:pt idx="0">
                  <c:v>0-20</c:v>
                </c:pt>
                <c:pt idx="1">
                  <c:v>21-30</c:v>
                </c:pt>
                <c:pt idx="2">
                  <c:v>31-40</c:v>
                </c:pt>
                <c:pt idx="3">
                  <c:v>41-50</c:v>
                </c:pt>
                <c:pt idx="4">
                  <c:v>50+</c:v>
                </c:pt>
              </c:strCache>
            </c:strRef>
          </c:cat>
          <c:val>
            <c:numRef>
              <c:f>'Analysis 03'!$Y$9:$Y$13</c:f>
              <c:numCache>
                <c:formatCode>[&gt;=1000000]\$0.0,,"M";[&gt;=1000]\$0,"K";0</c:formatCode>
                <c:ptCount val="5"/>
                <c:pt idx="0">
                  <c:v>4105.1800000000039</c:v>
                </c:pt>
                <c:pt idx="1">
                  <c:v>13251.969999999979</c:v>
                </c:pt>
                <c:pt idx="2">
                  <c:v>16778.099999999984</c:v>
                </c:pt>
                <c:pt idx="3">
                  <c:v>21303.01000000014</c:v>
                </c:pt>
                <c:pt idx="4">
                  <c:v>31010.899999999951</c:v>
                </c:pt>
              </c:numCache>
            </c:numRef>
          </c:val>
          <c:extLst>
            <c:ext xmlns:c16="http://schemas.microsoft.com/office/drawing/2014/chart" uri="{C3380CC4-5D6E-409C-BE32-E72D297353CC}">
              <c16:uniqueId val="{00000000-1828-4DDB-BDD7-4BCDA34E3F4F}"/>
            </c:ext>
          </c:extLst>
        </c:ser>
        <c:dLbls>
          <c:showLegendKey val="0"/>
          <c:showVal val="0"/>
          <c:showCatName val="0"/>
          <c:showSerName val="0"/>
          <c:showPercent val="0"/>
          <c:showBubbleSize val="0"/>
        </c:dLbls>
        <c:gapWidth val="49"/>
        <c:overlap val="-27"/>
        <c:axId val="2079940111"/>
        <c:axId val="2079940591"/>
      </c:barChart>
      <c:catAx>
        <c:axId val="20799401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9940591"/>
        <c:crosses val="autoZero"/>
        <c:auto val="1"/>
        <c:lblAlgn val="ctr"/>
        <c:lblOffset val="100"/>
        <c:noMultiLvlLbl val="0"/>
      </c:catAx>
      <c:valAx>
        <c:axId val="2079940591"/>
        <c:scaling>
          <c:orientation val="minMax"/>
        </c:scaling>
        <c:delete val="1"/>
        <c:axPos val="l"/>
        <c:numFmt formatCode="[&gt;=1000000]\$0.0,,&quot;M&quot;;[&gt;=1000]\$0,&quot;K&quot;;0" sourceLinked="1"/>
        <c:majorTickMark val="none"/>
        <c:minorTickMark val="none"/>
        <c:tickLblPos val="nextTo"/>
        <c:crossAx val="20799401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1"/>
          <c:order val="1"/>
          <c:tx>
            <c:strRef>
              <c:f>'Analysis 03'!$AJ$8</c:f>
              <c:strCache>
                <c:ptCount val="1"/>
                <c:pt idx="0">
                  <c:v>Profit Margin</c:v>
                </c:pt>
              </c:strCache>
            </c:strRef>
          </c:tx>
          <c:spPr>
            <a:gradFill flip="none" rotWithShape="1">
              <a:gsLst>
                <a:gs pos="100000">
                  <a:srgbClr val="1F95B3">
                    <a:alpha val="5000"/>
                  </a:srgbClr>
                </a:gs>
                <a:gs pos="55000">
                  <a:srgbClr val="1F95B3">
                    <a:alpha val="20000"/>
                  </a:srgbClr>
                </a:gs>
                <a:gs pos="78000">
                  <a:srgbClr val="1F95B3">
                    <a:alpha val="10000"/>
                  </a:srgbClr>
                </a:gs>
                <a:gs pos="0">
                  <a:srgbClr val="1F95B3">
                    <a:alpha val="63000"/>
                  </a:srgbClr>
                </a:gs>
              </a:gsLst>
              <a:path path="circle">
                <a:fillToRect l="50000" t="-80000" r="50000" b="180000"/>
              </a:path>
              <a:tileRect/>
            </a:gradFill>
            <a:ln>
              <a:noFill/>
            </a:ln>
            <a:effectLst/>
          </c:spPr>
          <c:val>
            <c:numRef>
              <c:f>'Analysis 03'!$AJ$9:$AJ$20</c:f>
              <c:numCache>
                <c:formatCode>[&gt;=1000000]\$0.0,,"M";[&gt;=1000]\$0,"K";0</c:formatCode>
                <c:ptCount val="12"/>
                <c:pt idx="0">
                  <c:v>6315.5700000000179</c:v>
                </c:pt>
                <c:pt idx="1">
                  <c:v>7281.3199999999961</c:v>
                </c:pt>
                <c:pt idx="2">
                  <c:v>8227.9299999999748</c:v>
                </c:pt>
                <c:pt idx="3">
                  <c:v>6979.02</c:v>
                </c:pt>
                <c:pt idx="4">
                  <c:v>4960.9399999999878</c:v>
                </c:pt>
                <c:pt idx="5">
                  <c:v>8592.8399999999929</c:v>
                </c:pt>
                <c:pt idx="6">
                  <c:v>8086.6100000000151</c:v>
                </c:pt>
                <c:pt idx="7">
                  <c:v>6881.5300000000279</c:v>
                </c:pt>
                <c:pt idx="8">
                  <c:v>7012.78999999999</c:v>
                </c:pt>
                <c:pt idx="9">
                  <c:v>6700.2699999999713</c:v>
                </c:pt>
                <c:pt idx="10">
                  <c:v>6771.5999999999876</c:v>
                </c:pt>
                <c:pt idx="11">
                  <c:v>8638.7400000000271</c:v>
                </c:pt>
              </c:numCache>
            </c:numRef>
          </c:val>
          <c:extLst>
            <c:ext xmlns:c16="http://schemas.microsoft.com/office/drawing/2014/chart" uri="{C3380CC4-5D6E-409C-BE32-E72D297353CC}">
              <c16:uniqueId val="{00000000-54BB-4A6A-8E25-21BD83BCCB91}"/>
            </c:ext>
          </c:extLst>
        </c:ser>
        <c:dLbls>
          <c:showLegendKey val="0"/>
          <c:showVal val="0"/>
          <c:showCatName val="0"/>
          <c:showSerName val="0"/>
          <c:showPercent val="0"/>
          <c:showBubbleSize val="0"/>
        </c:dLbls>
        <c:axId val="1270205296"/>
        <c:axId val="1270210576"/>
      </c:areaChart>
      <c:lineChart>
        <c:grouping val="standard"/>
        <c:varyColors val="0"/>
        <c:ser>
          <c:idx val="0"/>
          <c:order val="0"/>
          <c:tx>
            <c:strRef>
              <c:f>'Analysis 03'!$AN$8</c:f>
              <c:strCache>
                <c:ptCount val="1"/>
                <c:pt idx="0">
                  <c:v>Profit Margin</c:v>
                </c:pt>
              </c:strCache>
            </c:strRef>
          </c:tx>
          <c:spPr>
            <a:ln w="28575" cap="rnd">
              <a:solidFill>
                <a:srgbClr val="1F95B3"/>
              </a:solidFill>
              <a:round/>
            </a:ln>
            <a:effectLst/>
          </c:spPr>
          <c:marker>
            <c:symbol val="circle"/>
            <c:size val="5"/>
            <c:spPr>
              <a:solidFill>
                <a:srgbClr val="1F95B3"/>
              </a:solidFill>
              <a:ln w="9525">
                <a:noFill/>
              </a:ln>
              <a:effectLst/>
            </c:spPr>
          </c:marker>
          <c:dLbls>
            <c:dLbl>
              <c:idx val="0"/>
              <c:tx>
                <c:rich>
                  <a:bodyPr/>
                  <a:lstStyle/>
                  <a:p>
                    <a:fld id="{63B32051-EDDB-4180-9D4E-DB890F20D9DB}"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4BB-4A6A-8E25-21BD83BCCB91}"/>
                </c:ext>
              </c:extLst>
            </c:dLbl>
            <c:dLbl>
              <c:idx val="1"/>
              <c:tx>
                <c:rich>
                  <a:bodyPr/>
                  <a:lstStyle/>
                  <a:p>
                    <a:fld id="{C9B6A253-B63E-421A-8436-BF917968274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4BB-4A6A-8E25-21BD83BCCB91}"/>
                </c:ext>
              </c:extLst>
            </c:dLbl>
            <c:dLbl>
              <c:idx val="2"/>
              <c:tx>
                <c:rich>
                  <a:bodyPr/>
                  <a:lstStyle/>
                  <a:p>
                    <a:fld id="{8575094F-C590-4FA9-AECD-FD81124CC7B9}"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4BB-4A6A-8E25-21BD83BCCB91}"/>
                </c:ext>
              </c:extLst>
            </c:dLbl>
            <c:dLbl>
              <c:idx val="3"/>
              <c:tx>
                <c:rich>
                  <a:bodyPr/>
                  <a:lstStyle/>
                  <a:p>
                    <a:fld id="{948A8889-100A-451C-B7EF-DFB318AF5520}"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4BB-4A6A-8E25-21BD83BCCB91}"/>
                </c:ext>
              </c:extLst>
            </c:dLbl>
            <c:dLbl>
              <c:idx val="4"/>
              <c:tx>
                <c:rich>
                  <a:bodyPr/>
                  <a:lstStyle/>
                  <a:p>
                    <a:fld id="{69993494-099E-4C3B-B02D-0EBC68596CAA}"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4BB-4A6A-8E25-21BD83BCCB91}"/>
                </c:ext>
              </c:extLst>
            </c:dLbl>
            <c:dLbl>
              <c:idx val="5"/>
              <c:tx>
                <c:rich>
                  <a:bodyPr/>
                  <a:lstStyle/>
                  <a:p>
                    <a:fld id="{21D6E896-AE7C-445A-B15A-DE6525C66B3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4BB-4A6A-8E25-21BD83BCCB91}"/>
                </c:ext>
              </c:extLst>
            </c:dLbl>
            <c:dLbl>
              <c:idx val="6"/>
              <c:tx>
                <c:rich>
                  <a:bodyPr/>
                  <a:lstStyle/>
                  <a:p>
                    <a:fld id="{C30489B7-E6E3-4AB1-A987-44CE85081D4F}"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4BB-4A6A-8E25-21BD83BCCB91}"/>
                </c:ext>
              </c:extLst>
            </c:dLbl>
            <c:dLbl>
              <c:idx val="7"/>
              <c:tx>
                <c:rich>
                  <a:bodyPr/>
                  <a:lstStyle/>
                  <a:p>
                    <a:fld id="{8E517004-C883-4CEA-965B-54677DF9F3FC}"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4BB-4A6A-8E25-21BD83BCCB91}"/>
                </c:ext>
              </c:extLst>
            </c:dLbl>
            <c:dLbl>
              <c:idx val="8"/>
              <c:tx>
                <c:rich>
                  <a:bodyPr/>
                  <a:lstStyle/>
                  <a:p>
                    <a:fld id="{18D70269-29C4-4163-84DA-7C0DBE436D2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4BB-4A6A-8E25-21BD83BCCB91}"/>
                </c:ext>
              </c:extLst>
            </c:dLbl>
            <c:dLbl>
              <c:idx val="9"/>
              <c:tx>
                <c:rich>
                  <a:bodyPr/>
                  <a:lstStyle/>
                  <a:p>
                    <a:fld id="{27AFDE32-A3CB-40F2-B43A-08CD09B05E1E}"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4BB-4A6A-8E25-21BD83BCCB91}"/>
                </c:ext>
              </c:extLst>
            </c:dLbl>
            <c:dLbl>
              <c:idx val="10"/>
              <c:tx>
                <c:rich>
                  <a:bodyPr/>
                  <a:lstStyle/>
                  <a:p>
                    <a:fld id="{3493A9E2-6C75-4A1D-B6F5-8B1336CC4001}"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4BB-4A6A-8E25-21BD83BCCB91}"/>
                </c:ext>
              </c:extLst>
            </c:dLbl>
            <c:dLbl>
              <c:idx val="11"/>
              <c:tx>
                <c:rich>
                  <a:bodyPr/>
                  <a:lstStyle/>
                  <a:p>
                    <a:fld id="{B1167381-70E0-42F2-8DF5-7CE01BF1A12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4BB-4A6A-8E25-21BD83BCCB9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03'!$AM$9:$AM$20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03'!$AN$9:$AN$20</c:f>
              <c:numCache>
                <c:formatCode>[&gt;=1000000]\$0.0,,"M";[&gt;=1000]\$0,"K";0</c:formatCode>
                <c:ptCount val="12"/>
                <c:pt idx="0">
                  <c:v>6315.5700000000179</c:v>
                </c:pt>
                <c:pt idx="1">
                  <c:v>7281.3199999999961</c:v>
                </c:pt>
                <c:pt idx="2">
                  <c:v>8227.9299999999748</c:v>
                </c:pt>
                <c:pt idx="3">
                  <c:v>6979.02</c:v>
                </c:pt>
                <c:pt idx="4">
                  <c:v>4960.9399999999878</c:v>
                </c:pt>
                <c:pt idx="5">
                  <c:v>8592.8399999999929</c:v>
                </c:pt>
                <c:pt idx="6">
                  <c:v>8086.6100000000151</c:v>
                </c:pt>
                <c:pt idx="7">
                  <c:v>6881.5300000000279</c:v>
                </c:pt>
                <c:pt idx="8">
                  <c:v>7012.78999999999</c:v>
                </c:pt>
                <c:pt idx="9">
                  <c:v>6700.2699999999713</c:v>
                </c:pt>
                <c:pt idx="10">
                  <c:v>6771.5999999999876</c:v>
                </c:pt>
                <c:pt idx="11">
                  <c:v>8638.7400000000271</c:v>
                </c:pt>
              </c:numCache>
            </c:numRef>
          </c:val>
          <c:smooth val="1"/>
          <c:extLst>
            <c:ext xmlns:c15="http://schemas.microsoft.com/office/drawing/2012/chart" uri="{02D57815-91ED-43cb-92C2-25804820EDAC}">
              <c15:datalabelsRange>
                <c15:f>'Analysis 03'!$AK$9:$AK$20</c15:f>
                <c15:dlblRangeCache>
                  <c:ptCount val="12"/>
                  <c:pt idx="1">
                    <c:v>+15.3%</c:v>
                  </c:pt>
                  <c:pt idx="2">
                    <c:v>+13.0%</c:v>
                  </c:pt>
                  <c:pt idx="3">
                    <c:v>-15.2%</c:v>
                  </c:pt>
                  <c:pt idx="4">
                    <c:v>-28.9%</c:v>
                  </c:pt>
                  <c:pt idx="5">
                    <c:v>+73.2%</c:v>
                  </c:pt>
                  <c:pt idx="6">
                    <c:v>-5.9%</c:v>
                  </c:pt>
                  <c:pt idx="7">
                    <c:v>-14.9%</c:v>
                  </c:pt>
                  <c:pt idx="8">
                    <c:v>+1.9%</c:v>
                  </c:pt>
                  <c:pt idx="9">
                    <c:v>-4.5%</c:v>
                  </c:pt>
                  <c:pt idx="10">
                    <c:v>+1.1%</c:v>
                  </c:pt>
                  <c:pt idx="11">
                    <c:v>+27.6%</c:v>
                  </c:pt>
                </c15:dlblRangeCache>
              </c15:datalabelsRange>
            </c:ext>
            <c:ext xmlns:c16="http://schemas.microsoft.com/office/drawing/2014/chart" uri="{C3380CC4-5D6E-409C-BE32-E72D297353CC}">
              <c16:uniqueId val="{0000000D-54BB-4A6A-8E25-21BD83BCCB91}"/>
            </c:ext>
          </c:extLst>
        </c:ser>
        <c:dLbls>
          <c:showLegendKey val="0"/>
          <c:showVal val="0"/>
          <c:showCatName val="0"/>
          <c:showSerName val="0"/>
          <c:showPercent val="0"/>
          <c:showBubbleSize val="0"/>
        </c:dLbls>
        <c:marker val="1"/>
        <c:smooth val="0"/>
        <c:axId val="1270205296"/>
        <c:axId val="1270210576"/>
      </c:lineChart>
      <c:catAx>
        <c:axId val="1270205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0210576"/>
        <c:crosses val="autoZero"/>
        <c:auto val="1"/>
        <c:lblAlgn val="ctr"/>
        <c:lblOffset val="100"/>
        <c:noMultiLvlLbl val="0"/>
      </c:catAx>
      <c:valAx>
        <c:axId val="1270210576"/>
        <c:scaling>
          <c:orientation val="minMax"/>
        </c:scaling>
        <c:delete val="1"/>
        <c:axPos val="l"/>
        <c:numFmt formatCode="[&gt;=1000000]\$0.0,,&quot;M&quot;;[&gt;=1000]\$0,&quot;K&quot;;0" sourceLinked="1"/>
        <c:majorTickMark val="none"/>
        <c:minorTickMark val="none"/>
        <c:tickLblPos val="nextTo"/>
        <c:crossAx val="12702052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1"/>
          <c:order val="1"/>
          <c:tx>
            <c:strRef>
              <c:f>'Analysis 03'!$AJ$8</c:f>
              <c:strCache>
                <c:ptCount val="1"/>
                <c:pt idx="0">
                  <c:v>Profit Margin</c:v>
                </c:pt>
              </c:strCache>
            </c:strRef>
          </c:tx>
          <c:spPr>
            <a:gradFill flip="none" rotWithShape="1">
              <a:gsLst>
                <a:gs pos="100000">
                  <a:srgbClr val="1F95B3">
                    <a:alpha val="5000"/>
                  </a:srgbClr>
                </a:gs>
                <a:gs pos="55000">
                  <a:srgbClr val="1F95B3">
                    <a:alpha val="20000"/>
                  </a:srgbClr>
                </a:gs>
                <a:gs pos="78000">
                  <a:srgbClr val="1F95B3">
                    <a:alpha val="10000"/>
                  </a:srgbClr>
                </a:gs>
                <a:gs pos="0">
                  <a:srgbClr val="1F95B3">
                    <a:alpha val="63000"/>
                  </a:srgbClr>
                </a:gs>
              </a:gsLst>
              <a:path path="circle">
                <a:fillToRect l="50000" t="-80000" r="50000" b="180000"/>
              </a:path>
              <a:tileRect/>
            </a:gradFill>
            <a:ln>
              <a:noFill/>
            </a:ln>
            <a:effectLst/>
          </c:spPr>
          <c:val>
            <c:numRef>
              <c:f>'Analysis 03'!$AJ$9:$AJ$20</c:f>
              <c:numCache>
                <c:formatCode>[&gt;=1000000]\$0.0,,"M";[&gt;=1000]\$0,"K";0</c:formatCode>
                <c:ptCount val="12"/>
                <c:pt idx="0">
                  <c:v>6315.5700000000179</c:v>
                </c:pt>
                <c:pt idx="1">
                  <c:v>7281.3199999999961</c:v>
                </c:pt>
                <c:pt idx="2">
                  <c:v>8227.9299999999748</c:v>
                </c:pt>
                <c:pt idx="3">
                  <c:v>6979.02</c:v>
                </c:pt>
                <c:pt idx="4">
                  <c:v>4960.9399999999878</c:v>
                </c:pt>
                <c:pt idx="5">
                  <c:v>8592.8399999999929</c:v>
                </c:pt>
                <c:pt idx="6">
                  <c:v>8086.6100000000151</c:v>
                </c:pt>
                <c:pt idx="7">
                  <c:v>6881.5300000000279</c:v>
                </c:pt>
                <c:pt idx="8">
                  <c:v>7012.78999999999</c:v>
                </c:pt>
                <c:pt idx="9">
                  <c:v>6700.2699999999713</c:v>
                </c:pt>
                <c:pt idx="10">
                  <c:v>6771.5999999999876</c:v>
                </c:pt>
                <c:pt idx="11">
                  <c:v>8638.7400000000271</c:v>
                </c:pt>
              </c:numCache>
            </c:numRef>
          </c:val>
          <c:extLst>
            <c:ext xmlns:c16="http://schemas.microsoft.com/office/drawing/2014/chart" uri="{C3380CC4-5D6E-409C-BE32-E72D297353CC}">
              <c16:uniqueId val="{00000000-54BB-4A6A-8E25-21BD83BCCB91}"/>
            </c:ext>
          </c:extLst>
        </c:ser>
        <c:dLbls>
          <c:showLegendKey val="0"/>
          <c:showVal val="0"/>
          <c:showCatName val="0"/>
          <c:showSerName val="0"/>
          <c:showPercent val="0"/>
          <c:showBubbleSize val="0"/>
        </c:dLbls>
        <c:axId val="1270205296"/>
        <c:axId val="1270210576"/>
      </c:areaChart>
      <c:lineChart>
        <c:grouping val="standard"/>
        <c:varyColors val="0"/>
        <c:ser>
          <c:idx val="0"/>
          <c:order val="0"/>
          <c:tx>
            <c:strRef>
              <c:f>'Analysis 03'!$AN$8</c:f>
              <c:strCache>
                <c:ptCount val="1"/>
                <c:pt idx="0">
                  <c:v>Profit Margin</c:v>
                </c:pt>
              </c:strCache>
            </c:strRef>
          </c:tx>
          <c:spPr>
            <a:ln w="28575" cap="rnd">
              <a:solidFill>
                <a:srgbClr val="1F95B3"/>
              </a:solidFill>
              <a:round/>
            </a:ln>
            <a:effectLst/>
          </c:spPr>
          <c:marker>
            <c:symbol val="circle"/>
            <c:size val="5"/>
            <c:spPr>
              <a:solidFill>
                <a:srgbClr val="1F95B3"/>
              </a:solidFill>
              <a:ln w="9525">
                <a:noFill/>
              </a:ln>
              <a:effectLst/>
            </c:spPr>
          </c:marker>
          <c:dLbls>
            <c:dLbl>
              <c:idx val="0"/>
              <c:tx>
                <c:rich>
                  <a:bodyPr/>
                  <a:lstStyle/>
                  <a:p>
                    <a:fld id="{31C21B89-0AC0-440C-AD74-E38D3F893C79}"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4BB-4A6A-8E25-21BD83BCCB91}"/>
                </c:ext>
              </c:extLst>
            </c:dLbl>
            <c:dLbl>
              <c:idx val="1"/>
              <c:tx>
                <c:rich>
                  <a:bodyPr/>
                  <a:lstStyle/>
                  <a:p>
                    <a:fld id="{74CEA536-E596-434B-A3C5-BCC68C9FC89E}"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4BB-4A6A-8E25-21BD83BCCB91}"/>
                </c:ext>
              </c:extLst>
            </c:dLbl>
            <c:dLbl>
              <c:idx val="2"/>
              <c:tx>
                <c:rich>
                  <a:bodyPr/>
                  <a:lstStyle/>
                  <a:p>
                    <a:fld id="{C59CB3C0-9077-4A03-BE88-5303014AB706}"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4BB-4A6A-8E25-21BD83BCCB91}"/>
                </c:ext>
              </c:extLst>
            </c:dLbl>
            <c:dLbl>
              <c:idx val="3"/>
              <c:tx>
                <c:rich>
                  <a:bodyPr/>
                  <a:lstStyle/>
                  <a:p>
                    <a:fld id="{E73D3EEB-188F-407C-80A6-3B67C3685214}"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4BB-4A6A-8E25-21BD83BCCB91}"/>
                </c:ext>
              </c:extLst>
            </c:dLbl>
            <c:dLbl>
              <c:idx val="4"/>
              <c:tx>
                <c:rich>
                  <a:bodyPr/>
                  <a:lstStyle/>
                  <a:p>
                    <a:fld id="{F3BCA7E8-84F6-43D7-BF66-CD2E4765BB04}"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4BB-4A6A-8E25-21BD83BCCB91}"/>
                </c:ext>
              </c:extLst>
            </c:dLbl>
            <c:dLbl>
              <c:idx val="5"/>
              <c:tx>
                <c:rich>
                  <a:bodyPr/>
                  <a:lstStyle/>
                  <a:p>
                    <a:fld id="{9E2E4771-1379-49C5-BBD4-173026C37F95}"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4BB-4A6A-8E25-21BD83BCCB91}"/>
                </c:ext>
              </c:extLst>
            </c:dLbl>
            <c:dLbl>
              <c:idx val="6"/>
              <c:tx>
                <c:rich>
                  <a:bodyPr/>
                  <a:lstStyle/>
                  <a:p>
                    <a:fld id="{86F4F268-FBD3-4F82-A3D4-8A677D06D92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4BB-4A6A-8E25-21BD83BCCB91}"/>
                </c:ext>
              </c:extLst>
            </c:dLbl>
            <c:dLbl>
              <c:idx val="7"/>
              <c:tx>
                <c:rich>
                  <a:bodyPr/>
                  <a:lstStyle/>
                  <a:p>
                    <a:fld id="{98AD4317-863E-44DE-BCDE-1F2DBAB1CE9F}"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4BB-4A6A-8E25-21BD83BCCB91}"/>
                </c:ext>
              </c:extLst>
            </c:dLbl>
            <c:dLbl>
              <c:idx val="8"/>
              <c:tx>
                <c:rich>
                  <a:bodyPr/>
                  <a:lstStyle/>
                  <a:p>
                    <a:fld id="{B5B027DE-E7FF-43DA-84C0-7CC2109E680D}"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4BB-4A6A-8E25-21BD83BCCB91}"/>
                </c:ext>
              </c:extLst>
            </c:dLbl>
            <c:dLbl>
              <c:idx val="9"/>
              <c:tx>
                <c:rich>
                  <a:bodyPr/>
                  <a:lstStyle/>
                  <a:p>
                    <a:fld id="{FB8D8017-6A8C-47CF-9751-450DBF35CDC9}"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4BB-4A6A-8E25-21BD83BCCB91}"/>
                </c:ext>
              </c:extLst>
            </c:dLbl>
            <c:dLbl>
              <c:idx val="10"/>
              <c:tx>
                <c:rich>
                  <a:bodyPr/>
                  <a:lstStyle/>
                  <a:p>
                    <a:fld id="{BBDE4215-7362-4A56-B498-836D0D60D5E8}"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4BB-4A6A-8E25-21BD83BCCB91}"/>
                </c:ext>
              </c:extLst>
            </c:dLbl>
            <c:dLbl>
              <c:idx val="11"/>
              <c:tx>
                <c:rich>
                  <a:bodyPr/>
                  <a:lstStyle/>
                  <a:p>
                    <a:fld id="{036B1E10-C1CB-4F46-A339-D661411EDFE9}"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4BB-4A6A-8E25-21BD83BCCB9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03'!$AM$9:$AM$20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03'!$AN$9:$AN$20</c:f>
              <c:numCache>
                <c:formatCode>[&gt;=1000000]\$0.0,,"M";[&gt;=1000]\$0,"K";0</c:formatCode>
                <c:ptCount val="12"/>
                <c:pt idx="0">
                  <c:v>6315.5700000000179</c:v>
                </c:pt>
                <c:pt idx="1">
                  <c:v>7281.3199999999961</c:v>
                </c:pt>
                <c:pt idx="2">
                  <c:v>8227.9299999999748</c:v>
                </c:pt>
                <c:pt idx="3">
                  <c:v>6979.02</c:v>
                </c:pt>
                <c:pt idx="4">
                  <c:v>4960.9399999999878</c:v>
                </c:pt>
                <c:pt idx="5">
                  <c:v>8592.8399999999929</c:v>
                </c:pt>
                <c:pt idx="6">
                  <c:v>8086.6100000000151</c:v>
                </c:pt>
                <c:pt idx="7">
                  <c:v>6881.5300000000279</c:v>
                </c:pt>
                <c:pt idx="8">
                  <c:v>7012.78999999999</c:v>
                </c:pt>
                <c:pt idx="9">
                  <c:v>6700.2699999999713</c:v>
                </c:pt>
                <c:pt idx="10">
                  <c:v>6771.5999999999876</c:v>
                </c:pt>
                <c:pt idx="11">
                  <c:v>8638.7400000000271</c:v>
                </c:pt>
              </c:numCache>
            </c:numRef>
          </c:val>
          <c:smooth val="1"/>
          <c:extLst>
            <c:ext xmlns:c15="http://schemas.microsoft.com/office/drawing/2012/chart" uri="{02D57815-91ED-43cb-92C2-25804820EDAC}">
              <c15:datalabelsRange>
                <c15:f>'Analysis 03'!$AK$9:$AK$20</c15:f>
                <c15:dlblRangeCache>
                  <c:ptCount val="12"/>
                  <c:pt idx="1">
                    <c:v>+15.3%</c:v>
                  </c:pt>
                  <c:pt idx="2">
                    <c:v>+13.0%</c:v>
                  </c:pt>
                  <c:pt idx="3">
                    <c:v>-15.2%</c:v>
                  </c:pt>
                  <c:pt idx="4">
                    <c:v>-28.9%</c:v>
                  </c:pt>
                  <c:pt idx="5">
                    <c:v>+73.2%</c:v>
                  </c:pt>
                  <c:pt idx="6">
                    <c:v>-5.9%</c:v>
                  </c:pt>
                  <c:pt idx="7">
                    <c:v>-14.9%</c:v>
                  </c:pt>
                  <c:pt idx="8">
                    <c:v>+1.9%</c:v>
                  </c:pt>
                  <c:pt idx="9">
                    <c:v>-4.5%</c:v>
                  </c:pt>
                  <c:pt idx="10">
                    <c:v>+1.1%</c:v>
                  </c:pt>
                  <c:pt idx="11">
                    <c:v>+27.6%</c:v>
                  </c:pt>
                </c15:dlblRangeCache>
              </c15:datalabelsRange>
            </c:ext>
            <c:ext xmlns:c16="http://schemas.microsoft.com/office/drawing/2014/chart" uri="{C3380CC4-5D6E-409C-BE32-E72D297353CC}">
              <c16:uniqueId val="{0000000D-54BB-4A6A-8E25-21BD83BCCB91}"/>
            </c:ext>
          </c:extLst>
        </c:ser>
        <c:dLbls>
          <c:showLegendKey val="0"/>
          <c:showVal val="0"/>
          <c:showCatName val="0"/>
          <c:showSerName val="0"/>
          <c:showPercent val="0"/>
          <c:showBubbleSize val="0"/>
        </c:dLbls>
        <c:marker val="1"/>
        <c:smooth val="0"/>
        <c:axId val="1270205296"/>
        <c:axId val="1270210576"/>
      </c:lineChart>
      <c:catAx>
        <c:axId val="1270205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0210576"/>
        <c:crosses val="autoZero"/>
        <c:auto val="1"/>
        <c:lblAlgn val="ctr"/>
        <c:lblOffset val="100"/>
        <c:noMultiLvlLbl val="0"/>
      </c:catAx>
      <c:valAx>
        <c:axId val="1270210576"/>
        <c:scaling>
          <c:orientation val="minMax"/>
        </c:scaling>
        <c:delete val="1"/>
        <c:axPos val="l"/>
        <c:numFmt formatCode="[&gt;=1000000]\$0.0,,&quot;M&quot;;[&gt;=1000]\$0,&quot;K&quot;;0" sourceLinked="1"/>
        <c:majorTickMark val="none"/>
        <c:minorTickMark val="none"/>
        <c:tickLblPos val="nextTo"/>
        <c:crossAx val="12702052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16.xlsm]Analysis 03!ProductWeekday</c:name>
    <c:fmtId val="8"/>
  </c:pivotSource>
  <c:chart>
    <c:autoTitleDeleted val="1"/>
    <c:pivotFmts>
      <c:pivotFmt>
        <c:idx val="0"/>
        <c:spPr>
          <a:solidFill>
            <a:srgbClr val="1F95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F95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F95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297432583346091E-2"/>
          <c:y val="0.18168187504599309"/>
          <c:w val="0.92702646780383557"/>
          <c:h val="0.66908470532092579"/>
        </c:manualLayout>
      </c:layout>
      <c:barChart>
        <c:barDir val="col"/>
        <c:grouping val="clustered"/>
        <c:varyColors val="0"/>
        <c:ser>
          <c:idx val="0"/>
          <c:order val="0"/>
          <c:tx>
            <c:strRef>
              <c:f>'Analysis 03'!$AT$8</c:f>
              <c:strCache>
                <c:ptCount val="1"/>
                <c:pt idx="0">
                  <c:v>Total</c:v>
                </c:pt>
              </c:strCache>
            </c:strRef>
          </c:tx>
          <c:spPr>
            <a:solidFill>
              <a:srgbClr val="1F95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03'!$AS$9:$AS$15</c:f>
              <c:strCache>
                <c:ptCount val="7"/>
                <c:pt idx="0">
                  <c:v>Sun</c:v>
                </c:pt>
                <c:pt idx="1">
                  <c:v>Mon</c:v>
                </c:pt>
                <c:pt idx="2">
                  <c:v>Tue</c:v>
                </c:pt>
                <c:pt idx="3">
                  <c:v>Wed</c:v>
                </c:pt>
                <c:pt idx="4">
                  <c:v>Thu</c:v>
                </c:pt>
                <c:pt idx="5">
                  <c:v>Fri</c:v>
                </c:pt>
                <c:pt idx="6">
                  <c:v>Sat</c:v>
                </c:pt>
              </c:strCache>
            </c:strRef>
          </c:cat>
          <c:val>
            <c:numRef>
              <c:f>'Analysis 03'!$AT$9:$AT$15</c:f>
              <c:numCache>
                <c:formatCode>[&gt;=1000000]\$0.0,,"M";[&gt;=1000]\$0,"K";0</c:formatCode>
                <c:ptCount val="7"/>
                <c:pt idx="0">
                  <c:v>12442.599999999955</c:v>
                </c:pt>
                <c:pt idx="1">
                  <c:v>12369.979999999989</c:v>
                </c:pt>
                <c:pt idx="2">
                  <c:v>10680.370000000054</c:v>
                </c:pt>
                <c:pt idx="3">
                  <c:v>15579.290000000015</c:v>
                </c:pt>
                <c:pt idx="4">
                  <c:v>13431.509999999966</c:v>
                </c:pt>
                <c:pt idx="5">
                  <c:v>13910.699999999997</c:v>
                </c:pt>
                <c:pt idx="6">
                  <c:v>8034.7100000000064</c:v>
                </c:pt>
              </c:numCache>
            </c:numRef>
          </c:val>
          <c:extLst>
            <c:ext xmlns:c16="http://schemas.microsoft.com/office/drawing/2014/chart" uri="{C3380CC4-5D6E-409C-BE32-E72D297353CC}">
              <c16:uniqueId val="{00000000-B2F1-4F28-8BA8-D44C6295F0A9}"/>
            </c:ext>
          </c:extLst>
        </c:ser>
        <c:dLbls>
          <c:showLegendKey val="0"/>
          <c:showVal val="0"/>
          <c:showCatName val="0"/>
          <c:showSerName val="0"/>
          <c:showPercent val="0"/>
          <c:showBubbleSize val="0"/>
        </c:dLbls>
        <c:gapWidth val="89"/>
        <c:overlap val="-27"/>
        <c:axId val="1936022352"/>
        <c:axId val="1935996432"/>
      </c:barChart>
      <c:catAx>
        <c:axId val="1936022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996432"/>
        <c:crosses val="autoZero"/>
        <c:auto val="1"/>
        <c:lblAlgn val="ctr"/>
        <c:lblOffset val="100"/>
        <c:noMultiLvlLbl val="0"/>
      </c:catAx>
      <c:valAx>
        <c:axId val="1935996432"/>
        <c:scaling>
          <c:orientation val="minMax"/>
        </c:scaling>
        <c:delete val="1"/>
        <c:axPos val="l"/>
        <c:numFmt formatCode="[&gt;=1000000]\$0.0,,&quot;M&quot;;[&gt;=1000]\$0,&quot;K&quot;;0" sourceLinked="1"/>
        <c:majorTickMark val="none"/>
        <c:minorTickMark val="none"/>
        <c:tickLblPos val="nextTo"/>
        <c:crossAx val="1936022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104161732591653E-2"/>
          <c:y val="1.0504836379536697E-2"/>
          <c:w val="0.91979167653481675"/>
          <c:h val="0.9334723479490411"/>
        </c:manualLayout>
      </c:layout>
      <c:barChart>
        <c:barDir val="bar"/>
        <c:grouping val="clustered"/>
        <c:varyColors val="0"/>
        <c:ser>
          <c:idx val="0"/>
          <c:order val="0"/>
          <c:tx>
            <c:strRef>
              <c:f>'Analysis 03'!$BE$16</c:f>
              <c:strCache>
                <c:ptCount val="1"/>
                <c:pt idx="0">
                  <c:v>Quantity</c:v>
                </c:pt>
              </c:strCache>
            </c:strRef>
          </c:tx>
          <c:spPr>
            <a:solidFill>
              <a:srgbClr val="2DC8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03'!$BD$17:$BD$21</c:f>
              <c:strCache>
                <c:ptCount val="5"/>
                <c:pt idx="0">
                  <c:v>Name Rush</c:v>
                </c:pt>
                <c:pt idx="1">
                  <c:v>Society Rush</c:v>
                </c:pt>
                <c:pt idx="2">
                  <c:v>Training Mist</c:v>
                </c:pt>
                <c:pt idx="3">
                  <c:v>Let Dew</c:v>
                </c:pt>
                <c:pt idx="4">
                  <c:v>Only Dew</c:v>
                </c:pt>
              </c:strCache>
            </c:strRef>
          </c:cat>
          <c:val>
            <c:numRef>
              <c:f>'Analysis 03'!$BE$17:$BE$21</c:f>
              <c:numCache>
                <c:formatCode>[&gt;=1000000]\$0.0,,"M";[&gt;=1000]\$0.0,"K";0</c:formatCode>
                <c:ptCount val="5"/>
                <c:pt idx="0">
                  <c:v>6290</c:v>
                </c:pt>
                <c:pt idx="1">
                  <c:v>5862</c:v>
                </c:pt>
                <c:pt idx="2">
                  <c:v>5384</c:v>
                </c:pt>
                <c:pt idx="3">
                  <c:v>6749</c:v>
                </c:pt>
                <c:pt idx="4">
                  <c:v>6333</c:v>
                </c:pt>
              </c:numCache>
            </c:numRef>
          </c:val>
          <c:extLst>
            <c:ext xmlns:c16="http://schemas.microsoft.com/office/drawing/2014/chart" uri="{C3380CC4-5D6E-409C-BE32-E72D297353CC}">
              <c16:uniqueId val="{00000000-2297-4F44-B79F-E9B9EFA78B4E}"/>
            </c:ext>
          </c:extLst>
        </c:ser>
        <c:dLbls>
          <c:showLegendKey val="0"/>
          <c:showVal val="0"/>
          <c:showCatName val="0"/>
          <c:showSerName val="0"/>
          <c:showPercent val="0"/>
          <c:showBubbleSize val="0"/>
        </c:dLbls>
        <c:gapWidth val="56"/>
        <c:axId val="2069773151"/>
        <c:axId val="2069758751"/>
      </c:barChart>
      <c:catAx>
        <c:axId val="206977315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solidFill>
                  <a:schemeClr val="bg1">
                    <a:lumMod val="85000"/>
                  </a:schemeClr>
                </a:solidFill>
                <a:latin typeface="+mn-lt"/>
                <a:ea typeface="+mn-ea"/>
                <a:cs typeface="+mn-cs"/>
              </a:defRPr>
            </a:pPr>
            <a:endParaRPr lang="en-US"/>
          </a:p>
        </c:txPr>
        <c:crossAx val="2069758751"/>
        <c:crosses val="autoZero"/>
        <c:auto val="1"/>
        <c:lblAlgn val="ctr"/>
        <c:lblOffset val="100"/>
        <c:noMultiLvlLbl val="0"/>
      </c:catAx>
      <c:valAx>
        <c:axId val="2069758751"/>
        <c:scaling>
          <c:orientation val="minMax"/>
        </c:scaling>
        <c:delete val="1"/>
        <c:axPos val="t"/>
        <c:numFmt formatCode="[&gt;=1000000]\$0.0,,&quot;M&quot;;[&gt;=1000]\$0.0,&quot;K&quot;;0" sourceLinked="1"/>
        <c:majorTickMark val="none"/>
        <c:minorTickMark val="none"/>
        <c:tickLblPos val="nextTo"/>
        <c:crossAx val="2069773151"/>
        <c:crosses val="autoZero"/>
        <c:crossBetween val="between"/>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16.xlsm]Analysis 03!Productcategory</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2DC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337292286624705"/>
          <c:y val="8.8669959887089589E-2"/>
          <c:w val="0.58562838508062742"/>
          <c:h val="0.83838388512645856"/>
        </c:manualLayout>
      </c:layout>
      <c:barChart>
        <c:barDir val="bar"/>
        <c:grouping val="clustered"/>
        <c:varyColors val="0"/>
        <c:ser>
          <c:idx val="0"/>
          <c:order val="0"/>
          <c:tx>
            <c:strRef>
              <c:f>'Analysis 03'!$BQ$7</c:f>
              <c:strCache>
                <c:ptCount val="1"/>
                <c:pt idx="0">
                  <c:v>Total</c:v>
                </c:pt>
              </c:strCache>
            </c:strRef>
          </c:tx>
          <c:spPr>
            <a:solidFill>
              <a:srgbClr val="2DC8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03'!$BP$8:$BP$15</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'Analysis 03'!$BQ$8:$BQ$15</c:f>
              <c:numCache>
                <c:formatCode>[&gt;=1000000]\$0.0,,"M";[&gt;=1000]\$0.0,"K";0</c:formatCode>
                <c:ptCount val="8"/>
                <c:pt idx="0">
                  <c:v>718216.26999999932</c:v>
                </c:pt>
                <c:pt idx="1">
                  <c:v>417457.830000002</c:v>
                </c:pt>
                <c:pt idx="2">
                  <c:v>367414.25000000041</c:v>
                </c:pt>
                <c:pt idx="3">
                  <c:v>339210.4900000029</c:v>
                </c:pt>
                <c:pt idx="4">
                  <c:v>174072.76000000042</c:v>
                </c:pt>
                <c:pt idx="5">
                  <c:v>142236.05999999901</c:v>
                </c:pt>
                <c:pt idx="6">
                  <c:v>86449.160000000033</c:v>
                </c:pt>
                <c:pt idx="7">
                  <c:v>52455.239999999467</c:v>
                </c:pt>
              </c:numCache>
            </c:numRef>
          </c:val>
          <c:extLst>
            <c:ext xmlns:c16="http://schemas.microsoft.com/office/drawing/2014/chart" uri="{C3380CC4-5D6E-409C-BE32-E72D297353CC}">
              <c16:uniqueId val="{00000000-BC39-4E0C-A4AC-C5D8ECF958F8}"/>
            </c:ext>
          </c:extLst>
        </c:ser>
        <c:dLbls>
          <c:dLblPos val="outEnd"/>
          <c:showLegendKey val="0"/>
          <c:showVal val="1"/>
          <c:showCatName val="0"/>
          <c:showSerName val="0"/>
          <c:showPercent val="0"/>
          <c:showBubbleSize val="0"/>
        </c:dLbls>
        <c:gapWidth val="79"/>
        <c:axId val="552922495"/>
        <c:axId val="552916735"/>
      </c:barChart>
      <c:catAx>
        <c:axId val="55292249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52916735"/>
        <c:crosses val="autoZero"/>
        <c:auto val="1"/>
        <c:lblAlgn val="ctr"/>
        <c:lblOffset val="100"/>
        <c:noMultiLvlLbl val="0"/>
      </c:catAx>
      <c:valAx>
        <c:axId val="552916735"/>
        <c:scaling>
          <c:orientation val="minMax"/>
        </c:scaling>
        <c:delete val="1"/>
        <c:axPos val="t"/>
        <c:numFmt formatCode="[&gt;=1000000]\$0.0,,&quot;M&quot;;[&gt;=1000]\$0.0,&quot;K&quot;;0" sourceLinked="1"/>
        <c:majorTickMark val="none"/>
        <c:minorTickMark val="none"/>
        <c:tickLblPos val="nextTo"/>
        <c:crossAx val="5529224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03'!$J$3"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Drop" dropStyle="combo" dx="26" fmlaLink="'Analysis 03'!$J$4" fmlaRange="'Analysis 03'!$L$3:$L$4" noThreeD="1" sel="1" val="0"/>
</file>

<file path=xl/ctrlProps/ctrlProp4.xml><?xml version="1.0" encoding="utf-8"?>
<formControlPr xmlns="http://schemas.microsoft.com/office/spreadsheetml/2009/9/main" objectType="Radio" firstButton="1" fmlaLink="'Analysis 03'!$BE$3"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png"/><Relationship Id="rId1" Type="http://schemas.microsoft.com/office/2011/relationships/webextension" Target="../webextensions/webextension1.xml"/><Relationship Id="rId5" Type="http://schemas.openxmlformats.org/officeDocument/2006/relationships/hyperlink" Target="#'Profile View'!A1"/><Relationship Id="rId4" Type="http://schemas.openxmlformats.org/officeDocument/2006/relationships/hyperlink" Target="#'Time Frame'!A1"/></Relationships>
</file>

<file path=xl/drawings/_rels/drawing2.xml.rels><?xml version="1.0" encoding="UTF-8" standalone="yes"?>
<Relationships xmlns="http://schemas.openxmlformats.org/package/2006/relationships"><Relationship Id="rId8" Type="http://schemas.openxmlformats.org/officeDocument/2006/relationships/hyperlink" Target="#'Store Dashboard'!A1"/><Relationship Id="rId3" Type="http://schemas.openxmlformats.org/officeDocument/2006/relationships/image" Target="../media/image4.emf"/><Relationship Id="rId7"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3.xml"/><Relationship Id="rId5" Type="http://schemas.openxmlformats.org/officeDocument/2006/relationships/image" Target="../media/image6.emf"/><Relationship Id="rId4" Type="http://schemas.openxmlformats.org/officeDocument/2006/relationships/image" Target="../media/image5.emf"/><Relationship Id="rId9" Type="http://schemas.openxmlformats.org/officeDocument/2006/relationships/hyperlink" Target="#'Profile View'!A1"/></Relationships>
</file>

<file path=xl/drawings/_rels/drawing5.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hyperlink" Target="#'Time Frame'!A1"/><Relationship Id="rId3" Type="http://schemas.openxmlformats.org/officeDocument/2006/relationships/image" Target="../media/image11.png"/><Relationship Id="rId7" Type="http://schemas.openxmlformats.org/officeDocument/2006/relationships/image" Target="../media/image14.emf"/><Relationship Id="rId12" Type="http://schemas.openxmlformats.org/officeDocument/2006/relationships/chart" Target="../charts/chart11.xml"/><Relationship Id="rId2" Type="http://schemas.openxmlformats.org/officeDocument/2006/relationships/image" Target="../media/image10.png"/><Relationship Id="rId1" Type="http://schemas.openxmlformats.org/officeDocument/2006/relationships/chart" Target="../charts/chart5.xml"/><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image" Target="../media/image13.png"/><Relationship Id="rId10" Type="http://schemas.openxmlformats.org/officeDocument/2006/relationships/chart" Target="../charts/chart9.xml"/><Relationship Id="rId4" Type="http://schemas.openxmlformats.org/officeDocument/2006/relationships/image" Target="../media/image12.png"/><Relationship Id="rId9" Type="http://schemas.openxmlformats.org/officeDocument/2006/relationships/chart" Target="../charts/chart8.xml"/><Relationship Id="rId14" Type="http://schemas.openxmlformats.org/officeDocument/2006/relationships/hyperlink" Target="#'Store 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0</xdr:col>
      <xdr:colOff>190500</xdr:colOff>
      <xdr:row>4</xdr:row>
      <xdr:rowOff>7620</xdr:rowOff>
    </xdr:from>
    <xdr:to>
      <xdr:col>20</xdr:col>
      <xdr:colOff>419100</xdr:colOff>
      <xdr:row>32</xdr:row>
      <xdr:rowOff>38100</xdr:rowOff>
    </xdr:to>
    <xdr:sp macro="" textlink="">
      <xdr:nvSpPr>
        <xdr:cNvPr id="15" name="Rectangle: Diagonal Corners Rounded 14">
          <a:extLst>
            <a:ext uri="{FF2B5EF4-FFF2-40B4-BE49-F238E27FC236}">
              <a16:creationId xmlns:a16="http://schemas.microsoft.com/office/drawing/2014/main" id="{00000000-0008-0000-0000-00000F000000}"/>
            </a:ext>
          </a:extLst>
        </xdr:cNvPr>
        <xdr:cNvSpPr/>
      </xdr:nvSpPr>
      <xdr:spPr>
        <a:xfrm>
          <a:off x="190500" y="739140"/>
          <a:ext cx="12420600" cy="5151120"/>
        </a:xfrm>
        <a:prstGeom prst="round2DiagRect">
          <a:avLst>
            <a:gd name="adj1" fmla="val 5948"/>
            <a:gd name="adj2" fmla="val 0"/>
          </a:avLst>
        </a:prstGeom>
        <a:solidFill>
          <a:schemeClr val="bg1">
            <a:alpha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xdr:from>
      <xdr:col>20</xdr:col>
      <xdr:colOff>411480</xdr:colOff>
      <xdr:row>27</xdr:row>
      <xdr:rowOff>101622</xdr:rowOff>
    </xdr:from>
    <xdr:to>
      <xdr:col>26</xdr:col>
      <xdr:colOff>309857</xdr:colOff>
      <xdr:row>40</xdr:row>
      <xdr:rowOff>152399</xdr:rowOff>
    </xdr:to>
    <xdr:sp macro="" textlink="">
      <xdr:nvSpPr>
        <xdr:cNvPr id="13" name="Right Triangle 12">
          <a:extLst>
            <a:ext uri="{FF2B5EF4-FFF2-40B4-BE49-F238E27FC236}">
              <a16:creationId xmlns:a16="http://schemas.microsoft.com/office/drawing/2014/main" id="{00000000-0008-0000-0000-00000D000000}"/>
            </a:ext>
          </a:extLst>
        </xdr:cNvPr>
        <xdr:cNvSpPr/>
      </xdr:nvSpPr>
      <xdr:spPr>
        <a:xfrm rot="3367760" flipV="1">
          <a:off x="13167360" y="4475502"/>
          <a:ext cx="2428217" cy="3555977"/>
        </a:xfrm>
        <a:prstGeom prst="rtTriangl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xdr:from>
      <xdr:col>0</xdr:col>
      <xdr:colOff>0</xdr:colOff>
      <xdr:row>0</xdr:row>
      <xdr:rowOff>167640</xdr:rowOff>
    </xdr:from>
    <xdr:to>
      <xdr:col>5</xdr:col>
      <xdr:colOff>91440</xdr:colOff>
      <xdr:row>17</xdr:row>
      <xdr:rowOff>76200</xdr:rowOff>
    </xdr:to>
    <xdr:sp macro="" textlink="">
      <xdr:nvSpPr>
        <xdr:cNvPr id="18" name="Oval 17">
          <a:extLst>
            <a:ext uri="{FF2B5EF4-FFF2-40B4-BE49-F238E27FC236}">
              <a16:creationId xmlns:a16="http://schemas.microsoft.com/office/drawing/2014/main" id="{00000000-0008-0000-0000-000012000000}"/>
            </a:ext>
          </a:extLst>
        </xdr:cNvPr>
        <xdr:cNvSpPr/>
      </xdr:nvSpPr>
      <xdr:spPr>
        <a:xfrm>
          <a:off x="0" y="167640"/>
          <a:ext cx="3139440" cy="301752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xdr:from>
      <xdr:col>0</xdr:col>
      <xdr:colOff>579120</xdr:colOff>
      <xdr:row>5</xdr:row>
      <xdr:rowOff>53340</xdr:rowOff>
    </xdr:from>
    <xdr:to>
      <xdr:col>20</xdr:col>
      <xdr:colOff>22860</xdr:colOff>
      <xdr:row>31</xdr:row>
      <xdr:rowOff>38100</xdr:rowOff>
    </xdr:to>
    <xdr:sp macro="" textlink="">
      <xdr:nvSpPr>
        <xdr:cNvPr id="17" name="Rectangle: Diagonal Corners Rounded 16">
          <a:extLst>
            <a:ext uri="{FF2B5EF4-FFF2-40B4-BE49-F238E27FC236}">
              <a16:creationId xmlns:a16="http://schemas.microsoft.com/office/drawing/2014/main" id="{00000000-0008-0000-0000-000011000000}"/>
            </a:ext>
          </a:extLst>
        </xdr:cNvPr>
        <xdr:cNvSpPr/>
      </xdr:nvSpPr>
      <xdr:spPr>
        <a:xfrm>
          <a:off x="579120" y="967740"/>
          <a:ext cx="11635740" cy="4739640"/>
        </a:xfrm>
        <a:prstGeom prst="round2DiagRect">
          <a:avLst>
            <a:gd name="adj1" fmla="val 5948"/>
            <a:gd name="adj2" fmla="val 0"/>
          </a:avLst>
        </a:prstGeom>
        <a:solidFill>
          <a:schemeClr val="bg1">
            <a:alpha val="90000"/>
          </a:schemeClr>
        </a:solidFill>
        <a:ln>
          <a:noFill/>
        </a:ln>
        <a:effectLst>
          <a:outerShdw blurRad="63500" sx="102000" sy="102000" algn="ctr" rotWithShape="0">
            <a:schemeClr val="bg1">
              <a:lumMod val="9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xdr:from>
      <xdr:col>7</xdr:col>
      <xdr:colOff>579120</xdr:colOff>
      <xdr:row>6</xdr:row>
      <xdr:rowOff>22860</xdr:rowOff>
    </xdr:from>
    <xdr:to>
      <xdr:col>19</xdr:col>
      <xdr:colOff>327660</xdr:colOff>
      <xdr:row>30</xdr:row>
      <xdr:rowOff>15240</xdr:rowOff>
    </xdr:to>
    <xdr:sp macro="" textlink="">
      <xdr:nvSpPr>
        <xdr:cNvPr id="19" name="Rectangle: Diagonal Corners Rounded 18">
          <a:extLst>
            <a:ext uri="{FF2B5EF4-FFF2-40B4-BE49-F238E27FC236}">
              <a16:creationId xmlns:a16="http://schemas.microsoft.com/office/drawing/2014/main" id="{00000000-0008-0000-0000-000013000000}"/>
            </a:ext>
          </a:extLst>
        </xdr:cNvPr>
        <xdr:cNvSpPr/>
      </xdr:nvSpPr>
      <xdr:spPr>
        <a:xfrm>
          <a:off x="4846320" y="1120140"/>
          <a:ext cx="7063740" cy="4381500"/>
        </a:xfrm>
        <a:prstGeom prst="round2DiagRect">
          <a:avLst>
            <a:gd name="adj1" fmla="val 5948"/>
            <a:gd name="adj2" fmla="val 0"/>
          </a:avLst>
        </a:prstGeom>
        <a:solidFill>
          <a:schemeClr val="bg1">
            <a:alpha val="90000"/>
          </a:schemeClr>
        </a:solidFill>
        <a:ln>
          <a:noFill/>
        </a:ln>
        <a:effectLst>
          <a:outerShdw blurRad="63500" sx="102000" sy="102000" algn="ctr" rotWithShape="0">
            <a:schemeClr val="bg1">
              <a:lumMod val="9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xdr:from>
      <xdr:col>8</xdr:col>
      <xdr:colOff>22860</xdr:colOff>
      <xdr:row>6</xdr:row>
      <xdr:rowOff>121920</xdr:rowOff>
    </xdr:from>
    <xdr:to>
      <xdr:col>19</xdr:col>
      <xdr:colOff>205740</xdr:colOff>
      <xdr:row>29</xdr:row>
      <xdr:rowOff>76200</xdr:rowOff>
    </xdr:to>
    <mc:AlternateContent xmlns:mc="http://schemas.openxmlformats.org/markup-compatibility/2006">
      <mc:Choice xmlns:we="http://schemas.microsoft.com/office/webextensions/webextension/2010/11" Requires="we">
        <xdr:graphicFrame macro="">
          <xdr:nvGraphicFramePr>
            <xdr:cNvPr id="2" name="Add-in 1">
              <a:extLst>
                <a:ext uri="{FF2B5EF4-FFF2-40B4-BE49-F238E27FC236}">
                  <a16:creationId xmlns:a16="http://schemas.microsoft.com/office/drawing/2014/main" id="{00000000-0008-0000-0000-000002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Add-in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xdr:from>
      <xdr:col>8</xdr:col>
      <xdr:colOff>30480</xdr:colOff>
      <xdr:row>8</xdr:row>
      <xdr:rowOff>30480</xdr:rowOff>
    </xdr:from>
    <xdr:to>
      <xdr:col>9</xdr:col>
      <xdr:colOff>38100</xdr:colOff>
      <xdr:row>9</xdr:row>
      <xdr:rowOff>38100</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4907280" y="1493520"/>
          <a:ext cx="617220" cy="1905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a:solidFill>
                <a:schemeClr val="tx1">
                  <a:lumMod val="85000"/>
                  <a:lumOff val="15000"/>
                </a:schemeClr>
              </a:solidFill>
            </a:rPr>
            <a:t>Stores</a:t>
          </a:r>
        </a:p>
      </xdr:txBody>
    </xdr:sp>
    <xdr:clientData/>
  </xdr:twoCellAnchor>
  <xdr:twoCellAnchor>
    <xdr:from>
      <xdr:col>19</xdr:col>
      <xdr:colOff>502920</xdr:colOff>
      <xdr:row>0</xdr:row>
      <xdr:rowOff>0</xdr:rowOff>
    </xdr:from>
    <xdr:to>
      <xdr:col>25</xdr:col>
      <xdr:colOff>83820</xdr:colOff>
      <xdr:row>10</xdr:row>
      <xdr:rowOff>137160</xdr:rowOff>
    </xdr:to>
    <xdr:sp macro="" textlink="">
      <xdr:nvSpPr>
        <xdr:cNvPr id="11" name="Right Triangle 10">
          <a:extLst>
            <a:ext uri="{FF2B5EF4-FFF2-40B4-BE49-F238E27FC236}">
              <a16:creationId xmlns:a16="http://schemas.microsoft.com/office/drawing/2014/main" id="{00000000-0008-0000-0000-00000B000000}"/>
            </a:ext>
          </a:extLst>
        </xdr:cNvPr>
        <xdr:cNvSpPr/>
      </xdr:nvSpPr>
      <xdr:spPr>
        <a:xfrm rot="5400000" flipV="1">
          <a:off x="12721590" y="-636270"/>
          <a:ext cx="1965960" cy="3238500"/>
        </a:xfrm>
        <a:prstGeom prst="rtTriangl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editAs="oneCell">
    <xdr:from>
      <xdr:col>1</xdr:col>
      <xdr:colOff>160020</xdr:colOff>
      <xdr:row>6</xdr:row>
      <xdr:rowOff>76200</xdr:rowOff>
    </xdr:from>
    <xdr:to>
      <xdr:col>6</xdr:col>
      <xdr:colOff>479983</xdr:colOff>
      <xdr:row>19</xdr:row>
      <xdr:rowOff>168793</xdr:rowOff>
    </xdr:to>
    <mc:AlternateContent xmlns:mc="http://schemas.openxmlformats.org/markup-compatibility/2006" xmlns:a14="http://schemas.microsoft.com/office/drawing/2010/main">
      <mc:Choice Requires="a14">
        <xdr:graphicFrame macro="">
          <xdr:nvGraphicFramePr>
            <xdr:cNvPr id="34" name="Month Name">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768081" y="1184564"/>
              <a:ext cx="3367963" cy="24700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137160</xdr:colOff>
      <xdr:row>20</xdr:row>
      <xdr:rowOff>30480</xdr:rowOff>
    </xdr:from>
    <xdr:to>
      <xdr:col>6</xdr:col>
      <xdr:colOff>190500</xdr:colOff>
      <xdr:row>23</xdr:row>
      <xdr:rowOff>83820</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746760" y="3688080"/>
          <a:ext cx="3101340" cy="601980"/>
        </a:xfrm>
        <a:prstGeom prst="roundRect">
          <a:avLst/>
        </a:prstGeom>
        <a:gradFill flip="none" rotWithShape="1">
          <a:gsLst>
            <a:gs pos="75000">
              <a:srgbClr val="E2E2E2">
                <a:lumMod val="98000"/>
              </a:srgbClr>
            </a:gs>
            <a:gs pos="50000">
              <a:srgbClr val="E9E9E9">
                <a:lumMod val="90000"/>
              </a:srgbClr>
            </a:gs>
            <a:gs pos="25000">
              <a:schemeClr val="bg1">
                <a:lumMod val="90000"/>
              </a:schemeClr>
            </a:gs>
            <a:gs pos="0">
              <a:schemeClr val="bg1">
                <a:lumMod val="90000"/>
              </a:schemeClr>
            </a:gs>
            <a:gs pos="100000">
              <a:schemeClr val="bg1">
                <a:lumMod val="90000"/>
              </a:schemeClr>
            </a:gs>
          </a:gsLst>
          <a:lin ang="10800000" scaled="1"/>
          <a:tileRect/>
        </a:gradFill>
        <a:ln>
          <a:gradFill flip="none" rotWithShape="1">
            <a:gsLst>
              <a:gs pos="51000">
                <a:schemeClr val="bg1">
                  <a:alpha val="23000"/>
                  <a:lumMod val="91000"/>
                </a:schemeClr>
              </a:gs>
              <a:gs pos="4000">
                <a:schemeClr val="bg1">
                  <a:alpha val="57000"/>
                </a:schemeClr>
              </a:gs>
              <a:gs pos="100000">
                <a:schemeClr val="bg1">
                  <a:alpha val="46000"/>
                </a:schemeClr>
              </a:gs>
            </a:gsLst>
            <a:lin ang="540000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137160</xdr:colOff>
      <xdr:row>23</xdr:row>
      <xdr:rowOff>152400</xdr:rowOff>
    </xdr:from>
    <xdr:to>
      <xdr:col>6</xdr:col>
      <xdr:colOff>190500</xdr:colOff>
      <xdr:row>27</xdr:row>
      <xdr:rowOff>22860</xdr:rowOff>
    </xdr:to>
    <xdr:sp macro="" textlink="">
      <xdr:nvSpPr>
        <xdr:cNvPr id="8" name="Rectangle: Rounded Corners 7">
          <a:extLst>
            <a:ext uri="{FF2B5EF4-FFF2-40B4-BE49-F238E27FC236}">
              <a16:creationId xmlns:a16="http://schemas.microsoft.com/office/drawing/2014/main" id="{00000000-0008-0000-0000-000008000000}"/>
            </a:ext>
          </a:extLst>
        </xdr:cNvPr>
        <xdr:cNvSpPr/>
      </xdr:nvSpPr>
      <xdr:spPr>
        <a:xfrm>
          <a:off x="746760" y="4358640"/>
          <a:ext cx="3101340" cy="601980"/>
        </a:xfrm>
        <a:prstGeom prst="roundRect">
          <a:avLst/>
        </a:prstGeom>
        <a:gradFill flip="none" rotWithShape="1">
          <a:gsLst>
            <a:gs pos="75000">
              <a:srgbClr val="E2E2E2">
                <a:lumMod val="98000"/>
              </a:srgbClr>
            </a:gs>
            <a:gs pos="50000">
              <a:srgbClr val="E9E9E9">
                <a:lumMod val="90000"/>
              </a:srgbClr>
            </a:gs>
            <a:gs pos="25000">
              <a:schemeClr val="bg1">
                <a:lumMod val="90000"/>
              </a:schemeClr>
            </a:gs>
            <a:gs pos="0">
              <a:schemeClr val="bg1">
                <a:lumMod val="90000"/>
              </a:schemeClr>
            </a:gs>
            <a:gs pos="100000">
              <a:schemeClr val="bg1">
                <a:lumMod val="90000"/>
              </a:schemeClr>
            </a:gs>
          </a:gsLst>
          <a:lin ang="10800000" scaled="1"/>
          <a:tileRect/>
        </a:gradFill>
        <a:ln>
          <a:gradFill flip="none" rotWithShape="1">
            <a:gsLst>
              <a:gs pos="51000">
                <a:schemeClr val="bg1">
                  <a:alpha val="23000"/>
                  <a:lumMod val="91000"/>
                </a:schemeClr>
              </a:gs>
              <a:gs pos="4000">
                <a:schemeClr val="bg1">
                  <a:alpha val="57000"/>
                </a:schemeClr>
              </a:gs>
              <a:gs pos="100000">
                <a:schemeClr val="bg1">
                  <a:alpha val="46000"/>
                </a:schemeClr>
              </a:gs>
            </a:gsLst>
            <a:lin ang="540000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137160</xdr:colOff>
      <xdr:row>27</xdr:row>
      <xdr:rowOff>160020</xdr:rowOff>
    </xdr:from>
    <xdr:to>
      <xdr:col>6</xdr:col>
      <xdr:colOff>190500</xdr:colOff>
      <xdr:row>31</xdr:row>
      <xdr:rowOff>30480</xdr:rowOff>
    </xdr:to>
    <xdr:sp macro="" textlink="">
      <xdr:nvSpPr>
        <xdr:cNvPr id="9" name="Rectangle: Rounded Corners 8">
          <a:extLst>
            <a:ext uri="{FF2B5EF4-FFF2-40B4-BE49-F238E27FC236}">
              <a16:creationId xmlns:a16="http://schemas.microsoft.com/office/drawing/2014/main" id="{00000000-0008-0000-0000-000009000000}"/>
            </a:ext>
          </a:extLst>
        </xdr:cNvPr>
        <xdr:cNvSpPr/>
      </xdr:nvSpPr>
      <xdr:spPr>
        <a:xfrm>
          <a:off x="746760" y="5097780"/>
          <a:ext cx="3101340" cy="601980"/>
        </a:xfrm>
        <a:prstGeom prst="roundRect">
          <a:avLst/>
        </a:prstGeom>
        <a:gradFill flip="none" rotWithShape="1">
          <a:gsLst>
            <a:gs pos="75000">
              <a:srgbClr val="E2E2E2">
                <a:lumMod val="98000"/>
              </a:srgbClr>
            </a:gs>
            <a:gs pos="50000">
              <a:srgbClr val="E9E9E9">
                <a:lumMod val="90000"/>
              </a:srgbClr>
            </a:gs>
            <a:gs pos="25000">
              <a:schemeClr val="bg1">
                <a:lumMod val="90000"/>
              </a:schemeClr>
            </a:gs>
            <a:gs pos="0">
              <a:schemeClr val="bg1">
                <a:lumMod val="90000"/>
              </a:schemeClr>
            </a:gs>
            <a:gs pos="100000">
              <a:schemeClr val="bg1">
                <a:lumMod val="90000"/>
              </a:schemeClr>
            </a:gs>
          </a:gsLst>
          <a:lin ang="10800000" scaled="1"/>
          <a:tileRect/>
        </a:gradFill>
        <a:ln>
          <a:gradFill flip="none" rotWithShape="1">
            <a:gsLst>
              <a:gs pos="51000">
                <a:schemeClr val="bg1">
                  <a:alpha val="23000"/>
                  <a:lumMod val="91000"/>
                </a:schemeClr>
              </a:gs>
              <a:gs pos="4000">
                <a:schemeClr val="bg1">
                  <a:alpha val="57000"/>
                </a:schemeClr>
              </a:gs>
              <a:gs pos="100000">
                <a:schemeClr val="bg1">
                  <a:alpha val="46000"/>
                </a:schemeClr>
              </a:gs>
            </a:gsLst>
            <a:lin ang="540000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365760</xdr:colOff>
      <xdr:row>21</xdr:row>
      <xdr:rowOff>91440</xdr:rowOff>
    </xdr:from>
    <xdr:to>
      <xdr:col>1</xdr:col>
      <xdr:colOff>533400</xdr:colOff>
      <xdr:row>22</xdr:row>
      <xdr:rowOff>76200</xdr:rowOff>
    </xdr:to>
    <xdr:sp macro="" textlink="">
      <xdr:nvSpPr>
        <xdr:cNvPr id="10" name="Oval 9">
          <a:extLst>
            <a:ext uri="{FF2B5EF4-FFF2-40B4-BE49-F238E27FC236}">
              <a16:creationId xmlns:a16="http://schemas.microsoft.com/office/drawing/2014/main" id="{00000000-0008-0000-0000-00000A000000}"/>
            </a:ext>
          </a:extLst>
        </xdr:cNvPr>
        <xdr:cNvSpPr/>
      </xdr:nvSpPr>
      <xdr:spPr>
        <a:xfrm>
          <a:off x="975360" y="3931920"/>
          <a:ext cx="167640" cy="167640"/>
        </a:xfrm>
        <a:prstGeom prst="ellipse">
          <a:avLst/>
        </a:prstGeom>
        <a:solidFill>
          <a:schemeClr val="bg1">
            <a:lumMod val="65000"/>
            <a:alpha val="7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365760</xdr:colOff>
      <xdr:row>25</xdr:row>
      <xdr:rowOff>68580</xdr:rowOff>
    </xdr:from>
    <xdr:to>
      <xdr:col>1</xdr:col>
      <xdr:colOff>533400</xdr:colOff>
      <xdr:row>26</xdr:row>
      <xdr:rowOff>53340</xdr:rowOff>
    </xdr:to>
    <xdr:sp macro="" textlink="">
      <xdr:nvSpPr>
        <xdr:cNvPr id="12" name="Oval 11">
          <a:extLst>
            <a:ext uri="{FF2B5EF4-FFF2-40B4-BE49-F238E27FC236}">
              <a16:creationId xmlns:a16="http://schemas.microsoft.com/office/drawing/2014/main" id="{00000000-0008-0000-0000-00000C000000}"/>
            </a:ext>
          </a:extLst>
        </xdr:cNvPr>
        <xdr:cNvSpPr/>
      </xdr:nvSpPr>
      <xdr:spPr>
        <a:xfrm>
          <a:off x="975360" y="4640580"/>
          <a:ext cx="167640" cy="167640"/>
        </a:xfrm>
        <a:prstGeom prst="ellipse">
          <a:avLst/>
        </a:prstGeom>
        <a:solidFill>
          <a:schemeClr val="bg1">
            <a:lumMod val="65000"/>
            <a:alpha val="7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365760</xdr:colOff>
      <xdr:row>29</xdr:row>
      <xdr:rowOff>45720</xdr:rowOff>
    </xdr:from>
    <xdr:to>
      <xdr:col>1</xdr:col>
      <xdr:colOff>533400</xdr:colOff>
      <xdr:row>30</xdr:row>
      <xdr:rowOff>30480</xdr:rowOff>
    </xdr:to>
    <xdr:sp macro="" textlink="">
      <xdr:nvSpPr>
        <xdr:cNvPr id="14" name="Oval 13">
          <a:extLst>
            <a:ext uri="{FF2B5EF4-FFF2-40B4-BE49-F238E27FC236}">
              <a16:creationId xmlns:a16="http://schemas.microsoft.com/office/drawing/2014/main" id="{00000000-0008-0000-0000-00000E000000}"/>
            </a:ext>
          </a:extLst>
        </xdr:cNvPr>
        <xdr:cNvSpPr/>
      </xdr:nvSpPr>
      <xdr:spPr>
        <a:xfrm>
          <a:off x="975360" y="5349240"/>
          <a:ext cx="167640" cy="167640"/>
        </a:xfrm>
        <a:prstGeom prst="ellipse">
          <a:avLst/>
        </a:prstGeom>
        <a:solidFill>
          <a:schemeClr val="bg1">
            <a:lumMod val="65000"/>
            <a:alpha val="7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533400</xdr:colOff>
      <xdr:row>21</xdr:row>
      <xdr:rowOff>22860</xdr:rowOff>
    </xdr:from>
    <xdr:to>
      <xdr:col>3</xdr:col>
      <xdr:colOff>426720</xdr:colOff>
      <xdr:row>22</xdr:row>
      <xdr:rowOff>137160</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1143000" y="3863340"/>
          <a:ext cx="11125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tx1">
                  <a:lumMod val="85000"/>
                  <a:lumOff val="15000"/>
                </a:schemeClr>
              </a:solidFill>
            </a:rPr>
            <a:t>Total Revenue</a:t>
          </a:r>
        </a:p>
      </xdr:txBody>
    </xdr:sp>
    <xdr:clientData/>
  </xdr:twoCellAnchor>
  <xdr:twoCellAnchor>
    <xdr:from>
      <xdr:col>1</xdr:col>
      <xdr:colOff>533400</xdr:colOff>
      <xdr:row>24</xdr:row>
      <xdr:rowOff>175260</xdr:rowOff>
    </xdr:from>
    <xdr:to>
      <xdr:col>3</xdr:col>
      <xdr:colOff>259080</xdr:colOff>
      <xdr:row>26</xdr:row>
      <xdr:rowOff>106680</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1143000" y="4564380"/>
          <a:ext cx="9448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tx1">
                  <a:lumMod val="85000"/>
                  <a:lumOff val="15000"/>
                </a:schemeClr>
              </a:solidFill>
            </a:rPr>
            <a:t>Total Target</a:t>
          </a:r>
        </a:p>
      </xdr:txBody>
    </xdr:sp>
    <xdr:clientData/>
  </xdr:twoCellAnchor>
  <xdr:twoCellAnchor>
    <xdr:from>
      <xdr:col>1</xdr:col>
      <xdr:colOff>533400</xdr:colOff>
      <xdr:row>28</xdr:row>
      <xdr:rowOff>144780</xdr:rowOff>
    </xdr:from>
    <xdr:to>
      <xdr:col>3</xdr:col>
      <xdr:colOff>259080</xdr:colOff>
      <xdr:row>30</xdr:row>
      <xdr:rowOff>76200</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143000" y="5265420"/>
          <a:ext cx="9448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tx1">
                  <a:lumMod val="85000"/>
                  <a:lumOff val="15000"/>
                </a:schemeClr>
              </a:solidFill>
            </a:rPr>
            <a:t>Variance %</a:t>
          </a:r>
        </a:p>
      </xdr:txBody>
    </xdr:sp>
    <xdr:clientData/>
  </xdr:twoCellAnchor>
  <xdr:twoCellAnchor>
    <xdr:from>
      <xdr:col>3</xdr:col>
      <xdr:colOff>527599</xdr:colOff>
      <xdr:row>20</xdr:row>
      <xdr:rowOff>106680</xdr:rowOff>
    </xdr:from>
    <xdr:to>
      <xdr:col>5</xdr:col>
      <xdr:colOff>369484</xdr:colOff>
      <xdr:row>22</xdr:row>
      <xdr:rowOff>144780</xdr:rowOff>
    </xdr:to>
    <xdr:sp macro="" textlink="'Analysis 01'!A17">
      <xdr:nvSpPr>
        <xdr:cNvPr id="20" name="Rectangle 19">
          <a:extLst>
            <a:ext uri="{FF2B5EF4-FFF2-40B4-BE49-F238E27FC236}">
              <a16:creationId xmlns:a16="http://schemas.microsoft.com/office/drawing/2014/main" id="{00000000-0008-0000-0000-000014000000}"/>
            </a:ext>
          </a:extLst>
        </xdr:cNvPr>
        <xdr:cNvSpPr/>
      </xdr:nvSpPr>
      <xdr:spPr>
        <a:xfrm>
          <a:off x="2356399" y="3764280"/>
          <a:ext cx="1061085"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4CDBB08-5519-4D74-A6BF-48F93E69ADC6}" type="TxLink">
            <a:rPr lang="en-US" sz="1800" b="0" i="0" u="none" strike="noStrike">
              <a:ln>
                <a:solidFill>
                  <a:schemeClr val="tx1">
                    <a:lumMod val="65000"/>
                    <a:lumOff val="35000"/>
                  </a:schemeClr>
                </a:solidFill>
              </a:ln>
              <a:solidFill>
                <a:schemeClr val="tx1">
                  <a:lumMod val="85000"/>
                  <a:lumOff val="15000"/>
                </a:schemeClr>
              </a:solidFill>
              <a:latin typeface="Calibri"/>
              <a:ea typeface="Calibri"/>
              <a:cs typeface="Calibri"/>
            </a:rPr>
            <a:pPr algn="ctr"/>
            <a:t>$455.5K</a:t>
          </a:fld>
          <a:endParaRPr lang="en-IN" sz="1800">
            <a:ln>
              <a:solidFill>
                <a:schemeClr val="tx1">
                  <a:lumMod val="65000"/>
                  <a:lumOff val="35000"/>
                </a:schemeClr>
              </a:solidFill>
            </a:ln>
            <a:solidFill>
              <a:schemeClr val="tx1">
                <a:lumMod val="85000"/>
                <a:lumOff val="15000"/>
              </a:schemeClr>
            </a:solidFill>
          </a:endParaRPr>
        </a:p>
      </xdr:txBody>
    </xdr:sp>
    <xdr:clientData/>
  </xdr:twoCellAnchor>
  <xdr:twoCellAnchor>
    <xdr:from>
      <xdr:col>3</xdr:col>
      <xdr:colOff>489499</xdr:colOff>
      <xdr:row>24</xdr:row>
      <xdr:rowOff>91440</xdr:rowOff>
    </xdr:from>
    <xdr:to>
      <xdr:col>5</xdr:col>
      <xdr:colOff>407584</xdr:colOff>
      <xdr:row>26</xdr:row>
      <xdr:rowOff>129540</xdr:rowOff>
    </xdr:to>
    <xdr:sp macro="" textlink="'Analysis 01'!B17">
      <xdr:nvSpPr>
        <xdr:cNvPr id="24" name="Rectangle 23">
          <a:extLst>
            <a:ext uri="{FF2B5EF4-FFF2-40B4-BE49-F238E27FC236}">
              <a16:creationId xmlns:a16="http://schemas.microsoft.com/office/drawing/2014/main" id="{00000000-0008-0000-0000-000018000000}"/>
            </a:ext>
          </a:extLst>
        </xdr:cNvPr>
        <xdr:cNvSpPr/>
      </xdr:nvSpPr>
      <xdr:spPr>
        <a:xfrm>
          <a:off x="2318299" y="4480560"/>
          <a:ext cx="1137285"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A658FF7-EA78-464B-9E7E-1FF115E19BD7}" type="TxLink">
            <a:rPr lang="en-US" sz="1800" b="0" i="0" u="none" strike="noStrike">
              <a:ln>
                <a:solidFill>
                  <a:schemeClr val="tx1">
                    <a:lumMod val="65000"/>
                    <a:lumOff val="35000"/>
                  </a:schemeClr>
                </a:solidFill>
              </a:ln>
              <a:solidFill>
                <a:schemeClr val="tx1">
                  <a:lumMod val="85000"/>
                  <a:lumOff val="15000"/>
                </a:schemeClr>
              </a:solidFill>
              <a:latin typeface="Calibri"/>
              <a:ea typeface="Calibri"/>
              <a:cs typeface="Calibri"/>
            </a:rPr>
            <a:pPr marL="0" indent="0" algn="ctr"/>
            <a:t>$422.0K</a:t>
          </a:fld>
          <a:endParaRPr lang="en-IN" sz="1800" b="0" i="0" u="none" strike="noStrike">
            <a:ln>
              <a:solidFill>
                <a:schemeClr val="tx1">
                  <a:lumMod val="65000"/>
                  <a:lumOff val="35000"/>
                </a:schemeClr>
              </a:solidFill>
            </a:ln>
            <a:solidFill>
              <a:schemeClr val="tx1">
                <a:lumMod val="85000"/>
                <a:lumOff val="15000"/>
              </a:schemeClr>
            </a:solidFill>
            <a:latin typeface="Calibri"/>
            <a:ea typeface="Calibri"/>
            <a:cs typeface="Calibri"/>
          </a:endParaRPr>
        </a:p>
      </xdr:txBody>
    </xdr:sp>
    <xdr:clientData/>
  </xdr:twoCellAnchor>
  <xdr:twoCellAnchor>
    <xdr:from>
      <xdr:col>4</xdr:col>
      <xdr:colOff>3809</xdr:colOff>
      <xdr:row>28</xdr:row>
      <xdr:rowOff>76200</xdr:rowOff>
    </xdr:from>
    <xdr:to>
      <xdr:col>6</xdr:col>
      <xdr:colOff>45719</xdr:colOff>
      <xdr:row>30</xdr:row>
      <xdr:rowOff>121920</xdr:rowOff>
    </xdr:to>
    <xdr:sp macro="" textlink="'Analysis 01'!C17">
      <xdr:nvSpPr>
        <xdr:cNvPr id="25" name="Rectangle 24">
          <a:extLst>
            <a:ext uri="{FF2B5EF4-FFF2-40B4-BE49-F238E27FC236}">
              <a16:creationId xmlns:a16="http://schemas.microsoft.com/office/drawing/2014/main" id="{00000000-0008-0000-0000-000019000000}"/>
            </a:ext>
          </a:extLst>
        </xdr:cNvPr>
        <xdr:cNvSpPr/>
      </xdr:nvSpPr>
      <xdr:spPr>
        <a:xfrm>
          <a:off x="2442209" y="5196840"/>
          <a:ext cx="1261110" cy="4114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IN" sz="1800" b="0" i="0" u="none" strike="noStrike">
            <a:ln>
              <a:solidFill>
                <a:schemeClr val="tx1">
                  <a:lumMod val="65000"/>
                  <a:lumOff val="35000"/>
                </a:schemeClr>
              </a:solidFill>
            </a:ln>
            <a:solidFill>
              <a:schemeClr val="tx1">
                <a:lumMod val="85000"/>
                <a:lumOff val="15000"/>
              </a:schemeClr>
            </a:solidFill>
            <a:latin typeface="Calibri"/>
            <a:ea typeface="Calibri"/>
            <a:cs typeface="Calibri"/>
          </a:endParaRPr>
        </a:p>
      </xdr:txBody>
    </xdr:sp>
    <xdr:clientData/>
  </xdr:twoCellAnchor>
  <xdr:twoCellAnchor>
    <xdr:from>
      <xdr:col>4</xdr:col>
      <xdr:colOff>103822</xdr:colOff>
      <xdr:row>28</xdr:row>
      <xdr:rowOff>53340</xdr:rowOff>
    </xdr:from>
    <xdr:to>
      <xdr:col>6</xdr:col>
      <xdr:colOff>21907</xdr:colOff>
      <xdr:row>30</xdr:row>
      <xdr:rowOff>91440</xdr:rowOff>
    </xdr:to>
    <xdr:sp macro="" textlink="'Analysis 01'!B17">
      <xdr:nvSpPr>
        <xdr:cNvPr id="26" name="Rectangle 25">
          <a:extLst>
            <a:ext uri="{FF2B5EF4-FFF2-40B4-BE49-F238E27FC236}">
              <a16:creationId xmlns:a16="http://schemas.microsoft.com/office/drawing/2014/main" id="{00000000-0008-0000-0000-00001A000000}"/>
            </a:ext>
          </a:extLst>
        </xdr:cNvPr>
        <xdr:cNvSpPr/>
      </xdr:nvSpPr>
      <xdr:spPr>
        <a:xfrm>
          <a:off x="2542222" y="5173980"/>
          <a:ext cx="1137285"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IN" sz="1800" b="0" i="0" u="none" strike="noStrike">
            <a:ln>
              <a:solidFill>
                <a:schemeClr val="tx1">
                  <a:lumMod val="65000"/>
                  <a:lumOff val="35000"/>
                </a:schemeClr>
              </a:solidFill>
            </a:ln>
            <a:solidFill>
              <a:schemeClr val="tx1">
                <a:lumMod val="85000"/>
                <a:lumOff val="15000"/>
              </a:schemeClr>
            </a:solidFill>
            <a:latin typeface="Calibri"/>
            <a:ea typeface="Calibri"/>
            <a:cs typeface="Calibri"/>
          </a:endParaRPr>
        </a:p>
      </xdr:txBody>
    </xdr:sp>
    <xdr:clientData/>
  </xdr:twoCellAnchor>
  <xdr:twoCellAnchor>
    <xdr:from>
      <xdr:col>3</xdr:col>
      <xdr:colOff>540059</xdr:colOff>
      <xdr:row>28</xdr:row>
      <xdr:rowOff>140563</xdr:rowOff>
    </xdr:from>
    <xdr:to>
      <xdr:col>5</xdr:col>
      <xdr:colOff>332913</xdr:colOff>
      <xdr:row>30</xdr:row>
      <xdr:rowOff>88776</xdr:rowOff>
    </xdr:to>
    <xdr:sp macro="" textlink="">
      <xdr:nvSpPr>
        <xdr:cNvPr id="29" name="Rectangle: Rounded Corners 28">
          <a:extLst>
            <a:ext uri="{FF2B5EF4-FFF2-40B4-BE49-F238E27FC236}">
              <a16:creationId xmlns:a16="http://schemas.microsoft.com/office/drawing/2014/main" id="{00000000-0008-0000-0000-00001D000000}"/>
            </a:ext>
          </a:extLst>
        </xdr:cNvPr>
        <xdr:cNvSpPr/>
      </xdr:nvSpPr>
      <xdr:spPr>
        <a:xfrm>
          <a:off x="2359981" y="5319204"/>
          <a:ext cx="1006136" cy="31811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541491</xdr:colOff>
          <xdr:row>28</xdr:row>
          <xdr:rowOff>74125</xdr:rowOff>
        </xdr:from>
        <xdr:to>
          <xdr:col>5</xdr:col>
          <xdr:colOff>340199</xdr:colOff>
          <xdr:row>30</xdr:row>
          <xdr:rowOff>76123</xdr:rowOff>
        </xdr:to>
        <xdr:pic>
          <xdr:nvPicPr>
            <xdr:cNvPr id="36" name="Picture 35">
              <a:extLst>
                <a:ext uri="{FF2B5EF4-FFF2-40B4-BE49-F238E27FC236}">
                  <a16:creationId xmlns:a16="http://schemas.microsoft.com/office/drawing/2014/main" id="{00000000-0008-0000-0000-000024000000}"/>
                </a:ext>
              </a:extLst>
            </xdr:cNvPr>
            <xdr:cNvPicPr>
              <a:picLocks noChangeAspect="1" noChangeArrowheads="1"/>
              <a:extLst>
                <a:ext uri="{84589F7E-364E-4C9E-8A38-B11213B215E9}">
                  <a14:cameraTool cellRange="'Analysis 01'!$C$17" spid="_x0000_s2307"/>
                </a:ext>
              </a:extLst>
            </xdr:cNvPicPr>
          </xdr:nvPicPr>
          <xdr:blipFill>
            <a:blip xmlns:r="http://schemas.openxmlformats.org/officeDocument/2006/relationships" r:embed="rId3"/>
            <a:srcRect/>
            <a:stretch>
              <a:fillRect/>
            </a:stretch>
          </xdr:blipFill>
          <xdr:spPr bwMode="auto">
            <a:xfrm>
              <a:off x="2365673" y="5246489"/>
              <a:ext cx="1014829" cy="371452"/>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xdr:twoCellAnchor>
    <xdr:from>
      <xdr:col>0</xdr:col>
      <xdr:colOff>7620</xdr:colOff>
      <xdr:row>0</xdr:row>
      <xdr:rowOff>53340</xdr:rowOff>
    </xdr:from>
    <xdr:to>
      <xdr:col>20</xdr:col>
      <xdr:colOff>563880</xdr:colOff>
      <xdr:row>2</xdr:row>
      <xdr:rowOff>91440</xdr:rowOff>
    </xdr:to>
    <xdr:sp macro="" textlink="">
      <xdr:nvSpPr>
        <xdr:cNvPr id="16" name="Rectangle 15">
          <a:extLst>
            <a:ext uri="{FF2B5EF4-FFF2-40B4-BE49-F238E27FC236}">
              <a16:creationId xmlns:a16="http://schemas.microsoft.com/office/drawing/2014/main" id="{00000000-0008-0000-0000-000010000000}"/>
            </a:ext>
          </a:extLst>
        </xdr:cNvPr>
        <xdr:cNvSpPr/>
      </xdr:nvSpPr>
      <xdr:spPr>
        <a:xfrm>
          <a:off x="7620" y="53340"/>
          <a:ext cx="12748260" cy="403860"/>
        </a:xfrm>
        <a:prstGeom prst="rect">
          <a:avLst/>
        </a:prstGeom>
        <a:gradFill flip="none" rotWithShape="1">
          <a:gsLst>
            <a:gs pos="51000">
              <a:schemeClr val="bg1">
                <a:lumMod val="100000"/>
              </a:schemeClr>
            </a:gs>
            <a:gs pos="100000">
              <a:schemeClr val="bg1">
                <a:lumMod val="98000"/>
              </a:schemeClr>
            </a:gs>
            <a:gs pos="0">
              <a:schemeClr val="bg1">
                <a:lumMod val="98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ln>
              <a:noFill/>
            </a:ln>
          </a:endParaRPr>
        </a:p>
      </xdr:txBody>
    </xdr:sp>
    <xdr:clientData/>
  </xdr:twoCellAnchor>
  <xdr:twoCellAnchor>
    <xdr:from>
      <xdr:col>19</xdr:col>
      <xdr:colOff>427105</xdr:colOff>
      <xdr:row>0</xdr:row>
      <xdr:rowOff>0</xdr:rowOff>
    </xdr:from>
    <xdr:to>
      <xdr:col>26</xdr:col>
      <xdr:colOff>26648</xdr:colOff>
      <xdr:row>34</xdr:row>
      <xdr:rowOff>53340</xdr:rowOff>
    </xdr:to>
    <xdr:sp macro="" textlink="">
      <xdr:nvSpPr>
        <xdr:cNvPr id="37" name="Moon 36">
          <a:extLst>
            <a:ext uri="{FF2B5EF4-FFF2-40B4-BE49-F238E27FC236}">
              <a16:creationId xmlns:a16="http://schemas.microsoft.com/office/drawing/2014/main" id="{00000000-0008-0000-0000-000025000000}"/>
            </a:ext>
          </a:extLst>
        </xdr:cNvPr>
        <xdr:cNvSpPr/>
      </xdr:nvSpPr>
      <xdr:spPr>
        <a:xfrm flipH="1">
          <a:off x="11980257" y="0"/>
          <a:ext cx="3855967" cy="6334067"/>
        </a:xfrm>
        <a:prstGeom prst="moon">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xdr:from>
      <xdr:col>19</xdr:col>
      <xdr:colOff>449580</xdr:colOff>
      <xdr:row>0</xdr:row>
      <xdr:rowOff>0</xdr:rowOff>
    </xdr:from>
    <xdr:to>
      <xdr:col>26</xdr:col>
      <xdr:colOff>47584</xdr:colOff>
      <xdr:row>34</xdr:row>
      <xdr:rowOff>53340</xdr:rowOff>
    </xdr:to>
    <xdr:sp macro="" textlink="">
      <xdr:nvSpPr>
        <xdr:cNvPr id="7" name="Moon 6">
          <a:extLst>
            <a:ext uri="{FF2B5EF4-FFF2-40B4-BE49-F238E27FC236}">
              <a16:creationId xmlns:a16="http://schemas.microsoft.com/office/drawing/2014/main" id="{00000000-0008-0000-0000-000007000000}"/>
            </a:ext>
          </a:extLst>
        </xdr:cNvPr>
        <xdr:cNvSpPr/>
      </xdr:nvSpPr>
      <xdr:spPr>
        <a:xfrm flipH="1">
          <a:off x="12031980" y="0"/>
          <a:ext cx="3865204" cy="6271260"/>
        </a:xfrm>
        <a:prstGeom prst="moon">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xdr:from>
      <xdr:col>0</xdr:col>
      <xdr:colOff>115454</xdr:colOff>
      <xdr:row>0</xdr:row>
      <xdr:rowOff>46182</xdr:rowOff>
    </xdr:from>
    <xdr:to>
      <xdr:col>5</xdr:col>
      <xdr:colOff>92671</xdr:colOff>
      <xdr:row>2</xdr:row>
      <xdr:rowOff>118687</xdr:rowOff>
    </xdr:to>
    <xdr:sp macro="" textlink="'Analysis 03'!AB11">
      <xdr:nvSpPr>
        <xdr:cNvPr id="5" name="TextBox 4">
          <a:extLst>
            <a:ext uri="{FF2B5EF4-FFF2-40B4-BE49-F238E27FC236}">
              <a16:creationId xmlns:a16="http://schemas.microsoft.com/office/drawing/2014/main" id="{00000000-0008-0000-0000-000005000000}"/>
            </a:ext>
          </a:extLst>
        </xdr:cNvPr>
        <xdr:cNvSpPr txBox="1"/>
      </xdr:nvSpPr>
      <xdr:spPr>
        <a:xfrm>
          <a:off x="115454" y="46182"/>
          <a:ext cx="301752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2000" b="0" i="0" u="none" strike="noStrike">
              <a:gradFill flip="none" rotWithShape="1">
                <a:gsLst>
                  <a:gs pos="86000">
                    <a:schemeClr val="tx1">
                      <a:lumMod val="75000"/>
                      <a:lumOff val="25000"/>
                    </a:schemeClr>
                  </a:gs>
                  <a:gs pos="0">
                    <a:srgbClr val="2DC8FF"/>
                  </a:gs>
                </a:gsLst>
                <a:lin ang="0" scaled="1"/>
                <a:tileRect/>
              </a:gradFill>
              <a:latin typeface="Aptos Display" panose="020B0004020202020204" pitchFamily="34" charset="0"/>
              <a:ea typeface="Calibri"/>
              <a:cs typeface="Calibri"/>
            </a:rPr>
            <a:t>XYZ</a:t>
          </a:r>
          <a:r>
            <a:rPr lang="en-IN" sz="2000" b="0" i="0" u="none" strike="noStrike" baseline="0">
              <a:gradFill flip="none" rotWithShape="1">
                <a:gsLst>
                  <a:gs pos="86000">
                    <a:schemeClr val="tx1">
                      <a:lumMod val="75000"/>
                      <a:lumOff val="25000"/>
                    </a:schemeClr>
                  </a:gs>
                  <a:gs pos="0">
                    <a:srgbClr val="2DC8FF"/>
                  </a:gs>
                </a:gsLst>
                <a:lin ang="0" scaled="1"/>
                <a:tileRect/>
              </a:gradFill>
              <a:latin typeface="Aptos Display" panose="020B0004020202020204" pitchFamily="34" charset="0"/>
              <a:ea typeface="Calibri"/>
              <a:cs typeface="Calibri"/>
            </a:rPr>
            <a:t> Business Dashboard</a:t>
          </a:r>
          <a:endParaRPr lang="en-IN" sz="2000" b="0" i="0" u="none" strike="noStrike">
            <a:gradFill flip="none" rotWithShape="1">
              <a:gsLst>
                <a:gs pos="86000">
                  <a:schemeClr val="tx1">
                    <a:lumMod val="75000"/>
                    <a:lumOff val="25000"/>
                  </a:schemeClr>
                </a:gs>
                <a:gs pos="0">
                  <a:srgbClr val="2DC8FF"/>
                </a:gs>
              </a:gsLst>
              <a:lin ang="0" scaled="1"/>
              <a:tileRect/>
            </a:gradFill>
            <a:latin typeface="Aptos Display" panose="020B0004020202020204" pitchFamily="34" charset="0"/>
            <a:ea typeface="Calibri"/>
            <a:cs typeface="Calibri"/>
          </a:endParaRPr>
        </a:p>
      </xdr:txBody>
    </xdr:sp>
    <xdr:clientData/>
  </xdr:twoCellAnchor>
  <xdr:twoCellAnchor>
    <xdr:from>
      <xdr:col>5</xdr:col>
      <xdr:colOff>577862</xdr:colOff>
      <xdr:row>0</xdr:row>
      <xdr:rowOff>84282</xdr:rowOff>
    </xdr:from>
    <xdr:to>
      <xdr:col>7</xdr:col>
      <xdr:colOff>387800</xdr:colOff>
      <xdr:row>2</xdr:row>
      <xdr:rowOff>34867</xdr:rowOff>
    </xdr:to>
    <xdr:sp macro="" textlink="">
      <xdr:nvSpPr>
        <xdr:cNvPr id="27" name="Rectangle: Rounded Corners 26">
          <a:hlinkClick xmlns:r="http://schemas.openxmlformats.org/officeDocument/2006/relationships" r:id="rId4"/>
          <a:extLst>
            <a:ext uri="{FF2B5EF4-FFF2-40B4-BE49-F238E27FC236}">
              <a16:creationId xmlns:a16="http://schemas.microsoft.com/office/drawing/2014/main" id="{00000000-0008-0000-0000-00001B000000}"/>
            </a:ext>
          </a:extLst>
        </xdr:cNvPr>
        <xdr:cNvSpPr/>
      </xdr:nvSpPr>
      <xdr:spPr>
        <a:xfrm>
          <a:off x="3618165" y="84282"/>
          <a:ext cx="1026059" cy="32004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100" b="1">
              <a:solidFill>
                <a:schemeClr val="bg2">
                  <a:lumMod val="50000"/>
                </a:schemeClr>
              </a:solidFill>
              <a:latin typeface="Aptos" panose="020B0004020202020204" pitchFamily="34" charset="0"/>
              <a:ea typeface="+mn-ea"/>
              <a:cs typeface="+mn-cs"/>
            </a:rPr>
            <a:t>Time Frame</a:t>
          </a:r>
        </a:p>
      </xdr:txBody>
    </xdr:sp>
    <xdr:clientData/>
  </xdr:twoCellAnchor>
  <xdr:twoCellAnchor>
    <xdr:from>
      <xdr:col>8</xdr:col>
      <xdr:colOff>87180</xdr:colOff>
      <xdr:row>0</xdr:row>
      <xdr:rowOff>84282</xdr:rowOff>
    </xdr:from>
    <xdr:to>
      <xdr:col>9</xdr:col>
      <xdr:colOff>505179</xdr:colOff>
      <xdr:row>2</xdr:row>
      <xdr:rowOff>34867</xdr:rowOff>
    </xdr:to>
    <xdr:sp macro="" textlink="">
      <xdr:nvSpPr>
        <xdr:cNvPr id="32" name="Rectangle: Rounded Corners 27">
          <a:extLst>
            <a:ext uri="{FF2B5EF4-FFF2-40B4-BE49-F238E27FC236}">
              <a16:creationId xmlns:a16="http://schemas.microsoft.com/office/drawing/2014/main" id="{00000000-0008-0000-0000-000020000000}"/>
            </a:ext>
          </a:extLst>
        </xdr:cNvPr>
        <xdr:cNvSpPr/>
      </xdr:nvSpPr>
      <xdr:spPr>
        <a:xfrm>
          <a:off x="4951665" y="84282"/>
          <a:ext cx="1026059" cy="320040"/>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100" b="1">
              <a:solidFill>
                <a:schemeClr val="bg1">
                  <a:lumMod val="95000"/>
                </a:schemeClr>
              </a:solidFill>
              <a:latin typeface="Aptos" panose="020B0004020202020204" pitchFamily="34" charset="0"/>
              <a:ea typeface="+mn-ea"/>
              <a:cs typeface="+mn-cs"/>
            </a:rPr>
            <a:t>Store</a:t>
          </a:r>
        </a:p>
      </xdr:txBody>
    </xdr:sp>
    <xdr:clientData fLocksWithSheet="0"/>
  </xdr:twoCellAnchor>
  <xdr:twoCellAnchor>
    <xdr:from>
      <xdr:col>10</xdr:col>
      <xdr:colOff>189319</xdr:colOff>
      <xdr:row>0</xdr:row>
      <xdr:rowOff>84282</xdr:rowOff>
    </xdr:from>
    <xdr:to>
      <xdr:col>11</xdr:col>
      <xdr:colOff>607317</xdr:colOff>
      <xdr:row>2</xdr:row>
      <xdr:rowOff>34867</xdr:rowOff>
    </xdr:to>
    <xdr:sp macro="" textlink="">
      <xdr:nvSpPr>
        <xdr:cNvPr id="33" name="Rectangle: Rounded Corners 29">
          <a:hlinkClick xmlns:r="http://schemas.openxmlformats.org/officeDocument/2006/relationships" r:id="rId5"/>
          <a:extLst>
            <a:ext uri="{FF2B5EF4-FFF2-40B4-BE49-F238E27FC236}">
              <a16:creationId xmlns:a16="http://schemas.microsoft.com/office/drawing/2014/main" id="{00000000-0008-0000-0000-000021000000}"/>
            </a:ext>
          </a:extLst>
        </xdr:cNvPr>
        <xdr:cNvSpPr/>
      </xdr:nvSpPr>
      <xdr:spPr>
        <a:xfrm>
          <a:off x="6269925" y="84282"/>
          <a:ext cx="1026059" cy="32004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100" b="1">
              <a:solidFill>
                <a:schemeClr val="bg2">
                  <a:lumMod val="50000"/>
                </a:schemeClr>
              </a:solidFill>
              <a:latin typeface="Aptos" panose="020B0004020202020204" pitchFamily="34" charset="0"/>
              <a:ea typeface="+mn-ea"/>
              <a:cs typeface="+mn-cs"/>
            </a:rPr>
            <a:t>Profit View</a:t>
          </a:r>
        </a:p>
      </xdr:txBody>
    </xdr:sp>
    <xdr:clientData fLocksWithSheet="0"/>
  </xdr:twoCellAnchor>
</xdr:wsDr>
</file>

<file path=xl/drawings/drawing2.xml><?xml version="1.0" encoding="utf-8"?>
<xdr:wsDr xmlns:xdr="http://schemas.openxmlformats.org/drawingml/2006/spreadsheetDrawing" xmlns:a="http://schemas.openxmlformats.org/drawingml/2006/main">
  <xdr:twoCellAnchor>
    <xdr:from>
      <xdr:col>10</xdr:col>
      <xdr:colOff>274631</xdr:colOff>
      <xdr:row>2</xdr:row>
      <xdr:rowOff>175261</xdr:rowOff>
    </xdr:from>
    <xdr:to>
      <xdr:col>20</xdr:col>
      <xdr:colOff>26711</xdr:colOff>
      <xdr:row>32</xdr:row>
      <xdr:rowOff>86537</xdr:rowOff>
    </xdr:to>
    <xdr:sp macro="" textlink="">
      <xdr:nvSpPr>
        <xdr:cNvPr id="2" name="Rectangle: Diagonal Corners Rounded 1">
          <a:extLst>
            <a:ext uri="{FF2B5EF4-FFF2-40B4-BE49-F238E27FC236}">
              <a16:creationId xmlns:a16="http://schemas.microsoft.com/office/drawing/2014/main" id="{00000000-0008-0000-0100-000002000000}"/>
            </a:ext>
          </a:extLst>
        </xdr:cNvPr>
        <xdr:cNvSpPr/>
      </xdr:nvSpPr>
      <xdr:spPr>
        <a:xfrm>
          <a:off x="6370631" y="541021"/>
          <a:ext cx="5848080" cy="5397676"/>
        </a:xfrm>
        <a:prstGeom prst="round2DiagRect">
          <a:avLst>
            <a:gd name="adj1" fmla="val 5948"/>
            <a:gd name="adj2" fmla="val 0"/>
          </a:avLst>
        </a:prstGeom>
        <a:solidFill>
          <a:schemeClr val="bg1">
            <a:alpha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xdr:from>
      <xdr:col>20</xdr:col>
      <xdr:colOff>411480</xdr:colOff>
      <xdr:row>27</xdr:row>
      <xdr:rowOff>101622</xdr:rowOff>
    </xdr:from>
    <xdr:to>
      <xdr:col>26</xdr:col>
      <xdr:colOff>309857</xdr:colOff>
      <xdr:row>40</xdr:row>
      <xdr:rowOff>152399</xdr:rowOff>
    </xdr:to>
    <xdr:sp macro="" textlink="">
      <xdr:nvSpPr>
        <xdr:cNvPr id="3" name="Right Triangle 2">
          <a:extLst>
            <a:ext uri="{FF2B5EF4-FFF2-40B4-BE49-F238E27FC236}">
              <a16:creationId xmlns:a16="http://schemas.microsoft.com/office/drawing/2014/main" id="{00000000-0008-0000-0100-000003000000}"/>
            </a:ext>
          </a:extLst>
        </xdr:cNvPr>
        <xdr:cNvSpPr/>
      </xdr:nvSpPr>
      <xdr:spPr>
        <a:xfrm rot="3367760" flipV="1">
          <a:off x="13167360" y="4475502"/>
          <a:ext cx="2428217" cy="3555977"/>
        </a:xfrm>
        <a:prstGeom prst="rtTriangl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xdr:from>
      <xdr:col>19</xdr:col>
      <xdr:colOff>502920</xdr:colOff>
      <xdr:row>0</xdr:row>
      <xdr:rowOff>0</xdr:rowOff>
    </xdr:from>
    <xdr:to>
      <xdr:col>25</xdr:col>
      <xdr:colOff>83820</xdr:colOff>
      <xdr:row>10</xdr:row>
      <xdr:rowOff>137160</xdr:rowOff>
    </xdr:to>
    <xdr:sp macro="" textlink="">
      <xdr:nvSpPr>
        <xdr:cNvPr id="4" name="Right Triangle 3">
          <a:extLst>
            <a:ext uri="{FF2B5EF4-FFF2-40B4-BE49-F238E27FC236}">
              <a16:creationId xmlns:a16="http://schemas.microsoft.com/office/drawing/2014/main" id="{00000000-0008-0000-0100-000004000000}"/>
            </a:ext>
          </a:extLst>
        </xdr:cNvPr>
        <xdr:cNvSpPr/>
      </xdr:nvSpPr>
      <xdr:spPr>
        <a:xfrm rot="5400000" flipV="1">
          <a:off x="12721590" y="-636270"/>
          <a:ext cx="1965960" cy="3238500"/>
        </a:xfrm>
        <a:prstGeom prst="rtTriangl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xdr:from>
      <xdr:col>0</xdr:col>
      <xdr:colOff>7620</xdr:colOff>
      <xdr:row>0</xdr:row>
      <xdr:rowOff>53340</xdr:rowOff>
    </xdr:from>
    <xdr:to>
      <xdr:col>20</xdr:col>
      <xdr:colOff>563880</xdr:colOff>
      <xdr:row>2</xdr:row>
      <xdr:rowOff>91440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7620" y="53340"/>
          <a:ext cx="12748260" cy="403860"/>
        </a:xfrm>
        <a:prstGeom prst="rect">
          <a:avLst/>
        </a:prstGeom>
        <a:gradFill flip="none" rotWithShape="1">
          <a:gsLst>
            <a:gs pos="51000">
              <a:schemeClr val="bg1">
                <a:lumMod val="100000"/>
              </a:schemeClr>
            </a:gs>
            <a:gs pos="100000">
              <a:schemeClr val="bg1">
                <a:lumMod val="97000"/>
              </a:schemeClr>
            </a:gs>
            <a:gs pos="0">
              <a:schemeClr val="bg1">
                <a:alpha val="90000"/>
                <a:lumMod val="97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ln>
              <a:noFill/>
            </a:ln>
          </a:endParaRPr>
        </a:p>
      </xdr:txBody>
    </xdr:sp>
    <xdr:clientData/>
  </xdr:twoCellAnchor>
  <xdr:twoCellAnchor>
    <xdr:from>
      <xdr:col>19</xdr:col>
      <xdr:colOff>427105</xdr:colOff>
      <xdr:row>0</xdr:row>
      <xdr:rowOff>0</xdr:rowOff>
    </xdr:from>
    <xdr:to>
      <xdr:col>26</xdr:col>
      <xdr:colOff>26648</xdr:colOff>
      <xdr:row>34</xdr:row>
      <xdr:rowOff>53340</xdr:rowOff>
    </xdr:to>
    <xdr:sp macro="" textlink="">
      <xdr:nvSpPr>
        <xdr:cNvPr id="6" name="Moon 5">
          <a:extLst>
            <a:ext uri="{FF2B5EF4-FFF2-40B4-BE49-F238E27FC236}">
              <a16:creationId xmlns:a16="http://schemas.microsoft.com/office/drawing/2014/main" id="{00000000-0008-0000-0100-000006000000}"/>
            </a:ext>
          </a:extLst>
        </xdr:cNvPr>
        <xdr:cNvSpPr/>
      </xdr:nvSpPr>
      <xdr:spPr>
        <a:xfrm flipH="1">
          <a:off x="12009505" y="0"/>
          <a:ext cx="3866743" cy="6271260"/>
        </a:xfrm>
        <a:prstGeom prst="moon">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xdr:from>
      <xdr:col>19</xdr:col>
      <xdr:colOff>449580</xdr:colOff>
      <xdr:row>0</xdr:row>
      <xdr:rowOff>0</xdr:rowOff>
    </xdr:from>
    <xdr:to>
      <xdr:col>26</xdr:col>
      <xdr:colOff>47584</xdr:colOff>
      <xdr:row>34</xdr:row>
      <xdr:rowOff>53340</xdr:rowOff>
    </xdr:to>
    <xdr:sp macro="" textlink="">
      <xdr:nvSpPr>
        <xdr:cNvPr id="7" name="Moon 6">
          <a:extLst>
            <a:ext uri="{FF2B5EF4-FFF2-40B4-BE49-F238E27FC236}">
              <a16:creationId xmlns:a16="http://schemas.microsoft.com/office/drawing/2014/main" id="{00000000-0008-0000-0100-000007000000}"/>
            </a:ext>
          </a:extLst>
        </xdr:cNvPr>
        <xdr:cNvSpPr/>
      </xdr:nvSpPr>
      <xdr:spPr>
        <a:xfrm flipH="1">
          <a:off x="12031980" y="0"/>
          <a:ext cx="3865204" cy="6271260"/>
        </a:xfrm>
        <a:prstGeom prst="moon">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xdr:from>
      <xdr:col>10</xdr:col>
      <xdr:colOff>312419</xdr:colOff>
      <xdr:row>9</xdr:row>
      <xdr:rowOff>163287</xdr:rowOff>
    </xdr:from>
    <xdr:to>
      <xdr:col>19</xdr:col>
      <xdr:colOff>541020</xdr:colOff>
      <xdr:row>19</xdr:row>
      <xdr:rowOff>108858</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38877</xdr:colOff>
      <xdr:row>8</xdr:row>
      <xdr:rowOff>62204</xdr:rowOff>
    </xdr:from>
    <xdr:to>
      <xdr:col>14</xdr:col>
      <xdr:colOff>243373</xdr:colOff>
      <xdr:row>10</xdr:row>
      <xdr:rowOff>38101</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6744477" y="1525244"/>
          <a:ext cx="2033296" cy="341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bg2">
                  <a:lumMod val="50000"/>
                </a:schemeClr>
              </a:solidFill>
            </a:rPr>
            <a:t>Revenue</a:t>
          </a:r>
          <a:r>
            <a:rPr lang="en-IN" sz="1200" baseline="0">
              <a:solidFill>
                <a:schemeClr val="bg2">
                  <a:lumMod val="50000"/>
                </a:schemeClr>
              </a:solidFill>
            </a:rPr>
            <a:t> Vs Target By Month</a:t>
          </a:r>
          <a:endParaRPr lang="en-IN" sz="1200">
            <a:solidFill>
              <a:schemeClr val="bg2">
                <a:lumMod val="50000"/>
              </a:schemeClr>
            </a:solidFill>
          </a:endParaRPr>
        </a:p>
      </xdr:txBody>
    </xdr:sp>
    <xdr:clientData/>
  </xdr:twoCellAnchor>
  <xdr:twoCellAnchor>
    <xdr:from>
      <xdr:col>10</xdr:col>
      <xdr:colOff>480059</xdr:colOff>
      <xdr:row>19</xdr:row>
      <xdr:rowOff>62204</xdr:rowOff>
    </xdr:from>
    <xdr:to>
      <xdr:col>19</xdr:col>
      <xdr:colOff>520958</xdr:colOff>
      <xdr:row>32</xdr:row>
      <xdr:rowOff>68580</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419100</xdr:colOff>
          <xdr:row>4</xdr:row>
          <xdr:rowOff>121920</xdr:rowOff>
        </xdr:from>
        <xdr:to>
          <xdr:col>19</xdr:col>
          <xdr:colOff>579120</xdr:colOff>
          <xdr:row>6</xdr:row>
          <xdr:rowOff>152400</xdr:rowOff>
        </xdr:to>
        <xdr:pic>
          <xdr:nvPicPr>
            <xdr:cNvPr id="12" name="Picture 11">
              <a:extLst>
                <a:ext uri="{FF2B5EF4-FFF2-40B4-BE49-F238E27FC236}">
                  <a16:creationId xmlns:a16="http://schemas.microsoft.com/office/drawing/2014/main" id="{00000000-0008-0000-0100-00000C000000}"/>
                </a:ext>
              </a:extLst>
            </xdr:cNvPr>
            <xdr:cNvPicPr>
              <a:picLocks noChangeAspect="1" noChangeArrowheads="1"/>
              <a:extLst>
                <a:ext uri="{84589F7E-364E-4C9E-8A38-B11213B215E9}">
                  <a14:cameraTool cellRange="'Analysis 02'!$S$17" spid="_x0000_s9727"/>
                </a:ext>
              </a:extLst>
            </xdr:cNvPicPr>
          </xdr:nvPicPr>
          <xdr:blipFill>
            <a:blip xmlns:r="http://schemas.openxmlformats.org/officeDocument/2006/relationships" r:embed="rId3"/>
            <a:srcRect/>
            <a:stretch>
              <a:fillRect/>
            </a:stretch>
          </xdr:blipFill>
          <xdr:spPr bwMode="auto">
            <a:xfrm>
              <a:off x="10782300" y="853440"/>
              <a:ext cx="1379220" cy="3962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80399</xdr:colOff>
      <xdr:row>3</xdr:row>
      <xdr:rowOff>105653</xdr:rowOff>
    </xdr:from>
    <xdr:to>
      <xdr:col>13</xdr:col>
      <xdr:colOff>113988</xdr:colOff>
      <xdr:row>5</xdr:row>
      <xdr:rowOff>27898</xdr:rowOff>
    </xdr:to>
    <xdr:sp macro="" textlink="'Analysis 02'!$Q$13">
      <xdr:nvSpPr>
        <xdr:cNvPr id="13" name="TextBox 12">
          <a:extLst>
            <a:ext uri="{FF2B5EF4-FFF2-40B4-BE49-F238E27FC236}">
              <a16:creationId xmlns:a16="http://schemas.microsoft.com/office/drawing/2014/main" id="{00000000-0008-0000-0100-00000D000000}"/>
            </a:ext>
          </a:extLst>
        </xdr:cNvPr>
        <xdr:cNvSpPr txBox="1"/>
      </xdr:nvSpPr>
      <xdr:spPr>
        <a:xfrm>
          <a:off x="6785999" y="654293"/>
          <a:ext cx="1252789" cy="288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80A046-53D1-4907-AB6C-B5A3F31CB6F2}" type="TxLink">
            <a:rPr lang="en-US" sz="1400" b="0" i="0" u="none" strike="noStrike">
              <a:solidFill>
                <a:schemeClr val="tx1">
                  <a:lumMod val="75000"/>
                  <a:lumOff val="25000"/>
                </a:schemeClr>
              </a:solidFill>
              <a:latin typeface="Calibri"/>
              <a:ea typeface="Calibri"/>
              <a:cs typeface="Calibri"/>
            </a:rPr>
            <a:pPr algn="ctr"/>
            <a:t>Total Revenue</a:t>
          </a:fld>
          <a:endParaRPr lang="en-IN" sz="1400">
            <a:solidFill>
              <a:schemeClr val="tx1">
                <a:lumMod val="75000"/>
                <a:lumOff val="25000"/>
              </a:schemeClr>
            </a:solidFill>
          </a:endParaRPr>
        </a:p>
      </xdr:txBody>
    </xdr:sp>
    <xdr:clientData/>
  </xdr:twoCellAnchor>
  <xdr:twoCellAnchor>
    <xdr:from>
      <xdr:col>15</xdr:col>
      <xdr:colOff>7775</xdr:colOff>
      <xdr:row>3</xdr:row>
      <xdr:rowOff>103224</xdr:rowOff>
    </xdr:from>
    <xdr:to>
      <xdr:col>16</xdr:col>
      <xdr:colOff>484853</xdr:colOff>
      <xdr:row>5</xdr:row>
      <xdr:rowOff>30327</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9151775" y="651864"/>
          <a:ext cx="1086678" cy="292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tx1">
                  <a:lumMod val="75000"/>
                  <a:lumOff val="25000"/>
                </a:schemeClr>
              </a:solidFill>
            </a:rPr>
            <a:t>Total</a:t>
          </a:r>
          <a:r>
            <a:rPr lang="en-IN" sz="1400" baseline="0">
              <a:solidFill>
                <a:schemeClr val="tx1">
                  <a:lumMod val="75000"/>
                  <a:lumOff val="25000"/>
                </a:schemeClr>
              </a:solidFill>
            </a:rPr>
            <a:t> Target</a:t>
          </a:r>
          <a:endParaRPr lang="en-IN" sz="1400">
            <a:solidFill>
              <a:schemeClr val="tx1">
                <a:lumMod val="75000"/>
                <a:lumOff val="25000"/>
              </a:schemeClr>
            </a:solidFill>
          </a:endParaRPr>
        </a:p>
      </xdr:txBody>
    </xdr:sp>
    <xdr:clientData/>
  </xdr:twoCellAnchor>
  <xdr:twoCellAnchor>
    <xdr:from>
      <xdr:col>17</xdr:col>
      <xdr:colOff>573676</xdr:colOff>
      <xdr:row>3</xdr:row>
      <xdr:rowOff>91560</xdr:rowOff>
    </xdr:from>
    <xdr:to>
      <xdr:col>19</xdr:col>
      <xdr:colOff>465566</xdr:colOff>
      <xdr:row>5</xdr:row>
      <xdr:rowOff>41990</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10936876" y="640200"/>
          <a:ext cx="1111090" cy="316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tx1">
                  <a:lumMod val="75000"/>
                  <a:lumOff val="25000"/>
                </a:schemeClr>
              </a:solidFill>
            </a:rPr>
            <a:t>Variance</a:t>
          </a:r>
          <a:r>
            <a:rPr lang="en-IN" sz="1400" baseline="0">
              <a:solidFill>
                <a:schemeClr val="tx1">
                  <a:lumMod val="75000"/>
                  <a:lumOff val="25000"/>
                </a:schemeClr>
              </a:solidFill>
            </a:rPr>
            <a:t> %</a:t>
          </a:r>
          <a:endParaRPr lang="en-IN" sz="1400">
            <a:solidFill>
              <a:schemeClr val="tx1">
                <a:lumMod val="75000"/>
                <a:lumOff val="25000"/>
              </a:schemeClr>
            </a:solidFill>
          </a:endParaRPr>
        </a:p>
      </xdr:txBody>
    </xdr:sp>
    <xdr:clientData/>
  </xdr:twoCellAnchor>
  <xdr:twoCellAnchor>
    <xdr:from>
      <xdr:col>11</xdr:col>
      <xdr:colOff>96508</xdr:colOff>
      <xdr:row>4</xdr:row>
      <xdr:rowOff>69362</xdr:rowOff>
    </xdr:from>
    <xdr:to>
      <xdr:col>13</xdr:col>
      <xdr:colOff>66777</xdr:colOff>
      <xdr:row>7</xdr:row>
      <xdr:rowOff>49525</xdr:rowOff>
    </xdr:to>
    <xdr:sp macro="" textlink="'Analysis 02'!$Q$14">
      <xdr:nvSpPr>
        <xdr:cNvPr id="16" name="TextBox 15">
          <a:extLst>
            <a:ext uri="{FF2B5EF4-FFF2-40B4-BE49-F238E27FC236}">
              <a16:creationId xmlns:a16="http://schemas.microsoft.com/office/drawing/2014/main" id="{00000000-0008-0000-0100-000010000000}"/>
            </a:ext>
          </a:extLst>
        </xdr:cNvPr>
        <xdr:cNvSpPr txBox="1"/>
      </xdr:nvSpPr>
      <xdr:spPr>
        <a:xfrm>
          <a:off x="6802108" y="800882"/>
          <a:ext cx="1189469" cy="528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53768EA-1537-4F34-9BB0-6E760F5CEED0}" type="TxLink">
            <a:rPr lang="en-US" sz="2800" b="0" i="0" u="none" strike="noStrike">
              <a:solidFill>
                <a:srgbClr val="00B0F0"/>
              </a:solidFill>
              <a:latin typeface="Calibri"/>
              <a:ea typeface="Calibri"/>
              <a:cs typeface="Calibri"/>
            </a:rPr>
            <a:pPr algn="ctr"/>
            <a:t>$5.4M</a:t>
          </a:fld>
          <a:endParaRPr lang="en-IN" sz="2800" b="0" i="0" u="none" strike="noStrike">
            <a:solidFill>
              <a:srgbClr val="00B0F0"/>
            </a:solidFill>
            <a:latin typeface="Calibri"/>
            <a:ea typeface="Calibri"/>
            <a:cs typeface="Calibri"/>
          </a:endParaRPr>
        </a:p>
      </xdr:txBody>
    </xdr:sp>
    <xdr:clientData/>
  </xdr:twoCellAnchor>
  <xdr:twoCellAnchor>
    <xdr:from>
      <xdr:col>14</xdr:col>
      <xdr:colOff>576321</xdr:colOff>
      <xdr:row>4</xdr:row>
      <xdr:rowOff>123790</xdr:rowOff>
    </xdr:from>
    <xdr:to>
      <xdr:col>16</xdr:col>
      <xdr:colOff>558719</xdr:colOff>
      <xdr:row>6</xdr:row>
      <xdr:rowOff>184980</xdr:rowOff>
    </xdr:to>
    <xdr:sp macro="" textlink="'Analysis 02'!$R$14">
      <xdr:nvSpPr>
        <xdr:cNvPr id="17" name="TextBox 16">
          <a:extLst>
            <a:ext uri="{FF2B5EF4-FFF2-40B4-BE49-F238E27FC236}">
              <a16:creationId xmlns:a16="http://schemas.microsoft.com/office/drawing/2014/main" id="{00000000-0008-0000-0100-000011000000}"/>
            </a:ext>
          </a:extLst>
        </xdr:cNvPr>
        <xdr:cNvSpPr txBox="1"/>
      </xdr:nvSpPr>
      <xdr:spPr>
        <a:xfrm>
          <a:off x="9110721" y="855310"/>
          <a:ext cx="1201598" cy="426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09F0C3-7161-4130-933E-6601AA6CE4EB}" type="TxLink">
            <a:rPr lang="en-US" sz="2800" b="0" i="0" u="none" strike="noStrike">
              <a:solidFill>
                <a:schemeClr val="bg1">
                  <a:lumMod val="65000"/>
                </a:schemeClr>
              </a:solidFill>
              <a:latin typeface="Calibri"/>
              <a:ea typeface="Calibri"/>
              <a:cs typeface="Calibri"/>
            </a:rPr>
            <a:pPr algn="ctr"/>
            <a:t>$5.3M</a:t>
          </a:fld>
          <a:endParaRPr lang="en-IN" sz="2800">
            <a:solidFill>
              <a:schemeClr val="bg1">
                <a:lumMod val="65000"/>
              </a:schemeClr>
            </a:solidFill>
          </a:endParaRPr>
        </a:p>
      </xdr:txBody>
    </xdr:sp>
    <xdr:clientData/>
  </xdr:twoCellAnchor>
  <xdr:twoCellAnchor>
    <xdr:from>
      <xdr:col>14</xdr:col>
      <xdr:colOff>590939</xdr:colOff>
      <xdr:row>3</xdr:row>
      <xdr:rowOff>167950</xdr:rowOff>
    </xdr:from>
    <xdr:to>
      <xdr:col>15</xdr:col>
      <xdr:colOff>30544</xdr:colOff>
      <xdr:row>6</xdr:row>
      <xdr:rowOff>121298</xdr:rowOff>
    </xdr:to>
    <xdr:sp macro="" textlink="">
      <xdr:nvSpPr>
        <xdr:cNvPr id="18" name="Rectangle 17">
          <a:extLst>
            <a:ext uri="{FF2B5EF4-FFF2-40B4-BE49-F238E27FC236}">
              <a16:creationId xmlns:a16="http://schemas.microsoft.com/office/drawing/2014/main" id="{00000000-0008-0000-0100-000012000000}"/>
            </a:ext>
          </a:extLst>
        </xdr:cNvPr>
        <xdr:cNvSpPr/>
      </xdr:nvSpPr>
      <xdr:spPr>
        <a:xfrm>
          <a:off x="9125339" y="716590"/>
          <a:ext cx="49205" cy="501988"/>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539000</xdr:colOff>
      <xdr:row>3</xdr:row>
      <xdr:rowOff>157066</xdr:rowOff>
    </xdr:from>
    <xdr:to>
      <xdr:col>17</xdr:col>
      <xdr:colOff>584719</xdr:colOff>
      <xdr:row>6</xdr:row>
      <xdr:rowOff>110414</xdr:rowOff>
    </xdr:to>
    <xdr:sp macro="" textlink="">
      <xdr:nvSpPr>
        <xdr:cNvPr id="19" name="Rectangle 18">
          <a:extLst>
            <a:ext uri="{FF2B5EF4-FFF2-40B4-BE49-F238E27FC236}">
              <a16:creationId xmlns:a16="http://schemas.microsoft.com/office/drawing/2014/main" id="{00000000-0008-0000-0100-000013000000}"/>
            </a:ext>
          </a:extLst>
        </xdr:cNvPr>
        <xdr:cNvSpPr/>
      </xdr:nvSpPr>
      <xdr:spPr>
        <a:xfrm>
          <a:off x="10902200" y="705706"/>
          <a:ext cx="45719" cy="501988"/>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84910</xdr:colOff>
      <xdr:row>3</xdr:row>
      <xdr:rowOff>177281</xdr:rowOff>
    </xdr:from>
    <xdr:to>
      <xdr:col>11</xdr:col>
      <xdr:colOff>130629</xdr:colOff>
      <xdr:row>6</xdr:row>
      <xdr:rowOff>130629</xdr:rowOff>
    </xdr:to>
    <xdr:sp macro="" textlink="">
      <xdr:nvSpPr>
        <xdr:cNvPr id="20" name="Rectangle 19">
          <a:extLst>
            <a:ext uri="{FF2B5EF4-FFF2-40B4-BE49-F238E27FC236}">
              <a16:creationId xmlns:a16="http://schemas.microsoft.com/office/drawing/2014/main" id="{00000000-0008-0000-0100-000014000000}"/>
            </a:ext>
          </a:extLst>
        </xdr:cNvPr>
        <xdr:cNvSpPr/>
      </xdr:nvSpPr>
      <xdr:spPr>
        <a:xfrm>
          <a:off x="6790510" y="725921"/>
          <a:ext cx="45719" cy="501988"/>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579120</xdr:colOff>
      <xdr:row>2</xdr:row>
      <xdr:rowOff>167641</xdr:rowOff>
    </xdr:from>
    <xdr:to>
      <xdr:col>10</xdr:col>
      <xdr:colOff>163870</xdr:colOff>
      <xdr:row>19</xdr:row>
      <xdr:rowOff>1</xdr:rowOff>
    </xdr:to>
    <xdr:sp macro="" textlink="">
      <xdr:nvSpPr>
        <xdr:cNvPr id="21" name="Rectangle: Diagonal Corners Rounded 20">
          <a:extLst>
            <a:ext uri="{FF2B5EF4-FFF2-40B4-BE49-F238E27FC236}">
              <a16:creationId xmlns:a16="http://schemas.microsoft.com/office/drawing/2014/main" id="{00000000-0008-0000-0100-000015000000}"/>
            </a:ext>
          </a:extLst>
        </xdr:cNvPr>
        <xdr:cNvSpPr/>
      </xdr:nvSpPr>
      <xdr:spPr>
        <a:xfrm>
          <a:off x="3017520" y="533401"/>
          <a:ext cx="3242350" cy="2941320"/>
        </a:xfrm>
        <a:prstGeom prst="round2DiagRect">
          <a:avLst>
            <a:gd name="adj1" fmla="val 5948"/>
            <a:gd name="adj2" fmla="val 0"/>
          </a:avLst>
        </a:prstGeom>
        <a:solidFill>
          <a:schemeClr val="bg1">
            <a:alpha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xdr:from>
      <xdr:col>0</xdr:col>
      <xdr:colOff>106680</xdr:colOff>
      <xdr:row>2</xdr:row>
      <xdr:rowOff>167637</xdr:rowOff>
    </xdr:from>
    <xdr:to>
      <xdr:col>4</xdr:col>
      <xdr:colOff>559799</xdr:colOff>
      <xdr:row>19</xdr:row>
      <xdr:rowOff>0</xdr:rowOff>
    </xdr:to>
    <xdr:sp macro="" textlink="">
      <xdr:nvSpPr>
        <xdr:cNvPr id="22" name="Rectangle: Diagonal Corners Rounded 21">
          <a:extLst>
            <a:ext uri="{FF2B5EF4-FFF2-40B4-BE49-F238E27FC236}">
              <a16:creationId xmlns:a16="http://schemas.microsoft.com/office/drawing/2014/main" id="{00000000-0008-0000-0100-000016000000}"/>
            </a:ext>
          </a:extLst>
        </xdr:cNvPr>
        <xdr:cNvSpPr/>
      </xdr:nvSpPr>
      <xdr:spPr>
        <a:xfrm>
          <a:off x="106680" y="533397"/>
          <a:ext cx="2891519" cy="2941323"/>
        </a:xfrm>
        <a:prstGeom prst="round2DiagRect">
          <a:avLst>
            <a:gd name="adj1" fmla="val 5948"/>
            <a:gd name="adj2" fmla="val 0"/>
          </a:avLst>
        </a:prstGeom>
        <a:solidFill>
          <a:schemeClr val="bg1">
            <a:alpha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5</xdr:col>
          <xdr:colOff>83820</xdr:colOff>
          <xdr:row>13</xdr:row>
          <xdr:rowOff>15241</xdr:rowOff>
        </xdr:from>
        <xdr:to>
          <xdr:col>7</xdr:col>
          <xdr:colOff>160020</xdr:colOff>
          <xdr:row>18</xdr:row>
          <xdr:rowOff>57444</xdr:rowOff>
        </xdr:to>
        <xdr:pic>
          <xdr:nvPicPr>
            <xdr:cNvPr id="23" name="Picture 22">
              <a:extLst>
                <a:ext uri="{FF2B5EF4-FFF2-40B4-BE49-F238E27FC236}">
                  <a16:creationId xmlns:a16="http://schemas.microsoft.com/office/drawing/2014/main" id="{00000000-0008-0000-0100-000017000000}"/>
                </a:ext>
              </a:extLst>
            </xdr:cNvPr>
            <xdr:cNvPicPr>
              <a:picLocks noChangeAspect="1" noChangeArrowheads="1"/>
              <a:extLst>
                <a:ext uri="{84589F7E-364E-4C9E-8A38-B11213B215E9}">
                  <a14:cameraTool cellRange="'Analysis 02'!$AF$25:$AO$34" spid="_x0000_s9728"/>
                </a:ext>
              </a:extLst>
            </xdr:cNvPicPr>
          </xdr:nvPicPr>
          <xdr:blipFill>
            <a:blip xmlns:r="http://schemas.openxmlformats.org/officeDocument/2006/relationships" r:embed="rId4"/>
            <a:srcRect/>
            <a:stretch>
              <a:fillRect/>
            </a:stretch>
          </xdr:blipFill>
          <xdr:spPr bwMode="auto">
            <a:xfrm>
              <a:off x="3131820" y="2392681"/>
              <a:ext cx="1295400" cy="95660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83818</xdr:colOff>
          <xdr:row>5</xdr:row>
          <xdr:rowOff>121919</xdr:rowOff>
        </xdr:from>
        <xdr:to>
          <xdr:col>7</xdr:col>
          <xdr:colOff>152399</xdr:colOff>
          <xdr:row>11</xdr:row>
          <xdr:rowOff>21383</xdr:rowOff>
        </xdr:to>
        <xdr:pic>
          <xdr:nvPicPr>
            <xdr:cNvPr id="24" name="Picture 23">
              <a:extLst>
                <a:ext uri="{FF2B5EF4-FFF2-40B4-BE49-F238E27FC236}">
                  <a16:creationId xmlns:a16="http://schemas.microsoft.com/office/drawing/2014/main" id="{00000000-0008-0000-0100-000018000000}"/>
                </a:ext>
              </a:extLst>
            </xdr:cNvPr>
            <xdr:cNvPicPr>
              <a:picLocks noChangeAspect="1" noChangeArrowheads="1"/>
              <a:extLst>
                <a:ext uri="{84589F7E-364E-4C9E-8A38-B11213B215E9}">
                  <a14:cameraTool cellRange="'Analysis 02'!$AF$37:$AO$46" spid="_x0000_s9729"/>
                </a:ext>
              </a:extLst>
            </xdr:cNvPicPr>
          </xdr:nvPicPr>
          <xdr:blipFill>
            <a:blip xmlns:r="http://schemas.openxmlformats.org/officeDocument/2006/relationships" r:embed="rId5"/>
            <a:srcRect/>
            <a:stretch>
              <a:fillRect/>
            </a:stretch>
          </xdr:blipFill>
          <xdr:spPr bwMode="auto">
            <a:xfrm>
              <a:off x="3131818" y="1036319"/>
              <a:ext cx="1287781" cy="996744"/>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548640</xdr:colOff>
      <xdr:row>3</xdr:row>
      <xdr:rowOff>30480</xdr:rowOff>
    </xdr:from>
    <xdr:to>
      <xdr:col>6</xdr:col>
      <xdr:colOff>192405</xdr:colOff>
      <xdr:row>4</xdr:row>
      <xdr:rowOff>144780</xdr:rowOff>
    </xdr:to>
    <xdr:sp macro="" textlink="'Analysis 02'!$Q$13">
      <xdr:nvSpPr>
        <xdr:cNvPr id="25" name="TextBox 24">
          <a:extLst>
            <a:ext uri="{FF2B5EF4-FFF2-40B4-BE49-F238E27FC236}">
              <a16:creationId xmlns:a16="http://schemas.microsoft.com/office/drawing/2014/main" id="{00000000-0008-0000-0100-000019000000}"/>
            </a:ext>
          </a:extLst>
        </xdr:cNvPr>
        <xdr:cNvSpPr txBox="1"/>
      </xdr:nvSpPr>
      <xdr:spPr>
        <a:xfrm>
          <a:off x="2987040" y="579120"/>
          <a:ext cx="86296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rPr>
            <a:t>Revenue</a:t>
          </a:r>
        </a:p>
      </xdr:txBody>
    </xdr:sp>
    <xdr:clientData/>
  </xdr:twoCellAnchor>
  <xdr:twoCellAnchor>
    <xdr:from>
      <xdr:col>4</xdr:col>
      <xdr:colOff>579120</xdr:colOff>
      <xdr:row>10</xdr:row>
      <xdr:rowOff>160020</xdr:rowOff>
    </xdr:from>
    <xdr:to>
      <xdr:col>6</xdr:col>
      <xdr:colOff>222885</xdr:colOff>
      <xdr:row>12</xdr:row>
      <xdr:rowOff>30480</xdr:rowOff>
    </xdr:to>
    <xdr:sp macro="" textlink="'Analysis 02'!$Q$13">
      <xdr:nvSpPr>
        <xdr:cNvPr id="26" name="TextBox 25">
          <a:extLst>
            <a:ext uri="{FF2B5EF4-FFF2-40B4-BE49-F238E27FC236}">
              <a16:creationId xmlns:a16="http://schemas.microsoft.com/office/drawing/2014/main" id="{00000000-0008-0000-0100-00001A000000}"/>
            </a:ext>
          </a:extLst>
        </xdr:cNvPr>
        <xdr:cNvSpPr txBox="1"/>
      </xdr:nvSpPr>
      <xdr:spPr>
        <a:xfrm>
          <a:off x="3017520" y="1988820"/>
          <a:ext cx="862965"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rPr>
            <a:t>Revenue</a:t>
          </a:r>
        </a:p>
      </xdr:txBody>
    </xdr:sp>
    <xdr:clientData/>
  </xdr:twoCellAnchor>
  <xdr:twoCellAnchor>
    <xdr:from>
      <xdr:col>8</xdr:col>
      <xdr:colOff>118110</xdr:colOff>
      <xdr:row>4</xdr:row>
      <xdr:rowOff>160020</xdr:rowOff>
    </xdr:from>
    <xdr:to>
      <xdr:col>9</xdr:col>
      <xdr:colOff>605790</xdr:colOff>
      <xdr:row>8</xdr:row>
      <xdr:rowOff>83820</xdr:rowOff>
    </xdr:to>
    <xdr:sp macro="" textlink="'Analysis 02'!$Q$13">
      <xdr:nvSpPr>
        <xdr:cNvPr id="27" name="TextBox 26">
          <a:extLst>
            <a:ext uri="{FF2B5EF4-FFF2-40B4-BE49-F238E27FC236}">
              <a16:creationId xmlns:a16="http://schemas.microsoft.com/office/drawing/2014/main" id="{00000000-0008-0000-0100-00001B000000}"/>
            </a:ext>
          </a:extLst>
        </xdr:cNvPr>
        <xdr:cNvSpPr txBox="1"/>
      </xdr:nvSpPr>
      <xdr:spPr>
        <a:xfrm>
          <a:off x="4994910" y="891540"/>
          <a:ext cx="1097280" cy="655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400">
              <a:solidFill>
                <a:schemeClr val="tx1">
                  <a:lumMod val="75000"/>
                  <a:lumOff val="25000"/>
                </a:schemeClr>
              </a:solidFill>
              <a:latin typeface="+mn-lt"/>
              <a:ea typeface="+mn-ea"/>
              <a:cs typeface="+mn-cs"/>
            </a:rPr>
            <a:t>Revenue By</a:t>
          </a:r>
        </a:p>
        <a:p>
          <a:pPr marL="0" indent="0" algn="ctr"/>
          <a:r>
            <a:rPr lang="en-IN" sz="1400" b="1">
              <a:solidFill>
                <a:srgbClr val="00B0F0"/>
              </a:solidFill>
              <a:latin typeface="+mn-lt"/>
              <a:ea typeface="+mn-ea"/>
              <a:cs typeface="+mn-cs"/>
            </a:rPr>
            <a:t>Weekdays</a:t>
          </a:r>
        </a:p>
      </xdr:txBody>
    </xdr:sp>
    <xdr:clientData/>
  </xdr:twoCellAnchor>
  <xdr:twoCellAnchor>
    <xdr:from>
      <xdr:col>8</xdr:col>
      <xdr:colOff>270510</xdr:colOff>
      <xdr:row>7</xdr:row>
      <xdr:rowOff>54122</xdr:rowOff>
    </xdr:from>
    <xdr:to>
      <xdr:col>9</xdr:col>
      <xdr:colOff>575310</xdr:colOff>
      <xdr:row>10</xdr:row>
      <xdr:rowOff>34285</xdr:rowOff>
    </xdr:to>
    <xdr:sp macro="" textlink="'Analysis 02'!$X$5">
      <xdr:nvSpPr>
        <xdr:cNvPr id="28" name="TextBox 27">
          <a:extLst>
            <a:ext uri="{FF2B5EF4-FFF2-40B4-BE49-F238E27FC236}">
              <a16:creationId xmlns:a16="http://schemas.microsoft.com/office/drawing/2014/main" id="{00000000-0008-0000-0100-00001C000000}"/>
            </a:ext>
          </a:extLst>
        </xdr:cNvPr>
        <xdr:cNvSpPr txBox="1"/>
      </xdr:nvSpPr>
      <xdr:spPr>
        <a:xfrm>
          <a:off x="5147310" y="1334282"/>
          <a:ext cx="914400" cy="528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2CF8634-6B24-4E6A-9A04-2056D4AEDDED}" type="TxLink">
            <a:rPr lang="en-US" sz="2800" b="0" i="0" u="none" strike="noStrike">
              <a:solidFill>
                <a:srgbClr val="00B0F0"/>
              </a:solidFill>
              <a:latin typeface="Calibri"/>
              <a:ea typeface="Calibri"/>
              <a:cs typeface="Calibri"/>
            </a:rPr>
            <a:pPr marL="0" indent="0" algn="ctr"/>
            <a:t>71%</a:t>
          </a:fld>
          <a:endParaRPr lang="en-IN" sz="2800" b="0" i="0" u="none" strike="noStrike">
            <a:solidFill>
              <a:srgbClr val="00B0F0"/>
            </a:solidFill>
            <a:latin typeface="Calibri"/>
            <a:ea typeface="Calibri"/>
            <a:cs typeface="Calibri"/>
          </a:endParaRPr>
        </a:p>
      </xdr:txBody>
    </xdr:sp>
    <xdr:clientData/>
  </xdr:twoCellAnchor>
  <xdr:twoCellAnchor>
    <xdr:from>
      <xdr:col>8</xdr:col>
      <xdr:colOff>148590</xdr:colOff>
      <xdr:row>12</xdr:row>
      <xdr:rowOff>83820</xdr:rowOff>
    </xdr:from>
    <xdr:to>
      <xdr:col>10</xdr:col>
      <xdr:colOff>26670</xdr:colOff>
      <xdr:row>15</xdr:row>
      <xdr:rowOff>106680</xdr:rowOff>
    </xdr:to>
    <xdr:sp macro="" textlink="'Analysis 02'!$Q$13">
      <xdr:nvSpPr>
        <xdr:cNvPr id="29" name="TextBox 28">
          <a:extLst>
            <a:ext uri="{FF2B5EF4-FFF2-40B4-BE49-F238E27FC236}">
              <a16:creationId xmlns:a16="http://schemas.microsoft.com/office/drawing/2014/main" id="{00000000-0008-0000-0100-00001D000000}"/>
            </a:ext>
          </a:extLst>
        </xdr:cNvPr>
        <xdr:cNvSpPr txBox="1"/>
      </xdr:nvSpPr>
      <xdr:spPr>
        <a:xfrm>
          <a:off x="5025390" y="2278380"/>
          <a:ext cx="109728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400">
              <a:solidFill>
                <a:schemeClr val="tx1">
                  <a:lumMod val="75000"/>
                  <a:lumOff val="25000"/>
                </a:schemeClr>
              </a:solidFill>
              <a:latin typeface="+mn-lt"/>
              <a:ea typeface="+mn-ea"/>
              <a:cs typeface="+mn-cs"/>
            </a:rPr>
            <a:t>Revenue By</a:t>
          </a:r>
        </a:p>
        <a:p>
          <a:pPr marL="0" indent="0" algn="ctr"/>
          <a:r>
            <a:rPr lang="en-IN" sz="1400" b="1">
              <a:solidFill>
                <a:schemeClr val="bg1">
                  <a:lumMod val="50000"/>
                </a:schemeClr>
              </a:solidFill>
              <a:latin typeface="+mn-lt"/>
              <a:ea typeface="+mn-ea"/>
              <a:cs typeface="+mn-cs"/>
            </a:rPr>
            <a:t>Weekends</a:t>
          </a:r>
        </a:p>
      </xdr:txBody>
    </xdr:sp>
    <xdr:clientData/>
  </xdr:twoCellAnchor>
  <xdr:twoCellAnchor>
    <xdr:from>
      <xdr:col>8</xdr:col>
      <xdr:colOff>300990</xdr:colOff>
      <xdr:row>14</xdr:row>
      <xdr:rowOff>115082</xdr:rowOff>
    </xdr:from>
    <xdr:to>
      <xdr:col>9</xdr:col>
      <xdr:colOff>605790</xdr:colOff>
      <xdr:row>17</xdr:row>
      <xdr:rowOff>95245</xdr:rowOff>
    </xdr:to>
    <xdr:sp macro="" textlink="'Analysis 02'!$X$6">
      <xdr:nvSpPr>
        <xdr:cNvPr id="30" name="TextBox 29">
          <a:extLst>
            <a:ext uri="{FF2B5EF4-FFF2-40B4-BE49-F238E27FC236}">
              <a16:creationId xmlns:a16="http://schemas.microsoft.com/office/drawing/2014/main" id="{00000000-0008-0000-0100-00001E000000}"/>
            </a:ext>
          </a:extLst>
        </xdr:cNvPr>
        <xdr:cNvSpPr txBox="1"/>
      </xdr:nvSpPr>
      <xdr:spPr>
        <a:xfrm>
          <a:off x="5177790" y="2675402"/>
          <a:ext cx="914400" cy="528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CDF525F-0806-4DCD-9D3A-6C36F0C66280}" type="TxLink">
            <a:rPr lang="en-US" sz="2800" b="0" i="0" u="none" strike="noStrike">
              <a:solidFill>
                <a:schemeClr val="bg1">
                  <a:lumMod val="50000"/>
                </a:schemeClr>
              </a:solidFill>
              <a:latin typeface="Calibri"/>
              <a:ea typeface="Calibri"/>
              <a:cs typeface="Calibri"/>
            </a:rPr>
            <a:pPr marL="0" indent="0" algn="ctr"/>
            <a:t>29%</a:t>
          </a:fld>
          <a:endParaRPr lang="en-IN" sz="2800" b="0" i="0" u="none" strike="noStrike">
            <a:solidFill>
              <a:schemeClr val="bg1">
                <a:lumMod val="50000"/>
              </a:schemeClr>
            </a:solidFill>
            <a:latin typeface="Calibri"/>
            <a:ea typeface="Calibri"/>
            <a:cs typeface="Calibri"/>
          </a:endParaRPr>
        </a:p>
      </xdr:txBody>
    </xdr:sp>
    <xdr:clientData/>
  </xdr:twoCellAnchor>
  <xdr:twoCellAnchor>
    <xdr:from>
      <xdr:col>6</xdr:col>
      <xdr:colOff>144780</xdr:colOff>
      <xdr:row>3</xdr:row>
      <xdr:rowOff>107463</xdr:rowOff>
    </xdr:from>
    <xdr:to>
      <xdr:col>8</xdr:col>
      <xdr:colOff>281940</xdr:colOff>
      <xdr:row>5</xdr:row>
      <xdr:rowOff>68580</xdr:rowOff>
    </xdr:to>
    <xdr:sp macro="" textlink="'Analysis 02'!$W$5">
      <xdr:nvSpPr>
        <xdr:cNvPr id="31" name="TextBox 30">
          <a:extLst>
            <a:ext uri="{FF2B5EF4-FFF2-40B4-BE49-F238E27FC236}">
              <a16:creationId xmlns:a16="http://schemas.microsoft.com/office/drawing/2014/main" id="{00000000-0008-0000-0100-00001F000000}"/>
            </a:ext>
          </a:extLst>
        </xdr:cNvPr>
        <xdr:cNvSpPr txBox="1"/>
      </xdr:nvSpPr>
      <xdr:spPr>
        <a:xfrm>
          <a:off x="3802380" y="656103"/>
          <a:ext cx="1356360" cy="326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16EE9A1-6F71-473E-845C-E1E17684D5A6}" type="TxLink">
            <a:rPr lang="en-US" sz="1800" b="0" i="0" u="none" strike="noStrike">
              <a:solidFill>
                <a:srgbClr val="00B0F0"/>
              </a:solidFill>
              <a:latin typeface="Calibri"/>
              <a:ea typeface="Calibri"/>
              <a:cs typeface="Calibri"/>
            </a:rPr>
            <a:pPr marL="0" indent="0" algn="l"/>
            <a:t>$3.9M</a:t>
          </a:fld>
          <a:endParaRPr lang="en-IN" sz="1800" b="0" i="0" u="none" strike="noStrike">
            <a:solidFill>
              <a:srgbClr val="00B0F0"/>
            </a:solidFill>
            <a:latin typeface="Calibri"/>
            <a:ea typeface="Calibri"/>
            <a:cs typeface="Calibri"/>
          </a:endParaRPr>
        </a:p>
      </xdr:txBody>
    </xdr:sp>
    <xdr:clientData/>
  </xdr:twoCellAnchor>
  <xdr:twoCellAnchor>
    <xdr:from>
      <xdr:col>6</xdr:col>
      <xdr:colOff>144780</xdr:colOff>
      <xdr:row>11</xdr:row>
      <xdr:rowOff>38883</xdr:rowOff>
    </xdr:from>
    <xdr:to>
      <xdr:col>8</xdr:col>
      <xdr:colOff>213360</xdr:colOff>
      <xdr:row>13</xdr:row>
      <xdr:rowOff>30480</xdr:rowOff>
    </xdr:to>
    <xdr:sp macro="" textlink="'Analysis 02'!$W$6">
      <xdr:nvSpPr>
        <xdr:cNvPr id="32" name="TextBox 31">
          <a:extLst>
            <a:ext uri="{FF2B5EF4-FFF2-40B4-BE49-F238E27FC236}">
              <a16:creationId xmlns:a16="http://schemas.microsoft.com/office/drawing/2014/main" id="{00000000-0008-0000-0100-000020000000}"/>
            </a:ext>
          </a:extLst>
        </xdr:cNvPr>
        <xdr:cNvSpPr txBox="1"/>
      </xdr:nvSpPr>
      <xdr:spPr>
        <a:xfrm>
          <a:off x="3802380" y="2050563"/>
          <a:ext cx="1287780" cy="357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6C945D5-227C-439F-8CD2-345C5C55E980}" type="TxLink">
            <a:rPr lang="en-US" sz="1800" b="0" i="0" u="none" strike="noStrike">
              <a:solidFill>
                <a:schemeClr val="bg1">
                  <a:lumMod val="50000"/>
                </a:schemeClr>
              </a:solidFill>
              <a:latin typeface="Calibri"/>
              <a:ea typeface="Calibri"/>
              <a:cs typeface="Calibri"/>
            </a:rPr>
            <a:pPr marL="0" indent="0" algn="l"/>
            <a:t>$1.6M</a:t>
          </a:fld>
          <a:endParaRPr lang="en-IN" sz="1800" b="0" i="0" u="none" strike="noStrike">
            <a:solidFill>
              <a:schemeClr val="bg1">
                <a:lumMod val="50000"/>
              </a:schemeClr>
            </a:solidFill>
            <a:latin typeface="Calibri"/>
            <a:ea typeface="Calibri"/>
            <a:cs typeface="Calibri"/>
          </a:endParaRPr>
        </a:p>
      </xdr:txBody>
    </xdr:sp>
    <xdr:clientData/>
  </xdr:twoCellAnchor>
  <xdr:twoCellAnchor>
    <xdr:from>
      <xdr:col>0</xdr:col>
      <xdr:colOff>137160</xdr:colOff>
      <xdr:row>6</xdr:row>
      <xdr:rowOff>175260</xdr:rowOff>
    </xdr:from>
    <xdr:to>
      <xdr:col>4</xdr:col>
      <xdr:colOff>472440</xdr:colOff>
      <xdr:row>16</xdr:row>
      <xdr:rowOff>99060</xdr:rowOff>
    </xdr:to>
    <xdr:graphicFrame macro="">
      <xdr:nvGraphicFramePr>
        <xdr:cNvPr id="33" name="Chart 32">
          <a:extLst>
            <a:ext uri="{FF2B5EF4-FFF2-40B4-BE49-F238E27FC236}">
              <a16:creationId xmlns:a16="http://schemas.microsoft.com/office/drawing/2014/main" id="{00000000-0008-0000-0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175260</xdr:colOff>
      <xdr:row>3</xdr:row>
      <xdr:rowOff>7620</xdr:rowOff>
    </xdr:from>
    <xdr:to>
      <xdr:col>4</xdr:col>
      <xdr:colOff>449580</xdr:colOff>
      <xdr:row>5</xdr:row>
      <xdr:rowOff>137160</xdr:rowOff>
    </xdr:to>
    <xdr:sp macro="" textlink="'Analysis 02'!$Q$13">
      <xdr:nvSpPr>
        <xdr:cNvPr id="34" name="TextBox 33">
          <a:extLst>
            <a:ext uri="{FF2B5EF4-FFF2-40B4-BE49-F238E27FC236}">
              <a16:creationId xmlns:a16="http://schemas.microsoft.com/office/drawing/2014/main" id="{00000000-0008-0000-0100-000022000000}"/>
            </a:ext>
          </a:extLst>
        </xdr:cNvPr>
        <xdr:cNvSpPr txBox="1"/>
      </xdr:nvSpPr>
      <xdr:spPr>
        <a:xfrm>
          <a:off x="175260" y="556260"/>
          <a:ext cx="271272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200">
              <a:solidFill>
                <a:schemeClr val="bg2">
                  <a:lumMod val="25000"/>
                </a:schemeClr>
              </a:solidFill>
              <a:latin typeface="+mn-lt"/>
            </a:rPr>
            <a:t>Revenue</a:t>
          </a:r>
          <a:r>
            <a:rPr lang="en-IN" sz="1200" baseline="0">
              <a:solidFill>
                <a:schemeClr val="bg2">
                  <a:lumMod val="25000"/>
                </a:schemeClr>
              </a:solidFill>
              <a:latin typeface="+mn-lt"/>
            </a:rPr>
            <a:t> by Quater Vs </a:t>
          </a:r>
        </a:p>
        <a:p>
          <a:pPr algn="l"/>
          <a:r>
            <a:rPr lang="en-IN" sz="1200" baseline="0">
              <a:solidFill>
                <a:schemeClr val="bg2">
                  <a:lumMod val="25000"/>
                </a:schemeClr>
              </a:solidFill>
              <a:latin typeface="+mn-lt"/>
            </a:rPr>
            <a:t>Percentage Change</a:t>
          </a:r>
          <a:endParaRPr lang="en-IN" sz="1100">
            <a:solidFill>
              <a:schemeClr val="bg2">
                <a:lumMod val="25000"/>
              </a:schemeClr>
            </a:solidFill>
            <a:latin typeface="+mn-lt"/>
          </a:endParaRPr>
        </a:p>
      </xdr:txBody>
    </xdr:sp>
    <xdr:clientData/>
  </xdr:twoCellAnchor>
  <xdr:twoCellAnchor>
    <xdr:from>
      <xdr:col>0</xdr:col>
      <xdr:colOff>160020</xdr:colOff>
      <xdr:row>5</xdr:row>
      <xdr:rowOff>7620</xdr:rowOff>
    </xdr:from>
    <xdr:to>
      <xdr:col>3</xdr:col>
      <xdr:colOff>563880</xdr:colOff>
      <xdr:row>8</xdr:row>
      <xdr:rowOff>76200</xdr:rowOff>
    </xdr:to>
    <xdr:sp macro="" textlink="'Analysis 02'!Q70">
      <xdr:nvSpPr>
        <xdr:cNvPr id="35" name="TextBox 34">
          <a:extLst>
            <a:ext uri="{FF2B5EF4-FFF2-40B4-BE49-F238E27FC236}">
              <a16:creationId xmlns:a16="http://schemas.microsoft.com/office/drawing/2014/main" id="{00000000-0008-0000-0100-000023000000}"/>
            </a:ext>
          </a:extLst>
        </xdr:cNvPr>
        <xdr:cNvSpPr txBox="1"/>
      </xdr:nvSpPr>
      <xdr:spPr>
        <a:xfrm>
          <a:off x="160020" y="922020"/>
          <a:ext cx="2232660" cy="617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2C31A50-6443-4C3C-AB11-E39C99DF6AEA}" type="TxLink">
            <a:rPr lang="en-US" sz="1200" b="0" i="1" u="none" strike="noStrike">
              <a:solidFill>
                <a:schemeClr val="bg2">
                  <a:lumMod val="50000"/>
                </a:schemeClr>
              </a:solidFill>
              <a:latin typeface="Calibri"/>
              <a:ea typeface="Calibri"/>
              <a:cs typeface="Calibri"/>
            </a:rPr>
            <a:pPr algn="l"/>
            <a:t>The line in the indicates $13,61,702 average</a:t>
          </a:fld>
          <a:endParaRPr lang="en-IN" sz="1400" i="1">
            <a:solidFill>
              <a:schemeClr val="bg2">
                <a:lumMod val="50000"/>
              </a:schemeClr>
            </a:solidFill>
          </a:endParaRPr>
        </a:p>
      </xdr:txBody>
    </xdr:sp>
    <xdr:clientData/>
  </xdr:twoCellAnchor>
  <xdr:twoCellAnchor>
    <xdr:from>
      <xdr:col>0</xdr:col>
      <xdr:colOff>259080</xdr:colOff>
      <xdr:row>16</xdr:row>
      <xdr:rowOff>137160</xdr:rowOff>
    </xdr:from>
    <xdr:to>
      <xdr:col>0</xdr:col>
      <xdr:colOff>388620</xdr:colOff>
      <xdr:row>17</xdr:row>
      <xdr:rowOff>83820</xdr:rowOff>
    </xdr:to>
    <xdr:sp macro="" textlink="">
      <xdr:nvSpPr>
        <xdr:cNvPr id="36" name="Oval 35">
          <a:extLst>
            <a:ext uri="{FF2B5EF4-FFF2-40B4-BE49-F238E27FC236}">
              <a16:creationId xmlns:a16="http://schemas.microsoft.com/office/drawing/2014/main" id="{00000000-0008-0000-0100-000024000000}"/>
            </a:ext>
          </a:extLst>
        </xdr:cNvPr>
        <xdr:cNvSpPr/>
      </xdr:nvSpPr>
      <xdr:spPr>
        <a:xfrm>
          <a:off x="259080" y="3063240"/>
          <a:ext cx="129540" cy="129540"/>
        </a:xfrm>
        <a:prstGeom prst="ellipse">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251460</xdr:colOff>
      <xdr:row>17</xdr:row>
      <xdr:rowOff>129540</xdr:rowOff>
    </xdr:from>
    <xdr:to>
      <xdr:col>0</xdr:col>
      <xdr:colOff>381000</xdr:colOff>
      <xdr:row>18</xdr:row>
      <xdr:rowOff>76200</xdr:rowOff>
    </xdr:to>
    <xdr:sp macro="" textlink="">
      <xdr:nvSpPr>
        <xdr:cNvPr id="37" name="Oval 36">
          <a:extLst>
            <a:ext uri="{FF2B5EF4-FFF2-40B4-BE49-F238E27FC236}">
              <a16:creationId xmlns:a16="http://schemas.microsoft.com/office/drawing/2014/main" id="{00000000-0008-0000-0100-000025000000}"/>
            </a:ext>
          </a:extLst>
        </xdr:cNvPr>
        <xdr:cNvSpPr/>
      </xdr:nvSpPr>
      <xdr:spPr>
        <a:xfrm>
          <a:off x="251460" y="3238500"/>
          <a:ext cx="129540" cy="129540"/>
        </a:xfrm>
        <a:prstGeom prst="ellipse">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304800</xdr:colOff>
      <xdr:row>17</xdr:row>
      <xdr:rowOff>38100</xdr:rowOff>
    </xdr:from>
    <xdr:to>
      <xdr:col>4</xdr:col>
      <xdr:colOff>228600</xdr:colOff>
      <xdr:row>17</xdr:row>
      <xdr:rowOff>38100</xdr:rowOff>
    </xdr:to>
    <xdr:cxnSp macro="">
      <xdr:nvCxnSpPr>
        <xdr:cNvPr id="38" name="Straight Connector 37">
          <a:extLst>
            <a:ext uri="{FF2B5EF4-FFF2-40B4-BE49-F238E27FC236}">
              <a16:creationId xmlns:a16="http://schemas.microsoft.com/office/drawing/2014/main" id="{00000000-0008-0000-0100-000026000000}"/>
            </a:ext>
          </a:extLst>
        </xdr:cNvPr>
        <xdr:cNvCxnSpPr/>
      </xdr:nvCxnSpPr>
      <xdr:spPr>
        <a:xfrm>
          <a:off x="2133600" y="3147060"/>
          <a:ext cx="533400" cy="0"/>
        </a:xfrm>
        <a:prstGeom prst="line">
          <a:avLst/>
        </a:prstGeom>
        <a:ln w="15875">
          <a:solidFill>
            <a:schemeClr val="bg1">
              <a:lumMod val="50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411480</xdr:colOff>
      <xdr:row>16</xdr:row>
      <xdr:rowOff>60960</xdr:rowOff>
    </xdr:from>
    <xdr:to>
      <xdr:col>2</xdr:col>
      <xdr:colOff>358140</xdr:colOff>
      <xdr:row>17</xdr:row>
      <xdr:rowOff>137160</xdr:rowOff>
    </xdr:to>
    <xdr:sp macro="" textlink="'Analysis 02'!$Q$13">
      <xdr:nvSpPr>
        <xdr:cNvPr id="39" name="TextBox 38">
          <a:extLst>
            <a:ext uri="{FF2B5EF4-FFF2-40B4-BE49-F238E27FC236}">
              <a16:creationId xmlns:a16="http://schemas.microsoft.com/office/drawing/2014/main" id="{00000000-0008-0000-0100-000027000000}"/>
            </a:ext>
          </a:extLst>
        </xdr:cNvPr>
        <xdr:cNvSpPr txBox="1"/>
      </xdr:nvSpPr>
      <xdr:spPr>
        <a:xfrm>
          <a:off x="411480" y="2987040"/>
          <a:ext cx="11658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2">
                  <a:lumMod val="50000"/>
                </a:schemeClr>
              </a:solidFill>
            </a:rPr>
            <a:t>Below</a:t>
          </a:r>
          <a:r>
            <a:rPr lang="en-IN" sz="1200" baseline="0">
              <a:solidFill>
                <a:schemeClr val="bg2">
                  <a:lumMod val="50000"/>
                </a:schemeClr>
              </a:solidFill>
            </a:rPr>
            <a:t> Average</a:t>
          </a:r>
          <a:endParaRPr lang="en-IN" sz="1200">
            <a:solidFill>
              <a:schemeClr val="bg2">
                <a:lumMod val="50000"/>
              </a:schemeClr>
            </a:solidFill>
          </a:endParaRPr>
        </a:p>
      </xdr:txBody>
    </xdr:sp>
    <xdr:clientData/>
  </xdr:twoCellAnchor>
  <xdr:twoCellAnchor>
    <xdr:from>
      <xdr:col>0</xdr:col>
      <xdr:colOff>0</xdr:colOff>
      <xdr:row>38</xdr:row>
      <xdr:rowOff>60960</xdr:rowOff>
    </xdr:from>
    <xdr:to>
      <xdr:col>0</xdr:col>
      <xdr:colOff>0</xdr:colOff>
      <xdr:row>39</xdr:row>
      <xdr:rowOff>137160</xdr:rowOff>
    </xdr:to>
    <xdr:sp macro="" textlink="'Analysis 02'!$Q$13">
      <xdr:nvSpPr>
        <xdr:cNvPr id="40" name="TextBox 39">
          <a:extLst>
            <a:ext uri="{FF2B5EF4-FFF2-40B4-BE49-F238E27FC236}">
              <a16:creationId xmlns:a16="http://schemas.microsoft.com/office/drawing/2014/main" id="{00000000-0008-0000-0100-000028000000}"/>
            </a:ext>
          </a:extLst>
        </xdr:cNvPr>
        <xdr:cNvSpPr txBox="1"/>
      </xdr:nvSpPr>
      <xdr:spPr>
        <a:xfrm>
          <a:off x="0" y="7010400"/>
          <a:ext cx="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2">
                  <a:lumMod val="50000"/>
                </a:schemeClr>
              </a:solidFill>
            </a:rPr>
            <a:t>Below</a:t>
          </a:r>
          <a:r>
            <a:rPr lang="en-IN" sz="1200" baseline="0">
              <a:solidFill>
                <a:schemeClr val="bg2">
                  <a:lumMod val="50000"/>
                </a:schemeClr>
              </a:solidFill>
            </a:rPr>
            <a:t> Average</a:t>
          </a:r>
          <a:endParaRPr lang="en-IN" sz="1200">
            <a:solidFill>
              <a:schemeClr val="bg2">
                <a:lumMod val="50000"/>
              </a:schemeClr>
            </a:solidFill>
          </a:endParaRPr>
        </a:p>
      </xdr:txBody>
    </xdr:sp>
    <xdr:clientData/>
  </xdr:twoCellAnchor>
  <xdr:twoCellAnchor>
    <xdr:from>
      <xdr:col>0</xdr:col>
      <xdr:colOff>403860</xdr:colOff>
      <xdr:row>17</xdr:row>
      <xdr:rowOff>83820</xdr:rowOff>
    </xdr:from>
    <xdr:to>
      <xdr:col>2</xdr:col>
      <xdr:colOff>350520</xdr:colOff>
      <xdr:row>18</xdr:row>
      <xdr:rowOff>160020</xdr:rowOff>
    </xdr:to>
    <xdr:sp macro="" textlink="'Analysis 02'!$Q$13">
      <xdr:nvSpPr>
        <xdr:cNvPr id="41" name="TextBox 40">
          <a:extLst>
            <a:ext uri="{FF2B5EF4-FFF2-40B4-BE49-F238E27FC236}">
              <a16:creationId xmlns:a16="http://schemas.microsoft.com/office/drawing/2014/main" id="{00000000-0008-0000-0100-000029000000}"/>
            </a:ext>
          </a:extLst>
        </xdr:cNvPr>
        <xdr:cNvSpPr txBox="1"/>
      </xdr:nvSpPr>
      <xdr:spPr>
        <a:xfrm>
          <a:off x="403860" y="3192780"/>
          <a:ext cx="11658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aseline="0">
              <a:solidFill>
                <a:schemeClr val="bg2">
                  <a:lumMod val="50000"/>
                </a:schemeClr>
              </a:solidFill>
            </a:rPr>
            <a:t>Above Average</a:t>
          </a:r>
          <a:endParaRPr lang="en-IN" sz="1200">
            <a:solidFill>
              <a:schemeClr val="bg2">
                <a:lumMod val="50000"/>
              </a:schemeClr>
            </a:solidFill>
          </a:endParaRPr>
        </a:p>
      </xdr:txBody>
    </xdr:sp>
    <xdr:clientData/>
  </xdr:twoCellAnchor>
  <xdr:twoCellAnchor>
    <xdr:from>
      <xdr:col>3</xdr:col>
      <xdr:colOff>91440</xdr:colOff>
      <xdr:row>17</xdr:row>
      <xdr:rowOff>68580</xdr:rowOff>
    </xdr:from>
    <xdr:to>
      <xdr:col>4</xdr:col>
      <xdr:colOff>563880</xdr:colOff>
      <xdr:row>18</xdr:row>
      <xdr:rowOff>144780</xdr:rowOff>
    </xdr:to>
    <xdr:sp macro="" textlink="'Analysis 02'!$Q$13">
      <xdr:nvSpPr>
        <xdr:cNvPr id="42" name="TextBox 41">
          <a:extLst>
            <a:ext uri="{FF2B5EF4-FFF2-40B4-BE49-F238E27FC236}">
              <a16:creationId xmlns:a16="http://schemas.microsoft.com/office/drawing/2014/main" id="{00000000-0008-0000-0100-00002A000000}"/>
            </a:ext>
          </a:extLst>
        </xdr:cNvPr>
        <xdr:cNvSpPr txBox="1"/>
      </xdr:nvSpPr>
      <xdr:spPr>
        <a:xfrm>
          <a:off x="1920240" y="3177540"/>
          <a:ext cx="10820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aseline="0">
              <a:solidFill>
                <a:schemeClr val="bg2">
                  <a:lumMod val="50000"/>
                </a:schemeClr>
              </a:solidFill>
            </a:rPr>
            <a:t>Average Line</a:t>
          </a:r>
          <a:endParaRPr lang="en-IN" sz="1200">
            <a:solidFill>
              <a:schemeClr val="bg2">
                <a:lumMod val="50000"/>
              </a:schemeClr>
            </a:solidFill>
          </a:endParaRPr>
        </a:p>
      </xdr:txBody>
    </xdr:sp>
    <xdr:clientData/>
  </xdr:twoCellAnchor>
  <xdr:twoCellAnchor>
    <xdr:from>
      <xdr:col>0</xdr:col>
      <xdr:colOff>121920</xdr:colOff>
      <xdr:row>19</xdr:row>
      <xdr:rowOff>68581</xdr:rowOff>
    </xdr:from>
    <xdr:to>
      <xdr:col>10</xdr:col>
      <xdr:colOff>152401</xdr:colOff>
      <xdr:row>32</xdr:row>
      <xdr:rowOff>114300</xdr:rowOff>
    </xdr:to>
    <xdr:sp macro="" textlink="">
      <xdr:nvSpPr>
        <xdr:cNvPr id="43" name="Rectangle: Diagonal Corners Rounded 42">
          <a:extLst>
            <a:ext uri="{FF2B5EF4-FFF2-40B4-BE49-F238E27FC236}">
              <a16:creationId xmlns:a16="http://schemas.microsoft.com/office/drawing/2014/main" id="{00000000-0008-0000-0100-00002B000000}"/>
            </a:ext>
          </a:extLst>
        </xdr:cNvPr>
        <xdr:cNvSpPr/>
      </xdr:nvSpPr>
      <xdr:spPr>
        <a:xfrm>
          <a:off x="121920" y="3543301"/>
          <a:ext cx="6126481" cy="2423159"/>
        </a:xfrm>
        <a:prstGeom prst="round2DiagRect">
          <a:avLst>
            <a:gd name="adj1" fmla="val 5948"/>
            <a:gd name="adj2" fmla="val 0"/>
          </a:avLst>
        </a:prstGeom>
        <a:solidFill>
          <a:schemeClr val="bg1">
            <a:alpha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xdr:from>
      <xdr:col>0</xdr:col>
      <xdr:colOff>297180</xdr:colOff>
      <xdr:row>21</xdr:row>
      <xdr:rowOff>7620</xdr:rowOff>
    </xdr:from>
    <xdr:to>
      <xdr:col>10</xdr:col>
      <xdr:colOff>76200</xdr:colOff>
      <xdr:row>30</xdr:row>
      <xdr:rowOff>22860</xdr:rowOff>
    </xdr:to>
    <xdr:graphicFrame macro="">
      <xdr:nvGraphicFramePr>
        <xdr:cNvPr id="44" name="Chart 43">
          <a:extLst>
            <a:ext uri="{FF2B5EF4-FFF2-40B4-BE49-F238E27FC236}">
              <a16:creationId xmlns:a16="http://schemas.microsoft.com/office/drawing/2014/main" id="{00000000-0008-0000-0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594360</xdr:colOff>
      <xdr:row>3</xdr:row>
      <xdr:rowOff>175260</xdr:rowOff>
    </xdr:from>
    <xdr:to>
      <xdr:col>6</xdr:col>
      <xdr:colOff>238125</xdr:colOff>
      <xdr:row>5</xdr:row>
      <xdr:rowOff>106680</xdr:rowOff>
    </xdr:to>
    <xdr:sp macro="" textlink="'Analysis 02'!$Q$13">
      <xdr:nvSpPr>
        <xdr:cNvPr id="45" name="TextBox 44">
          <a:extLst>
            <a:ext uri="{FF2B5EF4-FFF2-40B4-BE49-F238E27FC236}">
              <a16:creationId xmlns:a16="http://schemas.microsoft.com/office/drawing/2014/main" id="{00000000-0008-0000-0100-00002D000000}"/>
            </a:ext>
          </a:extLst>
        </xdr:cNvPr>
        <xdr:cNvSpPr txBox="1"/>
      </xdr:nvSpPr>
      <xdr:spPr>
        <a:xfrm>
          <a:off x="3032760" y="723900"/>
          <a:ext cx="86296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rPr>
            <a:t>Generated</a:t>
          </a:r>
        </a:p>
      </xdr:txBody>
    </xdr:sp>
    <xdr:clientData/>
  </xdr:twoCellAnchor>
  <xdr:twoCellAnchor>
    <xdr:from>
      <xdr:col>5</xdr:col>
      <xdr:colOff>15240</xdr:colOff>
      <xdr:row>11</xdr:row>
      <xdr:rowOff>99060</xdr:rowOff>
    </xdr:from>
    <xdr:to>
      <xdr:col>6</xdr:col>
      <xdr:colOff>268605</xdr:colOff>
      <xdr:row>13</xdr:row>
      <xdr:rowOff>30480</xdr:rowOff>
    </xdr:to>
    <xdr:sp macro="" textlink="'Analysis 02'!$Q$13">
      <xdr:nvSpPr>
        <xdr:cNvPr id="46" name="TextBox 45">
          <a:extLst>
            <a:ext uri="{FF2B5EF4-FFF2-40B4-BE49-F238E27FC236}">
              <a16:creationId xmlns:a16="http://schemas.microsoft.com/office/drawing/2014/main" id="{00000000-0008-0000-0100-00002E000000}"/>
            </a:ext>
          </a:extLst>
        </xdr:cNvPr>
        <xdr:cNvSpPr txBox="1"/>
      </xdr:nvSpPr>
      <xdr:spPr>
        <a:xfrm>
          <a:off x="3063240" y="2110740"/>
          <a:ext cx="86296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rPr>
            <a:t>Generated</a:t>
          </a:r>
        </a:p>
      </xdr:txBody>
    </xdr:sp>
    <xdr:clientData/>
  </xdr:twoCellAnchor>
  <xdr:twoCellAnchor>
    <xdr:from>
      <xdr:col>0</xdr:col>
      <xdr:colOff>228600</xdr:colOff>
      <xdr:row>19</xdr:row>
      <xdr:rowOff>53340</xdr:rowOff>
    </xdr:from>
    <xdr:to>
      <xdr:col>10</xdr:col>
      <xdr:colOff>53340</xdr:colOff>
      <xdr:row>20</xdr:row>
      <xdr:rowOff>167640</xdr:rowOff>
    </xdr:to>
    <xdr:sp macro="" textlink="'Analysis 02'!$Q$13">
      <xdr:nvSpPr>
        <xdr:cNvPr id="47" name="TextBox 46">
          <a:extLst>
            <a:ext uri="{FF2B5EF4-FFF2-40B4-BE49-F238E27FC236}">
              <a16:creationId xmlns:a16="http://schemas.microsoft.com/office/drawing/2014/main" id="{00000000-0008-0000-0100-00002F000000}"/>
            </a:ext>
          </a:extLst>
        </xdr:cNvPr>
        <xdr:cNvSpPr txBox="1"/>
      </xdr:nvSpPr>
      <xdr:spPr>
        <a:xfrm>
          <a:off x="228600" y="3528060"/>
          <a:ext cx="592074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a:solidFill>
                <a:schemeClr val="bg2">
                  <a:lumMod val="25000"/>
                </a:schemeClr>
              </a:solidFill>
              <a:latin typeface="+mn-lt"/>
            </a:rPr>
            <a:t>Revenue</a:t>
          </a:r>
          <a:r>
            <a:rPr lang="en-IN" sz="1200" baseline="0">
              <a:solidFill>
                <a:schemeClr val="bg2">
                  <a:lumMod val="25000"/>
                </a:schemeClr>
              </a:solidFill>
              <a:latin typeface="+mn-lt"/>
            </a:rPr>
            <a:t> by Days Vs Percentage Change</a:t>
          </a:r>
          <a:endParaRPr lang="en-IN" sz="1100">
            <a:solidFill>
              <a:schemeClr val="bg2">
                <a:lumMod val="25000"/>
              </a:schemeClr>
            </a:solidFill>
            <a:latin typeface="+mn-lt"/>
          </a:endParaRPr>
        </a:p>
      </xdr:txBody>
    </xdr:sp>
    <xdr:clientData/>
  </xdr:twoCellAnchor>
  <xdr:twoCellAnchor>
    <xdr:from>
      <xdr:col>0</xdr:col>
      <xdr:colOff>205740</xdr:colOff>
      <xdr:row>20</xdr:row>
      <xdr:rowOff>60960</xdr:rowOff>
    </xdr:from>
    <xdr:to>
      <xdr:col>10</xdr:col>
      <xdr:colOff>30480</xdr:colOff>
      <xdr:row>21</xdr:row>
      <xdr:rowOff>175260</xdr:rowOff>
    </xdr:to>
    <xdr:sp macro="" textlink="'Analysis 02'!Q93">
      <xdr:nvSpPr>
        <xdr:cNvPr id="48" name="TextBox 47">
          <a:extLst>
            <a:ext uri="{FF2B5EF4-FFF2-40B4-BE49-F238E27FC236}">
              <a16:creationId xmlns:a16="http://schemas.microsoft.com/office/drawing/2014/main" id="{00000000-0008-0000-0100-000030000000}"/>
            </a:ext>
          </a:extLst>
        </xdr:cNvPr>
        <xdr:cNvSpPr txBox="1"/>
      </xdr:nvSpPr>
      <xdr:spPr>
        <a:xfrm>
          <a:off x="205740" y="3718560"/>
          <a:ext cx="592074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22EA65B-5CA2-4B47-8E55-2AD51D323AC8}" type="TxLink">
            <a:rPr lang="en-US" sz="1200" b="0" i="1" u="none" strike="noStrike">
              <a:solidFill>
                <a:schemeClr val="bg2">
                  <a:lumMod val="50000"/>
                </a:schemeClr>
              </a:solidFill>
              <a:latin typeface="Calibri"/>
              <a:ea typeface="Calibri"/>
              <a:cs typeface="Calibri"/>
            </a:rPr>
            <a:pPr marL="0" indent="0" algn="ctr"/>
            <a:t>The line in the indicates $7,78,116 average</a:t>
          </a:fld>
          <a:endParaRPr lang="en-IN" sz="1200" b="0" i="1" u="none" strike="noStrike">
            <a:solidFill>
              <a:schemeClr val="bg2">
                <a:lumMod val="50000"/>
              </a:schemeClr>
            </a:solidFill>
            <a:latin typeface="Calibri"/>
            <a:ea typeface="Calibri"/>
            <a:cs typeface="Calibri"/>
          </a:endParaRPr>
        </a:p>
      </xdr:txBody>
    </xdr:sp>
    <xdr:clientData/>
  </xdr:twoCellAnchor>
  <xdr:twoCellAnchor>
    <xdr:from>
      <xdr:col>0</xdr:col>
      <xdr:colOff>236220</xdr:colOff>
      <xdr:row>30</xdr:row>
      <xdr:rowOff>7620</xdr:rowOff>
    </xdr:from>
    <xdr:to>
      <xdr:col>0</xdr:col>
      <xdr:colOff>365760</xdr:colOff>
      <xdr:row>30</xdr:row>
      <xdr:rowOff>137160</xdr:rowOff>
    </xdr:to>
    <xdr:sp macro="" textlink="">
      <xdr:nvSpPr>
        <xdr:cNvPr id="49" name="Oval 48">
          <a:extLst>
            <a:ext uri="{FF2B5EF4-FFF2-40B4-BE49-F238E27FC236}">
              <a16:creationId xmlns:a16="http://schemas.microsoft.com/office/drawing/2014/main" id="{00000000-0008-0000-0100-000031000000}"/>
            </a:ext>
          </a:extLst>
        </xdr:cNvPr>
        <xdr:cNvSpPr/>
      </xdr:nvSpPr>
      <xdr:spPr>
        <a:xfrm>
          <a:off x="236220" y="5494020"/>
          <a:ext cx="129540" cy="129540"/>
        </a:xfrm>
        <a:prstGeom prst="ellipse">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228600</xdr:colOff>
      <xdr:row>31</xdr:row>
      <xdr:rowOff>30480</xdr:rowOff>
    </xdr:from>
    <xdr:to>
      <xdr:col>0</xdr:col>
      <xdr:colOff>358140</xdr:colOff>
      <xdr:row>31</xdr:row>
      <xdr:rowOff>160020</xdr:rowOff>
    </xdr:to>
    <xdr:sp macro="" textlink="">
      <xdr:nvSpPr>
        <xdr:cNvPr id="50" name="Oval 49">
          <a:extLst>
            <a:ext uri="{FF2B5EF4-FFF2-40B4-BE49-F238E27FC236}">
              <a16:creationId xmlns:a16="http://schemas.microsoft.com/office/drawing/2014/main" id="{00000000-0008-0000-0100-000032000000}"/>
            </a:ext>
          </a:extLst>
        </xdr:cNvPr>
        <xdr:cNvSpPr/>
      </xdr:nvSpPr>
      <xdr:spPr>
        <a:xfrm>
          <a:off x="228600" y="5699760"/>
          <a:ext cx="129540" cy="129540"/>
        </a:xfrm>
        <a:prstGeom prst="ellipse">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388620</xdr:colOff>
      <xdr:row>29</xdr:row>
      <xdr:rowOff>144780</xdr:rowOff>
    </xdr:from>
    <xdr:to>
      <xdr:col>2</xdr:col>
      <xdr:colOff>335280</xdr:colOff>
      <xdr:row>31</xdr:row>
      <xdr:rowOff>38100</xdr:rowOff>
    </xdr:to>
    <xdr:sp macro="" textlink="'Analysis 02'!$Q$13">
      <xdr:nvSpPr>
        <xdr:cNvPr id="51" name="TextBox 50">
          <a:extLst>
            <a:ext uri="{FF2B5EF4-FFF2-40B4-BE49-F238E27FC236}">
              <a16:creationId xmlns:a16="http://schemas.microsoft.com/office/drawing/2014/main" id="{00000000-0008-0000-0100-000033000000}"/>
            </a:ext>
          </a:extLst>
        </xdr:cNvPr>
        <xdr:cNvSpPr txBox="1"/>
      </xdr:nvSpPr>
      <xdr:spPr>
        <a:xfrm>
          <a:off x="388620" y="5448300"/>
          <a:ext cx="11658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2">
                  <a:lumMod val="50000"/>
                </a:schemeClr>
              </a:solidFill>
            </a:rPr>
            <a:t>Below</a:t>
          </a:r>
          <a:r>
            <a:rPr lang="en-IN" sz="1200" baseline="0">
              <a:solidFill>
                <a:schemeClr val="bg2">
                  <a:lumMod val="50000"/>
                </a:schemeClr>
              </a:solidFill>
            </a:rPr>
            <a:t> Average</a:t>
          </a:r>
          <a:endParaRPr lang="en-IN" sz="1200">
            <a:solidFill>
              <a:schemeClr val="bg2">
                <a:lumMod val="50000"/>
              </a:schemeClr>
            </a:solidFill>
          </a:endParaRPr>
        </a:p>
      </xdr:txBody>
    </xdr:sp>
    <xdr:clientData/>
  </xdr:twoCellAnchor>
  <xdr:twoCellAnchor>
    <xdr:from>
      <xdr:col>0</xdr:col>
      <xdr:colOff>381000</xdr:colOff>
      <xdr:row>30</xdr:row>
      <xdr:rowOff>167640</xdr:rowOff>
    </xdr:from>
    <xdr:to>
      <xdr:col>2</xdr:col>
      <xdr:colOff>327660</xdr:colOff>
      <xdr:row>32</xdr:row>
      <xdr:rowOff>60960</xdr:rowOff>
    </xdr:to>
    <xdr:sp macro="" textlink="'Analysis 02'!$Q$13">
      <xdr:nvSpPr>
        <xdr:cNvPr id="52" name="TextBox 51">
          <a:extLst>
            <a:ext uri="{FF2B5EF4-FFF2-40B4-BE49-F238E27FC236}">
              <a16:creationId xmlns:a16="http://schemas.microsoft.com/office/drawing/2014/main" id="{00000000-0008-0000-0100-000034000000}"/>
            </a:ext>
          </a:extLst>
        </xdr:cNvPr>
        <xdr:cNvSpPr txBox="1"/>
      </xdr:nvSpPr>
      <xdr:spPr>
        <a:xfrm>
          <a:off x="381000" y="5654040"/>
          <a:ext cx="11658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aseline="0">
              <a:solidFill>
                <a:schemeClr val="bg2">
                  <a:lumMod val="50000"/>
                </a:schemeClr>
              </a:solidFill>
            </a:rPr>
            <a:t>Above Average</a:t>
          </a:r>
          <a:endParaRPr lang="en-IN" sz="1200">
            <a:solidFill>
              <a:schemeClr val="bg2">
                <a:lumMod val="50000"/>
              </a:schemeClr>
            </a:solidFill>
          </a:endParaRPr>
        </a:p>
      </xdr:txBody>
    </xdr:sp>
    <xdr:clientData/>
  </xdr:twoCellAnchor>
  <xdr:twoCellAnchor>
    <xdr:from>
      <xdr:col>8</xdr:col>
      <xdr:colOff>488539</xdr:colOff>
      <xdr:row>30</xdr:row>
      <xdr:rowOff>99060</xdr:rowOff>
    </xdr:from>
    <xdr:to>
      <xdr:col>9</xdr:col>
      <xdr:colOff>472440</xdr:colOff>
      <xdr:row>30</xdr:row>
      <xdr:rowOff>99060</xdr:rowOff>
    </xdr:to>
    <xdr:cxnSp macro="">
      <xdr:nvCxnSpPr>
        <xdr:cNvPr id="53" name="Straight Connector 52">
          <a:extLst>
            <a:ext uri="{FF2B5EF4-FFF2-40B4-BE49-F238E27FC236}">
              <a16:creationId xmlns:a16="http://schemas.microsoft.com/office/drawing/2014/main" id="{00000000-0008-0000-0100-000035000000}"/>
            </a:ext>
          </a:extLst>
        </xdr:cNvPr>
        <xdr:cNvCxnSpPr/>
      </xdr:nvCxnSpPr>
      <xdr:spPr>
        <a:xfrm>
          <a:off x="5365339" y="5585460"/>
          <a:ext cx="593501" cy="0"/>
        </a:xfrm>
        <a:prstGeom prst="line">
          <a:avLst/>
        </a:prstGeom>
        <a:ln w="15875">
          <a:solidFill>
            <a:schemeClr val="bg1">
              <a:lumMod val="50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281940</xdr:colOff>
      <xdr:row>30</xdr:row>
      <xdr:rowOff>114300</xdr:rowOff>
    </xdr:from>
    <xdr:to>
      <xdr:col>10</xdr:col>
      <xdr:colOff>266700</xdr:colOff>
      <xdr:row>32</xdr:row>
      <xdr:rowOff>7620</xdr:rowOff>
    </xdr:to>
    <xdr:sp macro="" textlink="'Analysis 02'!$Q$13">
      <xdr:nvSpPr>
        <xdr:cNvPr id="54" name="TextBox 53">
          <a:extLst>
            <a:ext uri="{FF2B5EF4-FFF2-40B4-BE49-F238E27FC236}">
              <a16:creationId xmlns:a16="http://schemas.microsoft.com/office/drawing/2014/main" id="{00000000-0008-0000-0100-000036000000}"/>
            </a:ext>
          </a:extLst>
        </xdr:cNvPr>
        <xdr:cNvSpPr txBox="1"/>
      </xdr:nvSpPr>
      <xdr:spPr>
        <a:xfrm>
          <a:off x="5158740" y="5600700"/>
          <a:ext cx="12039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aseline="0">
              <a:solidFill>
                <a:schemeClr val="bg2">
                  <a:lumMod val="50000"/>
                </a:schemeClr>
              </a:solidFill>
            </a:rPr>
            <a:t>Average Line</a:t>
          </a:r>
          <a:endParaRPr lang="en-IN" sz="1200">
            <a:solidFill>
              <a:schemeClr val="bg2">
                <a:lumMod val="50000"/>
              </a:schemeClr>
            </a:solidFill>
          </a:endParaRPr>
        </a:p>
      </xdr:txBody>
    </xdr:sp>
    <xdr:clientData/>
  </xdr:twoCellAnchor>
  <xdr:twoCellAnchor>
    <xdr:from>
      <xdr:col>0</xdr:col>
      <xdr:colOff>114300</xdr:colOff>
      <xdr:row>0</xdr:row>
      <xdr:rowOff>38100</xdr:rowOff>
    </xdr:from>
    <xdr:to>
      <xdr:col>5</xdr:col>
      <xdr:colOff>83820</xdr:colOff>
      <xdr:row>2</xdr:row>
      <xdr:rowOff>114300</xdr:rowOff>
    </xdr:to>
    <xdr:sp macro="" textlink="'Analysis 03'!AB11">
      <xdr:nvSpPr>
        <xdr:cNvPr id="55" name="TextBox 54">
          <a:extLst>
            <a:ext uri="{FF2B5EF4-FFF2-40B4-BE49-F238E27FC236}">
              <a16:creationId xmlns:a16="http://schemas.microsoft.com/office/drawing/2014/main" id="{00000000-0008-0000-0100-000037000000}"/>
            </a:ext>
          </a:extLst>
        </xdr:cNvPr>
        <xdr:cNvSpPr txBox="1"/>
      </xdr:nvSpPr>
      <xdr:spPr>
        <a:xfrm>
          <a:off x="114300" y="38100"/>
          <a:ext cx="301752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2000" b="0" i="0" u="none" strike="noStrike">
              <a:gradFill flip="none" rotWithShape="1">
                <a:gsLst>
                  <a:gs pos="86000">
                    <a:schemeClr val="tx1">
                      <a:lumMod val="75000"/>
                      <a:lumOff val="25000"/>
                    </a:schemeClr>
                  </a:gs>
                  <a:gs pos="0">
                    <a:srgbClr val="2DC8FF"/>
                  </a:gs>
                </a:gsLst>
                <a:lin ang="0" scaled="1"/>
                <a:tileRect/>
              </a:gradFill>
              <a:latin typeface="Aptos Display" panose="020B0004020202020204" pitchFamily="34" charset="0"/>
              <a:ea typeface="Calibri"/>
              <a:cs typeface="Calibri"/>
            </a:rPr>
            <a:t>XYZ</a:t>
          </a:r>
          <a:r>
            <a:rPr lang="en-IN" sz="2000" b="0" i="0" u="none" strike="noStrike" baseline="0">
              <a:gradFill flip="none" rotWithShape="1">
                <a:gsLst>
                  <a:gs pos="86000">
                    <a:schemeClr val="tx1">
                      <a:lumMod val="75000"/>
                      <a:lumOff val="25000"/>
                    </a:schemeClr>
                  </a:gs>
                  <a:gs pos="0">
                    <a:srgbClr val="2DC8FF"/>
                  </a:gs>
                </a:gsLst>
                <a:lin ang="0" scaled="1"/>
                <a:tileRect/>
              </a:gradFill>
              <a:latin typeface="Aptos Display" panose="020B0004020202020204" pitchFamily="34" charset="0"/>
              <a:ea typeface="Calibri"/>
              <a:cs typeface="Calibri"/>
            </a:rPr>
            <a:t> Business Dashboard</a:t>
          </a:r>
          <a:endParaRPr lang="en-IN" sz="2000" b="0" i="0" u="none" strike="noStrike">
            <a:gradFill flip="none" rotWithShape="1">
              <a:gsLst>
                <a:gs pos="86000">
                  <a:schemeClr val="tx1">
                    <a:lumMod val="75000"/>
                    <a:lumOff val="25000"/>
                  </a:schemeClr>
                </a:gs>
                <a:gs pos="0">
                  <a:srgbClr val="2DC8FF"/>
                </a:gs>
              </a:gsLst>
              <a:lin ang="0" scaled="1"/>
              <a:tileRect/>
            </a:gradFill>
            <a:latin typeface="Aptos Display" panose="020B0004020202020204" pitchFamily="34" charset="0"/>
            <a:ea typeface="Calibri"/>
            <a:cs typeface="Calibri"/>
          </a:endParaRPr>
        </a:p>
      </xdr:txBody>
    </xdr:sp>
    <xdr:clientData/>
  </xdr:twoCellAnchor>
  <xdr:twoCellAnchor>
    <xdr:from>
      <xdr:col>5</xdr:col>
      <xdr:colOff>569011</xdr:colOff>
      <xdr:row>0</xdr:row>
      <xdr:rowOff>76200</xdr:rowOff>
    </xdr:from>
    <xdr:to>
      <xdr:col>7</xdr:col>
      <xdr:colOff>375870</xdr:colOff>
      <xdr:row>2</xdr:row>
      <xdr:rowOff>30480</xdr:rowOff>
    </xdr:to>
    <xdr:sp macro="" textlink="">
      <xdr:nvSpPr>
        <xdr:cNvPr id="83" name="Rectangle: Rounded Corners 55">
          <a:extLst>
            <a:ext uri="{FF2B5EF4-FFF2-40B4-BE49-F238E27FC236}">
              <a16:creationId xmlns:a16="http://schemas.microsoft.com/office/drawing/2014/main" id="{00000000-0008-0000-0100-000053000000}"/>
            </a:ext>
          </a:extLst>
        </xdr:cNvPr>
        <xdr:cNvSpPr/>
      </xdr:nvSpPr>
      <xdr:spPr>
        <a:xfrm>
          <a:off x="3617011" y="76200"/>
          <a:ext cx="1026059" cy="320040"/>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100" b="1">
              <a:solidFill>
                <a:schemeClr val="bg1">
                  <a:lumMod val="95000"/>
                </a:schemeClr>
              </a:solidFill>
              <a:latin typeface="Aptos" panose="020B0004020202020204" pitchFamily="34" charset="0"/>
              <a:ea typeface="+mn-ea"/>
              <a:cs typeface="+mn-cs"/>
            </a:rPr>
            <a:t>Time Frame</a:t>
          </a:r>
        </a:p>
      </xdr:txBody>
    </xdr:sp>
    <xdr:clientData fLocksWithSheet="0"/>
  </xdr:twoCellAnchor>
  <xdr:twoCellAnchor>
    <xdr:from>
      <xdr:col>8</xdr:col>
      <xdr:colOff>73711</xdr:colOff>
      <xdr:row>0</xdr:row>
      <xdr:rowOff>76200</xdr:rowOff>
    </xdr:from>
    <xdr:to>
      <xdr:col>9</xdr:col>
      <xdr:colOff>490170</xdr:colOff>
      <xdr:row>2</xdr:row>
      <xdr:rowOff>30480</xdr:rowOff>
    </xdr:to>
    <xdr:sp macro="" textlink="">
      <xdr:nvSpPr>
        <xdr:cNvPr id="57" name="Rectangle: Rounded Corners 56">
          <a:hlinkClick xmlns:r="http://schemas.openxmlformats.org/officeDocument/2006/relationships" r:id="rId8"/>
          <a:extLst>
            <a:ext uri="{FF2B5EF4-FFF2-40B4-BE49-F238E27FC236}">
              <a16:creationId xmlns:a16="http://schemas.microsoft.com/office/drawing/2014/main" id="{00000000-0008-0000-0100-000039000000}"/>
            </a:ext>
          </a:extLst>
        </xdr:cNvPr>
        <xdr:cNvSpPr/>
      </xdr:nvSpPr>
      <xdr:spPr>
        <a:xfrm>
          <a:off x="4950511" y="76200"/>
          <a:ext cx="1026059" cy="32004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IN" sz="1100" b="1">
              <a:solidFill>
                <a:schemeClr val="bg2">
                  <a:lumMod val="50000"/>
                </a:schemeClr>
              </a:solidFill>
              <a:latin typeface="Aptos" panose="020B0004020202020204" pitchFamily="34" charset="0"/>
            </a:rPr>
            <a:t>Store</a:t>
          </a:r>
        </a:p>
      </xdr:txBody>
    </xdr:sp>
    <xdr:clientData fLocksWithSheet="0"/>
  </xdr:twoCellAnchor>
  <xdr:twoCellAnchor>
    <xdr:from>
      <xdr:col>10</xdr:col>
      <xdr:colOff>172771</xdr:colOff>
      <xdr:row>0</xdr:row>
      <xdr:rowOff>76200</xdr:rowOff>
    </xdr:from>
    <xdr:to>
      <xdr:col>11</xdr:col>
      <xdr:colOff>589230</xdr:colOff>
      <xdr:row>2</xdr:row>
      <xdr:rowOff>30480</xdr:rowOff>
    </xdr:to>
    <xdr:sp macro="" textlink="">
      <xdr:nvSpPr>
        <xdr:cNvPr id="58" name="Rectangle: Rounded Corners 57">
          <a:hlinkClick xmlns:r="http://schemas.openxmlformats.org/officeDocument/2006/relationships" r:id="rId9"/>
          <a:extLst>
            <a:ext uri="{FF2B5EF4-FFF2-40B4-BE49-F238E27FC236}">
              <a16:creationId xmlns:a16="http://schemas.microsoft.com/office/drawing/2014/main" id="{00000000-0008-0000-0100-00003A000000}"/>
            </a:ext>
          </a:extLst>
        </xdr:cNvPr>
        <xdr:cNvSpPr/>
      </xdr:nvSpPr>
      <xdr:spPr>
        <a:xfrm>
          <a:off x="6268771" y="76200"/>
          <a:ext cx="1026059" cy="32004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IN" sz="1100" b="1">
              <a:solidFill>
                <a:schemeClr val="bg2">
                  <a:lumMod val="50000"/>
                </a:schemeClr>
              </a:solidFill>
              <a:latin typeface="Aptos" panose="020B0004020202020204" pitchFamily="34" charset="0"/>
              <a:ea typeface="+mn-ea"/>
              <a:cs typeface="+mn-cs"/>
            </a:rPr>
            <a:t>Profit View</a:t>
          </a:r>
        </a:p>
      </xdr:txBody>
    </xdr:sp>
    <xdr:clientData fLocksWithSheet="0"/>
  </xdr:twoCellAnchor>
  <xdr:twoCellAnchor>
    <xdr:from>
      <xdr:col>20</xdr:col>
      <xdr:colOff>76200</xdr:colOff>
      <xdr:row>6</xdr:row>
      <xdr:rowOff>15240</xdr:rowOff>
    </xdr:from>
    <xdr:to>
      <xdr:col>21</xdr:col>
      <xdr:colOff>441960</xdr:colOff>
      <xdr:row>7</xdr:row>
      <xdr:rowOff>160020</xdr:rowOff>
    </xdr:to>
    <xdr:sp macro="[0]!openclose" textlink="">
      <xdr:nvSpPr>
        <xdr:cNvPr id="59" name="Rectangle: Rounded Corners 58">
          <a:extLst>
            <a:ext uri="{FF2B5EF4-FFF2-40B4-BE49-F238E27FC236}">
              <a16:creationId xmlns:a16="http://schemas.microsoft.com/office/drawing/2014/main" id="{00000000-0008-0000-0100-00003B000000}"/>
            </a:ext>
          </a:extLst>
        </xdr:cNvPr>
        <xdr:cNvSpPr/>
      </xdr:nvSpPr>
      <xdr:spPr>
        <a:xfrm>
          <a:off x="12268200" y="1112520"/>
          <a:ext cx="975360" cy="327660"/>
        </a:xfrm>
        <a:prstGeom prst="round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i="1">
              <a:solidFill>
                <a:schemeClr val="bg2">
                  <a:lumMod val="25000"/>
                </a:schemeClr>
              </a:solidFill>
            </a:rPr>
            <a:t>Open</a:t>
          </a:r>
          <a:r>
            <a:rPr lang="en-IN" sz="1100">
              <a:solidFill>
                <a:schemeClr val="tx1">
                  <a:lumMod val="65000"/>
                  <a:lumOff val="35000"/>
                </a:schemeClr>
              </a:solidFill>
            </a:rPr>
            <a:t> </a:t>
          </a:r>
          <a:r>
            <a:rPr lang="en-IN" sz="1100" b="1" i="1">
              <a:solidFill>
                <a:schemeClr val="bg2">
                  <a:lumMod val="25000"/>
                </a:schemeClr>
              </a:solidFill>
            </a:rPr>
            <a:t>Slicer</a:t>
          </a:r>
        </a:p>
      </xdr:txBody>
    </xdr:sp>
    <xdr:clientData fLocksWithSheet="0"/>
  </xdr:twoCellAnchor>
  <xdr:twoCellAnchor>
    <xdr:from>
      <xdr:col>20</xdr:col>
      <xdr:colOff>60960</xdr:colOff>
      <xdr:row>6</xdr:row>
      <xdr:rowOff>15240</xdr:rowOff>
    </xdr:from>
    <xdr:to>
      <xdr:col>22</xdr:col>
      <xdr:colOff>91440</xdr:colOff>
      <xdr:row>24</xdr:row>
      <xdr:rowOff>99060</xdr:rowOff>
    </xdr:to>
    <xdr:grpSp>
      <xdr:nvGrpSpPr>
        <xdr:cNvPr id="62" name="Group 61" hidden="1">
          <a:extLst>
            <a:ext uri="{FF2B5EF4-FFF2-40B4-BE49-F238E27FC236}">
              <a16:creationId xmlns:a16="http://schemas.microsoft.com/office/drawing/2014/main" id="{00000000-0008-0000-0100-00003E000000}"/>
            </a:ext>
          </a:extLst>
        </xdr:cNvPr>
        <xdr:cNvGrpSpPr/>
      </xdr:nvGrpSpPr>
      <xdr:grpSpPr>
        <a:xfrm>
          <a:off x="12252960" y="1112520"/>
          <a:ext cx="1249680" cy="3375660"/>
          <a:chOff x="12252960" y="1112520"/>
          <a:chExt cx="1249680" cy="3375660"/>
        </a:xfrm>
      </xdr:grpSpPr>
      <mc:AlternateContent xmlns:mc="http://schemas.openxmlformats.org/markup-compatibility/2006" xmlns:a14="http://schemas.microsoft.com/office/drawing/2010/main">
        <mc:Choice Requires="a14">
          <xdr:graphicFrame macro="">
            <xdr:nvGraphicFramePr>
              <xdr:cNvPr id="10" name="Store Name 2" hidden="1">
                <a:extLst>
                  <a:ext uri="{FF2B5EF4-FFF2-40B4-BE49-F238E27FC236}">
                    <a16:creationId xmlns:a16="http://schemas.microsoft.com/office/drawing/2014/main" id="{00000000-0008-0000-0100-00000A000000}"/>
                  </a:ext>
                </a:extLst>
              </xdr:cNvPr>
              <xdr:cNvGraphicFramePr/>
            </xdr:nvGraphicFramePr>
            <xdr:xfrm>
              <a:off x="12252960" y="1539240"/>
              <a:ext cx="1249680" cy="2948940"/>
            </xdr:xfrm>
            <a:graphic>
              <a:graphicData uri="http://schemas.microsoft.com/office/drawing/2010/slicer">
                <sle:slicer xmlns:sle="http://schemas.microsoft.com/office/drawing/2010/slicer" name="Store Name 2"/>
              </a:graphicData>
            </a:graphic>
          </xdr:graphicFrame>
        </mc:Choice>
        <mc:Fallback xmlns="">
          <xdr:sp macro="" textlink="">
            <xdr:nvSpPr>
              <xdr:cNvPr id="0" name=""/>
              <xdr:cNvSpPr>
                <a:spLocks noTextEdit="1"/>
              </xdr:cNvSpPr>
            </xdr:nvSpPr>
            <xdr:spPr>
              <a:xfrm>
                <a:off x="12252960" y="1539240"/>
                <a:ext cx="1249680" cy="29489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openclose" textlink="">
        <xdr:nvSpPr>
          <xdr:cNvPr id="60" name="Rectangle: Rounded Corners 59" hidden="1">
            <a:extLst>
              <a:ext uri="{FF2B5EF4-FFF2-40B4-BE49-F238E27FC236}">
                <a16:creationId xmlns:a16="http://schemas.microsoft.com/office/drawing/2014/main" id="{00000000-0008-0000-0100-00003C000000}"/>
              </a:ext>
            </a:extLst>
          </xdr:cNvPr>
          <xdr:cNvSpPr/>
        </xdr:nvSpPr>
        <xdr:spPr>
          <a:xfrm>
            <a:off x="12273029" y="1112520"/>
            <a:ext cx="970531" cy="320040"/>
          </a:xfrm>
          <a:prstGeom prst="roundRect">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i="1">
                <a:solidFill>
                  <a:schemeClr val="bg1">
                    <a:lumMod val="95000"/>
                  </a:schemeClr>
                </a:solidFill>
              </a:rPr>
              <a:t>Close</a:t>
            </a:r>
            <a:r>
              <a:rPr lang="en-IN" sz="1100">
                <a:solidFill>
                  <a:schemeClr val="bg1">
                    <a:lumMod val="95000"/>
                  </a:schemeClr>
                </a:solidFill>
              </a:rPr>
              <a:t> </a:t>
            </a:r>
            <a:r>
              <a:rPr lang="en-IN" sz="1100" b="1" i="1">
                <a:solidFill>
                  <a:schemeClr val="bg1">
                    <a:lumMod val="95000"/>
                  </a:schemeClr>
                </a:solidFill>
              </a:rPr>
              <a:t>Slicer</a:t>
            </a:r>
          </a:p>
        </xdr:txBody>
      </xdr:sp>
    </xdr:grpSp>
    <xdr:clientData/>
  </xdr:twoCellAnchor>
  <xdr:twoCellAnchor>
    <xdr:from>
      <xdr:col>20</xdr:col>
      <xdr:colOff>38099</xdr:colOff>
      <xdr:row>6</xdr:row>
      <xdr:rowOff>15240</xdr:rowOff>
    </xdr:from>
    <xdr:to>
      <xdr:col>22</xdr:col>
      <xdr:colOff>167640</xdr:colOff>
      <xdr:row>25</xdr:row>
      <xdr:rowOff>15240</xdr:rowOff>
    </xdr:to>
    <xdr:grpSp>
      <xdr:nvGrpSpPr>
        <xdr:cNvPr id="80" name="Group 64" hidden="1">
          <a:extLst>
            <a:ext uri="{FF2B5EF4-FFF2-40B4-BE49-F238E27FC236}">
              <a16:creationId xmlns:a16="http://schemas.microsoft.com/office/drawing/2014/main" id="{00000000-0008-0000-0100-000050000000}"/>
            </a:ext>
          </a:extLst>
        </xdr:cNvPr>
        <xdr:cNvGrpSpPr/>
      </xdr:nvGrpSpPr>
      <xdr:grpSpPr>
        <a:xfrm>
          <a:off x="12230099" y="1112520"/>
          <a:ext cx="1348741" cy="3474720"/>
          <a:chOff x="12230099" y="1112520"/>
          <a:chExt cx="1363981" cy="3474720"/>
        </a:xfrm>
      </xdr:grpSpPr>
      <xdr:sp macro="[0]!openclose" textlink="">
        <xdr:nvSpPr>
          <xdr:cNvPr id="81" name="Rectangle: Rounded Corners 62" hidden="1">
            <a:extLst>
              <a:ext uri="{FF2B5EF4-FFF2-40B4-BE49-F238E27FC236}">
                <a16:creationId xmlns:a16="http://schemas.microsoft.com/office/drawing/2014/main" id="{00000000-0008-0000-0100-000051000000}"/>
              </a:ext>
            </a:extLst>
          </xdr:cNvPr>
          <xdr:cNvSpPr/>
        </xdr:nvSpPr>
        <xdr:spPr>
          <a:xfrm>
            <a:off x="12268200" y="1112520"/>
            <a:ext cx="975360" cy="327660"/>
          </a:xfrm>
          <a:prstGeom prst="roundRect">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i="1">
                <a:solidFill>
                  <a:schemeClr val="bg1">
                    <a:lumMod val="95000"/>
                  </a:schemeClr>
                </a:solidFill>
              </a:rPr>
              <a:t>Close</a:t>
            </a:r>
            <a:r>
              <a:rPr lang="en-IN" sz="1100">
                <a:solidFill>
                  <a:schemeClr val="bg1">
                    <a:lumMod val="95000"/>
                  </a:schemeClr>
                </a:solidFill>
              </a:rPr>
              <a:t> </a:t>
            </a:r>
            <a:r>
              <a:rPr lang="en-IN" sz="1100" b="1" i="1">
                <a:solidFill>
                  <a:schemeClr val="bg1">
                    <a:lumMod val="95000"/>
                  </a:schemeClr>
                </a:solidFill>
              </a:rPr>
              <a:t>Slicer</a:t>
            </a:r>
          </a:p>
        </xdr:txBody>
      </xdr:sp>
      <mc:AlternateContent xmlns:mc="http://schemas.openxmlformats.org/markup-compatibility/2006" xmlns:a14="http://schemas.microsoft.com/office/drawing/2010/main">
        <mc:Choice Requires="a14">
          <xdr:graphicFrame macro="">
            <xdr:nvGraphicFramePr>
              <xdr:cNvPr id="82" name="Store Name 3" hidden="1">
                <a:extLst>
                  <a:ext uri="{FF2B5EF4-FFF2-40B4-BE49-F238E27FC236}">
                    <a16:creationId xmlns:a16="http://schemas.microsoft.com/office/drawing/2014/main" id="{00000000-0008-0000-0100-000052000000}"/>
                  </a:ext>
                </a:extLst>
              </xdr:cNvPr>
              <xdr:cNvGraphicFramePr/>
            </xdr:nvGraphicFramePr>
            <xdr:xfrm>
              <a:off x="12230099" y="1653540"/>
              <a:ext cx="1363981" cy="2933700"/>
            </xdr:xfrm>
            <a:graphic>
              <a:graphicData uri="http://schemas.microsoft.com/office/drawing/2010/slicer">
                <sle:slicer xmlns:sle="http://schemas.microsoft.com/office/drawing/2010/slicer" name="Store Name 3"/>
              </a:graphicData>
            </a:graphic>
          </xdr:graphicFrame>
        </mc:Choice>
        <mc:Fallback xmlns="">
          <xdr:sp macro="" textlink="">
            <xdr:nvSpPr>
              <xdr:cNvPr id="0" name=""/>
              <xdr:cNvSpPr>
                <a:spLocks noTextEdit="1"/>
              </xdr:cNvSpPr>
            </xdr:nvSpPr>
            <xdr:spPr>
              <a:xfrm>
                <a:off x="12230099" y="1653540"/>
                <a:ext cx="1348741" cy="2933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157121</xdr:colOff>
      <xdr:row>15</xdr:row>
      <xdr:rowOff>172151</xdr:rowOff>
    </xdr:from>
    <xdr:to>
      <xdr:col>8</xdr:col>
      <xdr:colOff>489193</xdr:colOff>
      <xdr:row>28</xdr:row>
      <xdr:rowOff>171636</xdr:rowOff>
    </xdr:to>
    <mc:AlternateContent xmlns:mc="http://schemas.openxmlformats.org/markup-compatibility/2006" xmlns:a14="http://schemas.microsoft.com/office/drawing/2010/main">
      <mc:Choice Requires="a14">
        <xdr:graphicFrame macro="">
          <xdr:nvGraphicFramePr>
            <xdr:cNvPr id="3" name="Month Name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5784198" y="2956382"/>
              <a:ext cx="1833291" cy="25199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703003</xdr:colOff>
      <xdr:row>54</xdr:row>
      <xdr:rowOff>99455</xdr:rowOff>
    </xdr:from>
    <xdr:to>
      <xdr:col>13</xdr:col>
      <xdr:colOff>549774</xdr:colOff>
      <xdr:row>67</xdr:row>
      <xdr:rowOff>10158</xdr:rowOff>
    </xdr:to>
    <mc:AlternateContent xmlns:mc="http://schemas.openxmlformats.org/markup-compatibility/2006" xmlns:a14="http://schemas.microsoft.com/office/drawing/2010/main">
      <mc:Choice Requires="a14">
        <xdr:graphicFrame macro="">
          <xdr:nvGraphicFramePr>
            <xdr:cNvPr id="6" name="Store Name 1">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Store Name 1"/>
            </a:graphicData>
          </a:graphic>
        </xdr:graphicFrame>
      </mc:Choice>
      <mc:Fallback xmlns="">
        <xdr:sp macro="" textlink="">
          <xdr:nvSpPr>
            <xdr:cNvPr id="0" name=""/>
            <xdr:cNvSpPr>
              <a:spLocks noTextEdit="1"/>
            </xdr:cNvSpPr>
          </xdr:nvSpPr>
          <xdr:spPr>
            <a:xfrm>
              <a:off x="8753699" y="6599646"/>
              <a:ext cx="1827971" cy="23225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297180</xdr:colOff>
      <xdr:row>21</xdr:row>
      <xdr:rowOff>83820</xdr:rowOff>
    </xdr:from>
    <xdr:to>
      <xdr:col>10</xdr:col>
      <xdr:colOff>304800</xdr:colOff>
      <xdr:row>33</xdr:row>
      <xdr:rowOff>45720</xdr:rowOff>
    </xdr:to>
    <xdr:sp macro="" textlink="">
      <xdr:nvSpPr>
        <xdr:cNvPr id="111" name="Rectangle 110">
          <a:extLst>
            <a:ext uri="{FF2B5EF4-FFF2-40B4-BE49-F238E27FC236}">
              <a16:creationId xmlns:a16="http://schemas.microsoft.com/office/drawing/2014/main" id="{00000000-0008-0000-0500-00006F000000}"/>
            </a:ext>
          </a:extLst>
        </xdr:cNvPr>
        <xdr:cNvSpPr/>
      </xdr:nvSpPr>
      <xdr:spPr>
        <a:xfrm>
          <a:off x="906780" y="3924300"/>
          <a:ext cx="5494020" cy="215646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495300</xdr:colOff>
      <xdr:row>7</xdr:row>
      <xdr:rowOff>129540</xdr:rowOff>
    </xdr:from>
    <xdr:to>
      <xdr:col>16</xdr:col>
      <xdr:colOff>335280</xdr:colOff>
      <xdr:row>20</xdr:row>
      <xdr:rowOff>152400</xdr:rowOff>
    </xdr:to>
    <xdr:sp macro="" textlink="">
      <xdr:nvSpPr>
        <xdr:cNvPr id="107" name="Rectangle 106">
          <a:extLst>
            <a:ext uri="{FF2B5EF4-FFF2-40B4-BE49-F238E27FC236}">
              <a16:creationId xmlns:a16="http://schemas.microsoft.com/office/drawing/2014/main" id="{00000000-0008-0000-0500-00006B000000}"/>
            </a:ext>
          </a:extLst>
        </xdr:cNvPr>
        <xdr:cNvSpPr/>
      </xdr:nvSpPr>
      <xdr:spPr>
        <a:xfrm>
          <a:off x="5981700" y="1409700"/>
          <a:ext cx="4107180" cy="24003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7620</xdr:colOff>
      <xdr:row>0</xdr:row>
      <xdr:rowOff>53340</xdr:rowOff>
    </xdr:from>
    <xdr:to>
      <xdr:col>20</xdr:col>
      <xdr:colOff>563880</xdr:colOff>
      <xdr:row>2</xdr:row>
      <xdr:rowOff>91440</xdr:rowOff>
    </xdr:to>
    <xdr:sp macro="" textlink="">
      <xdr:nvSpPr>
        <xdr:cNvPr id="26" name="Rectangle 25">
          <a:extLst>
            <a:ext uri="{FF2B5EF4-FFF2-40B4-BE49-F238E27FC236}">
              <a16:creationId xmlns:a16="http://schemas.microsoft.com/office/drawing/2014/main" id="{00000000-0008-0000-0500-00001A000000}"/>
            </a:ext>
          </a:extLst>
        </xdr:cNvPr>
        <xdr:cNvSpPr/>
      </xdr:nvSpPr>
      <xdr:spPr>
        <a:xfrm>
          <a:off x="7620" y="53340"/>
          <a:ext cx="12748260" cy="403860"/>
        </a:xfrm>
        <a:prstGeom prst="rect">
          <a:avLst/>
        </a:prstGeom>
        <a:gradFill flip="none" rotWithShape="1">
          <a:gsLst>
            <a:gs pos="51000">
              <a:schemeClr val="bg1">
                <a:lumMod val="100000"/>
              </a:schemeClr>
            </a:gs>
            <a:gs pos="100000">
              <a:schemeClr val="bg1">
                <a:lumMod val="97000"/>
              </a:schemeClr>
            </a:gs>
            <a:gs pos="0">
              <a:schemeClr val="bg1">
                <a:alpha val="90000"/>
                <a:lumMod val="97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ln>
              <a:noFill/>
            </a:ln>
          </a:endParaRPr>
        </a:p>
      </xdr:txBody>
    </xdr:sp>
    <xdr:clientData/>
  </xdr:twoCellAnchor>
  <xdr:twoCellAnchor>
    <xdr:from>
      <xdr:col>19</xdr:col>
      <xdr:colOff>427105</xdr:colOff>
      <xdr:row>0</xdr:row>
      <xdr:rowOff>0</xdr:rowOff>
    </xdr:from>
    <xdr:to>
      <xdr:col>26</xdr:col>
      <xdr:colOff>26648</xdr:colOff>
      <xdr:row>34</xdr:row>
      <xdr:rowOff>53340</xdr:rowOff>
    </xdr:to>
    <xdr:sp macro="" textlink="">
      <xdr:nvSpPr>
        <xdr:cNvPr id="27" name="Moon 26">
          <a:extLst>
            <a:ext uri="{FF2B5EF4-FFF2-40B4-BE49-F238E27FC236}">
              <a16:creationId xmlns:a16="http://schemas.microsoft.com/office/drawing/2014/main" id="{00000000-0008-0000-0500-00001B000000}"/>
            </a:ext>
          </a:extLst>
        </xdr:cNvPr>
        <xdr:cNvSpPr/>
      </xdr:nvSpPr>
      <xdr:spPr>
        <a:xfrm flipH="1">
          <a:off x="12009505" y="0"/>
          <a:ext cx="3866743" cy="6271260"/>
        </a:xfrm>
        <a:prstGeom prst="moon">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clientData/>
  </xdr:twoCellAnchor>
  <xdr:twoCellAnchor>
    <xdr:from>
      <xdr:col>19</xdr:col>
      <xdr:colOff>449580</xdr:colOff>
      <xdr:row>0</xdr:row>
      <xdr:rowOff>0</xdr:rowOff>
    </xdr:from>
    <xdr:to>
      <xdr:col>26</xdr:col>
      <xdr:colOff>309857</xdr:colOff>
      <xdr:row>40</xdr:row>
      <xdr:rowOff>152399</xdr:rowOff>
    </xdr:to>
    <xdr:grpSp>
      <xdr:nvGrpSpPr>
        <xdr:cNvPr id="93" name="Group 92">
          <a:extLst>
            <a:ext uri="{FF2B5EF4-FFF2-40B4-BE49-F238E27FC236}">
              <a16:creationId xmlns:a16="http://schemas.microsoft.com/office/drawing/2014/main" id="{00000000-0008-0000-0500-00005D000000}"/>
            </a:ext>
          </a:extLst>
        </xdr:cNvPr>
        <xdr:cNvGrpSpPr/>
      </xdr:nvGrpSpPr>
      <xdr:grpSpPr>
        <a:xfrm>
          <a:off x="12031980" y="0"/>
          <a:ext cx="4127477" cy="7467599"/>
          <a:chOff x="12031980" y="0"/>
          <a:chExt cx="4127477" cy="7467599"/>
        </a:xfrm>
      </xdr:grpSpPr>
      <xdr:sp macro="" textlink="">
        <xdr:nvSpPr>
          <xdr:cNvPr id="3" name="Right Triangle 2">
            <a:extLst>
              <a:ext uri="{FF2B5EF4-FFF2-40B4-BE49-F238E27FC236}">
                <a16:creationId xmlns:a16="http://schemas.microsoft.com/office/drawing/2014/main" id="{00000000-0008-0000-0500-000003000000}"/>
              </a:ext>
            </a:extLst>
          </xdr:cNvPr>
          <xdr:cNvSpPr/>
        </xdr:nvSpPr>
        <xdr:spPr>
          <a:xfrm rot="3367760" flipV="1">
            <a:off x="13167360" y="4475502"/>
            <a:ext cx="2428217" cy="3555977"/>
          </a:xfrm>
          <a:prstGeom prst="rtTriangl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sp macro="" textlink="">
        <xdr:nvSpPr>
          <xdr:cNvPr id="9" name="Right Triangle 8">
            <a:extLst>
              <a:ext uri="{FF2B5EF4-FFF2-40B4-BE49-F238E27FC236}">
                <a16:creationId xmlns:a16="http://schemas.microsoft.com/office/drawing/2014/main" id="{00000000-0008-0000-0500-000009000000}"/>
              </a:ext>
            </a:extLst>
          </xdr:cNvPr>
          <xdr:cNvSpPr/>
        </xdr:nvSpPr>
        <xdr:spPr>
          <a:xfrm rot="5400000" flipV="1">
            <a:off x="12721590" y="-636270"/>
            <a:ext cx="1965960" cy="3238500"/>
          </a:xfrm>
          <a:prstGeom prst="rtTriangl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sp macro="" textlink="">
        <xdr:nvSpPr>
          <xdr:cNvPr id="28" name="Moon 27">
            <a:extLst>
              <a:ext uri="{FF2B5EF4-FFF2-40B4-BE49-F238E27FC236}">
                <a16:creationId xmlns:a16="http://schemas.microsoft.com/office/drawing/2014/main" id="{00000000-0008-0000-0500-00001C000000}"/>
              </a:ext>
            </a:extLst>
          </xdr:cNvPr>
          <xdr:cNvSpPr/>
        </xdr:nvSpPr>
        <xdr:spPr>
          <a:xfrm flipH="1">
            <a:off x="12031980" y="0"/>
            <a:ext cx="3865204" cy="6271260"/>
          </a:xfrm>
          <a:prstGeom prst="moon">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IN" sz="1100"/>
          </a:p>
        </xdr:txBody>
      </xdr:sp>
    </xdr:grpSp>
    <xdr:clientData/>
  </xdr:twoCellAnchor>
  <xdr:twoCellAnchor>
    <xdr:from>
      <xdr:col>0</xdr:col>
      <xdr:colOff>0</xdr:colOff>
      <xdr:row>38</xdr:row>
      <xdr:rowOff>60960</xdr:rowOff>
    </xdr:from>
    <xdr:to>
      <xdr:col>0</xdr:col>
      <xdr:colOff>0</xdr:colOff>
      <xdr:row>39</xdr:row>
      <xdr:rowOff>137160</xdr:rowOff>
    </xdr:to>
    <xdr:sp macro="" textlink="'Analysis 02'!$Q$13">
      <xdr:nvSpPr>
        <xdr:cNvPr id="54" name="TextBox 53">
          <a:extLst>
            <a:ext uri="{FF2B5EF4-FFF2-40B4-BE49-F238E27FC236}">
              <a16:creationId xmlns:a16="http://schemas.microsoft.com/office/drawing/2014/main" id="{00000000-0008-0000-0500-000036000000}"/>
            </a:ext>
          </a:extLst>
        </xdr:cNvPr>
        <xdr:cNvSpPr txBox="1"/>
      </xdr:nvSpPr>
      <xdr:spPr>
        <a:xfrm>
          <a:off x="0" y="7010400"/>
          <a:ext cx="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solidFill>
                <a:schemeClr val="bg2">
                  <a:lumMod val="50000"/>
                </a:schemeClr>
              </a:solidFill>
            </a:rPr>
            <a:t>Below</a:t>
          </a:r>
          <a:r>
            <a:rPr lang="en-IN" sz="1200" baseline="0">
              <a:solidFill>
                <a:schemeClr val="bg2">
                  <a:lumMod val="50000"/>
                </a:schemeClr>
              </a:solidFill>
            </a:rPr>
            <a:t> Average</a:t>
          </a:r>
          <a:endParaRPr lang="en-IN" sz="1200">
            <a:solidFill>
              <a:schemeClr val="bg2">
                <a:lumMod val="50000"/>
              </a:schemeClr>
            </a:solidFill>
          </a:endParaRPr>
        </a:p>
      </xdr:txBody>
    </xdr:sp>
    <xdr:clientData/>
  </xdr:twoCellAnchor>
  <xdr:twoCellAnchor>
    <xdr:from>
      <xdr:col>0</xdr:col>
      <xdr:colOff>0</xdr:colOff>
      <xdr:row>2</xdr:row>
      <xdr:rowOff>99060</xdr:rowOff>
    </xdr:from>
    <xdr:to>
      <xdr:col>0</xdr:col>
      <xdr:colOff>160020</xdr:colOff>
      <xdr:row>39</xdr:row>
      <xdr:rowOff>114300</xdr:rowOff>
    </xdr:to>
    <xdr:sp macro="" textlink="">
      <xdr:nvSpPr>
        <xdr:cNvPr id="6" name="Rectangle 5">
          <a:extLst>
            <a:ext uri="{FF2B5EF4-FFF2-40B4-BE49-F238E27FC236}">
              <a16:creationId xmlns:a16="http://schemas.microsoft.com/office/drawing/2014/main" id="{00000000-0008-0000-0500-000006000000}"/>
            </a:ext>
          </a:extLst>
        </xdr:cNvPr>
        <xdr:cNvSpPr/>
      </xdr:nvSpPr>
      <xdr:spPr>
        <a:xfrm>
          <a:off x="0" y="464820"/>
          <a:ext cx="160020" cy="678180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15</xdr:col>
          <xdr:colOff>83820</xdr:colOff>
          <xdr:row>8</xdr:row>
          <xdr:rowOff>30480</xdr:rowOff>
        </xdr:from>
        <xdr:to>
          <xdr:col>16</xdr:col>
          <xdr:colOff>160020</xdr:colOff>
          <xdr:row>9</xdr:row>
          <xdr:rowOff>53340</xdr:rowOff>
        </xdr:to>
        <xdr:sp macro="" textlink="">
          <xdr:nvSpPr>
            <xdr:cNvPr id="5337" name="Drop Down 217" hidden="1">
              <a:extLst>
                <a:ext uri="{63B3BB69-23CF-44E3-9099-C40C66FF867C}">
                  <a14:compatExt spid="_x0000_s5337"/>
                </a:ext>
                <a:ext uri="{FF2B5EF4-FFF2-40B4-BE49-F238E27FC236}">
                  <a16:creationId xmlns:a16="http://schemas.microsoft.com/office/drawing/2014/main" id="{00000000-0008-0000-0500-0000D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510540</xdr:colOff>
      <xdr:row>12</xdr:row>
      <xdr:rowOff>129540</xdr:rowOff>
    </xdr:from>
    <xdr:to>
      <xdr:col>16</xdr:col>
      <xdr:colOff>312420</xdr:colOff>
      <xdr:row>20</xdr:row>
      <xdr:rowOff>22860</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175260</xdr:colOff>
      <xdr:row>2</xdr:row>
      <xdr:rowOff>175260</xdr:rowOff>
    </xdr:from>
    <xdr:to>
      <xdr:col>12</xdr:col>
      <xdr:colOff>200461</xdr:colOff>
      <xdr:row>7</xdr:row>
      <xdr:rowOff>24060</xdr:rowOff>
    </xdr:to>
    <xdr:grpSp>
      <xdr:nvGrpSpPr>
        <xdr:cNvPr id="106" name="Group 105">
          <a:extLst>
            <a:ext uri="{FF2B5EF4-FFF2-40B4-BE49-F238E27FC236}">
              <a16:creationId xmlns:a16="http://schemas.microsoft.com/office/drawing/2014/main" id="{00000000-0008-0000-0500-00006A000000}"/>
            </a:ext>
          </a:extLst>
        </xdr:cNvPr>
        <xdr:cNvGrpSpPr/>
      </xdr:nvGrpSpPr>
      <xdr:grpSpPr>
        <a:xfrm>
          <a:off x="5661660" y="541020"/>
          <a:ext cx="1854001" cy="763200"/>
          <a:chOff x="4660899" y="571500"/>
          <a:chExt cx="1508760" cy="708660"/>
        </a:xfrm>
      </xdr:grpSpPr>
      <xdr:sp macro="" textlink="">
        <xdr:nvSpPr>
          <xdr:cNvPr id="11" name="Rectangle: Rounded Corners 10">
            <a:extLst>
              <a:ext uri="{FF2B5EF4-FFF2-40B4-BE49-F238E27FC236}">
                <a16:creationId xmlns:a16="http://schemas.microsoft.com/office/drawing/2014/main" id="{00000000-0008-0000-0500-00000B000000}"/>
              </a:ext>
            </a:extLst>
          </xdr:cNvPr>
          <xdr:cNvSpPr/>
        </xdr:nvSpPr>
        <xdr:spPr>
          <a:xfrm>
            <a:off x="4660899" y="571500"/>
            <a:ext cx="1508760" cy="708660"/>
          </a:xfrm>
          <a:prstGeom prst="roundRect">
            <a:avLst/>
          </a:prstGeom>
          <a:gradFill flip="none" rotWithShape="1">
            <a:gsLst>
              <a:gs pos="0">
                <a:schemeClr val="bg1">
                  <a:lumMod val="79000"/>
                  <a:lumOff val="21000"/>
                </a:schemeClr>
              </a:gs>
              <a:gs pos="34000">
                <a:srgbClr val="333F50">
                  <a:alpha val="70000"/>
                </a:srgbClr>
              </a:gs>
              <a:gs pos="100000">
                <a:srgbClr val="333F50">
                  <a:alpha val="88000"/>
                </a:srgb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95" name="Group 94">
            <a:extLst>
              <a:ext uri="{FF2B5EF4-FFF2-40B4-BE49-F238E27FC236}">
                <a16:creationId xmlns:a16="http://schemas.microsoft.com/office/drawing/2014/main" id="{00000000-0008-0000-0500-00005F000000}"/>
              </a:ext>
            </a:extLst>
          </xdr:cNvPr>
          <xdr:cNvGrpSpPr/>
        </xdr:nvGrpSpPr>
        <xdr:grpSpPr>
          <a:xfrm>
            <a:off x="4749800" y="701040"/>
            <a:ext cx="1414780" cy="480060"/>
            <a:chOff x="4749800" y="701040"/>
            <a:chExt cx="1414780" cy="480060"/>
          </a:xfrm>
        </xdr:grpSpPr>
        <xdr:sp macro="" textlink="">
          <xdr:nvSpPr>
            <xdr:cNvPr id="22" name="Oval 21">
              <a:extLst>
                <a:ext uri="{FF2B5EF4-FFF2-40B4-BE49-F238E27FC236}">
                  <a16:creationId xmlns:a16="http://schemas.microsoft.com/office/drawing/2014/main" id="{00000000-0008-0000-0500-000016000000}"/>
                </a:ext>
              </a:extLst>
            </xdr:cNvPr>
            <xdr:cNvSpPr/>
          </xdr:nvSpPr>
          <xdr:spPr>
            <a:xfrm>
              <a:off x="4749800" y="735330"/>
              <a:ext cx="403860" cy="403860"/>
            </a:xfrm>
            <a:prstGeom prst="ellipse">
              <a:avLst/>
            </a:prstGeom>
            <a:solidFill>
              <a:schemeClr val="bg1">
                <a:lumMod val="75000"/>
                <a:alpha val="5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68" name="Picture 67">
              <a:extLst>
                <a:ext uri="{FF2B5EF4-FFF2-40B4-BE49-F238E27FC236}">
                  <a16:creationId xmlns:a16="http://schemas.microsoft.com/office/drawing/2014/main" id="{00000000-0008-0000-0500-000044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4788717" y="778027"/>
              <a:ext cx="309063" cy="288773"/>
            </a:xfrm>
            <a:prstGeom prst="rect">
              <a:avLst/>
            </a:prstGeom>
          </xdr:spPr>
        </xdr:pic>
        <xdr:sp macro="" textlink="">
          <xdr:nvSpPr>
            <xdr:cNvPr id="76" name="TextBox 75">
              <a:extLst>
                <a:ext uri="{FF2B5EF4-FFF2-40B4-BE49-F238E27FC236}">
                  <a16:creationId xmlns:a16="http://schemas.microsoft.com/office/drawing/2014/main" id="{00000000-0008-0000-0500-00004C000000}"/>
                </a:ext>
              </a:extLst>
            </xdr:cNvPr>
            <xdr:cNvSpPr txBox="1"/>
          </xdr:nvSpPr>
          <xdr:spPr>
            <a:xfrm>
              <a:off x="5067300" y="891540"/>
              <a:ext cx="109728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lumMod val="85000"/>
                    </a:schemeClr>
                  </a:solidFill>
                </a:rPr>
                <a:t>Profit</a:t>
              </a:r>
              <a:r>
                <a:rPr lang="en-IN" sz="1100" b="1" baseline="0">
                  <a:solidFill>
                    <a:schemeClr val="bg1">
                      <a:lumMod val="85000"/>
                    </a:schemeClr>
                  </a:solidFill>
                </a:rPr>
                <a:t> Margin</a:t>
              </a:r>
              <a:endParaRPr lang="en-IN" sz="1100" b="1">
                <a:solidFill>
                  <a:schemeClr val="bg1">
                    <a:lumMod val="85000"/>
                  </a:schemeClr>
                </a:solidFill>
              </a:endParaRPr>
            </a:p>
          </xdr:txBody>
        </xdr:sp>
        <xdr:sp macro="" textlink="'Analysis 03'!$Q$13">
          <xdr:nvSpPr>
            <xdr:cNvPr id="80" name="TextBox 79">
              <a:extLst>
                <a:ext uri="{FF2B5EF4-FFF2-40B4-BE49-F238E27FC236}">
                  <a16:creationId xmlns:a16="http://schemas.microsoft.com/office/drawing/2014/main" id="{00000000-0008-0000-0500-000050000000}"/>
                </a:ext>
              </a:extLst>
            </xdr:cNvPr>
            <xdr:cNvSpPr txBox="1"/>
          </xdr:nvSpPr>
          <xdr:spPr>
            <a:xfrm>
              <a:off x="5097780" y="701040"/>
              <a:ext cx="102108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29800D-290E-411B-B95C-BE123CCED575}" type="TxLink">
                <a:rPr lang="en-US" sz="1800" b="1" i="0" u="none" strike="noStrike">
                  <a:solidFill>
                    <a:schemeClr val="bg1">
                      <a:lumMod val="95000"/>
                    </a:schemeClr>
                  </a:solidFill>
                  <a:latin typeface="Calibri"/>
                  <a:ea typeface="Calibri"/>
                  <a:cs typeface="Calibri"/>
                </a:rPr>
                <a:pPr algn="ctr"/>
                <a:t>$86.4K</a:t>
              </a:fld>
              <a:endParaRPr lang="en-IN" sz="2000" b="1">
                <a:solidFill>
                  <a:schemeClr val="bg1">
                    <a:lumMod val="95000"/>
                  </a:schemeClr>
                </a:solidFill>
              </a:endParaRPr>
            </a:p>
          </xdr:txBody>
        </xdr:sp>
      </xdr:grpSp>
    </xdr:grpSp>
    <xdr:clientData/>
  </xdr:twoCellAnchor>
  <xdr:twoCellAnchor>
    <xdr:from>
      <xdr:col>4</xdr:col>
      <xdr:colOff>533400</xdr:colOff>
      <xdr:row>2</xdr:row>
      <xdr:rowOff>175260</xdr:rowOff>
    </xdr:from>
    <xdr:to>
      <xdr:col>7</xdr:col>
      <xdr:colOff>558600</xdr:colOff>
      <xdr:row>7</xdr:row>
      <xdr:rowOff>24060</xdr:rowOff>
    </xdr:to>
    <xdr:grpSp>
      <xdr:nvGrpSpPr>
        <xdr:cNvPr id="98" name="Group 97">
          <a:extLst>
            <a:ext uri="{FF2B5EF4-FFF2-40B4-BE49-F238E27FC236}">
              <a16:creationId xmlns:a16="http://schemas.microsoft.com/office/drawing/2014/main" id="{00000000-0008-0000-0500-000062000000}"/>
            </a:ext>
          </a:extLst>
        </xdr:cNvPr>
        <xdr:cNvGrpSpPr/>
      </xdr:nvGrpSpPr>
      <xdr:grpSpPr>
        <a:xfrm>
          <a:off x="2971800" y="541020"/>
          <a:ext cx="1854000" cy="763200"/>
          <a:chOff x="2555240" y="571500"/>
          <a:chExt cx="1521460" cy="708660"/>
        </a:xfrm>
      </xdr:grpSpPr>
      <xdr:sp macro="" textlink="">
        <xdr:nvSpPr>
          <xdr:cNvPr id="10" name="Rectangle: Rounded Corners 9">
            <a:extLst>
              <a:ext uri="{FF2B5EF4-FFF2-40B4-BE49-F238E27FC236}">
                <a16:creationId xmlns:a16="http://schemas.microsoft.com/office/drawing/2014/main" id="{00000000-0008-0000-0500-00000A000000}"/>
              </a:ext>
            </a:extLst>
          </xdr:cNvPr>
          <xdr:cNvSpPr/>
        </xdr:nvSpPr>
        <xdr:spPr>
          <a:xfrm>
            <a:off x="2555240" y="571500"/>
            <a:ext cx="1508760" cy="708660"/>
          </a:xfrm>
          <a:prstGeom prst="roundRect">
            <a:avLst/>
          </a:prstGeom>
          <a:gradFill flip="none" rotWithShape="1">
            <a:gsLst>
              <a:gs pos="0">
                <a:schemeClr val="bg1">
                  <a:lumMod val="79000"/>
                  <a:lumOff val="21000"/>
                </a:schemeClr>
              </a:gs>
              <a:gs pos="34000">
                <a:srgbClr val="333F50">
                  <a:alpha val="70000"/>
                </a:srgbClr>
              </a:gs>
              <a:gs pos="100000">
                <a:srgbClr val="333F50">
                  <a:alpha val="88000"/>
                </a:srgb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97" name="Group 96">
            <a:extLst>
              <a:ext uri="{FF2B5EF4-FFF2-40B4-BE49-F238E27FC236}">
                <a16:creationId xmlns:a16="http://schemas.microsoft.com/office/drawing/2014/main" id="{00000000-0008-0000-0500-000061000000}"/>
              </a:ext>
            </a:extLst>
          </xdr:cNvPr>
          <xdr:cNvGrpSpPr/>
        </xdr:nvGrpSpPr>
        <xdr:grpSpPr>
          <a:xfrm>
            <a:off x="2633980" y="685800"/>
            <a:ext cx="1442720" cy="487680"/>
            <a:chOff x="2641600" y="701040"/>
            <a:chExt cx="1442720" cy="487680"/>
          </a:xfrm>
        </xdr:grpSpPr>
        <xdr:sp macro="" textlink="">
          <xdr:nvSpPr>
            <xdr:cNvPr id="23" name="Oval 22">
              <a:extLst>
                <a:ext uri="{FF2B5EF4-FFF2-40B4-BE49-F238E27FC236}">
                  <a16:creationId xmlns:a16="http://schemas.microsoft.com/office/drawing/2014/main" id="{00000000-0008-0000-0500-000017000000}"/>
                </a:ext>
              </a:extLst>
            </xdr:cNvPr>
            <xdr:cNvSpPr/>
          </xdr:nvSpPr>
          <xdr:spPr>
            <a:xfrm>
              <a:off x="2641600" y="735330"/>
              <a:ext cx="403860" cy="403860"/>
            </a:xfrm>
            <a:prstGeom prst="ellipse">
              <a:avLst/>
            </a:prstGeom>
            <a:solidFill>
              <a:schemeClr val="bg1">
                <a:lumMod val="75000"/>
                <a:alpha val="5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51" name="Picture 50">
              <a:extLst>
                <a:ext uri="{FF2B5EF4-FFF2-40B4-BE49-F238E27FC236}">
                  <a16:creationId xmlns:a16="http://schemas.microsoft.com/office/drawing/2014/main" id="{00000000-0008-0000-0500-000033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2695080" y="812939"/>
              <a:ext cx="284339" cy="284339"/>
            </a:xfrm>
            <a:prstGeom prst="rect">
              <a:avLst/>
            </a:prstGeom>
          </xdr:spPr>
        </xdr:pic>
        <xdr:sp macro="" textlink="">
          <xdr:nvSpPr>
            <xdr:cNvPr id="77" name="TextBox 76">
              <a:extLst>
                <a:ext uri="{FF2B5EF4-FFF2-40B4-BE49-F238E27FC236}">
                  <a16:creationId xmlns:a16="http://schemas.microsoft.com/office/drawing/2014/main" id="{00000000-0008-0000-0500-00004D000000}"/>
                </a:ext>
              </a:extLst>
            </xdr:cNvPr>
            <xdr:cNvSpPr txBox="1"/>
          </xdr:nvSpPr>
          <xdr:spPr>
            <a:xfrm>
              <a:off x="3025140" y="899160"/>
              <a:ext cx="105918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a:solidFill>
                    <a:schemeClr val="bg1">
                      <a:lumMod val="85000"/>
                    </a:schemeClr>
                  </a:solidFill>
                </a:rPr>
                <a:t>Total</a:t>
              </a:r>
              <a:r>
                <a:rPr lang="en-IN" sz="1050" b="1" baseline="0">
                  <a:solidFill>
                    <a:schemeClr val="bg1">
                      <a:lumMod val="85000"/>
                    </a:schemeClr>
                  </a:solidFill>
                </a:rPr>
                <a:t> Revenue</a:t>
              </a:r>
              <a:endParaRPr lang="en-IN" sz="1050" b="1">
                <a:solidFill>
                  <a:schemeClr val="bg1">
                    <a:lumMod val="85000"/>
                  </a:schemeClr>
                </a:solidFill>
              </a:endParaRPr>
            </a:p>
          </xdr:txBody>
        </xdr:sp>
        <xdr:sp macro="" textlink="'Analysis 03'!$R$13">
          <xdr:nvSpPr>
            <xdr:cNvPr id="81" name="TextBox 80">
              <a:extLst>
                <a:ext uri="{FF2B5EF4-FFF2-40B4-BE49-F238E27FC236}">
                  <a16:creationId xmlns:a16="http://schemas.microsoft.com/office/drawing/2014/main" id="{00000000-0008-0000-0500-000051000000}"/>
                </a:ext>
              </a:extLst>
            </xdr:cNvPr>
            <xdr:cNvSpPr txBox="1"/>
          </xdr:nvSpPr>
          <xdr:spPr>
            <a:xfrm>
              <a:off x="2979420" y="701040"/>
              <a:ext cx="10363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7371747-CA03-48BF-BECA-04A9F6DD5ED1}" type="TxLink">
                <a:rPr lang="en-US" sz="1800" b="1" i="0" u="none" strike="noStrike">
                  <a:solidFill>
                    <a:schemeClr val="bg1">
                      <a:lumMod val="95000"/>
                    </a:schemeClr>
                  </a:solidFill>
                  <a:latin typeface="Calibri"/>
                  <a:ea typeface="Calibri"/>
                  <a:cs typeface="Calibri"/>
                </a:rPr>
                <a:pPr algn="ctr"/>
                <a:t>$427.9K</a:t>
              </a:fld>
              <a:endParaRPr lang="en-IN" sz="2000" b="1">
                <a:solidFill>
                  <a:schemeClr val="bg1">
                    <a:lumMod val="95000"/>
                  </a:schemeClr>
                </a:solidFill>
              </a:endParaRPr>
            </a:p>
          </xdr:txBody>
        </xdr:sp>
      </xdr:grpSp>
    </xdr:grpSp>
    <xdr:clientData/>
  </xdr:twoCellAnchor>
  <xdr:twoCellAnchor>
    <xdr:from>
      <xdr:col>0</xdr:col>
      <xdr:colOff>281940</xdr:colOff>
      <xdr:row>2</xdr:row>
      <xdr:rowOff>175260</xdr:rowOff>
    </xdr:from>
    <xdr:to>
      <xdr:col>3</xdr:col>
      <xdr:colOff>307140</xdr:colOff>
      <xdr:row>7</xdr:row>
      <xdr:rowOff>24060</xdr:rowOff>
    </xdr:to>
    <xdr:grpSp>
      <xdr:nvGrpSpPr>
        <xdr:cNvPr id="100" name="Group 99">
          <a:extLst>
            <a:ext uri="{FF2B5EF4-FFF2-40B4-BE49-F238E27FC236}">
              <a16:creationId xmlns:a16="http://schemas.microsoft.com/office/drawing/2014/main" id="{00000000-0008-0000-0500-000064000000}"/>
            </a:ext>
          </a:extLst>
        </xdr:cNvPr>
        <xdr:cNvGrpSpPr/>
      </xdr:nvGrpSpPr>
      <xdr:grpSpPr>
        <a:xfrm>
          <a:off x="281940" y="541020"/>
          <a:ext cx="1854000" cy="763200"/>
          <a:chOff x="449580" y="571500"/>
          <a:chExt cx="1508760" cy="708660"/>
        </a:xfrm>
      </xdr:grpSpPr>
      <xdr:sp macro="" textlink="">
        <xdr:nvSpPr>
          <xdr:cNvPr id="8" name="Rectangle: Rounded Corners 7">
            <a:extLst>
              <a:ext uri="{FF2B5EF4-FFF2-40B4-BE49-F238E27FC236}">
                <a16:creationId xmlns:a16="http://schemas.microsoft.com/office/drawing/2014/main" id="{00000000-0008-0000-0500-000008000000}"/>
              </a:ext>
            </a:extLst>
          </xdr:cNvPr>
          <xdr:cNvSpPr/>
        </xdr:nvSpPr>
        <xdr:spPr>
          <a:xfrm>
            <a:off x="449580" y="571500"/>
            <a:ext cx="1508760" cy="708660"/>
          </a:xfrm>
          <a:prstGeom prst="roundRect">
            <a:avLst/>
          </a:prstGeom>
          <a:gradFill flip="none" rotWithShape="1">
            <a:gsLst>
              <a:gs pos="0">
                <a:schemeClr val="bg1">
                  <a:lumMod val="79000"/>
                  <a:lumOff val="21000"/>
                </a:schemeClr>
              </a:gs>
              <a:gs pos="34000">
                <a:srgbClr val="333F50">
                  <a:alpha val="70000"/>
                </a:srgbClr>
              </a:gs>
              <a:gs pos="100000">
                <a:srgbClr val="333F50">
                  <a:alpha val="88000"/>
                </a:srgb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3" name="TextBox 72">
            <a:extLst>
              <a:ext uri="{FF2B5EF4-FFF2-40B4-BE49-F238E27FC236}">
                <a16:creationId xmlns:a16="http://schemas.microsoft.com/office/drawing/2014/main" id="{00000000-0008-0000-0500-000049000000}"/>
              </a:ext>
            </a:extLst>
          </xdr:cNvPr>
          <xdr:cNvSpPr txBox="1"/>
        </xdr:nvSpPr>
        <xdr:spPr>
          <a:xfrm>
            <a:off x="990600" y="922020"/>
            <a:ext cx="73914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lumMod val="85000"/>
                  </a:schemeClr>
                </a:solidFill>
              </a:rPr>
              <a:t>COGS</a:t>
            </a:r>
            <a:endParaRPr lang="en-IN" sz="1200" b="1">
              <a:solidFill>
                <a:schemeClr val="bg1">
                  <a:lumMod val="85000"/>
                </a:schemeClr>
              </a:solidFill>
            </a:endParaRPr>
          </a:p>
        </xdr:txBody>
      </xdr:sp>
      <xdr:grpSp>
        <xdr:nvGrpSpPr>
          <xdr:cNvPr id="96" name="Group 95">
            <a:extLst>
              <a:ext uri="{FF2B5EF4-FFF2-40B4-BE49-F238E27FC236}">
                <a16:creationId xmlns:a16="http://schemas.microsoft.com/office/drawing/2014/main" id="{00000000-0008-0000-0500-000060000000}"/>
              </a:ext>
            </a:extLst>
          </xdr:cNvPr>
          <xdr:cNvGrpSpPr/>
        </xdr:nvGrpSpPr>
        <xdr:grpSpPr>
          <a:xfrm>
            <a:off x="533400" y="716280"/>
            <a:ext cx="1280160" cy="422910"/>
            <a:chOff x="533400" y="716280"/>
            <a:chExt cx="1280160" cy="422910"/>
          </a:xfrm>
        </xdr:grpSpPr>
        <xdr:sp macro="" textlink="">
          <xdr:nvSpPr>
            <xdr:cNvPr id="15" name="Oval 14">
              <a:extLst>
                <a:ext uri="{FF2B5EF4-FFF2-40B4-BE49-F238E27FC236}">
                  <a16:creationId xmlns:a16="http://schemas.microsoft.com/office/drawing/2014/main" id="{00000000-0008-0000-0500-00000F000000}"/>
                </a:ext>
              </a:extLst>
            </xdr:cNvPr>
            <xdr:cNvSpPr/>
          </xdr:nvSpPr>
          <xdr:spPr>
            <a:xfrm>
              <a:off x="533400" y="735330"/>
              <a:ext cx="403860" cy="403860"/>
            </a:xfrm>
            <a:prstGeom prst="ellipse">
              <a:avLst/>
            </a:prstGeom>
            <a:solidFill>
              <a:schemeClr val="bg1">
                <a:lumMod val="75000"/>
                <a:alpha val="5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601981" y="800100"/>
              <a:ext cx="265094" cy="265094"/>
            </a:xfrm>
            <a:prstGeom prst="rect">
              <a:avLst/>
            </a:prstGeom>
          </xdr:spPr>
        </xdr:pic>
        <xdr:sp macro="" textlink="'Analysis 03'!$S$13">
          <xdr:nvSpPr>
            <xdr:cNvPr id="82" name="TextBox 81">
              <a:extLst>
                <a:ext uri="{FF2B5EF4-FFF2-40B4-BE49-F238E27FC236}">
                  <a16:creationId xmlns:a16="http://schemas.microsoft.com/office/drawing/2014/main" id="{00000000-0008-0000-0500-000052000000}"/>
                </a:ext>
              </a:extLst>
            </xdr:cNvPr>
            <xdr:cNvSpPr txBox="1"/>
          </xdr:nvSpPr>
          <xdr:spPr>
            <a:xfrm>
              <a:off x="967740" y="716280"/>
              <a:ext cx="8458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E34CCD4-CC1C-4ADF-9EDD-2B49A4B1DF14}" type="TxLink">
                <a:rPr lang="en-US" sz="1800" b="1" i="0" u="none" strike="noStrike">
                  <a:solidFill>
                    <a:schemeClr val="bg1">
                      <a:lumMod val="95000"/>
                    </a:schemeClr>
                  </a:solidFill>
                  <a:latin typeface="Calibri"/>
                  <a:ea typeface="Calibri"/>
                  <a:cs typeface="Calibri"/>
                </a:rPr>
                <a:pPr algn="ctr"/>
                <a:t>$341.5K</a:t>
              </a:fld>
              <a:endParaRPr lang="en-IN" sz="2000" b="1">
                <a:solidFill>
                  <a:schemeClr val="bg1">
                    <a:lumMod val="95000"/>
                  </a:schemeClr>
                </a:solidFill>
              </a:endParaRPr>
            </a:p>
          </xdr:txBody>
        </xdr:sp>
      </xdr:grpSp>
    </xdr:grpSp>
    <xdr:clientData/>
  </xdr:twoCellAnchor>
  <xdr:twoCellAnchor>
    <xdr:from>
      <xdr:col>13</xdr:col>
      <xdr:colOff>426720</xdr:colOff>
      <xdr:row>2</xdr:row>
      <xdr:rowOff>175260</xdr:rowOff>
    </xdr:from>
    <xdr:to>
      <xdr:col>16</xdr:col>
      <xdr:colOff>451920</xdr:colOff>
      <xdr:row>7</xdr:row>
      <xdr:rowOff>22860</xdr:rowOff>
    </xdr:to>
    <xdr:grpSp>
      <xdr:nvGrpSpPr>
        <xdr:cNvPr id="105" name="Group 104">
          <a:extLst>
            <a:ext uri="{FF2B5EF4-FFF2-40B4-BE49-F238E27FC236}">
              <a16:creationId xmlns:a16="http://schemas.microsoft.com/office/drawing/2014/main" id="{00000000-0008-0000-0500-000069000000}"/>
            </a:ext>
          </a:extLst>
        </xdr:cNvPr>
        <xdr:cNvGrpSpPr/>
      </xdr:nvGrpSpPr>
      <xdr:grpSpPr>
        <a:xfrm>
          <a:off x="8351520" y="541020"/>
          <a:ext cx="1854000" cy="762000"/>
          <a:chOff x="6766560" y="571500"/>
          <a:chExt cx="1600200" cy="708660"/>
        </a:xfrm>
      </xdr:grpSpPr>
      <xdr:sp macro="" textlink="">
        <xdr:nvSpPr>
          <xdr:cNvPr id="13" name="Rectangle: Rounded Corners 12">
            <a:extLst>
              <a:ext uri="{FF2B5EF4-FFF2-40B4-BE49-F238E27FC236}">
                <a16:creationId xmlns:a16="http://schemas.microsoft.com/office/drawing/2014/main" id="{00000000-0008-0000-0500-00000D000000}"/>
              </a:ext>
            </a:extLst>
          </xdr:cNvPr>
          <xdr:cNvSpPr/>
        </xdr:nvSpPr>
        <xdr:spPr>
          <a:xfrm>
            <a:off x="6766560" y="571500"/>
            <a:ext cx="1508760" cy="708660"/>
          </a:xfrm>
          <a:prstGeom prst="roundRect">
            <a:avLst/>
          </a:prstGeom>
          <a:gradFill flip="none" rotWithShape="1">
            <a:gsLst>
              <a:gs pos="0">
                <a:schemeClr val="bg1">
                  <a:lumMod val="79000"/>
                  <a:lumOff val="21000"/>
                </a:schemeClr>
              </a:gs>
              <a:gs pos="34000">
                <a:srgbClr val="333F50">
                  <a:alpha val="70000"/>
                </a:srgbClr>
              </a:gs>
              <a:gs pos="100000">
                <a:srgbClr val="333F50">
                  <a:alpha val="88000"/>
                </a:srgb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 name="Oval 15">
            <a:extLst>
              <a:ext uri="{FF2B5EF4-FFF2-40B4-BE49-F238E27FC236}">
                <a16:creationId xmlns:a16="http://schemas.microsoft.com/office/drawing/2014/main" id="{00000000-0008-0000-0500-000010000000}"/>
              </a:ext>
            </a:extLst>
          </xdr:cNvPr>
          <xdr:cNvSpPr/>
        </xdr:nvSpPr>
        <xdr:spPr>
          <a:xfrm>
            <a:off x="6858000" y="735330"/>
            <a:ext cx="403860" cy="403860"/>
          </a:xfrm>
          <a:prstGeom prst="ellipse">
            <a:avLst/>
          </a:prstGeom>
          <a:solidFill>
            <a:schemeClr val="bg1">
              <a:lumMod val="75000"/>
              <a:alpha val="5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72" name="Picture 71">
            <a:extLst>
              <a:ext uri="{FF2B5EF4-FFF2-40B4-BE49-F238E27FC236}">
                <a16:creationId xmlns:a16="http://schemas.microsoft.com/office/drawing/2014/main" id="{00000000-0008-0000-0500-000048000000}"/>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6927001" y="821346"/>
            <a:ext cx="258660" cy="258660"/>
          </a:xfrm>
          <a:prstGeom prst="rect">
            <a:avLst/>
          </a:prstGeom>
        </xdr:spPr>
      </xdr:pic>
      <xdr:sp macro="" textlink="">
        <xdr:nvSpPr>
          <xdr:cNvPr id="75" name="TextBox 74">
            <a:extLst>
              <a:ext uri="{FF2B5EF4-FFF2-40B4-BE49-F238E27FC236}">
                <a16:creationId xmlns:a16="http://schemas.microsoft.com/office/drawing/2014/main" id="{00000000-0008-0000-0500-00004B000000}"/>
              </a:ext>
            </a:extLst>
          </xdr:cNvPr>
          <xdr:cNvSpPr txBox="1"/>
        </xdr:nvSpPr>
        <xdr:spPr>
          <a:xfrm>
            <a:off x="7185660" y="937260"/>
            <a:ext cx="118110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lumMod val="85000"/>
                  </a:schemeClr>
                </a:solidFill>
              </a:rPr>
              <a:t>%</a:t>
            </a:r>
            <a:r>
              <a:rPr lang="en-IN" sz="1100" b="1" baseline="0">
                <a:solidFill>
                  <a:schemeClr val="bg1">
                    <a:lumMod val="85000"/>
                  </a:schemeClr>
                </a:solidFill>
              </a:rPr>
              <a:t> Profit Margin</a:t>
            </a:r>
            <a:endParaRPr lang="en-IN" sz="1100" b="1">
              <a:solidFill>
                <a:schemeClr val="bg1">
                  <a:lumMod val="85000"/>
                </a:schemeClr>
              </a:solidFill>
            </a:endParaRPr>
          </a:p>
        </xdr:txBody>
      </xdr:sp>
      <xdr:sp macro="" textlink="'Analysis 03'!$T$13">
        <xdr:nvSpPr>
          <xdr:cNvPr id="83" name="TextBox 82">
            <a:extLst>
              <a:ext uri="{FF2B5EF4-FFF2-40B4-BE49-F238E27FC236}">
                <a16:creationId xmlns:a16="http://schemas.microsoft.com/office/drawing/2014/main" id="{00000000-0008-0000-0500-000053000000}"/>
              </a:ext>
            </a:extLst>
          </xdr:cNvPr>
          <xdr:cNvSpPr txBox="1"/>
        </xdr:nvSpPr>
        <xdr:spPr>
          <a:xfrm>
            <a:off x="7269480" y="701040"/>
            <a:ext cx="95250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4C3286D-AEEE-4FB5-96CC-EBFDA75A96DA}" type="TxLink">
              <a:rPr lang="en-US" sz="1800" b="1" i="0" u="none" strike="noStrike">
                <a:solidFill>
                  <a:schemeClr val="bg1">
                    <a:lumMod val="95000"/>
                  </a:schemeClr>
                </a:solidFill>
                <a:latin typeface="Calibri"/>
                <a:ea typeface="Calibri"/>
                <a:cs typeface="Calibri"/>
              </a:rPr>
              <a:pPr algn="ctr"/>
              <a:t>25.32%</a:t>
            </a:fld>
            <a:endParaRPr lang="en-IN" sz="2000" b="1">
              <a:solidFill>
                <a:schemeClr val="bg1">
                  <a:lumMod val="95000"/>
                </a:schemeClr>
              </a:solidFill>
            </a:endParaRPr>
          </a:p>
        </xdr:txBody>
      </xdr:sp>
    </xdr:grpSp>
    <xdr:clientData/>
  </xdr:twoCellAnchor>
  <xdr:twoCellAnchor>
    <xdr:from>
      <xdr:col>16</xdr:col>
      <xdr:colOff>502920</xdr:colOff>
      <xdr:row>3</xdr:row>
      <xdr:rowOff>7620</xdr:rowOff>
    </xdr:from>
    <xdr:to>
      <xdr:col>22</xdr:col>
      <xdr:colOff>281940</xdr:colOff>
      <xdr:row>32</xdr:row>
      <xdr:rowOff>99060</xdr:rowOff>
    </xdr:to>
    <xdr:grpSp>
      <xdr:nvGrpSpPr>
        <xdr:cNvPr id="94" name="Group 93">
          <a:extLst>
            <a:ext uri="{FF2B5EF4-FFF2-40B4-BE49-F238E27FC236}">
              <a16:creationId xmlns:a16="http://schemas.microsoft.com/office/drawing/2014/main" id="{00000000-0008-0000-0500-00005E000000}"/>
            </a:ext>
          </a:extLst>
        </xdr:cNvPr>
        <xdr:cNvGrpSpPr/>
      </xdr:nvGrpSpPr>
      <xdr:grpSpPr>
        <a:xfrm>
          <a:off x="10256520" y="556260"/>
          <a:ext cx="3436620" cy="5394960"/>
          <a:chOff x="9791700" y="601980"/>
          <a:chExt cx="4015740" cy="5394960"/>
        </a:xfrm>
        <a:solidFill>
          <a:srgbClr val="005392"/>
        </a:solidFill>
      </xdr:grpSpPr>
      <xdr:sp macro="" textlink="">
        <xdr:nvSpPr>
          <xdr:cNvPr id="86" name="Rectangle 85">
            <a:extLst>
              <a:ext uri="{FF2B5EF4-FFF2-40B4-BE49-F238E27FC236}">
                <a16:creationId xmlns:a16="http://schemas.microsoft.com/office/drawing/2014/main" id="{00000000-0008-0000-0500-000056000000}"/>
              </a:ext>
            </a:extLst>
          </xdr:cNvPr>
          <xdr:cNvSpPr/>
        </xdr:nvSpPr>
        <xdr:spPr>
          <a:xfrm>
            <a:off x="12199620" y="1097280"/>
            <a:ext cx="403860" cy="431292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92" name="Group 91">
            <a:extLst>
              <a:ext uri="{FF2B5EF4-FFF2-40B4-BE49-F238E27FC236}">
                <a16:creationId xmlns:a16="http://schemas.microsoft.com/office/drawing/2014/main" id="{00000000-0008-0000-0500-00005C000000}"/>
              </a:ext>
            </a:extLst>
          </xdr:cNvPr>
          <xdr:cNvGrpSpPr/>
        </xdr:nvGrpSpPr>
        <xdr:grpSpPr>
          <a:xfrm>
            <a:off x="9791700" y="601980"/>
            <a:ext cx="4015740" cy="5394960"/>
            <a:chOff x="9765030" y="601980"/>
            <a:chExt cx="4042410" cy="5394960"/>
          </a:xfrm>
          <a:grpFill/>
        </xdr:grpSpPr>
        <xdr:grpSp>
          <xdr:nvGrpSpPr>
            <xdr:cNvPr id="90" name="Group 89">
              <a:extLst>
                <a:ext uri="{FF2B5EF4-FFF2-40B4-BE49-F238E27FC236}">
                  <a16:creationId xmlns:a16="http://schemas.microsoft.com/office/drawing/2014/main" id="{00000000-0008-0000-0500-00005A000000}"/>
                </a:ext>
              </a:extLst>
            </xdr:cNvPr>
            <xdr:cNvGrpSpPr/>
          </xdr:nvGrpSpPr>
          <xdr:grpSpPr>
            <a:xfrm>
              <a:off x="9765030" y="601980"/>
              <a:ext cx="3509010" cy="5394960"/>
              <a:chOff x="9765030" y="601980"/>
              <a:chExt cx="3509010" cy="5394960"/>
            </a:xfrm>
            <a:grpFill/>
          </xdr:grpSpPr>
          <xdr:sp macro="" textlink="">
            <xdr:nvSpPr>
              <xdr:cNvPr id="85" name="Rectangle: Top Corners Rounded 84">
                <a:extLst>
                  <a:ext uri="{FF2B5EF4-FFF2-40B4-BE49-F238E27FC236}">
                    <a16:creationId xmlns:a16="http://schemas.microsoft.com/office/drawing/2014/main" id="{00000000-0008-0000-0500-000055000000}"/>
                  </a:ext>
                </a:extLst>
              </xdr:cNvPr>
              <xdr:cNvSpPr/>
            </xdr:nvSpPr>
            <xdr:spPr>
              <a:xfrm rot="5400000">
                <a:off x="8359140" y="2007870"/>
                <a:ext cx="5394960" cy="2583180"/>
              </a:xfrm>
              <a:prstGeom prst="round2Same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7" name="Rectangle 86">
                <a:extLst>
                  <a:ext uri="{FF2B5EF4-FFF2-40B4-BE49-F238E27FC236}">
                    <a16:creationId xmlns:a16="http://schemas.microsoft.com/office/drawing/2014/main" id="{00000000-0008-0000-0500-000057000000}"/>
                  </a:ext>
                </a:extLst>
              </xdr:cNvPr>
              <xdr:cNvSpPr/>
            </xdr:nvSpPr>
            <xdr:spPr>
              <a:xfrm>
                <a:off x="12390120" y="1310640"/>
                <a:ext cx="403860" cy="387858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8" name="Rectangle 87">
                <a:extLst>
                  <a:ext uri="{FF2B5EF4-FFF2-40B4-BE49-F238E27FC236}">
                    <a16:creationId xmlns:a16="http://schemas.microsoft.com/office/drawing/2014/main" id="{00000000-0008-0000-0500-000058000000}"/>
                  </a:ext>
                </a:extLst>
              </xdr:cNvPr>
              <xdr:cNvSpPr/>
            </xdr:nvSpPr>
            <xdr:spPr>
              <a:xfrm>
                <a:off x="12626340" y="1516380"/>
                <a:ext cx="403860" cy="34671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9" name="Rectangle 88">
                <a:extLst>
                  <a:ext uri="{FF2B5EF4-FFF2-40B4-BE49-F238E27FC236}">
                    <a16:creationId xmlns:a16="http://schemas.microsoft.com/office/drawing/2014/main" id="{00000000-0008-0000-0500-000059000000}"/>
                  </a:ext>
                </a:extLst>
              </xdr:cNvPr>
              <xdr:cNvSpPr/>
            </xdr:nvSpPr>
            <xdr:spPr>
              <a:xfrm>
                <a:off x="12870180" y="1722120"/>
                <a:ext cx="403860" cy="301752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91" name="Oval 90">
              <a:extLst>
                <a:ext uri="{FF2B5EF4-FFF2-40B4-BE49-F238E27FC236}">
                  <a16:creationId xmlns:a16="http://schemas.microsoft.com/office/drawing/2014/main" id="{00000000-0008-0000-0500-00005B000000}"/>
                </a:ext>
              </a:extLst>
            </xdr:cNvPr>
            <xdr:cNvSpPr/>
          </xdr:nvSpPr>
          <xdr:spPr>
            <a:xfrm>
              <a:off x="12397740" y="1912620"/>
              <a:ext cx="1409700" cy="2567940"/>
            </a:xfrm>
            <a:prstGeom prst="ellipse">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grpSp>
    <xdr:clientData/>
  </xdr:twoCellAnchor>
  <xdr:twoCellAnchor>
    <xdr:from>
      <xdr:col>4</xdr:col>
      <xdr:colOff>518160</xdr:colOff>
      <xdr:row>7</xdr:row>
      <xdr:rowOff>137160</xdr:rowOff>
    </xdr:from>
    <xdr:to>
      <xdr:col>9</xdr:col>
      <xdr:colOff>365760</xdr:colOff>
      <xdr:row>20</xdr:row>
      <xdr:rowOff>144780</xdr:rowOff>
    </xdr:to>
    <xdr:sp macro="" textlink="">
      <xdr:nvSpPr>
        <xdr:cNvPr id="108" name="Rectangle 107">
          <a:extLst>
            <a:ext uri="{FF2B5EF4-FFF2-40B4-BE49-F238E27FC236}">
              <a16:creationId xmlns:a16="http://schemas.microsoft.com/office/drawing/2014/main" id="{00000000-0008-0000-0500-00006C000000}"/>
            </a:ext>
          </a:extLst>
        </xdr:cNvPr>
        <xdr:cNvSpPr/>
      </xdr:nvSpPr>
      <xdr:spPr>
        <a:xfrm>
          <a:off x="2956560" y="1417320"/>
          <a:ext cx="2895600" cy="238506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312420</xdr:colOff>
      <xdr:row>7</xdr:row>
      <xdr:rowOff>144780</xdr:rowOff>
    </xdr:from>
    <xdr:to>
      <xdr:col>4</xdr:col>
      <xdr:colOff>411480</xdr:colOff>
      <xdr:row>20</xdr:row>
      <xdr:rowOff>144780</xdr:rowOff>
    </xdr:to>
    <xdr:sp macro="" textlink="">
      <xdr:nvSpPr>
        <xdr:cNvPr id="109" name="Rectangle 108">
          <a:extLst>
            <a:ext uri="{FF2B5EF4-FFF2-40B4-BE49-F238E27FC236}">
              <a16:creationId xmlns:a16="http://schemas.microsoft.com/office/drawing/2014/main" id="{00000000-0008-0000-0500-00006D000000}"/>
            </a:ext>
          </a:extLst>
        </xdr:cNvPr>
        <xdr:cNvSpPr/>
      </xdr:nvSpPr>
      <xdr:spPr>
        <a:xfrm>
          <a:off x="922020" y="1424940"/>
          <a:ext cx="1927860" cy="237744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441960</xdr:colOff>
      <xdr:row>21</xdr:row>
      <xdr:rowOff>106680</xdr:rowOff>
    </xdr:from>
    <xdr:to>
      <xdr:col>16</xdr:col>
      <xdr:colOff>396240</xdr:colOff>
      <xdr:row>33</xdr:row>
      <xdr:rowOff>53340</xdr:rowOff>
    </xdr:to>
    <xdr:sp macro="" textlink="">
      <xdr:nvSpPr>
        <xdr:cNvPr id="110" name="Rectangle 109">
          <a:extLst>
            <a:ext uri="{FF2B5EF4-FFF2-40B4-BE49-F238E27FC236}">
              <a16:creationId xmlns:a16="http://schemas.microsoft.com/office/drawing/2014/main" id="{00000000-0008-0000-0500-00006E000000}"/>
            </a:ext>
          </a:extLst>
        </xdr:cNvPr>
        <xdr:cNvSpPr/>
      </xdr:nvSpPr>
      <xdr:spPr>
        <a:xfrm>
          <a:off x="6537960" y="3947160"/>
          <a:ext cx="3611880" cy="214122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14</xdr:col>
          <xdr:colOff>99060</xdr:colOff>
          <xdr:row>9</xdr:row>
          <xdr:rowOff>83820</xdr:rowOff>
        </xdr:from>
        <xdr:to>
          <xdr:col>14</xdr:col>
          <xdr:colOff>320040</xdr:colOff>
          <xdr:row>10</xdr:row>
          <xdr:rowOff>45720</xdr:rowOff>
        </xdr:to>
        <xdr:sp macro="" textlink="">
          <xdr:nvSpPr>
            <xdr:cNvPr id="5335" name="Option Button 215" hidden="1">
              <a:extLst>
                <a:ext uri="{63B3BB69-23CF-44E3-9099-C40C66FF867C}">
                  <a14:compatExt spid="_x0000_s5335"/>
                </a:ext>
                <a:ext uri="{FF2B5EF4-FFF2-40B4-BE49-F238E27FC236}">
                  <a16:creationId xmlns:a16="http://schemas.microsoft.com/office/drawing/2014/main" id="{00000000-0008-0000-0500-0000D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99060</xdr:colOff>
      <xdr:row>9</xdr:row>
      <xdr:rowOff>118970</xdr:rowOff>
    </xdr:from>
    <xdr:to>
      <xdr:col>13</xdr:col>
      <xdr:colOff>571285</xdr:colOff>
      <xdr:row>10</xdr:row>
      <xdr:rowOff>66859</xdr:rowOff>
    </xdr:to>
    <xdr:sp macro="" textlink="">
      <xdr:nvSpPr>
        <xdr:cNvPr id="112" name="TextBox 111">
          <a:extLst>
            <a:ext uri="{FF2B5EF4-FFF2-40B4-BE49-F238E27FC236}">
              <a16:creationId xmlns:a16="http://schemas.microsoft.com/office/drawing/2014/main" id="{00000000-0008-0000-0500-000070000000}"/>
            </a:ext>
          </a:extLst>
        </xdr:cNvPr>
        <xdr:cNvSpPr txBox="1"/>
      </xdr:nvSpPr>
      <xdr:spPr>
        <a:xfrm>
          <a:off x="8023860" y="1764890"/>
          <a:ext cx="472225" cy="1307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tx1">
                  <a:lumMod val="75000"/>
                  <a:lumOff val="25000"/>
                </a:schemeClr>
              </a:solidFill>
              <a:latin typeface="Aptos" panose="020B0004020202020204" pitchFamily="34" charset="0"/>
            </a:rPr>
            <a:t>Top</a:t>
          </a:r>
        </a:p>
      </xdr:txBody>
    </xdr:sp>
    <xdr:clientData/>
  </xdr:twoCellAnchor>
  <xdr:twoCellAnchor>
    <xdr:from>
      <xdr:col>13</xdr:col>
      <xdr:colOff>91440</xdr:colOff>
      <xdr:row>10</xdr:row>
      <xdr:rowOff>38100</xdr:rowOff>
    </xdr:from>
    <xdr:to>
      <xdr:col>14</xdr:col>
      <xdr:colOff>297180</xdr:colOff>
      <xdr:row>11</xdr:row>
      <xdr:rowOff>53340</xdr:rowOff>
    </xdr:to>
    <xdr:grpSp>
      <xdr:nvGrpSpPr>
        <xdr:cNvPr id="35" name="Group 34">
          <a:extLst>
            <a:ext uri="{FF2B5EF4-FFF2-40B4-BE49-F238E27FC236}">
              <a16:creationId xmlns:a16="http://schemas.microsoft.com/office/drawing/2014/main" id="{00000000-0008-0000-0500-000023000000}"/>
            </a:ext>
          </a:extLst>
        </xdr:cNvPr>
        <xdr:cNvGrpSpPr/>
      </xdr:nvGrpSpPr>
      <xdr:grpSpPr>
        <a:xfrm>
          <a:off x="8016240" y="1866900"/>
          <a:ext cx="815340" cy="198120"/>
          <a:chOff x="9052560" y="1973580"/>
          <a:chExt cx="815340" cy="198120"/>
        </a:xfrm>
      </xdr:grpSpPr>
      <mc:AlternateContent xmlns:mc="http://schemas.openxmlformats.org/markup-compatibility/2006">
        <mc:Choice xmlns:a14="http://schemas.microsoft.com/office/drawing/2010/main" Requires="a14">
          <xdr:sp macro="" textlink="">
            <xdr:nvSpPr>
              <xdr:cNvPr id="5336" name="Option Button 216" hidden="1">
                <a:extLst>
                  <a:ext uri="{63B3BB69-23CF-44E3-9099-C40C66FF867C}">
                    <a14:compatExt spid="_x0000_s5336"/>
                  </a:ext>
                  <a:ext uri="{FF2B5EF4-FFF2-40B4-BE49-F238E27FC236}">
                    <a16:creationId xmlns:a16="http://schemas.microsoft.com/office/drawing/2014/main" id="{00000000-0008-0000-0500-0000D8140000}"/>
                  </a:ext>
                </a:extLst>
              </xdr:cNvPr>
              <xdr:cNvSpPr/>
            </xdr:nvSpPr>
            <xdr:spPr bwMode="auto">
              <a:xfrm>
                <a:off x="9677400" y="2011680"/>
                <a:ext cx="190500" cy="1524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13" name="TextBox 112">
            <a:extLst>
              <a:ext uri="{FF2B5EF4-FFF2-40B4-BE49-F238E27FC236}">
                <a16:creationId xmlns:a16="http://schemas.microsoft.com/office/drawing/2014/main" id="{00000000-0008-0000-0500-000071000000}"/>
              </a:ext>
            </a:extLst>
          </xdr:cNvPr>
          <xdr:cNvSpPr txBox="1"/>
        </xdr:nvSpPr>
        <xdr:spPr>
          <a:xfrm>
            <a:off x="9052560" y="1973580"/>
            <a:ext cx="64008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a:solidFill>
                  <a:schemeClr val="tx1">
                    <a:lumMod val="75000"/>
                    <a:lumOff val="25000"/>
                  </a:schemeClr>
                </a:solidFill>
                <a:latin typeface="Aptos" panose="020B0004020202020204" pitchFamily="34" charset="0"/>
              </a:rPr>
              <a:t>Bottom</a:t>
            </a:r>
          </a:p>
        </xdr:txBody>
      </xdr:sp>
    </xdr:grpSp>
    <xdr:clientData/>
  </xdr:twoCellAnchor>
  <xdr:twoCellAnchor>
    <xdr:from>
      <xdr:col>9</xdr:col>
      <xdr:colOff>563880</xdr:colOff>
      <xdr:row>8</xdr:row>
      <xdr:rowOff>0</xdr:rowOff>
    </xdr:from>
    <xdr:to>
      <xdr:col>10</xdr:col>
      <xdr:colOff>182880</xdr:colOff>
      <xdr:row>9</xdr:row>
      <xdr:rowOff>45720</xdr:rowOff>
    </xdr:to>
    <xdr:sp macro="" textlink="">
      <xdr:nvSpPr>
        <xdr:cNvPr id="115" name="Oval 114">
          <a:extLst>
            <a:ext uri="{FF2B5EF4-FFF2-40B4-BE49-F238E27FC236}">
              <a16:creationId xmlns:a16="http://schemas.microsoft.com/office/drawing/2014/main" id="{00000000-0008-0000-0500-000073000000}"/>
            </a:ext>
          </a:extLst>
        </xdr:cNvPr>
        <xdr:cNvSpPr/>
      </xdr:nvSpPr>
      <xdr:spPr>
        <a:xfrm>
          <a:off x="6050280" y="1463040"/>
          <a:ext cx="228600" cy="228600"/>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228600</xdr:colOff>
      <xdr:row>7</xdr:row>
      <xdr:rowOff>137160</xdr:rowOff>
    </xdr:from>
    <xdr:to>
      <xdr:col>14</xdr:col>
      <xdr:colOff>373380</xdr:colOff>
      <xdr:row>9</xdr:row>
      <xdr:rowOff>45720</xdr:rowOff>
    </xdr:to>
    <xdr:sp macro="" textlink="'Analysis 03'!L24">
      <xdr:nvSpPr>
        <xdr:cNvPr id="116" name="TextBox 115">
          <a:extLst>
            <a:ext uri="{FF2B5EF4-FFF2-40B4-BE49-F238E27FC236}">
              <a16:creationId xmlns:a16="http://schemas.microsoft.com/office/drawing/2014/main" id="{00000000-0008-0000-0500-000074000000}"/>
            </a:ext>
          </a:extLst>
        </xdr:cNvPr>
        <xdr:cNvSpPr txBox="1"/>
      </xdr:nvSpPr>
      <xdr:spPr>
        <a:xfrm>
          <a:off x="6324600" y="1417320"/>
          <a:ext cx="258318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D3E1375-C17B-4EF0-9B51-313676E9AB9D}" type="TxLink">
            <a:rPr lang="en-US" sz="1400" b="0" i="0" u="none" strike="noStrike">
              <a:solidFill>
                <a:schemeClr val="tx1">
                  <a:lumMod val="65000"/>
                  <a:lumOff val="35000"/>
                </a:schemeClr>
              </a:solidFill>
              <a:latin typeface="Aptos Display" panose="020B0004020202020204" pitchFamily="34" charset="0"/>
              <a:ea typeface="Calibri"/>
              <a:cs typeface="Calibri"/>
            </a:rPr>
            <a:pPr algn="l"/>
            <a:t>Top 5 Profitable Customers</a:t>
          </a:fld>
          <a:endParaRPr lang="en-IN" sz="1400" b="0">
            <a:solidFill>
              <a:schemeClr val="tx1">
                <a:lumMod val="65000"/>
                <a:lumOff val="35000"/>
              </a:schemeClr>
            </a:solidFill>
            <a:latin typeface="Aptos Display" panose="020B0004020202020204" pitchFamily="34" charset="0"/>
          </a:endParaRPr>
        </a:p>
      </xdr:txBody>
    </xdr:sp>
    <xdr:clientData/>
  </xdr:twoCellAnchor>
  <xdr:twoCellAnchor>
    <xdr:from>
      <xdr:col>10</xdr:col>
      <xdr:colOff>76200</xdr:colOff>
      <xdr:row>9</xdr:row>
      <xdr:rowOff>106680</xdr:rowOff>
    </xdr:from>
    <xdr:to>
      <xdr:col>11</xdr:col>
      <xdr:colOff>434340</xdr:colOff>
      <xdr:row>12</xdr:row>
      <xdr:rowOff>91440</xdr:rowOff>
    </xdr:to>
    <xdr:sp macro="" textlink="'Analysis 03'!L25">
      <xdr:nvSpPr>
        <xdr:cNvPr id="117" name="TextBox 116">
          <a:extLst>
            <a:ext uri="{FF2B5EF4-FFF2-40B4-BE49-F238E27FC236}">
              <a16:creationId xmlns:a16="http://schemas.microsoft.com/office/drawing/2014/main" id="{00000000-0008-0000-0500-000075000000}"/>
            </a:ext>
          </a:extLst>
        </xdr:cNvPr>
        <xdr:cNvSpPr txBox="1"/>
      </xdr:nvSpPr>
      <xdr:spPr>
        <a:xfrm>
          <a:off x="6172200" y="1752600"/>
          <a:ext cx="96774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B072F7F-D814-41A6-841E-0C47E42AF4F3}" type="TxLink">
            <a:rPr lang="en-US" sz="1200" b="0" i="0" u="none" strike="noStrike">
              <a:solidFill>
                <a:schemeClr val="bg2">
                  <a:lumMod val="50000"/>
                </a:schemeClr>
              </a:solidFill>
              <a:latin typeface="Aptos" panose="020B0004020202020204" pitchFamily="34" charset="0"/>
              <a:ea typeface="Calibri"/>
              <a:cs typeface="Calibri"/>
            </a:rPr>
            <a:pPr marL="0" indent="0" algn="l"/>
            <a:t>Total Sales Customers</a:t>
          </a:fld>
          <a:endParaRPr lang="en-IN" sz="1200" b="0" i="0" u="none" strike="noStrike">
            <a:solidFill>
              <a:schemeClr val="bg2">
                <a:lumMod val="50000"/>
              </a:schemeClr>
            </a:solidFill>
            <a:latin typeface="Aptos" panose="020B0004020202020204" pitchFamily="34" charset="0"/>
            <a:ea typeface="Calibri"/>
            <a:cs typeface="Calibri"/>
          </a:endParaRPr>
        </a:p>
      </xdr:txBody>
    </xdr:sp>
    <xdr:clientData/>
  </xdr:twoCellAnchor>
  <xdr:twoCellAnchor>
    <xdr:from>
      <xdr:col>11</xdr:col>
      <xdr:colOff>403860</xdr:colOff>
      <xdr:row>10</xdr:row>
      <xdr:rowOff>15240</xdr:rowOff>
    </xdr:from>
    <xdr:to>
      <xdr:col>12</xdr:col>
      <xdr:colOff>571500</xdr:colOff>
      <xdr:row>11</xdr:row>
      <xdr:rowOff>83820</xdr:rowOff>
    </xdr:to>
    <xdr:sp macro="" textlink="'Analysis 03'!L26">
      <xdr:nvSpPr>
        <xdr:cNvPr id="118" name="TextBox 117">
          <a:extLst>
            <a:ext uri="{FF2B5EF4-FFF2-40B4-BE49-F238E27FC236}">
              <a16:creationId xmlns:a16="http://schemas.microsoft.com/office/drawing/2014/main" id="{00000000-0008-0000-0500-000076000000}"/>
            </a:ext>
          </a:extLst>
        </xdr:cNvPr>
        <xdr:cNvSpPr txBox="1"/>
      </xdr:nvSpPr>
      <xdr:spPr>
        <a:xfrm>
          <a:off x="7109460" y="1844040"/>
          <a:ext cx="77724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DE7A67E-23C8-4B35-8D67-1E929B05FFC6}" type="TxLink">
            <a:rPr lang="en-US" sz="2800" b="0" i="0" u="none" strike="noStrike">
              <a:solidFill>
                <a:srgbClr val="1F95B3"/>
              </a:solidFill>
              <a:latin typeface="Aptos" panose="020B0004020202020204" pitchFamily="34" charset="0"/>
              <a:ea typeface="Calibri"/>
              <a:cs typeface="Calibri"/>
            </a:rPr>
            <a:pPr algn="l"/>
            <a:t>566</a:t>
          </a:fld>
          <a:endParaRPr lang="en-IN" sz="2800">
            <a:solidFill>
              <a:srgbClr val="1F95B3"/>
            </a:solidFill>
            <a:latin typeface="Aptos" panose="020B0004020202020204" pitchFamily="34" charset="0"/>
          </a:endParaRPr>
        </a:p>
      </xdr:txBody>
    </xdr:sp>
    <xdr:clientData/>
  </xdr:twoCellAnchor>
  <xdr:twoCellAnchor>
    <xdr:from>
      <xdr:col>10</xdr:col>
      <xdr:colOff>45720</xdr:colOff>
      <xdr:row>9</xdr:row>
      <xdr:rowOff>167640</xdr:rowOff>
    </xdr:from>
    <xdr:to>
      <xdr:col>10</xdr:col>
      <xdr:colOff>91439</xdr:colOff>
      <xdr:row>11</xdr:row>
      <xdr:rowOff>129540</xdr:rowOff>
    </xdr:to>
    <xdr:sp macro="" textlink="">
      <xdr:nvSpPr>
        <xdr:cNvPr id="119" name="Rectangle 118">
          <a:extLst>
            <a:ext uri="{FF2B5EF4-FFF2-40B4-BE49-F238E27FC236}">
              <a16:creationId xmlns:a16="http://schemas.microsoft.com/office/drawing/2014/main" id="{00000000-0008-0000-0500-000077000000}"/>
            </a:ext>
          </a:extLst>
        </xdr:cNvPr>
        <xdr:cNvSpPr/>
      </xdr:nvSpPr>
      <xdr:spPr>
        <a:xfrm>
          <a:off x="6141720" y="1813560"/>
          <a:ext cx="45719" cy="327660"/>
        </a:xfrm>
        <a:prstGeom prst="rect">
          <a:avLst/>
        </a:prstGeom>
        <a:solidFill>
          <a:srgbClr val="1F95B3">
            <a:alpha val="26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259080</xdr:colOff>
      <xdr:row>8</xdr:row>
      <xdr:rowOff>38100</xdr:rowOff>
    </xdr:from>
    <xdr:to>
      <xdr:col>1</xdr:col>
      <xdr:colOff>144780</xdr:colOff>
      <xdr:row>20</xdr:row>
      <xdr:rowOff>167640</xdr:rowOff>
    </xdr:to>
    <xdr:sp macro="" textlink="">
      <xdr:nvSpPr>
        <xdr:cNvPr id="120" name="Rectangle: Diagonal Corners Rounded 119">
          <a:extLst>
            <a:ext uri="{FF2B5EF4-FFF2-40B4-BE49-F238E27FC236}">
              <a16:creationId xmlns:a16="http://schemas.microsoft.com/office/drawing/2014/main" id="{00000000-0008-0000-0500-000078000000}"/>
            </a:ext>
          </a:extLst>
        </xdr:cNvPr>
        <xdr:cNvSpPr/>
      </xdr:nvSpPr>
      <xdr:spPr>
        <a:xfrm>
          <a:off x="259080" y="1501140"/>
          <a:ext cx="495300" cy="2324100"/>
        </a:xfrm>
        <a:prstGeom prst="round2DiagRect">
          <a:avLst/>
        </a:prstGeom>
        <a:gradFill flip="none" rotWithShape="1">
          <a:gsLst>
            <a:gs pos="0">
              <a:schemeClr val="bg1"/>
            </a:gs>
            <a:gs pos="28000">
              <a:srgbClr val="1F95B3"/>
            </a:gs>
            <a:gs pos="100000">
              <a:schemeClr val="bg2">
                <a:lumMod val="2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IN" sz="2200"/>
            <a:t>Customer</a:t>
          </a:r>
          <a:r>
            <a:rPr lang="en-IN" sz="2000" baseline="0"/>
            <a:t> </a:t>
          </a:r>
          <a:r>
            <a:rPr lang="en-IN" sz="2200" baseline="0"/>
            <a:t>Analysis</a:t>
          </a:r>
          <a:endParaRPr lang="en-IN" sz="2200"/>
        </a:p>
      </xdr:txBody>
    </xdr:sp>
    <xdr:clientData/>
  </xdr:twoCellAnchor>
  <xdr:twoCellAnchor>
    <xdr:from>
      <xdr:col>0</xdr:col>
      <xdr:colOff>259080</xdr:colOff>
      <xdr:row>21</xdr:row>
      <xdr:rowOff>91440</xdr:rowOff>
    </xdr:from>
    <xdr:to>
      <xdr:col>1</xdr:col>
      <xdr:colOff>144780</xdr:colOff>
      <xdr:row>33</xdr:row>
      <xdr:rowOff>53340</xdr:rowOff>
    </xdr:to>
    <xdr:sp macro="" textlink="">
      <xdr:nvSpPr>
        <xdr:cNvPr id="121" name="Rectangle: Diagonal Corners Rounded 120">
          <a:extLst>
            <a:ext uri="{FF2B5EF4-FFF2-40B4-BE49-F238E27FC236}">
              <a16:creationId xmlns:a16="http://schemas.microsoft.com/office/drawing/2014/main" id="{00000000-0008-0000-0500-000079000000}"/>
            </a:ext>
          </a:extLst>
        </xdr:cNvPr>
        <xdr:cNvSpPr/>
      </xdr:nvSpPr>
      <xdr:spPr>
        <a:xfrm>
          <a:off x="259080" y="3931920"/>
          <a:ext cx="495300" cy="2156460"/>
        </a:xfrm>
        <a:prstGeom prst="round2DiagRect">
          <a:avLst/>
        </a:prstGeom>
        <a:gradFill flip="none" rotWithShape="1">
          <a:gsLst>
            <a:gs pos="0">
              <a:schemeClr val="bg1"/>
            </a:gs>
            <a:gs pos="28000">
              <a:srgbClr val="1F95B3"/>
            </a:gs>
            <a:gs pos="100000">
              <a:schemeClr val="bg2">
                <a:lumMod val="2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IN" sz="2000" baseline="0"/>
            <a:t> Time Frame</a:t>
          </a:r>
          <a:endParaRPr lang="en-IN" sz="2200"/>
        </a:p>
      </xdr:txBody>
    </xdr:sp>
    <xdr:clientData/>
  </xdr:twoCellAnchor>
  <xdr:twoCellAnchor>
    <xdr:from>
      <xdr:col>5</xdr:col>
      <xdr:colOff>38100</xdr:colOff>
      <xdr:row>11</xdr:row>
      <xdr:rowOff>45720</xdr:rowOff>
    </xdr:from>
    <xdr:to>
      <xdr:col>9</xdr:col>
      <xdr:colOff>251460</xdr:colOff>
      <xdr:row>20</xdr:row>
      <xdr:rowOff>83820</xdr:rowOff>
    </xdr:to>
    <xdr:graphicFrame macro="">
      <xdr:nvGraphicFramePr>
        <xdr:cNvPr id="122" name="Chart 121">
          <a:extLst>
            <a:ext uri="{FF2B5EF4-FFF2-40B4-BE49-F238E27FC236}">
              <a16:creationId xmlns:a16="http://schemas.microsoft.com/office/drawing/2014/main" id="{00000000-0008-0000-05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266700</xdr:colOff>
      <xdr:row>7</xdr:row>
      <xdr:rowOff>152400</xdr:rowOff>
    </xdr:from>
    <xdr:to>
      <xdr:col>8</xdr:col>
      <xdr:colOff>289560</xdr:colOff>
      <xdr:row>9</xdr:row>
      <xdr:rowOff>114300</xdr:rowOff>
    </xdr:to>
    <xdr:sp macro="" textlink="'Analysis 03'!AB11">
      <xdr:nvSpPr>
        <xdr:cNvPr id="2" name="TextBox 1">
          <a:extLst>
            <a:ext uri="{FF2B5EF4-FFF2-40B4-BE49-F238E27FC236}">
              <a16:creationId xmlns:a16="http://schemas.microsoft.com/office/drawing/2014/main" id="{00000000-0008-0000-0500-000002000000}"/>
            </a:ext>
          </a:extLst>
        </xdr:cNvPr>
        <xdr:cNvSpPr txBox="1"/>
      </xdr:nvSpPr>
      <xdr:spPr>
        <a:xfrm>
          <a:off x="3314700" y="1432560"/>
          <a:ext cx="185166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BE853A2-FED6-409E-9BFE-4E98DC90AA7F}" type="TxLink">
            <a:rPr lang="en-US" sz="1400" b="0" i="0" u="none" strike="noStrike">
              <a:solidFill>
                <a:schemeClr val="tx1">
                  <a:lumMod val="65000"/>
                  <a:lumOff val="35000"/>
                </a:schemeClr>
              </a:solidFill>
              <a:latin typeface="Aptos Display" panose="020B0004020202020204" pitchFamily="34" charset="0"/>
              <a:ea typeface="Calibri"/>
              <a:cs typeface="Calibri"/>
            </a:rPr>
            <a:pPr marL="0" indent="0" algn="l"/>
            <a:t>Profit by Customer Age</a:t>
          </a:fld>
          <a:endParaRPr lang="en-IN" sz="1400" b="0" i="0" u="none" strike="noStrike">
            <a:solidFill>
              <a:schemeClr val="tx1">
                <a:lumMod val="65000"/>
                <a:lumOff val="35000"/>
              </a:schemeClr>
            </a:solidFill>
            <a:latin typeface="Aptos Display" panose="020B0004020202020204" pitchFamily="34" charset="0"/>
            <a:ea typeface="Calibri"/>
            <a:cs typeface="Calibri"/>
          </a:endParaRPr>
        </a:p>
      </xdr:txBody>
    </xdr:sp>
    <xdr:clientData/>
  </xdr:twoCellAnchor>
  <xdr:twoCellAnchor>
    <xdr:from>
      <xdr:col>4</xdr:col>
      <xdr:colOff>601980</xdr:colOff>
      <xdr:row>8</xdr:row>
      <xdr:rowOff>22860</xdr:rowOff>
    </xdr:from>
    <xdr:to>
      <xdr:col>5</xdr:col>
      <xdr:colOff>220980</xdr:colOff>
      <xdr:row>9</xdr:row>
      <xdr:rowOff>68580</xdr:rowOff>
    </xdr:to>
    <xdr:sp macro="" textlink="">
      <xdr:nvSpPr>
        <xdr:cNvPr id="4" name="Oval 3">
          <a:extLst>
            <a:ext uri="{FF2B5EF4-FFF2-40B4-BE49-F238E27FC236}">
              <a16:creationId xmlns:a16="http://schemas.microsoft.com/office/drawing/2014/main" id="{00000000-0008-0000-0500-000004000000}"/>
            </a:ext>
          </a:extLst>
        </xdr:cNvPr>
        <xdr:cNvSpPr/>
      </xdr:nvSpPr>
      <xdr:spPr>
        <a:xfrm>
          <a:off x="3040380" y="1485900"/>
          <a:ext cx="228600" cy="228600"/>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144780</xdr:colOff>
      <xdr:row>9</xdr:row>
      <xdr:rowOff>129540</xdr:rowOff>
    </xdr:from>
    <xdr:to>
      <xdr:col>7</xdr:col>
      <xdr:colOff>83820</xdr:colOff>
      <xdr:row>12</xdr:row>
      <xdr:rowOff>83820</xdr:rowOff>
    </xdr:to>
    <xdr:sp macro="" textlink="'Analysis 03'!AB12">
      <xdr:nvSpPr>
        <xdr:cNvPr id="5" name="TextBox 4">
          <a:extLst>
            <a:ext uri="{FF2B5EF4-FFF2-40B4-BE49-F238E27FC236}">
              <a16:creationId xmlns:a16="http://schemas.microsoft.com/office/drawing/2014/main" id="{00000000-0008-0000-0500-000005000000}"/>
            </a:ext>
          </a:extLst>
        </xdr:cNvPr>
        <xdr:cNvSpPr txBox="1"/>
      </xdr:nvSpPr>
      <xdr:spPr>
        <a:xfrm>
          <a:off x="3192780" y="1775460"/>
          <a:ext cx="115824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0ED77FA-6B75-49DF-AD91-A2F8BD455F69}" type="TxLink">
            <a:rPr lang="en-US" sz="1200" b="0" i="0" u="none" strike="noStrike">
              <a:solidFill>
                <a:schemeClr val="bg2">
                  <a:lumMod val="50000"/>
                </a:schemeClr>
              </a:solidFill>
              <a:latin typeface="Aptos" panose="020B0004020202020204" pitchFamily="34" charset="0"/>
              <a:ea typeface="Calibri"/>
              <a:cs typeface="Calibri"/>
            </a:rPr>
            <a:pPr marL="0" indent="0" algn="l"/>
            <a:t>Average Customer Age</a:t>
          </a:fld>
          <a:endParaRPr lang="en-IN" sz="1200" b="0" i="0" u="none" strike="noStrike">
            <a:solidFill>
              <a:schemeClr val="bg2">
                <a:lumMod val="50000"/>
              </a:schemeClr>
            </a:solidFill>
            <a:latin typeface="Aptos" panose="020B0004020202020204" pitchFamily="34" charset="0"/>
            <a:ea typeface="Calibri"/>
            <a:cs typeface="Calibri"/>
          </a:endParaRPr>
        </a:p>
      </xdr:txBody>
    </xdr:sp>
    <xdr:clientData/>
  </xdr:twoCellAnchor>
  <xdr:twoCellAnchor>
    <xdr:from>
      <xdr:col>5</xdr:col>
      <xdr:colOff>91440</xdr:colOff>
      <xdr:row>10</xdr:row>
      <xdr:rowOff>22860</xdr:rowOff>
    </xdr:from>
    <xdr:to>
      <xdr:col>5</xdr:col>
      <xdr:colOff>137159</xdr:colOff>
      <xdr:row>11</xdr:row>
      <xdr:rowOff>167640</xdr:rowOff>
    </xdr:to>
    <xdr:sp macro="" textlink="">
      <xdr:nvSpPr>
        <xdr:cNvPr id="12" name="Rectangle 11">
          <a:extLst>
            <a:ext uri="{FF2B5EF4-FFF2-40B4-BE49-F238E27FC236}">
              <a16:creationId xmlns:a16="http://schemas.microsoft.com/office/drawing/2014/main" id="{00000000-0008-0000-0500-00000C000000}"/>
            </a:ext>
          </a:extLst>
        </xdr:cNvPr>
        <xdr:cNvSpPr/>
      </xdr:nvSpPr>
      <xdr:spPr>
        <a:xfrm>
          <a:off x="3139440" y="1851660"/>
          <a:ext cx="45719" cy="327660"/>
        </a:xfrm>
        <a:prstGeom prst="rect">
          <a:avLst/>
        </a:prstGeom>
        <a:solidFill>
          <a:srgbClr val="1F95B3">
            <a:alpha val="26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0</xdr:colOff>
      <xdr:row>10</xdr:row>
      <xdr:rowOff>53340</xdr:rowOff>
    </xdr:from>
    <xdr:to>
      <xdr:col>7</xdr:col>
      <xdr:colOff>579120</xdr:colOff>
      <xdr:row>11</xdr:row>
      <xdr:rowOff>121920</xdr:rowOff>
    </xdr:to>
    <xdr:sp macro="" textlink="'Analysis 03'!$AB$9">
      <xdr:nvSpPr>
        <xdr:cNvPr id="14" name="TextBox 13">
          <a:extLst>
            <a:ext uri="{FF2B5EF4-FFF2-40B4-BE49-F238E27FC236}">
              <a16:creationId xmlns:a16="http://schemas.microsoft.com/office/drawing/2014/main" id="{00000000-0008-0000-0500-00000E000000}"/>
            </a:ext>
          </a:extLst>
        </xdr:cNvPr>
        <xdr:cNvSpPr txBox="1"/>
      </xdr:nvSpPr>
      <xdr:spPr>
        <a:xfrm>
          <a:off x="4267200" y="1882140"/>
          <a:ext cx="579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21F7D1F-FFF8-45C4-9C72-9FEB2148974B}" type="TxLink">
            <a:rPr lang="en-US" sz="2800" b="0" i="0" u="none" strike="noStrike">
              <a:solidFill>
                <a:srgbClr val="1F95B3"/>
              </a:solidFill>
              <a:latin typeface="Aptos" panose="020B0004020202020204" pitchFamily="34" charset="0"/>
              <a:ea typeface="Calibri"/>
              <a:cs typeface="Calibri"/>
            </a:rPr>
            <a:pPr marL="0" indent="0" algn="l"/>
            <a:t>46</a:t>
          </a:fld>
          <a:endParaRPr lang="en-IN" sz="2800" b="0" i="0" u="none" strike="noStrike">
            <a:solidFill>
              <a:srgbClr val="1F95B3"/>
            </a:solidFill>
            <a:latin typeface="Aptos" panose="020B0004020202020204" pitchFamily="34" charset="0"/>
            <a:ea typeface="Calibri"/>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1</xdr:col>
          <xdr:colOff>464820</xdr:colOff>
          <xdr:row>9</xdr:row>
          <xdr:rowOff>137160</xdr:rowOff>
        </xdr:from>
        <xdr:to>
          <xdr:col>4</xdr:col>
          <xdr:colOff>253154</xdr:colOff>
          <xdr:row>17</xdr:row>
          <xdr:rowOff>121920</xdr:rowOff>
        </xdr:to>
        <xdr:pic>
          <xdr:nvPicPr>
            <xdr:cNvPr id="18" name="Picture 17">
              <a:extLst>
                <a:ext uri="{FF2B5EF4-FFF2-40B4-BE49-F238E27FC236}">
                  <a16:creationId xmlns:a16="http://schemas.microsoft.com/office/drawing/2014/main" id="{00000000-0008-0000-0500-000012000000}"/>
                </a:ext>
              </a:extLst>
            </xdr:cNvPr>
            <xdr:cNvPicPr>
              <a:picLocks noChangeAspect="1" noChangeArrowheads="1"/>
              <a:extLst>
                <a:ext uri="{84589F7E-364E-4C9E-8A38-B11213B215E9}">
                  <a14:cameraTool cellRange="Sheet1!$B$11:$K$20" spid="_x0000_s5437"/>
                </a:ext>
              </a:extLst>
            </xdr:cNvPicPr>
          </xdr:nvPicPr>
          <xdr:blipFill>
            <a:blip xmlns:r="http://schemas.openxmlformats.org/officeDocument/2006/relationships" r:embed="rId7"/>
            <a:srcRect/>
            <a:stretch>
              <a:fillRect/>
            </a:stretch>
          </xdr:blipFill>
          <xdr:spPr bwMode="auto">
            <a:xfrm>
              <a:off x="1074420" y="1783080"/>
              <a:ext cx="1617134" cy="14478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38100</xdr:colOff>
      <xdr:row>7</xdr:row>
      <xdr:rowOff>152400</xdr:rowOff>
    </xdr:from>
    <xdr:to>
      <xdr:col>4</xdr:col>
      <xdr:colOff>182880</xdr:colOff>
      <xdr:row>9</xdr:row>
      <xdr:rowOff>76200</xdr:rowOff>
    </xdr:to>
    <xdr:sp macro="" textlink="'Analysis 03'!AB11">
      <xdr:nvSpPr>
        <xdr:cNvPr id="17" name="TextBox 16">
          <a:extLst>
            <a:ext uri="{FF2B5EF4-FFF2-40B4-BE49-F238E27FC236}">
              <a16:creationId xmlns:a16="http://schemas.microsoft.com/office/drawing/2014/main" id="{00000000-0008-0000-0500-000011000000}"/>
            </a:ext>
          </a:extLst>
        </xdr:cNvPr>
        <xdr:cNvSpPr txBox="1"/>
      </xdr:nvSpPr>
      <xdr:spPr>
        <a:xfrm>
          <a:off x="1257300" y="1432560"/>
          <a:ext cx="136398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400" b="0" i="0" u="none" strike="noStrike">
              <a:solidFill>
                <a:schemeClr val="tx1">
                  <a:lumMod val="65000"/>
                  <a:lumOff val="35000"/>
                </a:schemeClr>
              </a:solidFill>
              <a:latin typeface="Aptos Display" panose="020B0004020202020204" pitchFamily="34" charset="0"/>
              <a:ea typeface="Calibri"/>
              <a:cs typeface="Calibri"/>
            </a:rPr>
            <a:t>Profit</a:t>
          </a:r>
          <a:r>
            <a:rPr lang="en-IN" sz="1400" b="0" i="0" u="none" strike="noStrike" baseline="0">
              <a:solidFill>
                <a:schemeClr val="tx1">
                  <a:lumMod val="65000"/>
                  <a:lumOff val="35000"/>
                </a:schemeClr>
              </a:solidFill>
              <a:latin typeface="Aptos Display" panose="020B0004020202020204" pitchFamily="34" charset="0"/>
              <a:ea typeface="Calibri"/>
              <a:cs typeface="Calibri"/>
            </a:rPr>
            <a:t> by Gender</a:t>
          </a:r>
          <a:endParaRPr lang="en-IN" sz="1400" b="0" i="0" u="none" strike="noStrike">
            <a:solidFill>
              <a:schemeClr val="tx1">
                <a:lumMod val="65000"/>
                <a:lumOff val="35000"/>
              </a:schemeClr>
            </a:solidFill>
            <a:latin typeface="Aptos Display" panose="020B0004020202020204" pitchFamily="34" charset="0"/>
            <a:ea typeface="Calibri"/>
            <a:cs typeface="Calibri"/>
          </a:endParaRPr>
        </a:p>
      </xdr:txBody>
    </xdr:sp>
    <xdr:clientData/>
  </xdr:twoCellAnchor>
  <xdr:twoCellAnchor>
    <xdr:from>
      <xdr:col>1</xdr:col>
      <xdr:colOff>541020</xdr:colOff>
      <xdr:row>19</xdr:row>
      <xdr:rowOff>121920</xdr:rowOff>
    </xdr:from>
    <xdr:to>
      <xdr:col>2</xdr:col>
      <xdr:colOff>45720</xdr:colOff>
      <xdr:row>20</xdr:row>
      <xdr:rowOff>53340</xdr:rowOff>
    </xdr:to>
    <xdr:sp macro="" textlink="">
      <xdr:nvSpPr>
        <xdr:cNvPr id="19" name="Oval 18">
          <a:extLst>
            <a:ext uri="{FF2B5EF4-FFF2-40B4-BE49-F238E27FC236}">
              <a16:creationId xmlns:a16="http://schemas.microsoft.com/office/drawing/2014/main" id="{00000000-0008-0000-0500-000013000000}"/>
            </a:ext>
          </a:extLst>
        </xdr:cNvPr>
        <xdr:cNvSpPr/>
      </xdr:nvSpPr>
      <xdr:spPr>
        <a:xfrm>
          <a:off x="1150620" y="3596640"/>
          <a:ext cx="114300" cy="114300"/>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525780</xdr:colOff>
      <xdr:row>18</xdr:row>
      <xdr:rowOff>99060</xdr:rowOff>
    </xdr:from>
    <xdr:to>
      <xdr:col>2</xdr:col>
      <xdr:colOff>45720</xdr:colOff>
      <xdr:row>19</xdr:row>
      <xdr:rowOff>0</xdr:rowOff>
    </xdr:to>
    <xdr:sp macro="" textlink="">
      <xdr:nvSpPr>
        <xdr:cNvPr id="20" name="Rectangle 19">
          <a:extLst>
            <a:ext uri="{FF2B5EF4-FFF2-40B4-BE49-F238E27FC236}">
              <a16:creationId xmlns:a16="http://schemas.microsoft.com/office/drawing/2014/main" id="{00000000-0008-0000-0500-000014000000}"/>
            </a:ext>
          </a:extLst>
        </xdr:cNvPr>
        <xdr:cNvSpPr/>
      </xdr:nvSpPr>
      <xdr:spPr>
        <a:xfrm>
          <a:off x="1135380" y="3390900"/>
          <a:ext cx="129540" cy="83820"/>
        </a:xfrm>
        <a:prstGeom prst="rect">
          <a:avLst/>
        </a:prstGeom>
        <a:solidFill>
          <a:srgbClr val="9FE6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83820</xdr:colOff>
      <xdr:row>18</xdr:row>
      <xdr:rowOff>22860</xdr:rowOff>
    </xdr:from>
    <xdr:to>
      <xdr:col>3</xdr:col>
      <xdr:colOff>160020</xdr:colOff>
      <xdr:row>19</xdr:row>
      <xdr:rowOff>53340</xdr:rowOff>
    </xdr:to>
    <xdr:sp macro="" textlink="">
      <xdr:nvSpPr>
        <xdr:cNvPr id="21" name="TextBox 20">
          <a:extLst>
            <a:ext uri="{FF2B5EF4-FFF2-40B4-BE49-F238E27FC236}">
              <a16:creationId xmlns:a16="http://schemas.microsoft.com/office/drawing/2014/main" id="{00000000-0008-0000-0500-000015000000}"/>
            </a:ext>
          </a:extLst>
        </xdr:cNvPr>
        <xdr:cNvSpPr txBox="1"/>
      </xdr:nvSpPr>
      <xdr:spPr>
        <a:xfrm>
          <a:off x="1303020" y="3314700"/>
          <a:ext cx="6858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tx1">
                  <a:lumMod val="75000"/>
                  <a:lumOff val="25000"/>
                </a:schemeClr>
              </a:solidFill>
              <a:latin typeface="Aptos" panose="020B0004020202020204" pitchFamily="34" charset="0"/>
            </a:rPr>
            <a:t>Female</a:t>
          </a:r>
        </a:p>
      </xdr:txBody>
    </xdr:sp>
    <xdr:clientData/>
  </xdr:twoCellAnchor>
  <xdr:twoCellAnchor>
    <xdr:from>
      <xdr:col>0</xdr:col>
      <xdr:colOff>0</xdr:colOff>
      <xdr:row>28</xdr:row>
      <xdr:rowOff>91440</xdr:rowOff>
    </xdr:from>
    <xdr:to>
      <xdr:col>0</xdr:col>
      <xdr:colOff>0</xdr:colOff>
      <xdr:row>29</xdr:row>
      <xdr:rowOff>121920</xdr:rowOff>
    </xdr:to>
    <xdr:sp macro="" textlink="">
      <xdr:nvSpPr>
        <xdr:cNvPr id="24" name="TextBox 23">
          <a:extLst>
            <a:ext uri="{FF2B5EF4-FFF2-40B4-BE49-F238E27FC236}">
              <a16:creationId xmlns:a16="http://schemas.microsoft.com/office/drawing/2014/main" id="{00000000-0008-0000-0500-000018000000}"/>
            </a:ext>
          </a:extLst>
        </xdr:cNvPr>
        <xdr:cNvSpPr txBox="1"/>
      </xdr:nvSpPr>
      <xdr:spPr>
        <a:xfrm>
          <a:off x="0" y="5212080"/>
          <a:ext cx="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tx1">
                  <a:lumMod val="75000"/>
                  <a:lumOff val="25000"/>
                </a:schemeClr>
              </a:solidFill>
              <a:latin typeface="Aptos" panose="020B0004020202020204" pitchFamily="34" charset="0"/>
            </a:rPr>
            <a:t>Female</a:t>
          </a:r>
        </a:p>
      </xdr:txBody>
    </xdr:sp>
    <xdr:clientData/>
  </xdr:twoCellAnchor>
  <xdr:twoCellAnchor>
    <xdr:from>
      <xdr:col>2</xdr:col>
      <xdr:colOff>83820</xdr:colOff>
      <xdr:row>19</xdr:row>
      <xdr:rowOff>68580</xdr:rowOff>
    </xdr:from>
    <xdr:to>
      <xdr:col>3</xdr:col>
      <xdr:colOff>53340</xdr:colOff>
      <xdr:row>20</xdr:row>
      <xdr:rowOff>114300</xdr:rowOff>
    </xdr:to>
    <xdr:sp macro="" textlink="">
      <xdr:nvSpPr>
        <xdr:cNvPr id="25" name="TextBox 24">
          <a:extLst>
            <a:ext uri="{FF2B5EF4-FFF2-40B4-BE49-F238E27FC236}">
              <a16:creationId xmlns:a16="http://schemas.microsoft.com/office/drawing/2014/main" id="{00000000-0008-0000-0500-000019000000}"/>
            </a:ext>
          </a:extLst>
        </xdr:cNvPr>
        <xdr:cNvSpPr txBox="1"/>
      </xdr:nvSpPr>
      <xdr:spPr>
        <a:xfrm>
          <a:off x="1303020" y="3543300"/>
          <a:ext cx="57912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tx1">
                  <a:lumMod val="75000"/>
                  <a:lumOff val="25000"/>
                </a:schemeClr>
              </a:solidFill>
              <a:latin typeface="Aptos" panose="020B0004020202020204" pitchFamily="34" charset="0"/>
            </a:rPr>
            <a:t>Male</a:t>
          </a:r>
        </a:p>
      </xdr:txBody>
    </xdr:sp>
    <xdr:clientData/>
  </xdr:twoCellAnchor>
  <xdr:twoCellAnchor>
    <xdr:from>
      <xdr:col>3</xdr:col>
      <xdr:colOff>99059</xdr:colOff>
      <xdr:row>18</xdr:row>
      <xdr:rowOff>38100</xdr:rowOff>
    </xdr:from>
    <xdr:to>
      <xdr:col>4</xdr:col>
      <xdr:colOff>303570</xdr:colOff>
      <xdr:row>19</xdr:row>
      <xdr:rowOff>16412</xdr:rowOff>
    </xdr:to>
    <xdr:sp macro="" textlink="'Analysis 03'!$AE$9">
      <xdr:nvSpPr>
        <xdr:cNvPr id="29" name="TextBox 28">
          <a:extLst>
            <a:ext uri="{FF2B5EF4-FFF2-40B4-BE49-F238E27FC236}">
              <a16:creationId xmlns:a16="http://schemas.microsoft.com/office/drawing/2014/main" id="{00000000-0008-0000-0500-00001D000000}"/>
            </a:ext>
          </a:extLst>
        </xdr:cNvPr>
        <xdr:cNvSpPr txBox="1"/>
      </xdr:nvSpPr>
      <xdr:spPr>
        <a:xfrm>
          <a:off x="1927859" y="3329940"/>
          <a:ext cx="814111" cy="161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4E98977-4A8F-4213-A4C2-3327A90424E0}" type="TxLink">
            <a:rPr lang="en-US" sz="1400" b="1" i="0" u="none" strike="noStrike">
              <a:solidFill>
                <a:srgbClr val="2DC8FF"/>
              </a:solidFill>
              <a:latin typeface="Aptos" panose="020B0004020202020204" pitchFamily="34" charset="0"/>
              <a:ea typeface="Calibri"/>
              <a:cs typeface="Calibri"/>
            </a:rPr>
            <a:pPr marL="0" indent="0" algn="l"/>
            <a:t>47.94%</a:t>
          </a:fld>
          <a:endParaRPr lang="en-IN" sz="1400" b="1" i="0" u="none" strike="noStrike">
            <a:solidFill>
              <a:srgbClr val="2DC8FF"/>
            </a:solidFill>
            <a:latin typeface="Aptos" panose="020B0004020202020204" pitchFamily="34" charset="0"/>
            <a:ea typeface="Calibri"/>
            <a:cs typeface="Calibri"/>
          </a:endParaRPr>
        </a:p>
      </xdr:txBody>
    </xdr:sp>
    <xdr:clientData/>
  </xdr:twoCellAnchor>
  <xdr:twoCellAnchor>
    <xdr:from>
      <xdr:col>0</xdr:col>
      <xdr:colOff>0</xdr:colOff>
      <xdr:row>25</xdr:row>
      <xdr:rowOff>106680</xdr:rowOff>
    </xdr:from>
    <xdr:to>
      <xdr:col>0</xdr:col>
      <xdr:colOff>53340</xdr:colOff>
      <xdr:row>26</xdr:row>
      <xdr:rowOff>175260</xdr:rowOff>
    </xdr:to>
    <xdr:sp macro="" textlink="'Analysis 03'!$AB$9">
      <xdr:nvSpPr>
        <xdr:cNvPr id="30" name="TextBox 29">
          <a:extLst>
            <a:ext uri="{FF2B5EF4-FFF2-40B4-BE49-F238E27FC236}">
              <a16:creationId xmlns:a16="http://schemas.microsoft.com/office/drawing/2014/main" id="{00000000-0008-0000-0500-00001E000000}"/>
            </a:ext>
          </a:extLst>
        </xdr:cNvPr>
        <xdr:cNvSpPr txBox="1"/>
      </xdr:nvSpPr>
      <xdr:spPr>
        <a:xfrm>
          <a:off x="0" y="4678680"/>
          <a:ext cx="5334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21F7D1F-FFF8-45C4-9C72-9FEB2148974B}" type="TxLink">
            <a:rPr lang="en-US" sz="2800" b="0" i="0" u="none" strike="noStrike">
              <a:solidFill>
                <a:srgbClr val="1F95B3"/>
              </a:solidFill>
              <a:latin typeface="Aptos" panose="020B0004020202020204" pitchFamily="34" charset="0"/>
              <a:ea typeface="Calibri"/>
              <a:cs typeface="Calibri"/>
            </a:rPr>
            <a:pPr marL="0" indent="0" algn="l"/>
            <a:t>46</a:t>
          </a:fld>
          <a:endParaRPr lang="en-IN" sz="2800" b="0" i="0" u="none" strike="noStrike">
            <a:solidFill>
              <a:srgbClr val="1F95B3"/>
            </a:solidFill>
            <a:latin typeface="Aptos" panose="020B0004020202020204" pitchFamily="34" charset="0"/>
            <a:ea typeface="Calibri"/>
            <a:cs typeface="Calibri"/>
          </a:endParaRPr>
        </a:p>
      </xdr:txBody>
    </xdr:sp>
    <xdr:clientData/>
  </xdr:twoCellAnchor>
  <xdr:twoCellAnchor>
    <xdr:from>
      <xdr:col>3</xdr:col>
      <xdr:colOff>99060</xdr:colOff>
      <xdr:row>19</xdr:row>
      <xdr:rowOff>68580</xdr:rowOff>
    </xdr:from>
    <xdr:to>
      <xdr:col>4</xdr:col>
      <xdr:colOff>312420</xdr:colOff>
      <xdr:row>20</xdr:row>
      <xdr:rowOff>76200</xdr:rowOff>
    </xdr:to>
    <xdr:sp macro="" textlink="'Analysis 03'!$AE$10">
      <xdr:nvSpPr>
        <xdr:cNvPr id="31" name="TextBox 30">
          <a:extLst>
            <a:ext uri="{FF2B5EF4-FFF2-40B4-BE49-F238E27FC236}">
              <a16:creationId xmlns:a16="http://schemas.microsoft.com/office/drawing/2014/main" id="{00000000-0008-0000-0500-00001F000000}"/>
            </a:ext>
          </a:extLst>
        </xdr:cNvPr>
        <xdr:cNvSpPr txBox="1"/>
      </xdr:nvSpPr>
      <xdr:spPr>
        <a:xfrm>
          <a:off x="1927860" y="3543300"/>
          <a:ext cx="82296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0202DC3-69BD-47B0-80C8-8EF14E759704}" type="TxLink">
            <a:rPr lang="en-US" sz="1400" b="1" i="0" u="none" strike="noStrike">
              <a:solidFill>
                <a:srgbClr val="0070C0"/>
              </a:solidFill>
              <a:latin typeface="Aptos" panose="020B0004020202020204" pitchFamily="34" charset="0"/>
              <a:ea typeface="Calibri"/>
              <a:cs typeface="Calibri"/>
            </a:rPr>
            <a:pPr marL="0" indent="0" algn="l"/>
            <a:t>52.06%</a:t>
          </a:fld>
          <a:endParaRPr lang="en-IN" sz="1400" b="1" i="0" u="none" strike="noStrike">
            <a:solidFill>
              <a:srgbClr val="0070C0"/>
            </a:solidFill>
            <a:latin typeface="Aptos" panose="020B0004020202020204" pitchFamily="34" charset="0"/>
            <a:ea typeface="Calibri"/>
            <a:cs typeface="Calibri"/>
          </a:endParaRPr>
        </a:p>
      </xdr:txBody>
    </xdr:sp>
    <xdr:clientData/>
  </xdr:twoCellAnchor>
  <xdr:twoCellAnchor>
    <xdr:from>
      <xdr:col>1</xdr:col>
      <xdr:colOff>403860</xdr:colOff>
      <xdr:row>8</xdr:row>
      <xdr:rowOff>15240</xdr:rowOff>
    </xdr:from>
    <xdr:to>
      <xdr:col>2</xdr:col>
      <xdr:colOff>22860</xdr:colOff>
      <xdr:row>9</xdr:row>
      <xdr:rowOff>60960</xdr:rowOff>
    </xdr:to>
    <xdr:sp macro="" textlink="">
      <xdr:nvSpPr>
        <xdr:cNvPr id="32" name="Oval 31">
          <a:extLst>
            <a:ext uri="{FF2B5EF4-FFF2-40B4-BE49-F238E27FC236}">
              <a16:creationId xmlns:a16="http://schemas.microsoft.com/office/drawing/2014/main" id="{00000000-0008-0000-0500-000020000000}"/>
            </a:ext>
          </a:extLst>
        </xdr:cNvPr>
        <xdr:cNvSpPr/>
      </xdr:nvSpPr>
      <xdr:spPr>
        <a:xfrm>
          <a:off x="1013460" y="1478280"/>
          <a:ext cx="228600" cy="228600"/>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358140</xdr:colOff>
      <xdr:row>24</xdr:row>
      <xdr:rowOff>167640</xdr:rowOff>
    </xdr:from>
    <xdr:to>
      <xdr:col>10</xdr:col>
      <xdr:colOff>281940</xdr:colOff>
      <xdr:row>33</xdr:row>
      <xdr:rowOff>30233</xdr:rowOff>
    </xdr:to>
    <xdr:graphicFrame macro="">
      <xdr:nvGraphicFramePr>
        <xdr:cNvPr id="38" name="Chart 37">
          <a:extLst>
            <a:ext uri="{FF2B5EF4-FFF2-40B4-BE49-F238E27FC236}">
              <a16:creationId xmlns:a16="http://schemas.microsoft.com/office/drawing/2014/main" id="{00000000-0008-0000-05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601980</xdr:colOff>
      <xdr:row>21</xdr:row>
      <xdr:rowOff>137160</xdr:rowOff>
    </xdr:from>
    <xdr:to>
      <xdr:col>9</xdr:col>
      <xdr:colOff>167640</xdr:colOff>
      <xdr:row>23</xdr:row>
      <xdr:rowOff>99060</xdr:rowOff>
    </xdr:to>
    <xdr:sp macro="" textlink="'Analysis 03'!AB11">
      <xdr:nvSpPr>
        <xdr:cNvPr id="39" name="TextBox 38">
          <a:extLst>
            <a:ext uri="{FF2B5EF4-FFF2-40B4-BE49-F238E27FC236}">
              <a16:creationId xmlns:a16="http://schemas.microsoft.com/office/drawing/2014/main" id="{00000000-0008-0000-0500-000027000000}"/>
            </a:ext>
          </a:extLst>
        </xdr:cNvPr>
        <xdr:cNvSpPr txBox="1"/>
      </xdr:nvSpPr>
      <xdr:spPr>
        <a:xfrm>
          <a:off x="1211580" y="3977640"/>
          <a:ext cx="444246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400" b="0" i="0" u="none" strike="noStrike">
              <a:solidFill>
                <a:schemeClr val="tx1">
                  <a:lumMod val="65000"/>
                  <a:lumOff val="35000"/>
                </a:schemeClr>
              </a:solidFill>
              <a:latin typeface="Aptos Display" panose="020B0004020202020204" pitchFamily="34" charset="0"/>
              <a:ea typeface="Calibri"/>
              <a:cs typeface="Calibri"/>
            </a:rPr>
            <a:t>Profit</a:t>
          </a:r>
          <a:r>
            <a:rPr lang="en-IN" sz="1400" b="0" i="0" u="none" strike="noStrike" baseline="0">
              <a:solidFill>
                <a:schemeClr val="tx1">
                  <a:lumMod val="65000"/>
                  <a:lumOff val="35000"/>
                </a:schemeClr>
              </a:solidFill>
              <a:latin typeface="Aptos Display" panose="020B0004020202020204" pitchFamily="34" charset="0"/>
              <a:ea typeface="Calibri"/>
              <a:cs typeface="Calibri"/>
            </a:rPr>
            <a:t> Trend and </a:t>
          </a:r>
          <a:r>
            <a:rPr lang="en-IN" sz="1400" b="1" i="0" u="none" strike="noStrike" baseline="0">
              <a:solidFill>
                <a:schemeClr val="tx1">
                  <a:lumMod val="65000"/>
                  <a:lumOff val="35000"/>
                </a:schemeClr>
              </a:solidFill>
              <a:latin typeface="Aptos Display" panose="020B0004020202020204" pitchFamily="34" charset="0"/>
              <a:ea typeface="Calibri"/>
              <a:cs typeface="Calibri"/>
            </a:rPr>
            <a:t>MoM Growth Rate</a:t>
          </a:r>
          <a:endParaRPr lang="en-IN" sz="1400" b="1" i="0" u="none" strike="noStrike">
            <a:solidFill>
              <a:schemeClr val="tx1">
                <a:lumMod val="65000"/>
                <a:lumOff val="35000"/>
              </a:schemeClr>
            </a:solidFill>
            <a:latin typeface="Aptos Display" panose="020B0004020202020204" pitchFamily="34" charset="0"/>
            <a:ea typeface="Calibri"/>
            <a:cs typeface="Calibri"/>
          </a:endParaRPr>
        </a:p>
      </xdr:txBody>
    </xdr:sp>
    <xdr:clientData/>
  </xdr:twoCellAnchor>
  <xdr:twoCellAnchor>
    <xdr:from>
      <xdr:col>1</xdr:col>
      <xdr:colOff>373380</xdr:colOff>
      <xdr:row>21</xdr:row>
      <xdr:rowOff>175260</xdr:rowOff>
    </xdr:from>
    <xdr:to>
      <xdr:col>1</xdr:col>
      <xdr:colOff>601980</xdr:colOff>
      <xdr:row>23</xdr:row>
      <xdr:rowOff>38100</xdr:rowOff>
    </xdr:to>
    <xdr:sp macro="" textlink="">
      <xdr:nvSpPr>
        <xdr:cNvPr id="40" name="Oval 39">
          <a:extLst>
            <a:ext uri="{FF2B5EF4-FFF2-40B4-BE49-F238E27FC236}">
              <a16:creationId xmlns:a16="http://schemas.microsoft.com/office/drawing/2014/main" id="{00000000-0008-0000-0500-000028000000}"/>
            </a:ext>
          </a:extLst>
        </xdr:cNvPr>
        <xdr:cNvSpPr/>
      </xdr:nvSpPr>
      <xdr:spPr>
        <a:xfrm>
          <a:off x="982980" y="4015740"/>
          <a:ext cx="228600" cy="228600"/>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40</xdr:row>
      <xdr:rowOff>129540</xdr:rowOff>
    </xdr:from>
    <xdr:to>
      <xdr:col>8</xdr:col>
      <xdr:colOff>533400</xdr:colOff>
      <xdr:row>47</xdr:row>
      <xdr:rowOff>75953</xdr:rowOff>
    </xdr:to>
    <xdr:graphicFrame macro="">
      <xdr:nvGraphicFramePr>
        <xdr:cNvPr id="41" name="Chart 40">
          <a:extLst>
            <a:ext uri="{FF2B5EF4-FFF2-40B4-BE49-F238E27FC236}">
              <a16:creationId xmlns:a16="http://schemas.microsoft.com/office/drawing/2014/main" id="{00000000-0008-0000-05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472440</xdr:colOff>
      <xdr:row>23</xdr:row>
      <xdr:rowOff>144780</xdr:rowOff>
    </xdr:from>
    <xdr:to>
      <xdr:col>16</xdr:col>
      <xdr:colOff>342900</xdr:colOff>
      <xdr:row>32</xdr:row>
      <xdr:rowOff>129540</xdr:rowOff>
    </xdr:to>
    <xdr:graphicFrame macro="">
      <xdr:nvGraphicFramePr>
        <xdr:cNvPr id="42" name="Chart 41">
          <a:extLst>
            <a:ext uri="{FF2B5EF4-FFF2-40B4-BE49-F238E27FC236}">
              <a16:creationId xmlns:a16="http://schemas.microsoft.com/office/drawing/2014/main" id="{00000000-0008-0000-05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167640</xdr:colOff>
      <xdr:row>21</xdr:row>
      <xdr:rowOff>144780</xdr:rowOff>
    </xdr:from>
    <xdr:to>
      <xdr:col>14</xdr:col>
      <xdr:colOff>121920</xdr:colOff>
      <xdr:row>23</xdr:row>
      <xdr:rowOff>76200</xdr:rowOff>
    </xdr:to>
    <xdr:sp macro="" textlink="'Analysis 03'!L24">
      <xdr:nvSpPr>
        <xdr:cNvPr id="43" name="TextBox 42">
          <a:extLst>
            <a:ext uri="{FF2B5EF4-FFF2-40B4-BE49-F238E27FC236}">
              <a16:creationId xmlns:a16="http://schemas.microsoft.com/office/drawing/2014/main" id="{00000000-0008-0000-0500-00002B000000}"/>
            </a:ext>
          </a:extLst>
        </xdr:cNvPr>
        <xdr:cNvSpPr txBox="1"/>
      </xdr:nvSpPr>
      <xdr:spPr>
        <a:xfrm>
          <a:off x="6873240" y="3985260"/>
          <a:ext cx="17830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400" b="0">
              <a:solidFill>
                <a:schemeClr val="tx1">
                  <a:lumMod val="65000"/>
                  <a:lumOff val="35000"/>
                </a:schemeClr>
              </a:solidFill>
              <a:latin typeface="Aptos" panose="020B0004020202020204" pitchFamily="34" charset="0"/>
            </a:rPr>
            <a:t>Profit</a:t>
          </a:r>
          <a:r>
            <a:rPr lang="en-IN" sz="1400" b="0" baseline="0">
              <a:solidFill>
                <a:schemeClr val="tx1">
                  <a:lumMod val="65000"/>
                  <a:lumOff val="35000"/>
                </a:schemeClr>
              </a:solidFill>
              <a:latin typeface="Aptos" panose="020B0004020202020204" pitchFamily="34" charset="0"/>
            </a:rPr>
            <a:t> by Weekday</a:t>
          </a:r>
          <a:endParaRPr lang="en-IN" sz="1400" b="0">
            <a:solidFill>
              <a:schemeClr val="tx1">
                <a:lumMod val="65000"/>
                <a:lumOff val="35000"/>
              </a:schemeClr>
            </a:solidFill>
            <a:latin typeface="Aptos" panose="020B0004020202020204" pitchFamily="34" charset="0"/>
          </a:endParaRPr>
        </a:p>
      </xdr:txBody>
    </xdr:sp>
    <xdr:clientData/>
  </xdr:twoCellAnchor>
  <xdr:twoCellAnchor>
    <xdr:from>
      <xdr:col>10</xdr:col>
      <xdr:colOff>533400</xdr:colOff>
      <xdr:row>22</xdr:row>
      <xdr:rowOff>7620</xdr:rowOff>
    </xdr:from>
    <xdr:to>
      <xdr:col>11</xdr:col>
      <xdr:colOff>152400</xdr:colOff>
      <xdr:row>23</xdr:row>
      <xdr:rowOff>53340</xdr:rowOff>
    </xdr:to>
    <xdr:sp macro="" textlink="">
      <xdr:nvSpPr>
        <xdr:cNvPr id="44" name="Oval 43">
          <a:extLst>
            <a:ext uri="{FF2B5EF4-FFF2-40B4-BE49-F238E27FC236}">
              <a16:creationId xmlns:a16="http://schemas.microsoft.com/office/drawing/2014/main" id="{00000000-0008-0000-0500-00002C000000}"/>
            </a:ext>
          </a:extLst>
        </xdr:cNvPr>
        <xdr:cNvSpPr/>
      </xdr:nvSpPr>
      <xdr:spPr>
        <a:xfrm>
          <a:off x="6629400" y="4030980"/>
          <a:ext cx="228600" cy="228600"/>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175260</xdr:colOff>
      <xdr:row>3</xdr:row>
      <xdr:rowOff>99060</xdr:rowOff>
    </xdr:from>
    <xdr:to>
      <xdr:col>19</xdr:col>
      <xdr:colOff>91440</xdr:colOff>
      <xdr:row>5</xdr:row>
      <xdr:rowOff>7620</xdr:rowOff>
    </xdr:to>
    <xdr:sp macro="" textlink="'Analysis 03'!L24">
      <xdr:nvSpPr>
        <xdr:cNvPr id="33" name="TextBox 32">
          <a:extLst>
            <a:ext uri="{FF2B5EF4-FFF2-40B4-BE49-F238E27FC236}">
              <a16:creationId xmlns:a16="http://schemas.microsoft.com/office/drawing/2014/main" id="{00000000-0008-0000-0500-000021000000}"/>
            </a:ext>
          </a:extLst>
        </xdr:cNvPr>
        <xdr:cNvSpPr txBox="1"/>
      </xdr:nvSpPr>
      <xdr:spPr>
        <a:xfrm>
          <a:off x="10538460" y="647700"/>
          <a:ext cx="113538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a:solidFill>
                <a:schemeClr val="bg1">
                  <a:lumMod val="85000"/>
                </a:schemeClr>
              </a:solidFill>
              <a:latin typeface="Aptos Display" panose="020B0004020202020204" pitchFamily="34" charset="0"/>
            </a:rPr>
            <a:t>Product</a:t>
          </a:r>
          <a:r>
            <a:rPr lang="en-IN" sz="1100" b="0" baseline="0">
              <a:solidFill>
                <a:schemeClr val="bg1">
                  <a:lumMod val="85000"/>
                </a:schemeClr>
              </a:solidFill>
              <a:latin typeface="Aptos Display" panose="020B0004020202020204" pitchFamily="34" charset="0"/>
            </a:rPr>
            <a:t> Sold</a:t>
          </a:r>
          <a:endParaRPr lang="en-IN" sz="1100" b="0">
            <a:solidFill>
              <a:schemeClr val="bg1">
                <a:lumMod val="85000"/>
              </a:schemeClr>
            </a:solidFill>
            <a:latin typeface="Aptos Display" panose="020B0004020202020204" pitchFamily="34" charset="0"/>
          </a:endParaRPr>
        </a:p>
      </xdr:txBody>
    </xdr:sp>
    <xdr:clientData/>
  </xdr:twoCellAnchor>
  <xdr:twoCellAnchor>
    <xdr:from>
      <xdr:col>17</xdr:col>
      <xdr:colOff>0</xdr:colOff>
      <xdr:row>3</xdr:row>
      <xdr:rowOff>137160</xdr:rowOff>
    </xdr:from>
    <xdr:to>
      <xdr:col>17</xdr:col>
      <xdr:colOff>190500</xdr:colOff>
      <xdr:row>4</xdr:row>
      <xdr:rowOff>144780</xdr:rowOff>
    </xdr:to>
    <xdr:sp macro="" textlink="">
      <xdr:nvSpPr>
        <xdr:cNvPr id="36" name="Oval 35">
          <a:extLst>
            <a:ext uri="{FF2B5EF4-FFF2-40B4-BE49-F238E27FC236}">
              <a16:creationId xmlns:a16="http://schemas.microsoft.com/office/drawing/2014/main" id="{00000000-0008-0000-0500-000024000000}"/>
            </a:ext>
          </a:extLst>
        </xdr:cNvPr>
        <xdr:cNvSpPr/>
      </xdr:nvSpPr>
      <xdr:spPr>
        <a:xfrm>
          <a:off x="10363200" y="685800"/>
          <a:ext cx="190500" cy="190500"/>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601980</xdr:colOff>
      <xdr:row>3</xdr:row>
      <xdr:rowOff>114300</xdr:rowOff>
    </xdr:from>
    <xdr:to>
      <xdr:col>19</xdr:col>
      <xdr:colOff>571500</xdr:colOff>
      <xdr:row>5</xdr:row>
      <xdr:rowOff>0</xdr:rowOff>
    </xdr:to>
    <xdr:sp macro="" textlink="'Analysis 03'!$AX$8">
      <xdr:nvSpPr>
        <xdr:cNvPr id="37" name="TextBox 36">
          <a:extLst>
            <a:ext uri="{FF2B5EF4-FFF2-40B4-BE49-F238E27FC236}">
              <a16:creationId xmlns:a16="http://schemas.microsoft.com/office/drawing/2014/main" id="{00000000-0008-0000-0500-000025000000}"/>
            </a:ext>
          </a:extLst>
        </xdr:cNvPr>
        <xdr:cNvSpPr txBox="1"/>
      </xdr:nvSpPr>
      <xdr:spPr>
        <a:xfrm>
          <a:off x="11574780" y="662940"/>
          <a:ext cx="579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B249C89-70D9-4F33-8725-8EBD8DBD4958}" type="TxLink">
            <a:rPr lang="en-US" sz="2000" b="0" i="0" u="none" strike="noStrike">
              <a:solidFill>
                <a:schemeClr val="bg1">
                  <a:lumMod val="95000"/>
                </a:schemeClr>
              </a:solidFill>
              <a:latin typeface="Calibri"/>
              <a:ea typeface="Calibri"/>
              <a:cs typeface="Calibri"/>
            </a:rPr>
            <a:pPr marL="0" indent="0" algn="l"/>
            <a:t>9</a:t>
          </a:fld>
          <a:endParaRPr lang="en-IN" sz="2000" b="0" i="0" u="none" strike="noStrike">
            <a:solidFill>
              <a:schemeClr val="bg1">
                <a:lumMod val="95000"/>
              </a:schemeClr>
            </a:solidFill>
            <a:latin typeface="Calibri"/>
            <a:ea typeface="Calibri"/>
            <a:cs typeface="Calibri"/>
          </a:endParaRPr>
        </a:p>
      </xdr:txBody>
    </xdr:sp>
    <xdr:clientData/>
  </xdr:twoCellAnchor>
  <xdr:twoCellAnchor>
    <xdr:from>
      <xdr:col>17</xdr:col>
      <xdr:colOff>175260</xdr:colOff>
      <xdr:row>5</xdr:row>
      <xdr:rowOff>0</xdr:rowOff>
    </xdr:from>
    <xdr:to>
      <xdr:col>19</xdr:col>
      <xdr:colOff>7620</xdr:colOff>
      <xdr:row>8</xdr:row>
      <xdr:rowOff>15240</xdr:rowOff>
    </xdr:to>
    <xdr:sp macro="" textlink="'Analysis 03'!L24">
      <xdr:nvSpPr>
        <xdr:cNvPr id="45" name="TextBox 44">
          <a:extLst>
            <a:ext uri="{FF2B5EF4-FFF2-40B4-BE49-F238E27FC236}">
              <a16:creationId xmlns:a16="http://schemas.microsoft.com/office/drawing/2014/main" id="{00000000-0008-0000-0500-00002D000000}"/>
            </a:ext>
          </a:extLst>
        </xdr:cNvPr>
        <xdr:cNvSpPr txBox="1"/>
      </xdr:nvSpPr>
      <xdr:spPr>
        <a:xfrm>
          <a:off x="10538460" y="914400"/>
          <a:ext cx="1051560" cy="563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a:solidFill>
                <a:schemeClr val="bg1">
                  <a:lumMod val="85000"/>
                </a:schemeClr>
              </a:solidFill>
              <a:latin typeface="Aptos Display" panose="020B0004020202020204" pitchFamily="34" charset="0"/>
            </a:rPr>
            <a:t>Product</a:t>
          </a:r>
          <a:r>
            <a:rPr lang="en-IN" sz="1100" b="0" baseline="0">
              <a:solidFill>
                <a:schemeClr val="bg1">
                  <a:lumMod val="85000"/>
                </a:schemeClr>
              </a:solidFill>
              <a:latin typeface="Aptos Display" panose="020B0004020202020204" pitchFamily="34" charset="0"/>
            </a:rPr>
            <a:t> Return Rate</a:t>
          </a:r>
        </a:p>
      </xdr:txBody>
    </xdr:sp>
    <xdr:clientData/>
  </xdr:twoCellAnchor>
  <xdr:twoCellAnchor>
    <xdr:from>
      <xdr:col>17</xdr:col>
      <xdr:colOff>167640</xdr:colOff>
      <xdr:row>7</xdr:row>
      <xdr:rowOff>22860</xdr:rowOff>
    </xdr:from>
    <xdr:to>
      <xdr:col>19</xdr:col>
      <xdr:colOff>15240</xdr:colOff>
      <xdr:row>10</xdr:row>
      <xdr:rowOff>38100</xdr:rowOff>
    </xdr:to>
    <xdr:sp macro="" textlink="'Analysis 03'!L24">
      <xdr:nvSpPr>
        <xdr:cNvPr id="46" name="TextBox 45">
          <a:extLst>
            <a:ext uri="{FF2B5EF4-FFF2-40B4-BE49-F238E27FC236}">
              <a16:creationId xmlns:a16="http://schemas.microsoft.com/office/drawing/2014/main" id="{00000000-0008-0000-0500-00002E000000}"/>
            </a:ext>
          </a:extLst>
        </xdr:cNvPr>
        <xdr:cNvSpPr txBox="1"/>
      </xdr:nvSpPr>
      <xdr:spPr>
        <a:xfrm>
          <a:off x="10530840" y="1303020"/>
          <a:ext cx="1066800" cy="563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a:solidFill>
                <a:schemeClr val="bg1">
                  <a:lumMod val="85000"/>
                </a:schemeClr>
              </a:solidFill>
              <a:latin typeface="Aptos Display" panose="020B0004020202020204" pitchFamily="34" charset="0"/>
            </a:rPr>
            <a:t>Product</a:t>
          </a:r>
          <a:r>
            <a:rPr lang="en-IN" sz="1100" b="0" baseline="0">
              <a:solidFill>
                <a:schemeClr val="bg1">
                  <a:lumMod val="85000"/>
                </a:schemeClr>
              </a:solidFill>
              <a:latin typeface="Aptos Display" panose="020B0004020202020204" pitchFamily="34" charset="0"/>
            </a:rPr>
            <a:t> Refund Rate</a:t>
          </a:r>
        </a:p>
      </xdr:txBody>
    </xdr:sp>
    <xdr:clientData/>
  </xdr:twoCellAnchor>
  <xdr:twoCellAnchor>
    <xdr:from>
      <xdr:col>18</xdr:col>
      <xdr:colOff>586740</xdr:colOff>
      <xdr:row>5</xdr:row>
      <xdr:rowOff>83820</xdr:rowOff>
    </xdr:from>
    <xdr:to>
      <xdr:col>20</xdr:col>
      <xdr:colOff>228600</xdr:colOff>
      <xdr:row>6</xdr:row>
      <xdr:rowOff>152400</xdr:rowOff>
    </xdr:to>
    <xdr:sp macro="" textlink="'Analysis 03'!$AY$8">
      <xdr:nvSpPr>
        <xdr:cNvPr id="47" name="TextBox 46">
          <a:extLst>
            <a:ext uri="{FF2B5EF4-FFF2-40B4-BE49-F238E27FC236}">
              <a16:creationId xmlns:a16="http://schemas.microsoft.com/office/drawing/2014/main" id="{00000000-0008-0000-0500-00002F000000}"/>
            </a:ext>
          </a:extLst>
        </xdr:cNvPr>
        <xdr:cNvSpPr txBox="1"/>
      </xdr:nvSpPr>
      <xdr:spPr>
        <a:xfrm>
          <a:off x="11559540" y="998220"/>
          <a:ext cx="8610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4ADA6B9-72E5-4AE0-BDBC-FFB7F2BEBEAE}" type="TxLink">
            <a:rPr lang="en-US" sz="2000" b="0" i="0" u="none" strike="noStrike">
              <a:solidFill>
                <a:schemeClr val="bg1">
                  <a:lumMod val="95000"/>
                </a:schemeClr>
              </a:solidFill>
              <a:latin typeface="Calibri"/>
              <a:ea typeface="Calibri"/>
              <a:cs typeface="Calibri"/>
            </a:rPr>
            <a:pPr marL="0" indent="0" algn="l"/>
            <a:t>8.02%</a:t>
          </a:fld>
          <a:endParaRPr lang="en-IN" sz="2000" b="0" i="0" u="none" strike="noStrike">
            <a:solidFill>
              <a:schemeClr val="bg1">
                <a:lumMod val="95000"/>
              </a:schemeClr>
            </a:solidFill>
            <a:latin typeface="Calibri"/>
            <a:ea typeface="Calibri"/>
            <a:cs typeface="Calibri"/>
          </a:endParaRPr>
        </a:p>
      </xdr:txBody>
    </xdr:sp>
    <xdr:clientData/>
  </xdr:twoCellAnchor>
  <xdr:twoCellAnchor>
    <xdr:from>
      <xdr:col>19</xdr:col>
      <xdr:colOff>0</xdr:colOff>
      <xdr:row>7</xdr:row>
      <xdr:rowOff>76200</xdr:rowOff>
    </xdr:from>
    <xdr:to>
      <xdr:col>20</xdr:col>
      <xdr:colOff>236220</xdr:colOff>
      <xdr:row>8</xdr:row>
      <xdr:rowOff>144780</xdr:rowOff>
    </xdr:to>
    <xdr:sp macro="" textlink="'Analysis 03'!$AZ$8">
      <xdr:nvSpPr>
        <xdr:cNvPr id="48" name="TextBox 47">
          <a:extLst>
            <a:ext uri="{FF2B5EF4-FFF2-40B4-BE49-F238E27FC236}">
              <a16:creationId xmlns:a16="http://schemas.microsoft.com/office/drawing/2014/main" id="{00000000-0008-0000-0500-000030000000}"/>
            </a:ext>
          </a:extLst>
        </xdr:cNvPr>
        <xdr:cNvSpPr txBox="1"/>
      </xdr:nvSpPr>
      <xdr:spPr>
        <a:xfrm>
          <a:off x="11582400" y="1356360"/>
          <a:ext cx="8458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8743638-0108-4086-8B76-6B1E8F6E14E8}" type="TxLink">
            <a:rPr lang="en-US" sz="2000" b="0" i="0" u="none" strike="noStrike">
              <a:solidFill>
                <a:schemeClr val="bg1">
                  <a:lumMod val="95000"/>
                </a:schemeClr>
              </a:solidFill>
              <a:latin typeface="Calibri"/>
              <a:ea typeface="Calibri"/>
              <a:cs typeface="Calibri"/>
            </a:rPr>
            <a:pPr marL="0" indent="0" algn="l"/>
            <a:t>8.03%</a:t>
          </a:fld>
          <a:endParaRPr lang="en-IN" sz="2000" b="0" i="0" u="none" strike="noStrike">
            <a:solidFill>
              <a:schemeClr val="bg1">
                <a:lumMod val="95000"/>
              </a:schemeClr>
            </a:solidFill>
            <a:latin typeface="Calibri"/>
            <a:ea typeface="Calibri"/>
            <a:cs typeface="Calibri"/>
          </a:endParaRPr>
        </a:p>
      </xdr:txBody>
    </xdr:sp>
    <xdr:clientData/>
  </xdr:twoCellAnchor>
  <xdr:twoCellAnchor>
    <xdr:from>
      <xdr:col>17</xdr:col>
      <xdr:colOff>99061</xdr:colOff>
      <xdr:row>5</xdr:row>
      <xdr:rowOff>83820</xdr:rowOff>
    </xdr:from>
    <xdr:to>
      <xdr:col>17</xdr:col>
      <xdr:colOff>144780</xdr:colOff>
      <xdr:row>7</xdr:row>
      <xdr:rowOff>0</xdr:rowOff>
    </xdr:to>
    <xdr:sp macro="" textlink="">
      <xdr:nvSpPr>
        <xdr:cNvPr id="49" name="Rectangle 48">
          <a:extLst>
            <a:ext uri="{FF2B5EF4-FFF2-40B4-BE49-F238E27FC236}">
              <a16:creationId xmlns:a16="http://schemas.microsoft.com/office/drawing/2014/main" id="{00000000-0008-0000-0500-000031000000}"/>
            </a:ext>
          </a:extLst>
        </xdr:cNvPr>
        <xdr:cNvSpPr/>
      </xdr:nvSpPr>
      <xdr:spPr>
        <a:xfrm flipH="1">
          <a:off x="10462261" y="998220"/>
          <a:ext cx="45719" cy="281940"/>
        </a:xfrm>
        <a:prstGeom prst="rect">
          <a:avLst/>
        </a:prstGeom>
        <a:solidFill>
          <a:schemeClr val="bg1">
            <a:lumMod val="9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24</xdr:col>
      <xdr:colOff>121920</xdr:colOff>
      <xdr:row>2</xdr:row>
      <xdr:rowOff>0</xdr:rowOff>
    </xdr:from>
    <xdr:to>
      <xdr:col>24</xdr:col>
      <xdr:colOff>167639</xdr:colOff>
      <xdr:row>3</xdr:row>
      <xdr:rowOff>144780</xdr:rowOff>
    </xdr:to>
    <xdr:sp macro="" textlink="">
      <xdr:nvSpPr>
        <xdr:cNvPr id="50" name="Rectangle 49">
          <a:extLst>
            <a:ext uri="{FF2B5EF4-FFF2-40B4-BE49-F238E27FC236}">
              <a16:creationId xmlns:a16="http://schemas.microsoft.com/office/drawing/2014/main" id="{00000000-0008-0000-0500-000032000000}"/>
            </a:ext>
          </a:extLst>
        </xdr:cNvPr>
        <xdr:cNvSpPr/>
      </xdr:nvSpPr>
      <xdr:spPr>
        <a:xfrm>
          <a:off x="14752320" y="365760"/>
          <a:ext cx="45719" cy="327660"/>
        </a:xfrm>
        <a:prstGeom prst="rect">
          <a:avLst/>
        </a:prstGeom>
        <a:solidFill>
          <a:srgbClr val="1F95B3">
            <a:alpha val="26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106681</xdr:colOff>
      <xdr:row>7</xdr:row>
      <xdr:rowOff>114300</xdr:rowOff>
    </xdr:from>
    <xdr:to>
      <xdr:col>17</xdr:col>
      <xdr:colOff>152400</xdr:colOff>
      <xdr:row>9</xdr:row>
      <xdr:rowOff>30480</xdr:rowOff>
    </xdr:to>
    <xdr:sp macro="" textlink="">
      <xdr:nvSpPr>
        <xdr:cNvPr id="53" name="Rectangle 52">
          <a:extLst>
            <a:ext uri="{FF2B5EF4-FFF2-40B4-BE49-F238E27FC236}">
              <a16:creationId xmlns:a16="http://schemas.microsoft.com/office/drawing/2014/main" id="{00000000-0008-0000-0500-000035000000}"/>
            </a:ext>
          </a:extLst>
        </xdr:cNvPr>
        <xdr:cNvSpPr/>
      </xdr:nvSpPr>
      <xdr:spPr>
        <a:xfrm flipH="1">
          <a:off x="10469881" y="1394460"/>
          <a:ext cx="45719" cy="281940"/>
        </a:xfrm>
        <a:prstGeom prst="rect">
          <a:avLst/>
        </a:prstGeom>
        <a:solidFill>
          <a:schemeClr val="bg1">
            <a:lumMod val="9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17</xdr:col>
          <xdr:colOff>518160</xdr:colOff>
          <xdr:row>10</xdr:row>
          <xdr:rowOff>53340</xdr:rowOff>
        </xdr:from>
        <xdr:to>
          <xdr:col>18</xdr:col>
          <xdr:colOff>114300</xdr:colOff>
          <xdr:row>11</xdr:row>
          <xdr:rowOff>45720</xdr:rowOff>
        </xdr:to>
        <xdr:sp macro="" textlink="">
          <xdr:nvSpPr>
            <xdr:cNvPr id="5364" name="Option Button 244" hidden="1">
              <a:extLst>
                <a:ext uri="{63B3BB69-23CF-44E3-9099-C40C66FF867C}">
                  <a14:compatExt spid="_x0000_s5364"/>
                </a:ext>
                <a:ext uri="{FF2B5EF4-FFF2-40B4-BE49-F238E27FC236}">
                  <a16:creationId xmlns:a16="http://schemas.microsoft.com/office/drawing/2014/main" id="{00000000-0008-0000-0500-0000F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350520</xdr:colOff>
          <xdr:row>10</xdr:row>
          <xdr:rowOff>68580</xdr:rowOff>
        </xdr:from>
        <xdr:to>
          <xdr:col>20</xdr:col>
          <xdr:colOff>556260</xdr:colOff>
          <xdr:row>11</xdr:row>
          <xdr:rowOff>60960</xdr:rowOff>
        </xdr:to>
        <xdr:sp macro="" textlink="">
          <xdr:nvSpPr>
            <xdr:cNvPr id="5365" name="Option Button 245" hidden="1">
              <a:extLst>
                <a:ext uri="{63B3BB69-23CF-44E3-9099-C40C66FF867C}">
                  <a14:compatExt spid="_x0000_s5365"/>
                </a:ext>
                <a:ext uri="{FF2B5EF4-FFF2-40B4-BE49-F238E27FC236}">
                  <a16:creationId xmlns:a16="http://schemas.microsoft.com/office/drawing/2014/main" id="{00000000-0008-0000-0500-0000F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17</xdr:col>
      <xdr:colOff>45721</xdr:colOff>
      <xdr:row>10</xdr:row>
      <xdr:rowOff>65630</xdr:rowOff>
    </xdr:from>
    <xdr:to>
      <xdr:col>17</xdr:col>
      <xdr:colOff>571501</xdr:colOff>
      <xdr:row>11</xdr:row>
      <xdr:rowOff>30480</xdr:rowOff>
    </xdr:to>
    <xdr:sp macro="" textlink="">
      <xdr:nvSpPr>
        <xdr:cNvPr id="55" name="TextBox 54">
          <a:extLst>
            <a:ext uri="{FF2B5EF4-FFF2-40B4-BE49-F238E27FC236}">
              <a16:creationId xmlns:a16="http://schemas.microsoft.com/office/drawing/2014/main" id="{00000000-0008-0000-0500-000037000000}"/>
            </a:ext>
          </a:extLst>
        </xdr:cNvPr>
        <xdr:cNvSpPr txBox="1"/>
      </xdr:nvSpPr>
      <xdr:spPr>
        <a:xfrm>
          <a:off x="10408921" y="1894430"/>
          <a:ext cx="525780" cy="147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lumMod val="85000"/>
                </a:schemeClr>
              </a:solidFill>
              <a:latin typeface="Aptos" panose="020B0004020202020204" pitchFamily="34" charset="0"/>
            </a:rPr>
            <a:t>Profit</a:t>
          </a:r>
        </a:p>
      </xdr:txBody>
    </xdr:sp>
    <xdr:clientData/>
  </xdr:twoCellAnchor>
  <xdr:twoCellAnchor>
    <xdr:from>
      <xdr:col>19</xdr:col>
      <xdr:colOff>289561</xdr:colOff>
      <xdr:row>10</xdr:row>
      <xdr:rowOff>92014</xdr:rowOff>
    </xdr:from>
    <xdr:to>
      <xdr:col>20</xdr:col>
      <xdr:colOff>396241</xdr:colOff>
      <xdr:row>11</xdr:row>
      <xdr:rowOff>26384</xdr:rowOff>
    </xdr:to>
    <xdr:sp macro="" textlink="">
      <xdr:nvSpPr>
        <xdr:cNvPr id="56" name="TextBox 55">
          <a:extLst>
            <a:ext uri="{FF2B5EF4-FFF2-40B4-BE49-F238E27FC236}">
              <a16:creationId xmlns:a16="http://schemas.microsoft.com/office/drawing/2014/main" id="{00000000-0008-0000-0500-000038000000}"/>
            </a:ext>
          </a:extLst>
        </xdr:cNvPr>
        <xdr:cNvSpPr txBox="1"/>
      </xdr:nvSpPr>
      <xdr:spPr>
        <a:xfrm>
          <a:off x="11871961" y="1920814"/>
          <a:ext cx="716280" cy="117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a:solidFill>
                <a:schemeClr val="bg1">
                  <a:lumMod val="85000"/>
                </a:schemeClr>
              </a:solidFill>
              <a:latin typeface="Aptos" panose="020B0004020202020204" pitchFamily="34" charset="0"/>
            </a:rPr>
            <a:t>Quantity</a:t>
          </a:r>
        </a:p>
      </xdr:txBody>
    </xdr:sp>
    <xdr:clientData/>
  </xdr:twoCellAnchor>
  <mc:AlternateContent xmlns:mc="http://schemas.openxmlformats.org/markup-compatibility/2006">
    <mc:Choice xmlns:a14="http://schemas.microsoft.com/office/drawing/2010/main" Requires="a14">
      <xdr:twoCellAnchor editAs="oneCell">
        <xdr:from>
          <xdr:col>17</xdr:col>
          <xdr:colOff>106680</xdr:colOff>
          <xdr:row>10</xdr:row>
          <xdr:rowOff>22860</xdr:rowOff>
        </xdr:from>
        <xdr:to>
          <xdr:col>21</xdr:col>
          <xdr:colOff>45720</xdr:colOff>
          <xdr:row>11</xdr:row>
          <xdr:rowOff>121920</xdr:rowOff>
        </xdr:to>
        <xdr:sp macro="" textlink="">
          <xdr:nvSpPr>
            <xdr:cNvPr id="5368" name="Group Box 248" hidden="1">
              <a:extLst>
                <a:ext uri="{63B3BB69-23CF-44E3-9099-C40C66FF867C}">
                  <a14:compatExt spid="_x0000_s5368"/>
                </a:ext>
                <a:ext uri="{FF2B5EF4-FFF2-40B4-BE49-F238E27FC236}">
                  <a16:creationId xmlns:a16="http://schemas.microsoft.com/office/drawing/2014/main" id="{00000000-0008-0000-0500-0000F8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17</xdr:col>
      <xdr:colOff>114300</xdr:colOff>
      <xdr:row>10</xdr:row>
      <xdr:rowOff>15240</xdr:rowOff>
    </xdr:from>
    <xdr:to>
      <xdr:col>21</xdr:col>
      <xdr:colOff>38100</xdr:colOff>
      <xdr:row>11</xdr:row>
      <xdr:rowOff>114300</xdr:rowOff>
    </xdr:to>
    <xdr:sp macro="" textlink="">
      <xdr:nvSpPr>
        <xdr:cNvPr id="57" name="Rectangle 56">
          <a:extLst>
            <a:ext uri="{FF2B5EF4-FFF2-40B4-BE49-F238E27FC236}">
              <a16:creationId xmlns:a16="http://schemas.microsoft.com/office/drawing/2014/main" id="{00000000-0008-0000-0500-000039000000}"/>
            </a:ext>
          </a:extLst>
        </xdr:cNvPr>
        <xdr:cNvSpPr/>
      </xdr:nvSpPr>
      <xdr:spPr>
        <a:xfrm>
          <a:off x="10477500" y="1844040"/>
          <a:ext cx="2362200" cy="281940"/>
        </a:xfrm>
        <a:prstGeom prst="rect">
          <a:avLst/>
        </a:prstGeom>
        <a:noFill/>
        <a:ln w="25400">
          <a:solidFill>
            <a:srgbClr val="00539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563880</xdr:colOff>
      <xdr:row>9</xdr:row>
      <xdr:rowOff>144780</xdr:rowOff>
    </xdr:from>
    <xdr:to>
      <xdr:col>21</xdr:col>
      <xdr:colOff>373380</xdr:colOff>
      <xdr:row>9</xdr:row>
      <xdr:rowOff>144780</xdr:rowOff>
    </xdr:to>
    <xdr:cxnSp macro="">
      <xdr:nvCxnSpPr>
        <xdr:cNvPr id="59" name="Straight Connector 58">
          <a:extLst>
            <a:ext uri="{FF2B5EF4-FFF2-40B4-BE49-F238E27FC236}">
              <a16:creationId xmlns:a16="http://schemas.microsoft.com/office/drawing/2014/main" id="{00000000-0008-0000-0500-00003B000000}"/>
            </a:ext>
          </a:extLst>
        </xdr:cNvPr>
        <xdr:cNvCxnSpPr/>
      </xdr:nvCxnSpPr>
      <xdr:spPr>
        <a:xfrm>
          <a:off x="10317480" y="1790700"/>
          <a:ext cx="2857500" cy="0"/>
        </a:xfrm>
        <a:prstGeom prst="line">
          <a:avLst/>
        </a:prstGeom>
        <a:ln w="19177">
          <a:gradFill flip="none" rotWithShape="1">
            <a:gsLst>
              <a:gs pos="0">
                <a:srgbClr val="005392">
                  <a:lumMod val="93000"/>
                  <a:lumOff val="7000"/>
                  <a:alpha val="44000"/>
                </a:srgbClr>
              </a:gs>
              <a:gs pos="50000">
                <a:schemeClr val="bg1"/>
              </a:gs>
              <a:gs pos="100000">
                <a:srgbClr val="005392">
                  <a:lumMod val="94000"/>
                  <a:lumOff val="6000"/>
                  <a:alpha val="44000"/>
                </a:srgbClr>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548640</xdr:colOff>
      <xdr:row>13</xdr:row>
      <xdr:rowOff>38101</xdr:rowOff>
    </xdr:from>
    <xdr:to>
      <xdr:col>21</xdr:col>
      <xdr:colOff>472440</xdr:colOff>
      <xdr:row>22</xdr:row>
      <xdr:rowOff>53341</xdr:rowOff>
    </xdr:to>
    <xdr:graphicFrame macro="">
      <xdr:nvGraphicFramePr>
        <xdr:cNvPr id="60" name="Chart 59">
          <a:extLst>
            <a:ext uri="{FF2B5EF4-FFF2-40B4-BE49-F238E27FC236}">
              <a16:creationId xmlns:a16="http://schemas.microsoft.com/office/drawing/2014/main" id="{00000000-0008-0000-05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266700</xdr:colOff>
      <xdr:row>11</xdr:row>
      <xdr:rowOff>83820</xdr:rowOff>
    </xdr:from>
    <xdr:to>
      <xdr:col>21</xdr:col>
      <xdr:colOff>388620</xdr:colOff>
      <xdr:row>12</xdr:row>
      <xdr:rowOff>175260</xdr:rowOff>
    </xdr:to>
    <xdr:sp macro="" textlink="'Analysis 03'!BH3">
      <xdr:nvSpPr>
        <xdr:cNvPr id="61" name="TextBox 60">
          <a:extLst>
            <a:ext uri="{FF2B5EF4-FFF2-40B4-BE49-F238E27FC236}">
              <a16:creationId xmlns:a16="http://schemas.microsoft.com/office/drawing/2014/main" id="{00000000-0008-0000-0500-00003D000000}"/>
            </a:ext>
          </a:extLst>
        </xdr:cNvPr>
        <xdr:cNvSpPr txBox="1"/>
      </xdr:nvSpPr>
      <xdr:spPr>
        <a:xfrm>
          <a:off x="10629900" y="2095500"/>
          <a:ext cx="256032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14D6AE46-DB78-49FA-B127-DB2C3181295D}" type="TxLink">
            <a:rPr lang="en-US" sz="1200" b="0">
              <a:solidFill>
                <a:schemeClr val="bg1">
                  <a:lumMod val="95000"/>
                </a:schemeClr>
              </a:solidFill>
              <a:latin typeface="Aptos Display" panose="020B0004020202020204" pitchFamily="34" charset="0"/>
              <a:ea typeface="+mn-ea"/>
              <a:cs typeface="+mn-cs"/>
            </a:rPr>
            <a:pPr marL="0" indent="0" algn="l"/>
            <a:t>Quantity contributing to Profit</a:t>
          </a:fld>
          <a:endParaRPr lang="en-IN" sz="1200" b="0">
            <a:solidFill>
              <a:schemeClr val="bg1">
                <a:lumMod val="95000"/>
              </a:schemeClr>
            </a:solidFill>
            <a:latin typeface="Aptos Display" panose="020B0004020202020204" pitchFamily="34" charset="0"/>
            <a:ea typeface="+mn-ea"/>
            <a:cs typeface="+mn-cs"/>
          </a:endParaRPr>
        </a:p>
      </xdr:txBody>
    </xdr:sp>
    <xdr:clientData/>
  </xdr:twoCellAnchor>
  <xdr:twoCellAnchor>
    <xdr:from>
      <xdr:col>17</xdr:col>
      <xdr:colOff>68580</xdr:colOff>
      <xdr:row>11</xdr:row>
      <xdr:rowOff>99060</xdr:rowOff>
    </xdr:from>
    <xdr:to>
      <xdr:col>17</xdr:col>
      <xdr:colOff>259080</xdr:colOff>
      <xdr:row>12</xdr:row>
      <xdr:rowOff>106680</xdr:rowOff>
    </xdr:to>
    <xdr:sp macro="" textlink="">
      <xdr:nvSpPr>
        <xdr:cNvPr id="62" name="Oval 61">
          <a:extLst>
            <a:ext uri="{FF2B5EF4-FFF2-40B4-BE49-F238E27FC236}">
              <a16:creationId xmlns:a16="http://schemas.microsoft.com/office/drawing/2014/main" id="{00000000-0008-0000-0500-00003E000000}"/>
            </a:ext>
          </a:extLst>
        </xdr:cNvPr>
        <xdr:cNvSpPr/>
      </xdr:nvSpPr>
      <xdr:spPr>
        <a:xfrm>
          <a:off x="10431780" y="2110740"/>
          <a:ext cx="190500" cy="190500"/>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22860</xdr:colOff>
      <xdr:row>22</xdr:row>
      <xdr:rowOff>129540</xdr:rowOff>
    </xdr:from>
    <xdr:to>
      <xdr:col>21</xdr:col>
      <xdr:colOff>441960</xdr:colOff>
      <xdr:row>22</xdr:row>
      <xdr:rowOff>129540</xdr:rowOff>
    </xdr:to>
    <xdr:cxnSp macro="">
      <xdr:nvCxnSpPr>
        <xdr:cNvPr id="63" name="Straight Connector 62">
          <a:extLst>
            <a:ext uri="{FF2B5EF4-FFF2-40B4-BE49-F238E27FC236}">
              <a16:creationId xmlns:a16="http://schemas.microsoft.com/office/drawing/2014/main" id="{00000000-0008-0000-0500-00003F000000}"/>
            </a:ext>
          </a:extLst>
        </xdr:cNvPr>
        <xdr:cNvCxnSpPr/>
      </xdr:nvCxnSpPr>
      <xdr:spPr>
        <a:xfrm>
          <a:off x="10386060" y="4152900"/>
          <a:ext cx="2857500" cy="0"/>
        </a:xfrm>
        <a:prstGeom prst="line">
          <a:avLst/>
        </a:prstGeom>
        <a:ln w="19177">
          <a:gradFill flip="none" rotWithShape="1">
            <a:gsLst>
              <a:gs pos="0">
                <a:srgbClr val="005392">
                  <a:lumMod val="93000"/>
                  <a:lumOff val="7000"/>
                  <a:alpha val="44000"/>
                </a:srgbClr>
              </a:gs>
              <a:gs pos="50000">
                <a:schemeClr val="bg1"/>
              </a:gs>
              <a:gs pos="100000">
                <a:srgbClr val="005392">
                  <a:lumMod val="94000"/>
                  <a:lumOff val="6000"/>
                  <a:alpha val="44000"/>
                </a:srgbClr>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556260</xdr:colOff>
      <xdr:row>22</xdr:row>
      <xdr:rowOff>121920</xdr:rowOff>
    </xdr:from>
    <xdr:to>
      <xdr:col>21</xdr:col>
      <xdr:colOff>175260</xdr:colOff>
      <xdr:row>31</xdr:row>
      <xdr:rowOff>91440</xdr:rowOff>
    </xdr:to>
    <xdr:graphicFrame macro="">
      <xdr:nvGraphicFramePr>
        <xdr:cNvPr id="64" name="Chart 63">
          <a:extLst>
            <a:ext uri="{FF2B5EF4-FFF2-40B4-BE49-F238E27FC236}">
              <a16:creationId xmlns:a16="http://schemas.microsoft.com/office/drawing/2014/main" id="{00000000-0008-0000-05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220980</xdr:colOff>
      <xdr:row>0</xdr:row>
      <xdr:rowOff>53340</xdr:rowOff>
    </xdr:from>
    <xdr:to>
      <xdr:col>5</xdr:col>
      <xdr:colOff>190500</xdr:colOff>
      <xdr:row>2</xdr:row>
      <xdr:rowOff>129540</xdr:rowOff>
    </xdr:to>
    <xdr:sp macro="" textlink="'Analysis 03'!AB11">
      <xdr:nvSpPr>
        <xdr:cNvPr id="65" name="TextBox 64">
          <a:extLst>
            <a:ext uri="{FF2B5EF4-FFF2-40B4-BE49-F238E27FC236}">
              <a16:creationId xmlns:a16="http://schemas.microsoft.com/office/drawing/2014/main" id="{00000000-0008-0000-0500-000041000000}"/>
            </a:ext>
          </a:extLst>
        </xdr:cNvPr>
        <xdr:cNvSpPr txBox="1"/>
      </xdr:nvSpPr>
      <xdr:spPr>
        <a:xfrm>
          <a:off x="220980" y="53340"/>
          <a:ext cx="301752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2000" b="0" i="0" u="none" strike="noStrike">
              <a:gradFill flip="none" rotWithShape="1">
                <a:gsLst>
                  <a:gs pos="86000">
                    <a:schemeClr val="tx1">
                      <a:lumMod val="75000"/>
                      <a:lumOff val="25000"/>
                    </a:schemeClr>
                  </a:gs>
                  <a:gs pos="0">
                    <a:srgbClr val="2DC8FF"/>
                  </a:gs>
                </a:gsLst>
                <a:lin ang="0" scaled="1"/>
                <a:tileRect/>
              </a:gradFill>
              <a:latin typeface="Aptos Display" panose="020B0004020202020204" pitchFamily="34" charset="0"/>
              <a:ea typeface="Calibri"/>
              <a:cs typeface="Calibri"/>
            </a:rPr>
            <a:t>XYZ</a:t>
          </a:r>
          <a:r>
            <a:rPr lang="en-IN" sz="2000" b="0" i="0" u="none" strike="noStrike" baseline="0">
              <a:gradFill flip="none" rotWithShape="1">
                <a:gsLst>
                  <a:gs pos="86000">
                    <a:schemeClr val="tx1">
                      <a:lumMod val="75000"/>
                      <a:lumOff val="25000"/>
                    </a:schemeClr>
                  </a:gs>
                  <a:gs pos="0">
                    <a:srgbClr val="2DC8FF"/>
                  </a:gs>
                </a:gsLst>
                <a:lin ang="0" scaled="1"/>
                <a:tileRect/>
              </a:gradFill>
              <a:latin typeface="Aptos Display" panose="020B0004020202020204" pitchFamily="34" charset="0"/>
              <a:ea typeface="Calibri"/>
              <a:cs typeface="Calibri"/>
            </a:rPr>
            <a:t> Business Dashboard</a:t>
          </a:r>
          <a:endParaRPr lang="en-IN" sz="2000" b="0" i="0" u="none" strike="noStrike">
            <a:gradFill flip="none" rotWithShape="1">
              <a:gsLst>
                <a:gs pos="86000">
                  <a:schemeClr val="tx1">
                    <a:lumMod val="75000"/>
                    <a:lumOff val="25000"/>
                  </a:schemeClr>
                </a:gs>
                <a:gs pos="0">
                  <a:srgbClr val="2DC8FF"/>
                </a:gs>
              </a:gsLst>
              <a:lin ang="0" scaled="1"/>
              <a:tileRect/>
            </a:gradFill>
            <a:latin typeface="Aptos Display" panose="020B0004020202020204" pitchFamily="34" charset="0"/>
            <a:ea typeface="Calibri"/>
            <a:cs typeface="Calibri"/>
          </a:endParaRPr>
        </a:p>
      </xdr:txBody>
    </xdr:sp>
    <xdr:clientData/>
  </xdr:twoCellAnchor>
  <xdr:twoCellAnchor>
    <xdr:from>
      <xdr:col>22</xdr:col>
      <xdr:colOff>0</xdr:colOff>
      <xdr:row>0</xdr:row>
      <xdr:rowOff>129540</xdr:rowOff>
    </xdr:from>
    <xdr:to>
      <xdr:col>23</xdr:col>
      <xdr:colOff>251460</xdr:colOff>
      <xdr:row>2</xdr:row>
      <xdr:rowOff>22860</xdr:rowOff>
    </xdr:to>
    <xdr:sp macro="[0]!ToggleVisibility" textlink="">
      <xdr:nvSpPr>
        <xdr:cNvPr id="74" name="Rectangle: Rounded Corners 73">
          <a:extLst>
            <a:ext uri="{FF2B5EF4-FFF2-40B4-BE49-F238E27FC236}">
              <a16:creationId xmlns:a16="http://schemas.microsoft.com/office/drawing/2014/main" id="{00000000-0008-0000-0500-00004A000000}"/>
            </a:ext>
          </a:extLst>
        </xdr:cNvPr>
        <xdr:cNvSpPr/>
      </xdr:nvSpPr>
      <xdr:spPr>
        <a:xfrm>
          <a:off x="13411200" y="129540"/>
          <a:ext cx="861060" cy="259080"/>
        </a:xfrm>
        <a:prstGeom prst="round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tx1">
                  <a:lumMod val="65000"/>
                  <a:lumOff val="35000"/>
                </a:schemeClr>
              </a:solidFill>
            </a:rPr>
            <a:t>Open filter</a:t>
          </a:r>
        </a:p>
      </xdr:txBody>
    </xdr:sp>
    <xdr:clientData/>
  </xdr:twoCellAnchor>
  <xdr:twoCellAnchor>
    <xdr:from>
      <xdr:col>20</xdr:col>
      <xdr:colOff>129540</xdr:colOff>
      <xdr:row>0</xdr:row>
      <xdr:rowOff>129540</xdr:rowOff>
    </xdr:from>
    <xdr:to>
      <xdr:col>23</xdr:col>
      <xdr:colOff>342900</xdr:colOff>
      <xdr:row>32</xdr:row>
      <xdr:rowOff>45720</xdr:rowOff>
    </xdr:to>
    <xdr:grpSp>
      <xdr:nvGrpSpPr>
        <xdr:cNvPr id="79" name="Group 78" hidden="1">
          <a:extLst>
            <a:ext uri="{FF2B5EF4-FFF2-40B4-BE49-F238E27FC236}">
              <a16:creationId xmlns:a16="http://schemas.microsoft.com/office/drawing/2014/main" id="{00000000-0008-0000-0500-00004F000000}"/>
            </a:ext>
          </a:extLst>
        </xdr:cNvPr>
        <xdr:cNvGrpSpPr/>
      </xdr:nvGrpSpPr>
      <xdr:grpSpPr>
        <a:xfrm>
          <a:off x="12321540" y="129540"/>
          <a:ext cx="2042160" cy="5768340"/>
          <a:chOff x="12321540" y="129540"/>
          <a:chExt cx="2042160" cy="5768340"/>
        </a:xfrm>
      </xdr:grpSpPr>
      <xdr:sp macro="" textlink="">
        <xdr:nvSpPr>
          <xdr:cNvPr id="70" name="Rectangle: Diagonal Corners Rounded 69" hidden="1">
            <a:extLst>
              <a:ext uri="{FF2B5EF4-FFF2-40B4-BE49-F238E27FC236}">
                <a16:creationId xmlns:a16="http://schemas.microsoft.com/office/drawing/2014/main" id="{00000000-0008-0000-0500-000046000000}"/>
              </a:ext>
            </a:extLst>
          </xdr:cNvPr>
          <xdr:cNvSpPr/>
        </xdr:nvSpPr>
        <xdr:spPr>
          <a:xfrm>
            <a:off x="12321540" y="556260"/>
            <a:ext cx="2042160" cy="5341620"/>
          </a:xfrm>
          <a:prstGeom prst="round2DiagRect">
            <a:avLst/>
          </a:prstGeom>
          <a:solidFill>
            <a:srgbClr val="333F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67" name="Category" hidden="1">
                <a:extLst>
                  <a:ext uri="{FF2B5EF4-FFF2-40B4-BE49-F238E27FC236}">
                    <a16:creationId xmlns:a16="http://schemas.microsoft.com/office/drawing/2014/main" id="{00000000-0008-0000-0500-000043000000}"/>
                  </a:ext>
                </a:extLst>
              </xdr:cNvPr>
              <xdr:cNvGraphicFramePr/>
            </xdr:nvGraphicFramePr>
            <xdr:xfrm>
              <a:off x="12428220" y="2910840"/>
              <a:ext cx="1828800" cy="2718435"/>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428220" y="2910840"/>
                <a:ext cx="1828800" cy="27184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9" name="Month Name 2" hidden="1">
                <a:extLst>
                  <a:ext uri="{FF2B5EF4-FFF2-40B4-BE49-F238E27FC236}">
                    <a16:creationId xmlns:a16="http://schemas.microsoft.com/office/drawing/2014/main" id="{00000000-0008-0000-0500-000045000000}"/>
                  </a:ext>
                </a:extLst>
              </xdr:cNvPr>
              <xdr:cNvGraphicFramePr/>
            </xdr:nvGraphicFramePr>
            <xdr:xfrm>
              <a:off x="12420600" y="777241"/>
              <a:ext cx="1828799" cy="2095500"/>
            </xdr:xfrm>
            <a:graphic>
              <a:graphicData uri="http://schemas.microsoft.com/office/drawing/2010/slicer">
                <sle:slicer xmlns:sle="http://schemas.microsoft.com/office/drawing/2010/slicer" name="Month Name 2"/>
              </a:graphicData>
            </a:graphic>
          </xdr:graphicFrame>
        </mc:Choice>
        <mc:Fallback xmlns="">
          <xdr:sp macro="" textlink="">
            <xdr:nvSpPr>
              <xdr:cNvPr id="0" name=""/>
              <xdr:cNvSpPr>
                <a:spLocks noTextEdit="1"/>
              </xdr:cNvSpPr>
            </xdr:nvSpPr>
            <xdr:spPr>
              <a:xfrm>
                <a:off x="12420600" y="777241"/>
                <a:ext cx="1828799" cy="2095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ToggleVisibility" textlink="">
        <xdr:nvSpPr>
          <xdr:cNvPr id="78" name="Rectangle: Rounded Corners 77" hidden="1">
            <a:extLst>
              <a:ext uri="{FF2B5EF4-FFF2-40B4-BE49-F238E27FC236}">
                <a16:creationId xmlns:a16="http://schemas.microsoft.com/office/drawing/2014/main" id="{00000000-0008-0000-0500-00004E000000}"/>
              </a:ext>
            </a:extLst>
          </xdr:cNvPr>
          <xdr:cNvSpPr/>
        </xdr:nvSpPr>
        <xdr:spPr>
          <a:xfrm>
            <a:off x="13411200" y="129540"/>
            <a:ext cx="861060" cy="259080"/>
          </a:xfrm>
          <a:prstGeom prst="roundRect">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chemeClr val="tx1">
                    <a:lumMod val="65000"/>
                    <a:lumOff val="35000"/>
                  </a:schemeClr>
                </a:solidFill>
              </a:rPr>
              <a:t>Close</a:t>
            </a:r>
            <a:r>
              <a:rPr lang="en-IN" sz="1100" baseline="0">
                <a:solidFill>
                  <a:schemeClr val="tx1">
                    <a:lumMod val="65000"/>
                    <a:lumOff val="35000"/>
                  </a:schemeClr>
                </a:solidFill>
              </a:rPr>
              <a:t> filter</a:t>
            </a:r>
            <a:endParaRPr lang="en-IN" sz="1100">
              <a:solidFill>
                <a:schemeClr val="tx1">
                  <a:lumMod val="65000"/>
                  <a:lumOff val="35000"/>
                </a:schemeClr>
              </a:solidFill>
            </a:endParaRPr>
          </a:p>
        </xdr:txBody>
      </xdr:sp>
    </xdr:grpSp>
    <xdr:clientData/>
  </xdr:twoCellAnchor>
  <xdr:twoCellAnchor>
    <xdr:from>
      <xdr:col>6</xdr:col>
      <xdr:colOff>66091</xdr:colOff>
      <xdr:row>0</xdr:row>
      <xdr:rowOff>91440</xdr:rowOff>
    </xdr:from>
    <xdr:to>
      <xdr:col>7</xdr:col>
      <xdr:colOff>482550</xdr:colOff>
      <xdr:row>2</xdr:row>
      <xdr:rowOff>45720</xdr:rowOff>
    </xdr:to>
    <xdr:sp macro="" textlink="">
      <xdr:nvSpPr>
        <xdr:cNvPr id="84" name="Rectangle: Rounded Corners 83">
          <a:hlinkClick xmlns:r="http://schemas.openxmlformats.org/officeDocument/2006/relationships" r:id="rId13"/>
          <a:extLst>
            <a:ext uri="{FF2B5EF4-FFF2-40B4-BE49-F238E27FC236}">
              <a16:creationId xmlns:a16="http://schemas.microsoft.com/office/drawing/2014/main" id="{00000000-0008-0000-0500-000054000000}"/>
            </a:ext>
          </a:extLst>
        </xdr:cNvPr>
        <xdr:cNvSpPr/>
      </xdr:nvSpPr>
      <xdr:spPr>
        <a:xfrm>
          <a:off x="3723691" y="91440"/>
          <a:ext cx="1026059" cy="32004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IN" sz="1100" b="1">
              <a:solidFill>
                <a:schemeClr val="bg2">
                  <a:lumMod val="50000"/>
                </a:schemeClr>
              </a:solidFill>
              <a:latin typeface="Aptos" panose="020B0004020202020204" pitchFamily="34" charset="0"/>
            </a:rPr>
            <a:t>Time Frame</a:t>
          </a:r>
        </a:p>
      </xdr:txBody>
    </xdr:sp>
    <xdr:clientData/>
  </xdr:twoCellAnchor>
  <xdr:twoCellAnchor>
    <xdr:from>
      <xdr:col>8</xdr:col>
      <xdr:colOff>180391</xdr:colOff>
      <xdr:row>0</xdr:row>
      <xdr:rowOff>91440</xdr:rowOff>
    </xdr:from>
    <xdr:to>
      <xdr:col>9</xdr:col>
      <xdr:colOff>596850</xdr:colOff>
      <xdr:row>2</xdr:row>
      <xdr:rowOff>45720</xdr:rowOff>
    </xdr:to>
    <xdr:sp macro="" textlink="">
      <xdr:nvSpPr>
        <xdr:cNvPr id="99" name="Rectangle: Rounded Corners 98">
          <a:hlinkClick xmlns:r="http://schemas.openxmlformats.org/officeDocument/2006/relationships" r:id="rId14"/>
          <a:extLst>
            <a:ext uri="{FF2B5EF4-FFF2-40B4-BE49-F238E27FC236}">
              <a16:creationId xmlns:a16="http://schemas.microsoft.com/office/drawing/2014/main" id="{00000000-0008-0000-0500-000063000000}"/>
            </a:ext>
          </a:extLst>
        </xdr:cNvPr>
        <xdr:cNvSpPr/>
      </xdr:nvSpPr>
      <xdr:spPr>
        <a:xfrm>
          <a:off x="5057191" y="91440"/>
          <a:ext cx="1026059" cy="32004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IN" sz="1100" b="1">
              <a:solidFill>
                <a:schemeClr val="bg2">
                  <a:lumMod val="50000"/>
                </a:schemeClr>
              </a:solidFill>
              <a:latin typeface="Aptos" panose="020B0004020202020204" pitchFamily="34" charset="0"/>
            </a:rPr>
            <a:t>Store</a:t>
          </a:r>
        </a:p>
      </xdr:txBody>
    </xdr:sp>
    <xdr:clientData/>
  </xdr:twoCellAnchor>
  <xdr:twoCellAnchor>
    <xdr:from>
      <xdr:col>10</xdr:col>
      <xdr:colOff>279451</xdr:colOff>
      <xdr:row>0</xdr:row>
      <xdr:rowOff>91440</xdr:rowOff>
    </xdr:from>
    <xdr:to>
      <xdr:col>12</xdr:col>
      <xdr:colOff>86310</xdr:colOff>
      <xdr:row>2</xdr:row>
      <xdr:rowOff>45720</xdr:rowOff>
    </xdr:to>
    <xdr:sp macro="" textlink="">
      <xdr:nvSpPr>
        <xdr:cNvPr id="101" name="Rectangle: Rounded Corners 100">
          <a:extLst>
            <a:ext uri="{FF2B5EF4-FFF2-40B4-BE49-F238E27FC236}">
              <a16:creationId xmlns:a16="http://schemas.microsoft.com/office/drawing/2014/main" id="{00000000-0008-0000-0500-000065000000}"/>
            </a:ext>
          </a:extLst>
        </xdr:cNvPr>
        <xdr:cNvSpPr/>
      </xdr:nvSpPr>
      <xdr:spPr>
        <a:xfrm>
          <a:off x="6375451" y="91440"/>
          <a:ext cx="1026059" cy="320040"/>
        </a:xfrm>
        <a:prstGeom prst="round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n-IN" sz="1100" b="1">
              <a:solidFill>
                <a:schemeClr val="bg1">
                  <a:lumMod val="95000"/>
                </a:schemeClr>
              </a:solidFill>
              <a:latin typeface="Aptos" panose="020B0004020202020204" pitchFamily="34" charset="0"/>
            </a:rPr>
            <a:t>Profit</a:t>
          </a:r>
          <a:r>
            <a:rPr lang="en-IN" sz="1100" b="1" baseline="0">
              <a:solidFill>
                <a:schemeClr val="bg1">
                  <a:lumMod val="95000"/>
                </a:schemeClr>
              </a:solidFill>
              <a:latin typeface="Aptos" panose="020B0004020202020204" pitchFamily="34" charset="0"/>
            </a:rPr>
            <a:t> View</a:t>
          </a:r>
          <a:endParaRPr lang="en-IN" sz="1100" b="1">
            <a:solidFill>
              <a:schemeClr val="bg1">
                <a:lumMod val="95000"/>
              </a:schemeClr>
            </a:solidFill>
            <a:latin typeface="Aptos" panose="020B000402020202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2.695916087963" createdVersion="8" refreshedVersion="8" minRefreshableVersion="3" recordCount="0" supportSubquery="1" supportAdvancedDrill="1" xr:uid="{631A6485-9062-4D80-9A2A-8CC14A08D6F0}">
  <cacheSource type="external" connectionId="8"/>
  <cacheFields count="2">
    <cacheField name="[Measures].[Total Revenue]" caption="Total Revenue" numFmtId="0" hierarchy="34" level="32767"/>
    <cacheField name="[Measures].[Total Target]" caption="Total Target" numFmtId="0" hierarchy="43" level="32767"/>
  </cacheFields>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2.976978472223" createdVersion="8" refreshedVersion="8" minRefreshableVersion="3" recordCount="0" supportSubquery="1" supportAdvancedDrill="1" xr:uid="{06E62868-C3F1-4FAB-B76D-FDE8EBA372AF}">
  <cacheSource type="external" connectionId="8"/>
  <cacheFields count="4">
    <cacheField name="[products_table].[Product Name].[Product Name]" caption="Product Name" numFmtId="0" hierarchy="26" level="1">
      <sharedItems count="5">
        <s v="Attorney Mist"/>
        <s v="Begin Brew"/>
        <s v="Common Splash"/>
        <s v="Eight Brew"/>
        <s v="Onto Dew"/>
      </sharedItems>
    </cacheField>
    <cacheField name="[Measures].[Profit Margin]" caption="Profit Margin" numFmtId="0" hierarchy="36" level="32767"/>
    <cacheField name="[products_table].[Category].[Category]" caption="Category" numFmtId="0" hierarchy="27" level="1">
      <sharedItems count="8">
        <s v="Alcoholic Beverage"/>
        <s v="Coffee"/>
        <s v="Energy Drink"/>
        <s v="Juice"/>
        <s v="Soft Drink"/>
        <s v="Sports Drink"/>
        <s v="Tea"/>
        <s v="Water"/>
      </sharedItems>
    </cacheField>
    <cacheField name="[date].[Month Name].[Month Name]" caption="Month Name" numFmtId="0" hierarchy="9" level="1">
      <sharedItems containsSemiMixedTypes="0" containsNonDate="0" containsString="0"/>
    </cacheField>
  </cacheFields>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0447916668" createdVersion="8" refreshedVersion="8" minRefreshableVersion="3" recordCount="0" supportSubquery="1" supportAdvancedDrill="1" xr:uid="{70D98021-8BB9-4050-B385-2C03A22CEF83}">
  <cacheSource type="external" connectionId="8"/>
  <cacheFields count="4">
    <cacheField name="[Measures].[Total Revenue]" caption="Total Revenue" numFmtId="0" hierarchy="34" level="32767"/>
    <cacheField name="[Measures].[Total Target]" caption="Total Target" numFmtId="0" hierarchy="43" level="32767"/>
    <cacheField name="[sales_persons_table].[Store Name].[Store Name]" caption="Store Name" numFmtId="0" hierarchy="32" level="1">
      <sharedItems count="10">
        <s v="Barron-Fleming"/>
        <s v="Berg-Trujillo"/>
        <s v="Lee-Myers"/>
        <s v="Lopez"/>
        <s v="Martinez"/>
        <s v="Miller"/>
        <s v="Myers-Lopez"/>
        <s v="Novak PLC"/>
        <s v="Thomas"/>
        <s v="Valdez"/>
      </sharedItems>
    </cacheField>
    <cacheField name="[date].[Month Name].[Month Name]" caption="Month Name" numFmtId="0" hierarchy="9" level="1">
      <sharedItems containsSemiMixedTypes="0" containsNonDate="0" containsString="0"/>
    </cacheField>
  </cacheFields>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0452314817" createdVersion="8" refreshedVersion="8" minRefreshableVersion="3" recordCount="0" supportSubquery="1" supportAdvancedDrill="1" xr:uid="{66738521-541E-480A-A0E2-71B5B09E2E1A}">
  <cacheSource type="external" connectionId="8"/>
  <cacheFields count="3">
    <cacheField name="[date].[Month Name].[Month Name]" caption="Month Name" numFmtId="0" hierarchy="9" level="1">
      <sharedItems count="1">
        <s v="Jun"/>
      </sharedItems>
    </cacheField>
    <cacheField name="[sales_persons_table].[Store Name].[Store Name]" caption="Store Name" numFmtId="0" hierarchy="32" level="1">
      <sharedItems count="10">
        <s v="Barron-Fleming"/>
        <s v="Berg-Trujillo"/>
        <s v="Lee-Myers"/>
        <s v="Lopez"/>
        <s v="Martinez"/>
        <s v="Miller"/>
        <s v="Myers-Lopez"/>
        <s v="Novak PLC"/>
        <s v="Thomas"/>
        <s v="Valdez"/>
      </sharedItems>
    </cacheField>
    <cacheField name="[Measures].[Total Target]" caption="Total Target" numFmtId="0" hierarchy="43" level="32767"/>
  </cacheFields>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0"/>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2"/>
      </fieldsUsage>
    </cacheHierarchy>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0457291666" createdVersion="8" refreshedVersion="8" minRefreshableVersion="3" recordCount="0" supportSubquery="1" supportAdvancedDrill="1" xr:uid="{B36B9276-4B60-43EE-97EB-62971A3960F3}">
  <cacheSource type="external" connectionId="8"/>
  <cacheFields count="11">
    <cacheField name="[Measures].[COGS]" caption="COGS" numFmtId="0" hierarchy="35" level="32767"/>
    <cacheField name="[Measures].[Total Revenue]" caption="Total Revenue" numFmtId="0" hierarchy="34" level="32767"/>
    <cacheField name="[Measures].[Profit Margin]" caption="Profit Margin" numFmtId="0" hierarchy="36" level="32767"/>
    <cacheField name="[Measures].[% Profit Margin]" caption="% Profit Margin" numFmtId="0" hierarchy="37" level="32767"/>
    <cacheField name="[Measures].[# Transactions]" caption="# Transactions" numFmtId="0" hierarchy="38" level="32767"/>
    <cacheField name="[Measures].[Total Refund]" caption="Total Refund" numFmtId="0" hierarchy="39" level="32767"/>
    <cacheField name="[Measures].[# Products]" caption="# Products" numFmtId="0" hierarchy="40" level="32767"/>
    <cacheField name="[Measures].[Qty Returned]" caption="Qty Returned" numFmtId="0" hierarchy="41" level="32767"/>
    <cacheField name="[Measures].[Total Qty]" caption="Total Qty" numFmtId="0" hierarchy="42" level="32767"/>
    <cacheField name="[Measures].[Total Target]" caption="Total Target" numFmtId="0" hierarchy="43" level="32767"/>
    <cacheField name="[date].[Month Name].[Month Name]" caption="Month Name" numFmtId="0" hierarchy="9" level="1">
      <sharedItems containsSemiMixedTypes="0" containsNonDate="0" containsString="0"/>
    </cacheField>
  </cacheFields>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10"/>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oneField="1">
      <fieldsUsage count="1">
        <fieldUsage x="0"/>
      </fieldsUsage>
    </cacheHierarchy>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oneField="1">
      <fieldsUsage count="1">
        <fieldUsage x="3"/>
      </fieldsUsage>
    </cacheHierarchy>
    <cacheHierarchy uniqueName="[Measures].[# Transactions]" caption="# Transactions" measure="1" displayFolder="" measureGroup="Calculations" count="0" oneField="1">
      <fieldsUsage count="1">
        <fieldUsage x="4"/>
      </fieldsUsage>
    </cacheHierarchy>
    <cacheHierarchy uniqueName="[Measures].[Total Refund]" caption="Total Refund" measure="1" displayFolder="" measureGroup="Calculations" count="0" oneField="1">
      <fieldsUsage count="1">
        <fieldUsage x="5"/>
      </fieldsUsage>
    </cacheHierarchy>
    <cacheHierarchy uniqueName="[Measures].[# Products]" caption="# Products" measure="1" displayFolder="" measureGroup="Calculations" count="0" oneField="1">
      <fieldsUsage count="1">
        <fieldUsage x="6"/>
      </fieldsUsage>
    </cacheHierarchy>
    <cacheHierarchy uniqueName="[Measures].[Qty Returned]" caption="Qty Returned" measure="1" displayFolder="" measureGroup="Calculations" count="0" oneField="1">
      <fieldsUsage count="1">
        <fieldUsage x="7"/>
      </fieldsUsage>
    </cacheHierarchy>
    <cacheHierarchy uniqueName="[Measures].[Total Qty]" caption="Total Qty" measure="1" displayFolder="" measureGroup="Calculations" count="0" oneField="1">
      <fieldsUsage count="1">
        <fieldUsage x="8"/>
      </fieldsUsage>
    </cacheHierarchy>
    <cacheHierarchy uniqueName="[Measures].[Total Target]" caption="Total Target" measure="1" displayFolder="" measureGroup="Calculations" count="0" oneField="1">
      <fieldsUsage count="1">
        <fieldUsage x="9"/>
      </fieldsUsage>
    </cacheHierarchy>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4763425925" createdVersion="8" refreshedVersion="8" minRefreshableVersion="3" recordCount="0" supportSubquery="1" supportAdvancedDrill="1" xr:uid="{8A2931C1-F805-40C3-9FA6-5B578827CD8A}">
  <cacheSource type="external" connectionId="8"/>
  <cacheFields count="3">
    <cacheField name="[Measures].[Profit Margin]" caption="Profit Margin" numFmtId="0" hierarchy="36" level="32767"/>
    <cacheField name="[customers_table].[Full Name].[Full Name]" caption="Full Name" numFmtId="0" hierarchy="2" level="1">
      <sharedItems count="5">
        <s v="Alexander Jones"/>
        <s v="Amanda Johnson"/>
        <s v="Jackson Becker"/>
        <s v="Julie Morris"/>
        <s v="Leslie Richards"/>
      </sharedItems>
    </cacheField>
    <cacheField name="[products_table].[Category].[Category]" caption="Category" numFmtId="0" hierarchy="27" level="1">
      <sharedItems containsSemiMixedTypes="0" containsNonDate="0" containsString="0"/>
    </cacheField>
  </cacheFields>
  <cacheHierarchies count="57">
    <cacheHierarchy uniqueName="[Calculations].[Column1]" caption="Column1" attribute="1" defaultMemberUniqueName="[Calculations].[Column1].[All]" allUniqueName="[Calculations].[Column1].[All]" dimensionUniqueName="[Calculations]" displayFolder="" count="2" memberValueDatatype="20" unbalanced="0"/>
    <cacheHierarchy uniqueName="[customers_table].[Customer ID]" caption="Customer ID" attribute="1" defaultMemberUniqueName="[customers_table].[Customer ID].[All]" allUniqueName="[customers_table].[Customer ID].[All]" dimensionUniqueName="[customers_table]" displayFolder="" count="2" memberValueDatatype="13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1"/>
      </fieldsUsage>
    </cacheHierarchy>
    <cacheHierarchy uniqueName="[customers_table].[Gender]" caption="Gender" attribute="1" defaultMemberUniqueName="[customers_table].[Gender].[All]" allUniqueName="[customers_table].[Gender].[All]" dimensionUniqueName="[customers_table]" displayFolder="" count="2"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cacheHierarchy uniqueName="[customers_table].[Age.1]" caption="Age.1" attribute="1" defaultMemberUniqueName="[customers_table].[Age.1].[All]" allUniqueName="[customers_table].[Age.1].[All]" dimensionUniqueName="[customers_table]" displayFolder="" count="2"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2" memberValueDatatype="130" unbalanced="0"/>
    <cacheHierarchy uniqueName="[date].[Order Date]" caption="Order Date" attribute="1" time="1" defaultMemberUniqueName="[date].[Order Date].[All]" allUniqueName="[date].[Order 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2" memberValueDatatype="20" unbalanced="0"/>
    <cacheHierarchy uniqueName="[date].[Day Name]" caption="Day Name" attribute="1" defaultMemberUniqueName="[date].[Day Name].[All]" allUniqueName="[date].[Day Name].[All]" dimensionUniqueName="[date]" displayFolder="" count="2" memberValueDatatype="130" unbalanced="0"/>
    <cacheHierarchy uniqueName="[date].[Day Number]" caption="Day Number" attribute="1" defaultMemberUniqueName="[date].[Day Number].[All]" allUniqueName="[date].[Day Number].[All]" dimensionUniqueName="[date]" displayFolder="" count="2" memberValueDatatype="20" unbalanced="0"/>
    <cacheHierarchy uniqueName="[date].[Day Type]" caption="Day Type" attribute="1" defaultMemberUniqueName="[date].[Day Type].[All]" allUniqueName="[date].[Day Type].[All]" dimensionUniqueName="[date]" displayFolder="" count="2" memberValueDatatype="130" unbalanced="0"/>
    <cacheHierarchy uniqueName="[date].[Quarter]" caption="Quarter" attribute="1" defaultMemberUniqueName="[date].[Quarter].[All]" allUniqueName="[date].[Quarter].[All]" dimensionUniqueName="[date]" displayFolder="" count="2" memberValueDatatype="130" unbalanced="0"/>
    <cacheHierarchy uniqueName="[fact_table].[Product ID]" caption="Product ID" attribute="1" defaultMemberUniqueName="[fact_table].[Product ID].[All]" allUniqueName="[fact_table].[Product ID].[All]" dimensionUniqueName="[fact_table]" displayFolder="" count="2" memberValueDatatype="20" unbalanced="0"/>
    <cacheHierarchy uniqueName="[fact_table].[Customer ID]" caption="Customer ID" attribute="1" defaultMemberUniqueName="[fact_table].[Customer ID].[All]" allUniqueName="[fact_table].[Customer ID].[All]" dimensionUniqueName="[fact_table]" displayFolder="" count="2" memberValueDatatype="2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products_table].[Product ID]" caption="Product ID" attribute="1" defaultMemberUniqueName="[products_table].[Product ID].[All]" allUniqueName="[products_table].[Product ID].[All]" dimensionUniqueName="[products_table]" displayFolder="" count="2"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2" memberValueDatatype="5" unbalanced="0"/>
    <cacheHierarchy uniqueName="[products_table].[Cost Price]" caption="Cost Price" attribute="1" defaultMemberUniqueName="[products_table].[Cost Price].[All]" allUniqueName="[products_table].[Cost Price].[All]" dimensionUniqueName="[products_table]" displayFolder="" count="2"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2" memberValueDatatype="20" unbalanced="0"/>
    <cacheHierarchy uniqueName="[sales_persons_table].[Full Name]" caption="Full Name" attribute="1" defaultMemberUniqueName="[sales_persons_table].[Full Name].[All]" allUniqueName="[sales_persons_table].[Full Name].[All]" dimensionUniqueName="[sales_persons_table]" displayFolder="" count="2"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2"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476689815" createdVersion="8" refreshedVersion="8" minRefreshableVersion="3" recordCount="0" supportSubquery="1" supportAdvancedDrill="1" xr:uid="{32F64EB3-A019-4BA2-8315-78A9FD1CD865}">
  <cacheSource type="external" connectionId="8"/>
  <cacheFields count="4">
    <cacheField name="[products_table].[Product Name].[Product Name]" caption="Product Name" numFmtId="0" hierarchy="26" level="1">
      <sharedItems count="9">
        <s v="Dark Brew"/>
        <s v="Into Mist"/>
        <s v="Let Dew"/>
        <s v="Name Rush"/>
        <s v="Only Dew"/>
        <s v="Society Rush"/>
        <s v="Sometimes Dew"/>
        <s v="Training Mist"/>
        <s v="West Rush"/>
      </sharedItems>
    </cacheField>
    <cacheField name="[Measures].[Profit Margin]" caption="Profit Margin" numFmtId="0" hierarchy="36" level="32767"/>
    <cacheField name="[Measures].[Total Qty]" caption="Total Qty" numFmtId="0" hierarchy="42" level="32767"/>
    <cacheField name="[products_table].[Category].[Category]" caption="Category" numFmtId="0" hierarchy="27" level="1">
      <sharedItems containsSemiMixedTypes="0" containsNonDate="0" containsString="0"/>
    </cacheField>
  </cacheFields>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oneField="1">
      <fieldsUsage count="1">
        <fieldUsage x="2"/>
      </fieldsUsage>
    </cacheHierarchy>
    <cacheHierarchy uniqueName="[Measures].[Total Target]" caption="Total Target" measure="1" displayFolder="" measureGroup="Calculations" count="0"/>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4768402774" createdVersion="8" refreshedVersion="8" minRefreshableVersion="3" recordCount="0" supportSubquery="1" supportAdvancedDrill="1" xr:uid="{B05C87A1-CEE7-4822-BE02-D73CF92A2BF5}">
  <cacheSource type="external" connectionId="8"/>
  <cacheFields count="3">
    <cacheField name="[Measures].[Profit Margin]" caption="Profit Margin" numFmtId="0" hierarchy="36" level="32767"/>
    <cacheField name="[customers_table].[Full Name].[Full Name]" caption="Full Name" numFmtId="0" hierarchy="2" level="1">
      <sharedItems count="5">
        <s v="Christopher Alvarez"/>
        <s v="Donna Willis"/>
        <s v="Kelly Willis"/>
        <s v="Michael Landry"/>
        <s v="Timothy Reyes"/>
      </sharedItems>
    </cacheField>
    <cacheField name="[products_table].[Category].[Category]" caption="Category" numFmtId="0" hierarchy="27" level="1">
      <sharedItems containsSemiMixedTypes="0" containsNonDate="0" containsString="0"/>
    </cacheField>
  </cacheFields>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1"/>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4770023145" createdVersion="8" refreshedVersion="8" minRefreshableVersion="3" recordCount="0" supportSubquery="1" supportAdvancedDrill="1" xr:uid="{55E7CAFC-FC05-4B7A-ACAB-0AF2E53567EF}">
  <cacheSource type="external" connectionId="8"/>
  <cacheFields count="4">
    <cacheField name="[Measures].[Profit Margin]" caption="Profit Margin" numFmtId="0" hierarchy="36" level="32767"/>
    <cacheField name="[customers_table].[Full Name].[Full Name]" caption="Full Name" numFmtId="0" hierarchy="2" level="1">
      <sharedItems count="5">
        <s v="Bobby Abbott"/>
        <s v="Christine Hawkins"/>
        <s v="Jeffery Powell"/>
        <s v="Lisa West"/>
        <s v="Travis Ewing"/>
      </sharedItems>
    </cacheField>
    <cacheField name="[customers_table].[Location].[Location]" caption="Location" numFmtId="0" hierarchy="4" level="1">
      <sharedItems count="5">
        <s v="Illinois"/>
        <s v="Maryland"/>
        <s v="New York"/>
        <s v="Pennsylvania"/>
        <s v="Wisconsin"/>
      </sharedItems>
    </cacheField>
    <cacheField name="[products_table].[Category].[Category]" caption="Category" numFmtId="0" hierarchy="27" level="1">
      <sharedItems containsSemiMixedTypes="0" containsNonDate="0" containsString="0"/>
    </cacheField>
  </cacheFields>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1"/>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4771643515" createdVersion="8" refreshedVersion="8" minRefreshableVersion="3" recordCount="0" supportSubquery="1" supportAdvancedDrill="1" xr:uid="{05B980AA-AF7D-4DE6-BC16-D732C141A1FB}">
  <cacheSource type="external" connectionId="8"/>
  <cacheFields count="3">
    <cacheField name="[customers_table].[Customer Age Group].[Customer Age Group]" caption="Customer Age Group" numFmtId="0" hierarchy="6" level="1">
      <sharedItems count="5">
        <s v="0-20"/>
        <s v="21-30"/>
        <s v="31-40"/>
        <s v="41-50"/>
        <s v="50+"/>
      </sharedItems>
    </cacheField>
    <cacheField name="[Measures].[Profit Margin]" caption="Profit Margin" numFmtId="0" hierarchy="36" level="32767"/>
    <cacheField name="[products_table].[Category].[Category]" caption="Category" numFmtId="0" hierarchy="27" level="1">
      <sharedItems containsSemiMixedTypes="0" containsNonDate="0" containsString="0"/>
    </cacheField>
  </cacheFields>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2" memberValueDatatype="130" unbalanced="0">
      <fieldsUsage count="2">
        <fieldUsage x="-1"/>
        <fieldUsage x="0"/>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477349537" createdVersion="8" refreshedVersion="8" minRefreshableVersion="3" recordCount="0" supportSubquery="1" supportAdvancedDrill="1" xr:uid="{77166452-8BA8-4620-9CBE-E58EC5997E02}">
  <cacheSource type="external" connectionId="8"/>
  <cacheFields count="3">
    <cacheField name="[Measures].[Profit Margin]" caption="Profit Margin" numFmtId="0" hierarchy="36" level="32767"/>
    <cacheField name="[customers_table].[Gender].[Gender]" caption="Gender" numFmtId="0" hierarchy="3" level="1">
      <sharedItems count="2">
        <s v="Female"/>
        <s v="Male"/>
      </sharedItems>
    </cacheField>
    <cacheField name="[products_table].[Category].[Category]" caption="Category" numFmtId="0" hierarchy="27" level="1">
      <sharedItems containsSemiMixedTypes="0" containsNonDate="0" containsString="0"/>
    </cacheField>
  </cacheFields>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1"/>
      </fieldsUsage>
    </cacheHierarchy>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4775231479" createdVersion="8" refreshedVersion="8" minRefreshableVersion="3" recordCount="0" supportSubquery="1" supportAdvancedDrill="1" xr:uid="{3AA47F74-7E22-4ECE-8BB0-A60C8B38120E}">
  <cacheSource type="external" connectionId="8"/>
  <cacheFields count="9">
    <cacheField name="[customers_table].[Full Name].[Full Name]" caption="Full Name" numFmtId="0" hierarchy="2" level="1">
      <sharedItems count="5">
        <s v="Bobby Abbott"/>
        <s v="Christine Hawkins"/>
        <s v="Jeffery Powell"/>
        <s v="Lisa West"/>
        <s v="Travis Ewing"/>
      </sharedItems>
    </cacheField>
    <cacheField name="[customers_table].[Location].[Location]" caption="Location" numFmtId="0" hierarchy="4" level="1">
      <sharedItems count="5">
        <s v="Florida"/>
        <s v="Indiana"/>
        <s v="Maryland"/>
        <s v="New York"/>
        <s v="Wisconsin"/>
      </sharedItems>
    </cacheField>
    <cacheField name="[Measures].[# Customer]" caption="# Customer" numFmtId="0" hierarchy="44" level="32767"/>
    <cacheField name="[Measures].[# Locations]" caption="# Locations" numFmtId="0" hierarchy="45" level="32767"/>
    <cacheField name="[Measures].[Profit Margin]" caption="Profit Margin" numFmtId="0" hierarchy="36" level="32767"/>
    <cacheField name="[Measures].[% Profit Margin]" caption="% Profit Margin" numFmtId="0" hierarchy="37" level="32767"/>
    <cacheField name="[Measures].[Total Revenue]" caption="Total Revenue" numFmtId="0" hierarchy="34" level="32767"/>
    <cacheField name="[Measures].[COGS]" caption="COGS" numFmtId="0" hierarchy="35" level="32767"/>
    <cacheField name="[products_table].[Category].[Category]" caption="Category" numFmtId="0" hierarchy="27" level="1">
      <sharedItems containsSemiMixedTypes="0" containsNonDate="0" containsString="0"/>
    </cacheField>
  </cacheFields>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1"/>
      </fieldsUsage>
    </cacheHierarchy>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8"/>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oneField="1">
      <fieldsUsage count="1">
        <fieldUsage x="6"/>
      </fieldsUsage>
    </cacheHierarchy>
    <cacheHierarchy uniqueName="[Measures].[COGS]" caption="COGS" measure="1" displayFolder="" measureGroup="Calculations" count="0" oneField="1">
      <fieldsUsage count="1">
        <fieldUsage x="7"/>
      </fieldsUsage>
    </cacheHierarchy>
    <cacheHierarchy uniqueName="[Measures].[Profit Margin]" caption="Profit Margin" measure="1" displayFolder="" measureGroup="Calculations" count="0" oneField="1">
      <fieldsUsage count="1">
        <fieldUsage x="4"/>
      </fieldsUsage>
    </cacheHierarchy>
    <cacheHierarchy uniqueName="[Measures].[% Profit Margin]" caption="% Profit Margin" measure="1" displayFolder="" measureGroup="Calculations" count="0" oneField="1">
      <fieldsUsage count="1">
        <fieldUsage x="5"/>
      </fieldsUsage>
    </cacheHierarchy>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 caption="# Customer" measure="1" displayFolder="" measureGroup="Calculations" count="0" oneField="1">
      <fieldsUsage count="1">
        <fieldUsage x="2"/>
      </fieldsUsage>
    </cacheHierarchy>
    <cacheHierarchy uniqueName="[Measures].[# Locations]" caption="# Locations" measure="1" displayFolder="" measureGroup="Calculations" count="0" oneField="1">
      <fieldsUsage count="1">
        <fieldUsage x="3"/>
      </fieldsUsage>
    </cacheHierarchy>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4777083334" createdVersion="8" refreshedVersion="8" minRefreshableVersion="3" recordCount="0" supportSubquery="1" supportAdvancedDrill="1" xr:uid="{F3C1B744-0594-460B-AD3A-0CF470B81214}">
  <cacheSource type="external" connectionId="8"/>
  <cacheFields count="4">
    <cacheField name="[Measures].[# Products]" caption="# Products" numFmtId="0" hierarchy="40" level="32767"/>
    <cacheField name="[Measures].[Return Rate]" caption="Return Rate" numFmtId="0" hierarchy="47" level="32767"/>
    <cacheField name="[Measures].[Refund Rate]" caption="Refund Rate" numFmtId="0" hierarchy="48" level="32767"/>
    <cacheField name="[products_table].[Category].[Category]" caption="Category" numFmtId="0" hierarchy="27" level="1">
      <sharedItems containsSemiMixedTypes="0" containsNonDate="0" containsString="0"/>
    </cacheField>
  </cacheFields>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oneField="1">
      <fieldsUsage count="1">
        <fieldUsage x="0"/>
      </fieldsUsage>
    </cacheHierarchy>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oneField="1">
      <fieldsUsage count="1">
        <fieldUsage x="1"/>
      </fieldsUsage>
    </cacheHierarchy>
    <cacheHierarchy uniqueName="[Measures].[Refund Rate]" caption="Refund Rate" measure="1" displayFolder="" measureGroup="Calculations" count="0" oneField="1">
      <fieldsUsage count="1">
        <fieldUsage x="2"/>
      </fieldsUsage>
    </cacheHierarchy>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4778472219" createdVersion="8" refreshedVersion="8" minRefreshableVersion="3" recordCount="0" supportSubquery="1" supportAdvancedDrill="1" xr:uid="{BA53F823-EB33-4288-9BEA-43F7F765C056}">
  <cacheSource type="external" connectionId="8"/>
  <cacheFields count="3">
    <cacheField name="[Measures].[Customer Average Age]" caption="Customer Average Age" numFmtId="0" hierarchy="46" level="32767"/>
    <cacheField name="[customers_table].[Gender].[Gender]" caption="Gender" numFmtId="0" hierarchy="3" level="1">
      <sharedItems containsSemiMixedTypes="0" containsNonDate="0" containsString="0"/>
    </cacheField>
    <cacheField name="[products_table].[Category].[Category]" caption="Category" numFmtId="0" hierarchy="27" level="1">
      <sharedItems containsSemiMixedTypes="0" containsNonDate="0" containsString="0"/>
    </cacheField>
  </cacheFields>
  <cacheHierarchies count="57">
    <cacheHierarchy uniqueName="[Calculations].[Column1]" caption="Column1" attribute="1" defaultMemberUniqueName="[Calculations].[Column1].[All]" allUniqueName="[Calculations].[Column1].[All]" dimensionUniqueName="[Calculations]" displayFolder="" count="2" memberValueDatatype="20" unbalanced="0"/>
    <cacheHierarchy uniqueName="[customers_table].[Customer ID]" caption="Customer ID" attribute="1" defaultMemberUniqueName="[customers_table].[Customer ID].[All]" allUniqueName="[customers_table].[Customer ID].[All]" dimensionUniqueName="[customers_table]" displayFolder="" count="2" memberValueDatatype="130" unbalanced="0"/>
    <cacheHierarchy uniqueName="[customers_table].[Full Name]" caption="Full Name" attribute="1" defaultMemberUniqueName="[customers_table].[Full Name].[All]" allUniqueName="[customers_table].[Full Name].[All]" dimensionUniqueName="[customers_table]" displayFolder="" count="2" memberValueDatatype="130" unbalanced="0"/>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1"/>
      </fieldsUsage>
    </cacheHierarchy>
    <cacheHierarchy uniqueName="[customers_table].[Location]" caption="Location" attribute="1" defaultMemberUniqueName="[customers_table].[Location].[All]" allUniqueName="[customers_table].[Location].[All]" dimensionUniqueName="[customers_table]" displayFolder="" count="2" memberValueDatatype="130" unbalanced="0"/>
    <cacheHierarchy uniqueName="[customers_table].[Age.1]" caption="Age.1" attribute="1" defaultMemberUniqueName="[customers_table].[Age.1].[All]" allUniqueName="[customers_table].[Age.1].[All]" dimensionUniqueName="[customers_table]" displayFolder="" count="2"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2" memberValueDatatype="130" unbalanced="0"/>
    <cacheHierarchy uniqueName="[date].[Order Date]" caption="Order Date" attribute="1" time="1" defaultMemberUniqueName="[date].[Order Date].[All]" allUniqueName="[date].[Order 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2" memberValueDatatype="20" unbalanced="0"/>
    <cacheHierarchy uniqueName="[date].[Day Name]" caption="Day Name" attribute="1" defaultMemberUniqueName="[date].[Day Name].[All]" allUniqueName="[date].[Day Name].[All]" dimensionUniqueName="[date]" displayFolder="" count="2" memberValueDatatype="130" unbalanced="0"/>
    <cacheHierarchy uniqueName="[date].[Day Number]" caption="Day Number" attribute="1" defaultMemberUniqueName="[date].[Day Number].[All]" allUniqueName="[date].[Day Number].[All]" dimensionUniqueName="[date]" displayFolder="" count="2" memberValueDatatype="20" unbalanced="0"/>
    <cacheHierarchy uniqueName="[date].[Day Type]" caption="Day Type" attribute="1" defaultMemberUniqueName="[date].[Day Type].[All]" allUniqueName="[date].[Day Type].[All]" dimensionUniqueName="[date]" displayFolder="" count="2" memberValueDatatype="130" unbalanced="0"/>
    <cacheHierarchy uniqueName="[date].[Quarter]" caption="Quarter" attribute="1" defaultMemberUniqueName="[date].[Quarter].[All]" allUniqueName="[date].[Quarter].[All]" dimensionUniqueName="[date]" displayFolder="" count="2" memberValueDatatype="130" unbalanced="0"/>
    <cacheHierarchy uniqueName="[fact_table].[Product ID]" caption="Product ID" attribute="1" defaultMemberUniqueName="[fact_table].[Product ID].[All]" allUniqueName="[fact_table].[Product ID].[All]" dimensionUniqueName="[fact_table]" displayFolder="" count="2" memberValueDatatype="20" unbalanced="0"/>
    <cacheHierarchy uniqueName="[fact_table].[Customer ID]" caption="Customer ID" attribute="1" defaultMemberUniqueName="[fact_table].[Customer ID].[All]" allUniqueName="[fact_table].[Customer ID].[All]" dimensionUniqueName="[fact_table]" displayFolder="" count="2" memberValueDatatype="2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products_table].[Product ID]" caption="Product ID" attribute="1" defaultMemberUniqueName="[products_table].[Product ID].[All]" allUniqueName="[products_table].[Product ID].[All]" dimensionUniqueName="[products_table]" displayFolder="" count="2"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2" memberValueDatatype="5" unbalanced="0"/>
    <cacheHierarchy uniqueName="[products_table].[Cost Price]" caption="Cost Price" attribute="1" defaultMemberUniqueName="[products_table].[Cost Price].[All]" allUniqueName="[products_table].[Cost Price].[All]" dimensionUniqueName="[products_table]" displayFolder="" count="2"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2" memberValueDatatype="20" unbalanced="0"/>
    <cacheHierarchy uniqueName="[sales_persons_table].[Full Name]" caption="Full Name" attribute="1" defaultMemberUniqueName="[sales_persons_table].[Full Name].[All]" allUniqueName="[sales_persons_table].[Full Name].[All]" dimensionUniqueName="[sales_persons_table]" displayFolder="" count="2"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2"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oneField="1">
      <fieldsUsage count="1">
        <fieldUsage x="0"/>
      </fieldsUsage>
    </cacheHierarchy>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478009259" createdVersion="8" refreshedVersion="8" minRefreshableVersion="3" recordCount="0" supportSubquery="1" supportAdvancedDrill="1" xr:uid="{AF000E4B-AC0D-46FA-8980-9F470B87CC76}">
  <cacheSource type="external" connectionId="8"/>
  <cacheFields count="3">
    <cacheField name="[date].[Day Name].[Day Name]" caption="Day Name" numFmtId="0" hierarchy="11" level="1">
      <sharedItems count="7">
        <s v="Sun"/>
        <s v="Mon"/>
        <s v="Tue"/>
        <s v="Wed"/>
        <s v="Thu"/>
        <s v="Fri"/>
        <s v="Sat"/>
      </sharedItems>
    </cacheField>
    <cacheField name="[Measures].[Profit Margin]" caption="Profit Margin" numFmtId="0" hierarchy="36" level="32767"/>
    <cacheField name="[products_table].[Category].[Category]" caption="Category" numFmtId="0" hierarchy="27" level="1">
      <sharedItems containsSemiMixedTypes="0" containsNonDate="0" containsString="0"/>
    </cacheField>
  </cacheFields>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2" memberValueDatatype="130" unbalanced="0">
      <fieldsUsage count="2">
        <fieldUsage x="-1"/>
        <fieldUsage x="0"/>
      </fieldsUsage>
    </cacheHierarchy>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47837963" createdVersion="8" refreshedVersion="8" minRefreshableVersion="3" recordCount="0" supportSubquery="1" supportAdvancedDrill="1" xr:uid="{2CDD19D2-F7B9-4CD3-A50F-188279FA4E62}">
  <cacheSource type="external" connectionId="8"/>
  <cacheFields count="3">
    <cacheField name="[products_table].[Product Name].[Product Name]" caption="Product Name" numFmtId="0" hierarchy="26" level="1">
      <sharedItems count="5">
        <s v="Let Dew"/>
        <s v="Name Rush"/>
        <s v="Only Dew"/>
        <s v="Society Rush"/>
        <s v="Training Mist"/>
      </sharedItems>
    </cacheField>
    <cacheField name="[Measures].[Profit Margin]" caption="Profit Margin" numFmtId="0" hierarchy="36" level="32767"/>
    <cacheField name="[products_table].[Category].[Category]" caption="Category" numFmtId="0" hierarchy="27" level="1">
      <sharedItems containsSemiMixedTypes="0" containsNonDate="0" containsString="0"/>
    </cacheField>
  </cacheFields>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478541667" createdVersion="8" refreshedVersion="8" minRefreshableVersion="3" recordCount="0" supportSubquery="1" supportAdvancedDrill="1" xr:uid="{0752224B-FF02-45A3-AECA-A27E1B642824}">
  <cacheSource type="external" connectionId="8"/>
  <cacheFields count="4">
    <cacheField name="[Measures].[Profit Margin]" caption="Profit Margin" numFmtId="0" hierarchy="36" level="32767"/>
    <cacheField name="[customers_table].[Full Name].[Full Name]" caption="Full Name" numFmtId="0" hierarchy="2" level="1">
      <sharedItems count="5">
        <s v="Bobby Abbott"/>
        <s v="Christine Hawkins"/>
        <s v="Jeffery Powell"/>
        <s v="Lisa West"/>
        <s v="Travis Ewing"/>
      </sharedItems>
    </cacheField>
    <cacheField name="[customers_table].[Location].[Location]" caption="Location" numFmtId="0" hierarchy="4" level="1">
      <sharedItems count="5">
        <s v="Indiana"/>
        <s v="Massachusetts"/>
        <s v="Missouri"/>
        <s v="Texas"/>
        <s v="Washington"/>
      </sharedItems>
    </cacheField>
    <cacheField name="[products_table].[Category].[Category]" caption="Category" numFmtId="0" hierarchy="27" level="1">
      <sharedItems containsSemiMixedTypes="0" containsNonDate="0" containsString="0"/>
    </cacheField>
  </cacheFields>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1"/>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4782060183" createdVersion="8" refreshedVersion="8" minRefreshableVersion="3" recordCount="0" supportSubquery="1" supportAdvancedDrill="1" xr:uid="{D665000D-5A46-4913-AD5A-356C117990EE}">
  <cacheSource type="external" connectionId="8"/>
  <cacheFields count="4">
    <cacheField name="[date].[Month Name].[Month Name]" caption="Month Name" numFmtId="0" hierarchy="9" level="1">
      <sharedItems count="12">
        <s v="Jan"/>
        <s v="Feb"/>
        <s v="Mar"/>
        <s v="Apr"/>
        <s v="May"/>
        <s v="Jun"/>
        <s v="Jul"/>
        <s v="Aug"/>
        <s v="Sep"/>
        <s v="Oct"/>
        <s v="Nov"/>
        <s v="Dec"/>
      </sharedItems>
    </cacheField>
    <cacheField name="[Measures].[Profit Margin]" caption="Profit Margin" numFmtId="0" hierarchy="36" level="32767"/>
    <cacheField name="[products_table].[Category].[Category]" caption="Category" numFmtId="0" hierarchy="27" level="1">
      <sharedItems containsSemiMixedTypes="0" containsNonDate="0" containsString="0"/>
    </cacheField>
    <cacheField name="Dummy0" numFmtId="0" hierarchy="57" level="32767">
      <extLst>
        <ext xmlns:x14="http://schemas.microsoft.com/office/spreadsheetml/2009/9/main" uri="{63CAB8AC-B538-458d-9737-405883B0398D}">
          <x14:cacheField ignore="1"/>
        </ext>
      </extLst>
    </cacheField>
  </cacheFields>
  <cacheHierarchies count="58">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0"/>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Column1"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5270254631" createdVersion="8" refreshedVersion="8" minRefreshableVersion="3" recordCount="0" supportSubquery="1" supportAdvancedDrill="1" xr:uid="{5A933F0D-20E2-425C-AA18-1AD6C7FF23D4}">
  <cacheSource type="external" connectionId="8"/>
  <cacheFields count="4">
    <cacheField name="[date].[Month Name].[Month Name]" caption="Month Name" numFmtId="0" hierarchy="9" level="1">
      <sharedItems count="12">
        <s v="Jan"/>
        <s v="Feb"/>
        <s v="Mar"/>
        <s v="Apr"/>
        <s v="May"/>
        <s v="Jun"/>
        <s v="Jul"/>
        <s v="Aug"/>
        <s v="Sep"/>
        <s v="Oct"/>
        <s v="Nov"/>
        <s v="Dec"/>
      </sharedItems>
    </cacheField>
    <cacheField name="[Measures].[Total Revenue]" caption="Total Revenue" numFmtId="0" hierarchy="34" level="32767"/>
    <cacheField name="[Measures].[Total Target]" caption="Total Target" numFmtId="0" hierarchy="43" level="32767"/>
    <cacheField name="[sales_persons_table].[Store Name].[Store Name]" caption="Store Name" numFmtId="0" hierarchy="32" level="1">
      <sharedItems containsSemiMixedTypes="0" containsNonDate="0" containsString="0"/>
    </cacheField>
  </cacheFields>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0"/>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3"/>
      </fieldsUsage>
    </cacheHierarchy>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2"/>
      </fieldsUsage>
    </cacheHierarchy>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5273263887" createdVersion="8" refreshedVersion="8" minRefreshableVersion="3" recordCount="0" supportSubquery="1" supportAdvancedDrill="1" xr:uid="{2ABB8E2B-AE70-473F-9809-85408606B1BC}">
  <cacheSource type="external" connectionId="8"/>
  <cacheFields count="3">
    <cacheField name="[Measures].[Total Revenue]" caption="Total Revenue" numFmtId="0" hierarchy="34" level="32767"/>
    <cacheField name="[Measures].[Total Target]" caption="Total Target" numFmtId="0" hierarchy="43" level="32767"/>
    <cacheField name="[sales_persons_table].[Store Name].[Store Name]" caption="Store Name" numFmtId="0" hierarchy="32" level="1">
      <sharedItems containsSemiMixedTypes="0" containsNonDate="0" containsString="0"/>
    </cacheField>
  </cacheFields>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5279745368" createdVersion="8" refreshedVersion="8" minRefreshableVersion="3" recordCount="0" supportSubquery="1" supportAdvancedDrill="1" xr:uid="{99FF1094-5148-4DB9-BDA7-025EB7E26775}">
  <cacheSource type="external" connectionId="8"/>
  <cacheFields count="3">
    <cacheField name="[Measures].[Total Revenue]" caption="Total Revenue" numFmtId="0" hierarchy="34" level="32767"/>
    <cacheField name="[Measures].[Total Target]" caption="Total Target" numFmtId="0" hierarchy="43" level="32767"/>
    <cacheField name="[sales_persons_table].[Store Name].[Store Name]" caption="Store Name" numFmtId="0" hierarchy="32" level="1">
      <sharedItems containsSemiMixedTypes="0" containsNonDate="0" containsString="0"/>
    </cacheField>
  </cacheFields>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5284722225" createdVersion="8" refreshedVersion="8" minRefreshableVersion="3" recordCount="0" supportSubquery="1" supportAdvancedDrill="1" xr:uid="{63077D7B-DB44-44C7-99FB-509E50081B75}">
  <cacheSource type="external" connectionId="8"/>
  <cacheFields count="4">
    <cacheField name="[Measures].[Total Revenue]" caption="Total Revenue" numFmtId="0" hierarchy="34" level="32767"/>
    <cacheField name="[date].[Day Type].[Day Type]" caption="Day Type" numFmtId="0" hierarchy="13" level="1">
      <sharedItems count="2">
        <s v="Weekday"/>
        <s v="Weekend"/>
      </sharedItems>
    </cacheField>
    <cacheField name="[sales_persons_table].[Store Name].[Store Name]" caption="Store Name" numFmtId="0" hierarchy="32" level="1">
      <sharedItems containsSemiMixedTypes="0" containsNonDate="0" containsString="0"/>
    </cacheField>
    <cacheField name="Dummy0" numFmtId="0" hierarchy="57" level="32767">
      <extLst>
        <ext xmlns:x14="http://schemas.microsoft.com/office/spreadsheetml/2009/9/main" uri="{63CAB8AC-B538-458d-9737-405883B0398D}">
          <x14:cacheField ignore="1"/>
        </ext>
      </extLst>
    </cacheField>
  </cacheFields>
  <cacheHierarchies count="58">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2" memberValueDatatype="130" unbalanced="0">
      <fieldsUsage count="2">
        <fieldUsage x="-1"/>
        <fieldUsage x="1"/>
      </fieldsUsage>
    </cacheHierarchy>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Column1"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528946759" createdVersion="8" refreshedVersion="8" minRefreshableVersion="3" recordCount="0" supportSubquery="1" supportAdvancedDrill="1" xr:uid="{E1155BF8-80E9-4C0B-A52E-A0F0E9AB27B7}">
  <cacheSource type="external" connectionId="8"/>
  <cacheFields count="4">
    <cacheField name="[Measures].[Total Revenue]" caption="Total Revenue" numFmtId="0" hierarchy="34" level="32767"/>
    <cacheField name="[date].[Quarter].[Quarter]" caption="Quarter" numFmtId="0" hierarchy="14" level="1">
      <sharedItems count="4">
        <s v="Q-1"/>
        <s v="Q-2"/>
        <s v="Q-3"/>
        <s v="Q-4"/>
      </sharedItems>
    </cacheField>
    <cacheField name="[sales_persons_table].[Store Name].[Store Name]" caption="Store Name" numFmtId="0" hierarchy="32" level="1">
      <sharedItems containsSemiMixedTypes="0" containsNonDate="0" containsString="0"/>
    </cacheField>
    <cacheField name="Dummy0" numFmtId="0" hierarchy="57" level="32767">
      <extLst>
        <ext xmlns:x14="http://schemas.microsoft.com/office/spreadsheetml/2009/9/main" uri="{63CAB8AC-B538-458d-9737-405883B0398D}">
          <x14:cacheField ignore="1"/>
        </ext>
      </extLst>
    </cacheField>
  </cacheFields>
  <cacheHierarchies count="58">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Column1"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3.685294444447" createdVersion="8" refreshedVersion="8" minRefreshableVersion="3" recordCount="0" supportSubquery="1" supportAdvancedDrill="1" xr:uid="{66A76E7D-FA35-477F-A1C7-8687B88B46FA}">
  <cacheSource type="external" connectionId="8"/>
  <cacheFields count="4">
    <cacheField name="[Measures].[Total Revenue]" caption="Total Revenue" numFmtId="0" hierarchy="34" level="32767"/>
    <cacheField name="[date].[Day Name].[Day Name]" caption="Day Name" numFmtId="0" hierarchy="11" level="1">
      <sharedItems count="7">
        <s v="Sun"/>
        <s v="Mon"/>
        <s v="Tue"/>
        <s v="Wed"/>
        <s v="Thu"/>
        <s v="Fri"/>
        <s v="Sat"/>
      </sharedItems>
    </cacheField>
    <cacheField name="[sales_persons_table].[Store Name].[Store Name]" caption="Store Name" numFmtId="0" hierarchy="32" level="1">
      <sharedItems containsSemiMixedTypes="0" containsNonDate="0" containsString="0"/>
    </cacheField>
    <cacheField name="Dummy0" numFmtId="0" hierarchy="57" level="32767">
      <extLst>
        <ext xmlns:x14="http://schemas.microsoft.com/office/spreadsheetml/2009/9/main" uri="{63CAB8AC-B538-458d-9737-405883B0398D}">
          <x14:cacheField ignore="1"/>
        </ext>
      </extLst>
    </cacheField>
  </cacheFields>
  <cacheHierarchies count="58">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2" memberValueDatatype="130" unbalanced="0">
      <fieldsUsage count="2">
        <fieldUsage x="-1"/>
        <fieldUsage x="1"/>
      </fieldsUsage>
    </cacheHierarchy>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Column1"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2.695918981481" createdVersion="3" refreshedVersion="8" minRefreshableVersion="3" recordCount="0" supportSubquery="1" supportAdvancedDrill="1" xr:uid="{8C95DE07-84F6-4436-83F9-C1FC4E12908E}">
  <cacheSource type="external" connectionId="8">
    <extLst>
      <ext xmlns:x14="http://schemas.microsoft.com/office/spreadsheetml/2009/9/main" uri="{F057638F-6D5F-4e77-A914-E7F072B9BCA8}">
        <x14:sourceConnection name="ThisWorkbookDataModel"/>
      </ext>
    </extLst>
  </cacheSource>
  <cacheFields count="0"/>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51610024"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2.695941550926" createdVersion="3" refreshedVersion="8" minRefreshableVersion="3" recordCount="0" supportSubquery="1" supportAdvancedDrill="1" xr:uid="{D4CBA632-14A1-46B7-BF59-8D21EB67FDA1}">
  <cacheSource type="external" connectionId="8">
    <extLst>
      <ext xmlns:x14="http://schemas.microsoft.com/office/spreadsheetml/2009/9/main" uri="{F057638F-6D5F-4e77-A914-E7F072B9BCA8}">
        <x14:sourceConnection name="ThisWorkbookDataModel"/>
      </ext>
    </extLst>
  </cacheSource>
  <cacheFields count="0"/>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483855006"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mra Ansari" refreshedDate="45462.932299884262" createdVersion="3" refreshedVersion="8" minRefreshableVersion="3" recordCount="0" supportSubquery="1" supportAdvancedDrill="1" xr:uid="{36095A15-7C33-4D14-AB2E-794DAD6F1EF9}">
  <cacheSource type="external" connectionId="8">
    <extLst>
      <ext xmlns:x14="http://schemas.microsoft.com/office/spreadsheetml/2009/9/main" uri="{F057638F-6D5F-4e77-A914-E7F072B9BCA8}">
        <x14:sourceConnection name="ThisWorkbookDataModel"/>
      </ext>
    </extLst>
  </cacheSource>
  <cacheFields count="0"/>
  <cacheHierarchies count="57">
    <cacheHierarchy uniqueName="[Calculations].[Column1]" caption="Column1" attribute="1" defaultMemberUniqueName="[Calculations].[Column1].[All]" allUniqueName="[Calculations].[Column1].[All]" dimensionUniqueName="[Calculations]" displayFolder="" count="0" memberValueDatatype="20" unbalanced="0"/>
    <cacheHierarchy uniqueName="[customers_table].[Customer ID]" caption="Customer ID" attribute="1" defaultMemberUniqueName="[customers_table].[Customer ID].[All]" allUniqueName="[customers_table].[Customer ID].[All]" dimensionUniqueName="[customers_table]" displayFolder="" count="0" memberValueDatatype="13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Age.1]" caption="Age.1" attribute="1" defaultMemberUniqueName="[customers_table].[Age.1].[All]" allUniqueName="[customers_table].[Age.1].[All]" dimensionUniqueName="[customers_table]" displayFolder="" count="0" memberValueDatatype="20" unbalanced="0"/>
    <cacheHierarchy uniqueName="[customers_table].[Customer Age Group]" caption="Customer Age Group" attribute="1" defaultMemberUniqueName="[customers_table].[Customer Age Group].[All]" allUniqueName="[customers_table].[Customer Age Group].[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Number]" caption="Day Number" attribute="1" defaultMemberUniqueName="[date].[Day Number].[All]" allUniqueName="[date].[Day Number].[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 caption="# Customer" measure="1" displayFolder="" measureGroup="Calculations" count="0"/>
    <cacheHierarchy uniqueName="[Measures].[# Locations]" caption="# Locations" measure="1" displayFolder="" measureGroup="Calculations" count="0"/>
    <cacheHierarchy uniqueName="[Measures].[Customer Average Age]" caption="Customer Average Age" measure="1" displayFolder="" measureGroup="Calculations" count="0"/>
    <cacheHierarchy uniqueName="[Measures].[Return Rate]" caption="Return Rate" measure="1" displayFolder="" measureGroup="Calculations" count="0"/>
    <cacheHierarchy uniqueName="[Measures].[Refund Rate]" caption="Refund Rate"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1974522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D49D33-7541-4173-9705-5F00E33BC85D}" name="Store" cacheId="2" applyNumberFormats="0" applyBorderFormats="0" applyFontFormats="0" applyPatternFormats="0" applyAlignmentFormats="0" applyWidthHeightFormats="1" dataCaption="Values" tag="f70bb264-3fef-4a6f-8980-bad4dd823fd5" updatedVersion="8" minRefreshableVersion="3" useAutoFormatting="1" itemPrintTitles="1" createdVersion="8" indent="0" outline="1" outlineData="1" multipleFieldFilters="0">
  <location ref="M8:O19"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1" subtotal="count" baseField="0" baseItem="0"/>
  </dataField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e].[Month Name].&amp;[Ju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sales_persons_tabl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AF82484-78A2-49F5-8279-7E836AF4130C}" name="PivotTable1" cacheId="3" applyNumberFormats="0" applyBorderFormats="0" applyFontFormats="0" applyPatternFormats="0" applyAlignmentFormats="0" applyWidthHeightFormats="1" dataCaption="Values" tag="2938a7f1-25ab-4ad3-9e11-2a220c9991f1" updatedVersion="8" minRefreshableVersion="3" useAutoFormatting="1" itemPrintTitles="1" createdVersion="8" indent="0" outline="1" outlineData="1" multipleFieldFilters="0">
  <location ref="W8:Y20" firstHeaderRow="1" firstDataRow="2" firstDataCol="1"/>
  <pivotFields count="3">
    <pivotField axis="axisCol" allDrilled="1" subtotalTop="0" showAll="0" dataSourceSort="1" defaultSubtotal="0" defaultAttributeDrillState="1">
      <items count="1">
        <item s="1" x="0"/>
      </items>
    </pivotField>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s>
  <rowFields count="1">
    <field x="1"/>
  </rowFields>
  <rowItems count="11">
    <i>
      <x/>
    </i>
    <i>
      <x v="1"/>
    </i>
    <i>
      <x v="2"/>
    </i>
    <i>
      <x v="3"/>
    </i>
    <i>
      <x v="4"/>
    </i>
    <i>
      <x v="5"/>
    </i>
    <i>
      <x v="6"/>
    </i>
    <i>
      <x v="7"/>
    </i>
    <i>
      <x v="8"/>
    </i>
    <i>
      <x v="9"/>
    </i>
    <i t="grand">
      <x/>
    </i>
  </rowItems>
  <colFields count="1">
    <field x="0"/>
  </colFields>
  <colItems count="2">
    <i>
      <x/>
    </i>
    <i t="grand">
      <x/>
    </i>
  </colItems>
  <dataFields count="1">
    <dataField fld="2" subtotal="count" baseField="0" baseItem="0"/>
  </dataField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colHierarchiesUsage count="1">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sales_persons_tabl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FE7CB3-BF29-4337-AFD6-4573D96001EE}" name="Total Values" cacheId="4" applyNumberFormats="0" applyBorderFormats="0" applyFontFormats="0" applyPatternFormats="0" applyAlignmentFormats="0" applyWidthHeightFormats="1" dataCaption="Values" tag="5054fd3a-3591-4fa2-9a0d-13637ed09400" updatedVersion="8" minRefreshableVersion="3" useAutoFormatting="1" subtotalHiddenItems="1" itemPrintTitles="1" createdVersion="8" indent="0" outline="1" outlineData="1" multipleFieldFilters="0">
  <location ref="A1:J2"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0">
    <i>
      <x/>
    </i>
    <i i="1">
      <x v="1"/>
    </i>
    <i i="2">
      <x v="2"/>
    </i>
    <i i="3">
      <x v="3"/>
    </i>
    <i i="4">
      <x v="4"/>
    </i>
    <i i="5">
      <x v="5"/>
    </i>
    <i i="6">
      <x v="6"/>
    </i>
    <i i="7">
      <x v="7"/>
    </i>
    <i i="8">
      <x v="8"/>
    </i>
    <i i="9">
      <x v="9"/>
    </i>
  </colItems>
  <dataFields count="10">
    <dataField fld="0" subtotal="count" baseField="0" baseItem="0" numFmtId="167"/>
    <dataField fld="1" subtotal="count" baseField="0" baseItem="0" numFmtId="167"/>
    <dataField fld="2" subtotal="count" baseField="0" baseItem="0" numFmtId="168"/>
    <dataField fld="3" subtotal="count" baseField="0" baseItem="0"/>
    <dataField fld="4" subtotal="count" baseField="0" baseItem="0" numFmtId="169"/>
    <dataField fld="5" subtotal="count" baseField="0" baseItem="0" numFmtId="167"/>
    <dataField fld="6" subtotal="count" baseField="0" baseItem="0" numFmtId="169"/>
    <dataField fld="7" subtotal="count" baseField="0" baseItem="0" numFmtId="169"/>
    <dataField fld="8" subtotal="count" baseField="0" baseItem="0" numFmtId="169"/>
    <dataField fld="9" subtotal="count" baseField="0" baseItem="0" numFmtId="167"/>
  </dataFields>
  <formats count="9">
    <format dxfId="82">
      <pivotArea outline="0" collapsedLevelsAreSubtotals="1" fieldPosition="0">
        <references count="1">
          <reference field="4294967294" count="1" selected="0">
            <x v="5"/>
          </reference>
        </references>
      </pivotArea>
    </format>
    <format dxfId="81">
      <pivotArea outline="0" collapsedLevelsAreSubtotals="1" fieldPosition="0">
        <references count="1">
          <reference field="4294967294" count="1" selected="0">
            <x v="0"/>
          </reference>
        </references>
      </pivotArea>
    </format>
    <format dxfId="80">
      <pivotArea outline="0" collapsedLevelsAreSubtotals="1" fieldPosition="0">
        <references count="1">
          <reference field="4294967294" count="1" selected="0">
            <x v="1"/>
          </reference>
        </references>
      </pivotArea>
    </format>
    <format dxfId="79">
      <pivotArea outline="0" collapsedLevelsAreSubtotals="1" fieldPosition="0">
        <references count="1">
          <reference field="4294967294" count="1" selected="0">
            <x v="2"/>
          </reference>
        </references>
      </pivotArea>
    </format>
    <format dxfId="78">
      <pivotArea outline="0" collapsedLevelsAreSubtotals="1" fieldPosition="0">
        <references count="1">
          <reference field="4294967294" count="1" selected="0">
            <x v="9"/>
          </reference>
        </references>
      </pivotArea>
    </format>
    <format dxfId="77">
      <pivotArea outline="0" collapsedLevelsAreSubtotals="1" fieldPosition="0">
        <references count="1">
          <reference field="4294967294" count="1" selected="0">
            <x v="4"/>
          </reference>
        </references>
      </pivotArea>
    </format>
    <format dxfId="76">
      <pivotArea outline="0" collapsedLevelsAreSubtotals="1" fieldPosition="0">
        <references count="1">
          <reference field="4294967294" count="1" selected="0">
            <x v="6"/>
          </reference>
        </references>
      </pivotArea>
    </format>
    <format dxfId="75">
      <pivotArea outline="0" collapsedLevelsAreSubtotals="1" fieldPosition="0">
        <references count="1">
          <reference field="4294967294" count="1" selected="0">
            <x v="7"/>
          </reference>
        </references>
      </pivotArea>
    </format>
    <format dxfId="74">
      <pivotArea outline="0" collapsedLevelsAreSubtotals="1" fieldPosition="0">
        <references count="1">
          <reference field="4294967294" count="1" selected="0">
            <x v="8"/>
          </reference>
        </references>
      </pivotArea>
    </format>
  </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e].[Month Name].&amp;[Ju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126F591-4E21-4CBF-B3D6-13FD857967F7}" name="PivotTable6" cacheId="19" applyNumberFormats="0" applyBorderFormats="0" applyFontFormats="0" applyPatternFormats="0" applyAlignmentFormats="0" applyWidthHeightFormats="1" dataCaption="Values" tag="575e0286-5d11-4d02-814a-98c69829de13" updatedVersion="8" minRefreshableVersion="3" useAutoFormatting="1" subtotalHiddenItems="1" rowGrandTotals="0" colGrandTotals="0" itemPrintTitles="1" createdVersion="8" indent="0" compact="0" compactData="0" multipleFieldFilters="0" chartFormat="1">
  <location ref="Q9:R10"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6">
    <format dxfId="19">
      <pivotArea type="all" dataOnly="0" outline="0" fieldPosition="0"/>
    </format>
    <format dxfId="18">
      <pivotArea outline="0" collapsedLevelsAreSubtotals="1" fieldPosition="0"/>
    </format>
    <format dxfId="17">
      <pivotArea dataOnly="0" labelOnly="1" outline="0" fieldPosition="0">
        <references count="1">
          <reference field="4294967294" count="2">
            <x v="0"/>
            <x v="1"/>
          </reference>
        </references>
      </pivotArea>
    </format>
    <format dxfId="16">
      <pivotArea type="all" dataOnly="0" outline="0" fieldPosition="0"/>
    </format>
    <format dxfId="15">
      <pivotArea outline="0" collapsedLevelsAreSubtotals="1" fieldPosition="0"/>
    </format>
    <format dxfId="14">
      <pivotArea dataOnly="0" labelOnly="1" outline="0" fieldPosition="0">
        <references count="1">
          <reference field="4294967294" count="2">
            <x v="0"/>
            <x v="1"/>
          </reference>
        </references>
      </pivotArea>
    </format>
  </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307CFD6-3884-4993-B446-DA4F5DFC46C0}" name="PivotTable3" cacheId="22" applyNumberFormats="0" applyBorderFormats="0" applyFontFormats="0" applyPatternFormats="0" applyAlignmentFormats="0" applyWidthHeightFormats="1" dataCaption="Values" tag="de62970a-1208-4416-861e-acc9c9ee6d9d" updatedVersion="8" minRefreshableVersion="3" useAutoFormatting="1" subtotalHiddenItems="1" rowGrandTotals="0" colGrandTotals="0" itemPrintTitles="1" createdVersion="8" indent="0" compact="0" compactData="0" multipleFieldFilters="0" chartFormat="1">
  <location ref="Q57:S61"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fld="0" subtotal="count" baseField="0" baseItem="0" numFmtId="177"/>
    <dataField name="Total Revenue2" fld="3" subtotal="count" showDataAs="percentDiff" baseField="1" baseItem="1048828" numFmtId="175">
      <extLst>
        <ext xmlns:x14="http://schemas.microsoft.com/office/spreadsheetml/2009/9/main" uri="{E15A36E0-9728-4e99-A89B-3F7291B0FE68}">
          <x14:dataField sourceField="0" uniqueName="[__Xl2].[Measures].[Total Revenue]"/>
        </ext>
      </extLst>
    </dataField>
  </dataFields>
  <formats count="10">
    <format dxfId="29">
      <pivotArea type="all" dataOnly="0" outline="0" fieldPosition="0"/>
    </format>
    <format dxfId="28">
      <pivotArea outline="0" collapsedLevelsAreSubtotals="1" fieldPosition="0"/>
    </format>
    <format dxfId="27">
      <pivotArea dataOnly="0" labelOnly="1" outline="0" fieldPosition="0">
        <references count="1">
          <reference field="4294967294" count="1">
            <x v="0"/>
          </reference>
        </references>
      </pivotArea>
    </format>
    <format dxfId="26">
      <pivotArea type="all" dataOnly="0" outline="0" fieldPosition="0"/>
    </format>
    <format dxfId="25">
      <pivotArea outline="0" collapsedLevelsAreSubtotals="1" fieldPosition="0"/>
    </format>
    <format dxfId="24">
      <pivotArea dataOnly="0" labelOnly="1" outline="0" fieldPosition="0">
        <references count="1">
          <reference field="4294967294" count="1">
            <x v="0"/>
          </reference>
        </references>
      </pivotArea>
    </format>
    <format dxfId="23">
      <pivotArea outline="0" collapsedLevelsAreSubtotals="1" fieldPosition="0"/>
    </format>
    <format dxfId="22">
      <pivotArea outline="0" fieldPosition="0">
        <references count="1">
          <reference field="4294967294" count="1">
            <x v="1"/>
          </reference>
        </references>
      </pivotArea>
    </format>
    <format dxfId="21">
      <pivotArea outline="0" fieldPosition="0">
        <references count="1">
          <reference field="4294967294" count="1" selected="0">
            <x v="0"/>
          </reference>
        </references>
      </pivotArea>
    </format>
    <format dxfId="20">
      <pivotArea outline="0" fieldPosition="0">
        <references count="1">
          <reference field="4294967294" count="1" selected="0">
            <x v="1"/>
          </reference>
        </references>
      </pivotArea>
    </format>
  </formats>
  <pivotHierarchies count="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CE7162F-2EEC-426A-A3B8-8255F2647EF0}" name="PivotTable1" cacheId="18" applyNumberFormats="0" applyBorderFormats="0" applyFontFormats="0" applyPatternFormats="0" applyAlignmentFormats="0" applyWidthHeightFormats="1" dataCaption="Values" tag="de62970a-1208-4416-861e-acc9c9ee6d9d" updatedVersion="8" minRefreshableVersion="3" useAutoFormatting="1" subtotalHiddenItems="1" rowGrandTotals="0" colGrandTotals="0" itemPrintTitles="1" createdVersion="8" indent="0" compact="0" compactData="0" multipleFieldFilters="0" chartFormat="1">
  <location ref="A1:C13" firstHeaderRow="0" firstDataRow="1" firstDataCol="1"/>
  <pivotFields count="4">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formats count="12">
    <format dxfId="41">
      <pivotArea type="all" dataOnly="0" outline="0" fieldPosition="0"/>
    </format>
    <format dxfId="40">
      <pivotArea outline="0" collapsedLevelsAreSubtotals="1" fieldPosition="0"/>
    </format>
    <format dxfId="39">
      <pivotArea field="0" type="button" dataOnly="0" labelOnly="1" outline="0" axis="axisRow" fieldPosition="0"/>
    </format>
    <format dxfId="38">
      <pivotArea dataOnly="0" labelOnly="1" outline="0" fieldPosition="0">
        <references count="1">
          <reference field="0" count="0"/>
        </references>
      </pivotArea>
    </format>
    <format dxfId="37">
      <pivotArea dataOnly="0" labelOnly="1" outline="0" fieldPosition="0">
        <references count="1">
          <reference field="4294967294" count="2">
            <x v="0"/>
            <x v="1"/>
          </reference>
        </references>
      </pivotArea>
    </format>
    <format dxfId="36">
      <pivotArea type="all" dataOnly="0" outline="0" fieldPosition="0"/>
    </format>
    <format dxfId="35">
      <pivotArea outline="0" collapsedLevelsAreSubtotals="1" fieldPosition="0"/>
    </format>
    <format dxfId="34">
      <pivotArea field="0" type="button" dataOnly="0" labelOnly="1" outline="0" axis="axisRow" fieldPosition="0"/>
    </format>
    <format dxfId="33">
      <pivotArea dataOnly="0" labelOnly="1" outline="0" fieldPosition="0">
        <references count="1">
          <reference field="0" count="0"/>
        </references>
      </pivotArea>
    </format>
    <format dxfId="32">
      <pivotArea dataOnly="0" labelOnly="1" outline="0" fieldPosition="0">
        <references count="1">
          <reference field="4294967294" count="2">
            <x v="0"/>
            <x v="1"/>
          </reference>
        </references>
      </pivotArea>
    </format>
    <format dxfId="31">
      <pivotArea outline="0" collapsedLevelsAreSubtotals="1" fieldPosition="0"/>
    </format>
    <format dxfId="30">
      <pivotArea dataOnly="0" labelOnly="1" outline="0" fieldPosition="0">
        <references count="1">
          <reference field="0" count="0"/>
        </references>
      </pivotArea>
    </format>
  </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094E3B5-8E5E-4C53-9096-A3278430511E}" name="PivotTable5" cacheId="0" applyNumberFormats="0" applyBorderFormats="0" applyFontFormats="0" applyPatternFormats="0" applyAlignmentFormats="0" applyWidthHeightFormats="1" dataCaption="Values" tag="fab9ef1e-a75c-4fb2-85c9-70f038350cd2" updatedVersion="8" minRefreshableVersion="3" useAutoFormatting="1" itemPrintTitles="1" createdVersion="8" indent="0" outline="1" outlineData="1" multipleFieldFilters="0">
  <location ref="Q4:R5" firstHeaderRow="0" firstDataRow="1" firstDataCol="0"/>
  <pivotFields count="2">
    <pivotField dataField="1" subtotalTop="0" showAll="0" defaultSubtotal="0"/>
    <pivotField dataField="1" subtotalTop="0" showAll="0" defaultSubtotal="0"/>
  </pivotFields>
  <rowItems count="1">
    <i/>
  </rowItems>
  <colFields count="1">
    <field x="-2"/>
  </colFields>
  <colItems count="2">
    <i>
      <x/>
    </i>
    <i i="1">
      <x v="1"/>
    </i>
  </colItems>
  <dataFields count="2">
    <dataField fld="0" subtotal="count" baseField="0" baseItem="0"/>
    <dataField fld="1" subtotal="count" baseField="0" baseItem="0"/>
  </dataFields>
  <formats count="1">
    <format dxfId="42">
      <pivotArea outline="0" collapsedLevelsAreSubtotals="1" fieldPosition="0"/>
    </format>
  </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8968A83-CDE2-44EF-8C2A-B4B7D8E41B8B}" name="PivotTable7" cacheId="20" applyNumberFormats="0" applyBorderFormats="0" applyFontFormats="0" applyPatternFormats="0" applyAlignmentFormats="0" applyWidthHeightFormats="1" dataCaption="Values" tag="d3c56765-1f25-4beb-93d1-9c3fdf6d1648" updatedVersion="8" minRefreshableVersion="3" useAutoFormatting="1" subtotalHiddenItems="1" rowGrandTotals="0" colGrandTotals="0" itemPrintTitles="1" createdVersion="8" indent="0" compact="0" compactData="0" multipleFieldFilters="0" chartFormat="1">
  <location ref="Q13:R14"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7">
    <format dxfId="49">
      <pivotArea type="all" dataOnly="0" outline="0" fieldPosition="0"/>
    </format>
    <format dxfId="48">
      <pivotArea outline="0" collapsedLevelsAreSubtotals="1" fieldPosition="0"/>
    </format>
    <format dxfId="47">
      <pivotArea dataOnly="0" labelOnly="1" outline="0" fieldPosition="0">
        <references count="1">
          <reference field="4294967294" count="2">
            <x v="0"/>
            <x v="1"/>
          </reference>
        </references>
      </pivotArea>
    </format>
    <format dxfId="46">
      <pivotArea type="all" dataOnly="0" outline="0" fieldPosition="0"/>
    </format>
    <format dxfId="45">
      <pivotArea outline="0" collapsedLevelsAreSubtotals="1" fieldPosition="0"/>
    </format>
    <format dxfId="44">
      <pivotArea dataOnly="0" labelOnly="1" outline="0" fieldPosition="0">
        <references count="1">
          <reference field="4294967294" count="2">
            <x v="0"/>
            <x v="1"/>
          </reference>
        </references>
      </pivotArea>
    </format>
    <format dxfId="43">
      <pivotArea outline="0" collapsedLevelsAreSubtotals="1" fieldPosition="0"/>
    </format>
  </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298E3B1-C320-44B9-9C2F-7A20D3689532}" name="PivotTable8" cacheId="23" applyNumberFormats="0" applyBorderFormats="0" applyFontFormats="0" applyPatternFormats="0" applyAlignmentFormats="0" applyWidthHeightFormats="1" dataCaption="Values" tag="de62970a-1208-4416-861e-acc9c9ee6d9d" updatedVersion="8" minRefreshableVersion="3" useAutoFormatting="1" subtotalHiddenItems="1" rowGrandTotals="0" colGrandTotals="0" itemPrintTitles="1" createdVersion="8" indent="0" compact="0" compactData="0" multipleFieldFilters="0" chartFormat="1">
  <location ref="Q73:S80"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7">
    <i>
      <x/>
    </i>
    <i>
      <x v="1"/>
    </i>
    <i>
      <x v="2"/>
    </i>
    <i>
      <x v="3"/>
    </i>
    <i>
      <x v="4"/>
    </i>
    <i>
      <x v="5"/>
    </i>
    <i>
      <x v="6"/>
    </i>
  </rowItems>
  <colFields count="1">
    <field x="-2"/>
  </colFields>
  <colItems count="2">
    <i>
      <x/>
    </i>
    <i i="1">
      <x v="1"/>
    </i>
  </colItems>
  <dataFields count="2">
    <dataField fld="0" subtotal="count" baseField="0" baseItem="0" numFmtId="177"/>
    <dataField name="Total Revenue2" fld="3" subtotal="count" showDataAs="percentDiff" baseField="1" baseItem="1048828" numFmtId="175">
      <extLst>
        <ext xmlns:x14="http://schemas.microsoft.com/office/spreadsheetml/2009/9/main" uri="{E15A36E0-9728-4e99-A89B-3F7291B0FE68}">
          <x14:dataField sourceField="0" uniqueName="[__Xl2].[Measures].[Total Revenue]"/>
        </ext>
      </extLst>
    </dataField>
  </dataFields>
  <formats count="10">
    <format dxfId="59">
      <pivotArea type="all" dataOnly="0" outline="0" fieldPosition="0"/>
    </format>
    <format dxfId="58">
      <pivotArea outline="0" collapsedLevelsAreSubtotals="1" fieldPosition="0"/>
    </format>
    <format dxfId="57">
      <pivotArea dataOnly="0" labelOnly="1" outline="0" fieldPosition="0">
        <references count="1">
          <reference field="4294967294" count="1">
            <x v="0"/>
          </reference>
        </references>
      </pivotArea>
    </format>
    <format dxfId="56">
      <pivotArea type="all" dataOnly="0" outline="0" fieldPosition="0"/>
    </format>
    <format dxfId="55">
      <pivotArea outline="0" collapsedLevelsAreSubtotals="1" fieldPosition="0"/>
    </format>
    <format dxfId="54">
      <pivotArea dataOnly="0" labelOnly="1" outline="0" fieldPosition="0">
        <references count="1">
          <reference field="4294967294" count="1">
            <x v="0"/>
          </reference>
        </references>
      </pivotArea>
    </format>
    <format dxfId="53">
      <pivotArea outline="0" collapsedLevelsAreSubtotals="1" fieldPosition="0"/>
    </format>
    <format dxfId="52">
      <pivotArea outline="0" fieldPosition="0">
        <references count="1">
          <reference field="4294967294" count="1" selected="0">
            <x v="0"/>
          </reference>
        </references>
      </pivotArea>
    </format>
    <format dxfId="51">
      <pivotArea outline="0" fieldPosition="0">
        <references count="1">
          <reference field="4294967294" count="1">
            <x v="1"/>
          </reference>
        </references>
      </pivotArea>
    </format>
    <format dxfId="50">
      <pivotArea outline="0" fieldPosition="0">
        <references count="1">
          <reference field="4294967294" count="1" selected="0">
            <x v="1"/>
          </reference>
        </references>
      </pivotArea>
    </format>
  </formats>
  <pivotHierarchies count="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C1C350C-4E68-4F47-852E-5C8479D7F720}" name="PivotTable2" cacheId="21" applyNumberFormats="0" applyBorderFormats="0" applyFontFormats="0" applyPatternFormats="0" applyAlignmentFormats="0" applyWidthHeightFormats="1" dataCaption="Values" tag="de62970a-1208-4416-861e-acc9c9ee6d9d" updatedVersion="8" minRefreshableVersion="3" useAutoFormatting="1" subtotalHiddenItems="1" rowGrandTotals="0" colGrandTotals="0" itemPrintTitles="1" createdVersion="8" indent="0" compact="0" compactData="0" multipleFieldFilters="0" chartFormat="1">
  <location ref="V4:X6"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fld="0" subtotal="count" baseField="0" baseItem="0" numFmtId="177"/>
    <dataField name="Total Revenue2" fld="3" subtotal="count" showDataAs="percentOfTotal" baseField="0" baseItem="0" numFmtId="9">
      <extLst>
        <ext xmlns:x14="http://schemas.microsoft.com/office/spreadsheetml/2009/9/main" uri="{E15A36E0-9728-4e99-A89B-3F7291B0FE68}">
          <x14:dataField sourceField="0" uniqueName="[__Xl2].[Measures].[Total Revenue]"/>
        </ext>
      </extLst>
    </dataField>
  </dataFields>
  <formats count="10">
    <format dxfId="69">
      <pivotArea type="all" dataOnly="0" outline="0" fieldPosition="0"/>
    </format>
    <format dxfId="68">
      <pivotArea outline="0" collapsedLevelsAreSubtotals="1" fieldPosition="0"/>
    </format>
    <format dxfId="67">
      <pivotArea dataOnly="0" labelOnly="1" outline="0" fieldPosition="0">
        <references count="1">
          <reference field="4294967294" count="1">
            <x v="0"/>
          </reference>
        </references>
      </pivotArea>
    </format>
    <format dxfId="66">
      <pivotArea type="all" dataOnly="0" outline="0" fieldPosition="0"/>
    </format>
    <format dxfId="65">
      <pivotArea outline="0" collapsedLevelsAreSubtotals="1" fieldPosition="0"/>
    </format>
    <format dxfId="64">
      <pivotArea dataOnly="0" labelOnly="1" outline="0" fieldPosition="0">
        <references count="1">
          <reference field="4294967294" count="1">
            <x v="0"/>
          </reference>
        </references>
      </pivotArea>
    </format>
    <format dxfId="63">
      <pivotArea outline="0" collapsedLevelsAreSubtotals="1" fieldPosition="0"/>
    </format>
    <format dxfId="62">
      <pivotArea outline="0" fieldPosition="0">
        <references count="1">
          <reference field="4294967294" count="1">
            <x v="1"/>
          </reference>
        </references>
      </pivotArea>
    </format>
    <format dxfId="61">
      <pivotArea outline="0" fieldPosition="0">
        <references count="1">
          <reference field="4294967294" count="1" selected="0">
            <x v="1"/>
          </reference>
        </references>
      </pivotArea>
    </format>
    <format dxfId="60">
      <pivotArea outline="0" fieldPosition="0">
        <references count="1">
          <reference field="4294967294" count="1" selected="0">
            <x v="0"/>
          </reference>
        </references>
      </pivotArea>
    </format>
  </formats>
  <pivotHierarchies count="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E9BDA8F-EAA5-4913-A142-54BB08E59354}" name="Customer Gender" cacheId="10" applyNumberFormats="0" applyBorderFormats="0" applyFontFormats="0" applyPatternFormats="0" applyAlignmentFormats="0" applyWidthHeightFormats="1" dataCaption="Values" tag="8962611b-3d78-4952-a9ad-4d6452c3ee32" updatedVersion="8" minRefreshableVersion="3" useAutoFormatting="1" rowGrandTotals="0" colGrandTotals="0" itemPrintTitles="1" createdVersion="8" indent="0" compact="0" compactData="0" multipleFieldFilters="0" chartFormat="5">
  <location ref="AD8:AE10"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fld="0" subtotal="count" showDataAs="percentOfTotal" baseField="0" baseItem="0" numFmtId="10"/>
  </dataFields>
  <formats count="2">
    <format dxfId="3">
      <pivotArea outline="0" fieldPosition="0">
        <references count="1">
          <reference field="4294967294" count="1">
            <x v="0"/>
          </reference>
        </references>
      </pivotArea>
    </format>
    <format dxfId="2">
      <pivotArea outline="0" collapsedLevelsAreSubtotals="1" fieldPosition="0"/>
    </format>
  </formats>
  <chartFormats count="3">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9E2AF5A-0CA8-488D-9F5B-3C5F5700724B}" name="ProductKPI2" cacheId="13" applyNumberFormats="0" applyBorderFormats="0" applyFontFormats="0" applyPatternFormats="0" applyAlignmentFormats="0" applyWidthHeightFormats="1" dataCaption="Values" tag="06352bf7-ddd4-43e2-bf18-4eec3d1729d6" updatedVersion="8" minRefreshableVersion="3" useAutoFormatting="1" rowGrandTotals="0" colGrandTotals="0" itemPrintTitles="1" createdVersion="8" indent="0" compact="0" compactData="0" multipleFieldFilters="0">
  <location ref="AB8:AB9" firstHeaderRow="1" firstDataRow="1" firstDataCol="0"/>
  <pivotFields count="3">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Items count="1">
    <i/>
  </colItems>
  <dataFields count="1">
    <dataField fld="0" subtotal="count" baseField="0" baseItem="0" numFmtId="1"/>
  </dataFields>
  <formats count="1">
    <format dxfId="4">
      <pivotArea outline="0" collapsedLevelsAreSubtotals="1" fieldPosition="0"/>
    </format>
  </formats>
  <pivotHierarchies count="57">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B1F131D-7604-497A-AEC2-837D6599DE10}" name="TP Location" cacheId="16" applyNumberFormats="0" applyBorderFormats="0" applyFontFormats="0" applyPatternFormats="0" applyAlignmentFormats="0" applyWidthHeightFormats="1" dataCaption="Values" tag="4afaaf9c-e214-4b60-9728-272ab63a2304" updatedVersion="8" minRefreshableVersion="3" useAutoFormatting="1" rowGrandTotals="0" colGrandTotals="0" itemPrintTitles="1" createdVersion="8" indent="0" compact="0" compactData="0" multipleFieldFilters="0">
  <location ref="H12:I17" firstHeaderRow="1" firstDataRow="1" firstDataCol="1"/>
  <pivotFields count="4">
    <pivotField dataField="1" compact="0" outline="0" subtotalTop="0" showAll="0" defaultSubtotal="0"/>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i>
    <i>
      <x v="4"/>
    </i>
    <i>
      <x v="3"/>
    </i>
    <i>
      <x v="2"/>
    </i>
    <i>
      <x v="1"/>
    </i>
  </rowItems>
  <colItems count="1">
    <i/>
  </colItems>
  <dataFields count="1">
    <dataField fld="0" subtotal="count" baseField="0" baseItem="0"/>
  </dataField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2" iMeasureHier="36">
      <autoFilter ref="A1">
        <filterColumn colId="0">
          <top10 top="0" val="5" filterVal="5"/>
        </filterColumn>
      </autoFilter>
    </filter>
    <filter fld="2" type="count" id="3" iMeasureHier="36">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F3DDCAD-766F-4BC7-A32B-228E6646EF89}" name="Allproducts" cacheId="6" applyNumberFormats="0" applyBorderFormats="0" applyFontFormats="0" applyPatternFormats="0" applyAlignmentFormats="0" applyWidthHeightFormats="1" dataCaption="Values" tag="f61c5019-a18f-4656-95f8-139d17b369b9" updatedVersion="8" minRefreshableVersion="3" useAutoFormatting="1" rowGrandTotals="0" colGrandTotals="0" itemPrintTitles="1" createdVersion="8" indent="0" compact="0" compactData="0" multipleFieldFilters="0">
  <location ref="BH7:BJ16" firstHeaderRow="0" firstDataRow="1" firstDataCol="1"/>
  <pivotFields count="4">
    <pivotField axis="axisRow" compact="0" allDrilled="1" outline="0" subtotalTop="0" showAll="0" dataSourceSort="1" defaultSubtotal="0" defaultAttributeDrillState="1">
      <items count="9">
        <item x="0"/>
        <item x="1"/>
        <item x="2"/>
        <item x="3"/>
        <item x="4"/>
        <item x="5"/>
        <item x="6"/>
        <item x="7"/>
        <item x="8"/>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9">
    <i>
      <x/>
    </i>
    <i>
      <x v="1"/>
    </i>
    <i>
      <x v="2"/>
    </i>
    <i>
      <x v="3"/>
    </i>
    <i>
      <x v="4"/>
    </i>
    <i>
      <x v="5"/>
    </i>
    <i>
      <x v="6"/>
    </i>
    <i>
      <x v="7"/>
    </i>
    <i>
      <x v="8"/>
    </i>
  </rowItems>
  <colFields count="1">
    <field x="-2"/>
  </colFields>
  <colItems count="2">
    <i>
      <x/>
    </i>
    <i i="1">
      <x v="1"/>
    </i>
  </colItems>
  <dataFields count="2">
    <dataField fld="1" subtotal="count" baseField="0" baseItem="0"/>
    <dataField fld="2" subtotal="count" baseField="0" baseItem="0"/>
  </dataField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884C4B4-5EEA-4905-B30D-9BE737BFAC8C}" name="BT Customers" cacheId="7" applyNumberFormats="0" applyBorderFormats="0" applyFontFormats="0" applyPatternFormats="0" applyAlignmentFormats="0" applyWidthHeightFormats="1" dataCaption="Values" tag="a50653e2-e5ab-47c4-be88-0a754a18c65d" updatedVersion="8" minRefreshableVersion="3" useAutoFormatting="1" rowGrandTotals="0" colGrandTotals="0" itemPrintTitles="1" createdVersion="8" indent="0" compact="0" compactData="0" multipleFieldFilters="0">
  <location ref="E12:F17" firstHeaderRow="1" firstDataRow="1" firstDataCol="1"/>
  <pivotFields count="3">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
    <i>
      <x v="4"/>
    </i>
    <i>
      <x v="3"/>
    </i>
    <i>
      <x v="2"/>
    </i>
    <i>
      <x/>
    </i>
    <i>
      <x v="1"/>
    </i>
  </rowItems>
  <colItems count="1">
    <i/>
  </colItems>
  <dataFields count="1">
    <dataField fld="0" subtotal="count" baseField="0" baseItem="0"/>
  </dataField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2" iMeasureHier="36">
      <autoFilter ref="A1">
        <filterColumn colId="0">
          <top10 top="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51CF9F9-69F4-4FCF-8469-83E00A6E9A6F}" name="TP Customers" cacheId="5" applyNumberFormats="0" applyBorderFormats="0" applyFontFormats="0" applyPatternFormats="0" applyAlignmentFormats="0" applyWidthHeightFormats="1" dataCaption="Values" tag="ce607500-b553-4e42-9d2a-27308428eadb" updatedVersion="8" minRefreshableVersion="3" useAutoFormatting="1" rowGrandTotals="0" colGrandTotals="0" itemPrintTitles="1" createdVersion="8" indent="0" compact="0" compactData="0" multipleFieldFilters="0">
  <location ref="B12:C17" firstHeaderRow="1" firstDataRow="1" firstDataCol="1"/>
  <pivotFields count="3">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
    <i>
      <x/>
    </i>
    <i>
      <x v="3"/>
    </i>
    <i>
      <x v="4"/>
    </i>
    <i>
      <x v="1"/>
    </i>
    <i>
      <x v="2"/>
    </i>
  </rowItems>
  <colItems count="1">
    <i/>
  </colItems>
  <dataFields count="1">
    <dataField fld="0" subtotal="count" baseField="0" baseItem="0"/>
  </dataField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36">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E8C4576-731A-4828-9EAC-31FFACD6D38F}" name="Productcategory" cacheId="1" applyNumberFormats="0" applyBorderFormats="0" applyFontFormats="0" applyPatternFormats="0" applyAlignmentFormats="0" applyWidthHeightFormats="1" dataCaption="Values" tag="f41ef287-5601-483f-b8d7-5972b433568a" updatedVersion="8" minRefreshableVersion="3" useAutoFormatting="1" rowGrandTotals="0" colGrandTotals="0" itemPrintTitles="1" createdVersion="8" indent="0" compact="0" compactData="0" multipleFieldFilters="0" chartFormat="6">
  <location ref="BP7:BQ15" firstHeaderRow="1" firstDataRow="1" firstDataCol="1"/>
  <pivotFields count="4">
    <pivotField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8">
    <i>
      <x v="4"/>
    </i>
    <i>
      <x v="5"/>
    </i>
    <i>
      <x v="6"/>
    </i>
    <i>
      <x v="7"/>
    </i>
    <i>
      <x v="2"/>
    </i>
    <i>
      <x v="1"/>
    </i>
    <i>
      <x/>
    </i>
    <i>
      <x v="3"/>
    </i>
  </rowItems>
  <colItems count="1">
    <i/>
  </colItems>
  <dataFields count="1">
    <dataField fld="1" subtotal="count" baseField="0" baseItem="0" numFmtId="167"/>
  </dataFields>
  <formats count="1">
    <format dxfId="5">
      <pivotArea outline="0" collapsedLevelsAreSubtotals="1" fieldPosition="0"/>
    </format>
  </formats>
  <chartFormats count="1">
    <chartFormat chart="5" format="4" series="1">
      <pivotArea type="data" outline="0" fieldPosition="0">
        <references count="1">
          <reference field="4294967294" count="1" selected="0">
            <x v="0"/>
          </reference>
        </references>
      </pivotArea>
    </chartFormat>
  </chart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36">
      <autoFilter ref="A1">
        <filterColumn colId="0">
          <top10 val="5" filterVal="5"/>
        </filterColumn>
      </autoFilter>
    </filter>
  </filters>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8AC95DEB-11C8-4C51-8CFE-DAC4E939AD09}" name="ProductWeekday" cacheId="14" applyNumberFormats="0" applyBorderFormats="0" applyFontFormats="0" applyPatternFormats="0" applyAlignmentFormats="0" applyWidthHeightFormats="1" dataCaption="Values" tag="cd9b8ad0-fb6d-47ab-b4ee-8df6ff4d93ec" updatedVersion="8" minRefreshableVersion="3" useAutoFormatting="1" subtotalHiddenItems="1" rowGrandTotals="0" colGrandTotals="0" itemPrintTitles="1" createdVersion="8" indent="0" compact="0" compactData="0" multipleFieldFilters="0" chartFormat="9">
  <location ref="AS8:AT15" firstHeaderRow="1" firstDataRow="1" firstDataCol="1"/>
  <pivotFields count="3">
    <pivotField axis="axisRow" compact="0" allDrilled="1" outline="0" subtotalTop="0" showAll="0" dataSourceSort="1" defaultSubtotal="0" defaultAttributeDrillState="1">
      <items count="7">
        <item x="0"/>
        <item x="1"/>
        <item x="2"/>
        <item x="3"/>
        <item x="4"/>
        <item x="5"/>
        <item x="6"/>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7">
    <i>
      <x/>
    </i>
    <i>
      <x v="1"/>
    </i>
    <i>
      <x v="2"/>
    </i>
    <i>
      <x v="3"/>
    </i>
    <i>
      <x v="4"/>
    </i>
    <i>
      <x v="5"/>
    </i>
    <i>
      <x v="6"/>
    </i>
  </rowItems>
  <colItems count="1">
    <i/>
  </colItems>
  <dataFields count="1">
    <dataField fld="1" subtotal="count" baseField="0" baseItem="0" numFmtId="177"/>
  </dataFields>
  <formats count="1">
    <format dxfId="6">
      <pivotArea outline="0" collapsedLevelsAreSubtotals="1" fieldPosition="0"/>
    </format>
  </formats>
  <chartFormats count="2">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AF14FF5F-61F4-4D6C-9122-463056F165CA}" name="productKPI" cacheId="12" applyNumberFormats="0" applyBorderFormats="0" applyFontFormats="0" applyPatternFormats="0" applyAlignmentFormats="0" applyWidthHeightFormats="1" dataCaption="Values" tag="13150c60-afa9-4ee5-8f1e-d4efcfebf781" updatedVersion="8" minRefreshableVersion="3" useAutoFormatting="1" itemPrintTitles="1" createdVersion="8" indent="0" outline="1" outlineData="1" multipleFieldFilters="0">
  <location ref="AX7:AZ8"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708D7338-25A1-4692-A6F2-3A056B5F9754}" name="top 5 products" cacheId="15" applyNumberFormats="0" applyBorderFormats="0" applyFontFormats="0" applyPatternFormats="0" applyAlignmentFormats="0" applyWidthHeightFormats="1" dataCaption="Values" tag="33cf91f4-0da4-471b-90df-a2c9bd973782" updatedVersion="8" minRefreshableVersion="3" useAutoFormatting="1" rowGrandTotals="0" colGrandTotals="0" itemPrintTitles="1" createdVersion="8" indent="0" compact="0" compactData="0" multipleFieldFilters="0">
  <location ref="BD7:BE12" firstHeaderRow="1" firstDataRow="1" firstDataCol="1"/>
  <pivotFields count="3">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v="1"/>
    </i>
    <i>
      <x v="3"/>
    </i>
    <i>
      <x v="4"/>
    </i>
    <i>
      <x/>
    </i>
    <i>
      <x v="2"/>
    </i>
  </rowItems>
  <colItems count="1">
    <i/>
  </colItems>
  <dataFields count="1">
    <dataField fld="1" subtotal="count" baseField="0" baseItem="0"/>
  </dataField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36">
      <autoFilter ref="A1">
        <filterColumn colId="0">
          <top10 val="5" filterVal="5"/>
        </filterColumn>
      </autoFilter>
    </filter>
  </filters>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BECC6D1C-846A-4039-A937-CCEEE7CC65A4}" name="Customer Age Group" cacheId="9" applyNumberFormats="0" applyBorderFormats="0" applyFontFormats="0" applyPatternFormats="0" applyAlignmentFormats="0" applyWidthHeightFormats="1" dataCaption="Values" tag="0ffb9494-4895-4dd2-a2ab-11402199775b" updatedVersion="8" minRefreshableVersion="3" useAutoFormatting="1" rowGrandTotals="0" colGrandTotals="0" itemPrintTitles="1" createdVersion="8" indent="0" compact="0" compactData="0" multipleFieldFilters="0" chartFormat="5">
  <location ref="X8:Y13" firstHeaderRow="1" firstDataRow="1" firstDataCol="1"/>
  <pivotFields count="3">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1"/>
    </i>
    <i>
      <x v="2"/>
    </i>
    <i>
      <x v="3"/>
    </i>
    <i>
      <x v="4"/>
    </i>
  </rowItems>
  <colItems count="1">
    <i/>
  </colItems>
  <dataFields count="1">
    <dataField fld="1" subtotal="count" baseField="0" baseItem="0" numFmtId="177"/>
  </dataFields>
  <formats count="1">
    <format dxfId="7">
      <pivotArea outline="0" collapsedLevelsAreSubtotals="1" fieldPosition="0"/>
    </format>
  </formats>
  <chartFormats count="3">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8CF5C480-898F-4051-870A-4DB6538ED515}" name="KPI3" cacheId="11" applyNumberFormats="0" applyBorderFormats="0" applyFontFormats="0" applyPatternFormats="0" applyAlignmentFormats="0" applyWidthHeightFormats="1" dataCaption="Values" tag="067170ec-3a8b-4e94-a464-4fcf3608af96" updatedVersion="8" minRefreshableVersion="3" useAutoFormatting="1" rowGrandTotals="0" colGrandTotals="0" itemPrintTitles="1" createdVersion="8" indent="0" compact="0" compactData="0" multipleFieldFilters="0">
  <location ref="O12:T13" firstHeaderRow="0" firstDataRow="1" firstDataCol="0"/>
  <pivotFields count="9">
    <pivotField compact="0" allDrilled="1" outline="0" subtotalTop="0" showAll="0" measureFilter="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2" subtotal="count" baseField="0" baseItem="0"/>
    <dataField fld="3" subtotal="count" baseField="0" baseItem="0"/>
    <dataField fld="4" subtotal="count" baseField="0" baseItem="0" numFmtId="167"/>
    <dataField fld="6" subtotal="count" baseField="0" baseItem="0" numFmtId="167"/>
    <dataField fld="7" subtotal="count" baseField="0" baseItem="0" numFmtId="167"/>
    <dataField fld="5" subtotal="count" baseField="0" baseItem="0"/>
  </dataFields>
  <formats count="1">
    <format dxfId="8">
      <pivotArea outline="0" fieldPosition="0">
        <references count="1">
          <reference field="4294967294" count="3" selected="0">
            <x v="2"/>
            <x v="3"/>
            <x v="4"/>
          </reference>
        </references>
      </pivotArea>
    </format>
  </format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6">
      <autoFilter ref="A1">
        <filterColumn colId="0">
          <top10 top="0" val="5" filterVal="5"/>
        </filterColumn>
      </autoFilter>
    </filter>
    <filter fld="1" type="count" id="4" iMeasureHier="36">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3E098174-E707-41C5-974E-72AE14EFDF9D}" name="Profit by month" cacheId="17" applyNumberFormats="0" applyBorderFormats="0" applyFontFormats="0" applyPatternFormats="0" applyAlignmentFormats="0" applyWidthHeightFormats="1" dataCaption="Values" tag="abfc5eb3-cf65-47ee-8a75-4389e2f454ce" updatedVersion="8" minRefreshableVersion="3" useAutoFormatting="1" subtotalHiddenItems="1" rowGrandTotals="0" colGrandTotals="0" itemPrintTitles="1" createdVersion="8" indent="0" compact="0" compactData="0" multipleFieldFilters="0" chartFormat="5">
  <location ref="AI8:AK20" firstHeaderRow="0" firstDataRow="1" firstDataCol="1"/>
  <pivotFields count="4">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name="Profit Margin2" fld="3" subtotal="count" showDataAs="percentDiff" baseField="0" baseItem="1048828" numFmtId="179">
      <extLst>
        <ext xmlns:x14="http://schemas.microsoft.com/office/spreadsheetml/2009/9/main" uri="{E15A36E0-9728-4e99-A89B-3F7291B0FE68}">
          <x14:dataField sourceField="1" uniqueName="[__Xl2].[Measures].[Profit Margin]"/>
        </ext>
      </extLst>
    </dataField>
  </dataFields>
  <formats count="5">
    <format dxfId="13">
      <pivotArea outline="0" collapsedLevelsAreSubtotals="1" fieldPosition="0"/>
    </format>
    <format dxfId="12">
      <pivotArea outline="0" fieldPosition="0">
        <references count="1">
          <reference field="0" count="11" selected="0">
            <x v="0"/>
            <x v="1"/>
            <x v="2"/>
            <x v="3"/>
            <x v="4"/>
            <x v="5"/>
            <x v="6"/>
            <x v="7"/>
            <x v="8"/>
            <x v="9"/>
            <x v="10"/>
          </reference>
        </references>
      </pivotArea>
    </format>
    <format dxfId="11">
      <pivotArea outline="0" fieldPosition="0">
        <references count="2">
          <reference field="4294967294" count="1" selected="0">
            <x v="0"/>
          </reference>
          <reference field="0" count="1" selected="0">
            <x v="11"/>
          </reference>
        </references>
      </pivotArea>
    </format>
    <format dxfId="10">
      <pivotArea outline="0" fieldPosition="0">
        <references count="1">
          <reference field="4294967294" count="1">
            <x v="1"/>
          </reference>
        </references>
      </pivotArea>
    </format>
    <format dxfId="9">
      <pivotArea outline="0" fieldPosition="0">
        <references count="1">
          <reference field="4294967294" count="1" selected="0">
            <x v="1"/>
          </reference>
        </references>
      </pivotArea>
    </format>
  </formats>
  <pivotHierarchies count="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354D3C97-8C6B-4614-953C-61A7AD98D93C}" name="BT Location" cacheId="8" applyNumberFormats="0" applyBorderFormats="0" applyFontFormats="0" applyPatternFormats="0" applyAlignmentFormats="0" applyWidthHeightFormats="1" dataCaption="Values" tag="14522342-1579-4b1e-9034-19d390cb878f" updatedVersion="8" minRefreshableVersion="3" useAutoFormatting="1" subtotalHiddenItems="1" rowGrandTotals="0" colGrandTotals="0" itemPrintTitles="1" createdVersion="8" indent="0" compact="0" compactData="0" multipleFieldFilters="0">
  <location ref="K12:L17" firstHeaderRow="1" firstDataRow="1" firstDataCol="1"/>
  <pivotFields count="4">
    <pivotField dataField="1" compact="0" outline="0" subtotalTop="0" showAll="0" defaultSubtotal="0"/>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measureFilter="1" defaultSubtotal="0" defaultAttributeDrillState="1">
      <items count="5">
        <item x="1"/>
        <item x="2"/>
        <item x="4"/>
        <item x="0"/>
        <item x="3"/>
      </items>
    </pivotField>
    <pivotField compact="0" allDrilled="1" outline="0" subtotalTop="0" showAll="0" dataSourceSort="1" defaultSubtotal="0" defaultAttributeDrillState="1"/>
  </pivotFields>
  <rowFields count="1">
    <field x="2"/>
  </rowFields>
  <rowItems count="5">
    <i>
      <x/>
    </i>
    <i>
      <x v="1"/>
    </i>
    <i>
      <x v="2"/>
    </i>
    <i>
      <x v="3"/>
    </i>
    <i>
      <x v="4"/>
    </i>
  </rowItems>
  <colItems count="1">
    <i/>
  </colItems>
  <dataFields count="1">
    <dataField fld="0" subtotal="count" baseField="0" baseItem="0"/>
  </dataField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4" iMeasureHier="36">
      <autoFilter ref="A1">
        <filterColumn colId="0">
          <top10 top="0" val="5" filterVal="5"/>
        </filterColumn>
      </autoFilter>
    </filter>
    <filter fld="1" type="count" id="2" iMeasureHier="36">
      <autoFilter ref="A1">
        <filterColumn colId="0">
          <top10 top="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73059D0C-3E7F-4F83-8B29-781458490B9B}" sourceName="[date].[Month Name]">
  <pivotTables>
    <pivotTable tabId="1" name="Store"/>
    <pivotTable tabId="1" name="PivotTable1"/>
    <pivotTable tabId="1" name="Total Values"/>
  </pivotTables>
  <data>
    <olap pivotCacheId="483855006">
      <levels count="2">
        <level uniqueName="[date].[Month Name].[(All)]" sourceCaption="(All)" count="0"/>
        <level uniqueName="[date].[Month Name].[Month Name]" sourceCaption="Month Name" count="12">
          <ranges>
            <range startItem="0">
              <i n="[date].[Month Name].&amp;[Jan]" c="Jan"/>
              <i n="[date].[Month Name].&amp;[Feb]" c="Feb"/>
              <i n="[date].[Month Name].&amp;[Mar]" c="Mar"/>
              <i n="[date].[Month Name].&amp;[Apr]" c="Apr"/>
              <i n="[date].[Month Name].&amp;[May]" c="May"/>
              <i n="[date].[Month Name].&amp;[Jun]" c="Jun"/>
              <i n="[date].[Month Name].&amp;[Jul]" c="Jul"/>
              <i n="[date].[Month Name].&amp;[Aug]" c="Aug"/>
              <i n="[date].[Month Name].&amp;[Sep]" c="Sep"/>
              <i n="[date].[Month Name].&amp;[Oct]" c="Oct"/>
              <i n="[date].[Month Name].&amp;[Nov]" c="Nov"/>
              <i n="[date].[Month Name].&amp;[Dec]" c="Dec"/>
            </range>
          </ranges>
        </level>
      </levels>
      <selections count="1">
        <selection n="[date].[Month Name].&amp;[Jun]"/>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6F7A2549-1A39-41D9-BBFF-976ECB37E26E}" sourceName="[sales_persons_table].[Store Name]">
  <pivotTables>
    <pivotTable tabId="7" name="PivotTable1"/>
    <pivotTable tabId="7" name="PivotTable6"/>
    <pivotTable tabId="7" name="PivotTable7"/>
    <pivotTable tabId="7" name="PivotTable2"/>
    <pivotTable tabId="7" name="PivotTable3"/>
    <pivotTable tabId="7" name="PivotTable8"/>
  </pivotTables>
  <data>
    <olap pivotCacheId="151610024">
      <levels count="2">
        <level uniqueName="[sales_persons_table].[Store Name].[(All)]" sourceCaption="(All)" count="0"/>
        <level uniqueName="[sales_persons_table].[Store Name].[Store Name]" sourceCaption="Store Name" count="10">
          <ranges>
            <range startItem="0">
              <i n="[sales_persons_table].[Store Name].&amp;[Barron-Fleming]" c="Barron-Fleming"/>
              <i n="[sales_persons_table].[Store Name].&amp;[Berg-Trujillo]" c="Berg-Trujillo"/>
              <i n="[sales_persons_table].[Store Name].&amp;[Lee-Myers]" c="Lee-Myers"/>
              <i n="[sales_persons_table].[Store Name].&amp;[Lopez]" c="Lopez"/>
              <i n="[sales_persons_table].[Store Name].&amp;[Martinez]" c="Martinez"/>
              <i n="[sales_persons_table].[Store Name].&amp;[Miller]" c="Miller"/>
              <i n="[sales_persons_table].[Store Name].&amp;[Myers-Lopez]" c="Myers-Lopez"/>
              <i n="[sales_persons_table].[Store Name].&amp;[Novak PLC]" c="Novak PLC"/>
              <i n="[sales_persons_table].[Store Name].&amp;[Thomas]" c="Thomas"/>
              <i n="[sales_persons_table].[Store Name].&amp;[Valdez]" c="Valdez"/>
            </range>
          </ranges>
        </level>
      </levels>
      <selections count="1">
        <selection n="[sales_persons_table].[Store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E7F488E-F21D-49A1-B999-58C51F4E4C47}" sourceName="[products_table].[Category]">
  <pivotTables>
    <pivotTable tabId="10" name="TP Customers"/>
    <pivotTable tabId="10" name="Allproducts"/>
    <pivotTable tabId="10" name="BT Customers"/>
    <pivotTable tabId="10" name="BT Location"/>
    <pivotTable tabId="10" name="Customer Age Group"/>
    <pivotTable tabId="10" name="Customer Gender"/>
    <pivotTable tabId="10" name="KPI3"/>
    <pivotTable tabId="10" name="productKPI"/>
    <pivotTable tabId="10" name="ProductKPI2"/>
    <pivotTable tabId="10" name="ProductWeekday"/>
    <pivotTable tabId="10" name="Profit by month"/>
    <pivotTable tabId="10" name="top 5 products"/>
    <pivotTable tabId="10" name="TP Location"/>
  </pivotTables>
  <data>
    <olap pivotCacheId="2019745227">
      <levels count="2">
        <level uniqueName="[products_table].[Category].[(All)]" sourceCaption="(All)" count="0"/>
        <level uniqueName="[products_table].[Category].[Category]" sourceCaption="Category" count="8">
          <ranges>
            <range startItem="0">
              <i n="[products_table].[Category].&amp;[Alcoholic Beverage]" c="Alcoholic Beverage"/>
              <i n="[products_table].[Category].&amp;[Coffee]" c="Coffee"/>
              <i n="[products_table].[Category].&amp;[Energy Drink]" c="Energy Drink"/>
              <i n="[products_table].[Category].&amp;[Juice]" c="Juice"/>
              <i n="[products_table].[Category].&amp;[Soft Drink]" c="Soft Drink"/>
              <i n="[products_table].[Category].&amp;[Sports Drink]" c="Sports Drink"/>
              <i n="[products_table].[Category].&amp;[Tea]" c="Tea"/>
              <i n="[products_table].[Category].&amp;[Water]" c="Water"/>
            </range>
          </ranges>
        </level>
      </levels>
      <selections count="1">
        <selection n="[products_table].[Category].&amp;[Alcoholic Beverage]"/>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1" xr10:uid="{68A66BE1-2EF8-4E11-838A-F400A9B7B9D1}" sourceName="[date].[Month Name]">
  <pivotTables>
    <pivotTable tabId="10" name="TP Customers"/>
    <pivotTable tabId="10" name="Allproducts"/>
    <pivotTable tabId="10" name="BT Customers"/>
    <pivotTable tabId="10" name="BT Location"/>
    <pivotTable tabId="10" name="Customer Age Group"/>
    <pivotTable tabId="10" name="Customer Gender"/>
    <pivotTable tabId="10" name="KPI3"/>
    <pivotTable tabId="10" name="Productcategory"/>
    <pivotTable tabId="10" name="productKPI"/>
    <pivotTable tabId="10" name="ProductKPI2"/>
    <pivotTable tabId="10" name="ProductWeekday"/>
    <pivotTable tabId="10" name="top 5 products"/>
    <pivotTable tabId="10" name="TP Location"/>
  </pivotTables>
  <data>
    <olap pivotCacheId="2019745227">
      <levels count="2">
        <level uniqueName="[date].[Month Name].[(All)]" sourceCaption="(All)" count="0"/>
        <level uniqueName="[date].[Month Name].[Month Name]" sourceCaption="Month Name" count="12">
          <ranges>
            <range startItem="0">
              <i n="[date].[Month Name].&amp;[Jan]" c="Jan"/>
              <i n="[date].[Month Name].&amp;[Feb]" c="Feb"/>
              <i n="[date].[Month Name].&amp;[Mar]" c="Mar"/>
              <i n="[date].[Month Name].&amp;[Apr]" c="Apr"/>
              <i n="[date].[Month Name].&amp;[May]" c="May"/>
              <i n="[date].[Month Name].&amp;[Jun]" c="Jun"/>
              <i n="[date].[Month Name].&amp;[Jul]" c="Jul"/>
              <i n="[date].[Month Name].&amp;[Aug]" c="Aug"/>
              <i n="[date].[Month Name].&amp;[Sep]" c="Sep"/>
              <i n="[date].[Month Name].&amp;[Oct]" c="Oct"/>
              <i n="[date].[Month Name].&amp;[Nov]" c="Nov"/>
              <i n="[date].[Month Name].&amp;[Dec]" c="Dec"/>
            </range>
          </ranges>
        </level>
      </levels>
      <selections count="1">
        <selection n="[date].[Month 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C27E520B-DA6A-41C5-A675-83D169574B17}" cache="Slicer_Month_Name" caption="Filter By Month" columnCount="3" level="1" style="SlicerStyleLight1 2" rowHeight="468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2" xr10:uid="{847EE2F6-DA6A-49D2-95A1-C73F3C6F62D0}" cache="Slicer_Store_Name" caption="Store Name" level="1" style="SlicerStyleLight1 4" rowHeight="234950"/>
  <slicer name="Store Name 3" xr10:uid="{601BF7FE-2F4A-4C36-895F-F8DB39B74B41}" cache="Slicer_Store_Name" caption="Store Name" level="1" style="SlicerStyleLight1 4"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1" xr10:uid="{A0DADB97-D7E2-4353-9580-7BB4301BA484}" cache="Slicer_Month_Name" caption="Month Name" level="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1" xr10:uid="{7AD8CC9E-300C-4302-83DE-D718AA648C50}" cache="Slicer_Store_Name" caption="Store Name" startItem="3" level="1"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340F0A49-6908-44E4-B572-C3E37AE1C03D}" cache="Slicer_Category" caption="Category" level="1" style="SlicerStyleLight1 3" rowHeight="234950"/>
  <slicer name="Month Name 2" xr10:uid="{68CF933F-35AA-4442-88A1-E828D9795DB8}" cache="Slicer_Month_Name1" caption="Month Name" columnCount="2" level="1" style="SlicerStyleLight1 3"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bg1">
            <a:lumMod val="75000"/>
          </a:schemeClr>
        </a:solidFill>
        <a:ln>
          <a:noFill/>
        </a:ln>
      </a:spPr>
      <a:bodyPr vertOverflow="clip" horzOverflow="clip" rtlCol="0" anchor="t"/>
      <a:lstStyle>
        <a:defPPr algn="l">
          <a:defRPr sz="1100">
            <a:solidFill>
              <a:schemeClr val="tx1">
                <a:lumMod val="65000"/>
                <a:lumOff val="35000"/>
              </a:schemeClr>
            </a:solidFill>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webextension1.xml><?xml version="1.0" encoding="utf-8"?>
<we:webextension xmlns:we="http://schemas.microsoft.com/office/webextensions/webextension/2010/11" id="{00000000-0008-0000-0000-000002000000}">
  <we:reference id="wa200004689" version="1.0.0.0" store="en-US" storeType="OMEX"/>
  <we:alternateReferences>
    <we:reference id="WA200004689" version="1.0.0.0" store="WA200004689" storeType="OMEX"/>
  </we:alternateReferences>
  <we:properties>
    <we:property name="SourceData" value="{&quot;range&quot;:&quot;'Analysis 01'!Q8:S18&quot;,&quot;worksheetId&quot;:&quot;{CD1BBE0B-AFAF-4F44-9231-CCAA968D64E8}&quot;}"/>
    <we:property name="ZBILicenseSettings" value="{&quot;userInfo&quot;:{&quot;name&quot;:&quot;Mohd Suhaib&quot;,&quot;email&quot;:&quot;suhaibansari0506@gmail.com&quot;,&quot;userId&quot;:&quot;00000000-0000-0000-318e-d6987f264dcc&quot;,&quot;organizationId&quot;:&quot;9188040d-6c67-4c5b-b112-36a304b66dad&quot;,&quot;isViewer&quot;:false,&quot;lastDisplayedOverlay&quot;:&quot;Sun, 16 Jun 2024 19:32:37 GMT&quot;}}"/>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1,&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s&quot;,&quot;actual&quot;:&quot;Revenue&quot;,&quot;forecast&quot;:null,&quot;plan&quot;:null,&quot;plan2&quot;:null,&quot;plan3&quot;:null,&quot;forecast2&quot;:null,&quot;forecast3&quot;:null,&quot;actual-previousYear&quot;:&quot;Variance&quot;,&quot;actual-previousYear-percent&quot;:&quot;Variance %&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0,&quot;titleFontColor&quot;:&quot;#000&quot;,&quot;titleText&quot;:&quot;Total Revenue Vs Total Target by Store&quot;,&quot;titleFontFamily&quot;:&quot;Calibri, helvetica, arial, sans-serif&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2,\&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RangeChanged" type="matrix" appref="{15F09375-EDC3-4DFB-97D7-217FA68B4203}"/>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3.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6.xml"/><Relationship Id="rId7" Type="http://schemas.openxmlformats.org/officeDocument/2006/relationships/pivotTable" Target="../pivotTables/pivotTable10.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ivotTable" Target="../pivotTables/pivotTable9.xml"/><Relationship Id="rId5" Type="http://schemas.openxmlformats.org/officeDocument/2006/relationships/pivotTable" Target="../pivotTables/pivotTable8.xml"/><Relationship Id="rId4" Type="http://schemas.openxmlformats.org/officeDocument/2006/relationships/pivotTable" Target="../pivotTables/pivotTable7.xml"/><Relationship Id="rId9" Type="http://schemas.microsoft.com/office/2007/relationships/slicer" Target="../slicers/slicer4.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18.xml"/><Relationship Id="rId13" Type="http://schemas.openxmlformats.org/officeDocument/2006/relationships/pivotTable" Target="../pivotTables/pivotTable23.xml"/><Relationship Id="rId3" Type="http://schemas.openxmlformats.org/officeDocument/2006/relationships/pivotTable" Target="../pivotTables/pivotTable13.xml"/><Relationship Id="rId7" Type="http://schemas.openxmlformats.org/officeDocument/2006/relationships/pivotTable" Target="../pivotTables/pivotTable17.xml"/><Relationship Id="rId12" Type="http://schemas.openxmlformats.org/officeDocument/2006/relationships/pivotTable" Target="../pivotTables/pivotTable22.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pivotTable" Target="../pivotTables/pivotTable16.xml"/><Relationship Id="rId11" Type="http://schemas.openxmlformats.org/officeDocument/2006/relationships/pivotTable" Target="../pivotTables/pivotTable21.xml"/><Relationship Id="rId5" Type="http://schemas.openxmlformats.org/officeDocument/2006/relationships/pivotTable" Target="../pivotTables/pivotTable15.xml"/><Relationship Id="rId10" Type="http://schemas.openxmlformats.org/officeDocument/2006/relationships/pivotTable" Target="../pivotTables/pivotTable20.xml"/><Relationship Id="rId4" Type="http://schemas.openxmlformats.org/officeDocument/2006/relationships/pivotTable" Target="../pivotTables/pivotTable14.xml"/><Relationship Id="rId9" Type="http://schemas.openxmlformats.org/officeDocument/2006/relationships/pivotTable" Target="../pivotTables/pivotTable19.xml"/><Relationship Id="rId14" Type="http://schemas.openxmlformats.org/officeDocument/2006/relationships/pivotTable" Target="../pivotTables/pivotTable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5.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6B31B-1D41-492F-B124-C38AA9FCDEB8}">
  <sheetPr codeName="Sheet1"/>
  <dimension ref="A1:X40"/>
  <sheetViews>
    <sheetView showGridLines="0" showRowColHeaders="0" zoomScale="99" zoomScaleNormal="99" zoomScalePageLayoutView="39" workbookViewId="0"/>
  </sheetViews>
  <sheetFormatPr defaultRowHeight="14.4" x14ac:dyDescent="0.3"/>
  <sheetData>
    <row r="1" spans="1:24" x14ac:dyDescent="0.3">
      <c r="A1" s="5"/>
      <c r="B1" s="6"/>
      <c r="C1" s="6"/>
      <c r="D1" s="6"/>
      <c r="E1" s="6"/>
      <c r="F1" s="6"/>
      <c r="G1" s="6"/>
      <c r="H1" s="6"/>
      <c r="I1" s="6"/>
      <c r="J1" s="6"/>
      <c r="K1" s="6"/>
      <c r="L1" s="6"/>
      <c r="M1" s="6"/>
      <c r="N1" s="6"/>
      <c r="O1" s="6"/>
      <c r="P1" s="6"/>
      <c r="Q1" s="6"/>
      <c r="R1" s="6"/>
      <c r="S1" s="6"/>
      <c r="T1" s="6"/>
      <c r="U1" s="6"/>
      <c r="V1" s="6"/>
      <c r="W1" s="6"/>
      <c r="X1" s="6"/>
    </row>
    <row r="2" spans="1:24" x14ac:dyDescent="0.3">
      <c r="A2" s="6"/>
      <c r="B2" s="6"/>
      <c r="C2" s="6"/>
      <c r="D2" s="6"/>
      <c r="E2" s="6"/>
      <c r="F2" s="6"/>
      <c r="G2" s="6"/>
      <c r="H2" s="6"/>
      <c r="I2" s="6"/>
      <c r="J2" s="6"/>
      <c r="K2" s="6"/>
      <c r="L2" s="6"/>
      <c r="M2" s="6"/>
      <c r="N2" s="6"/>
      <c r="O2" s="6"/>
      <c r="P2" s="6"/>
      <c r="Q2" s="6"/>
      <c r="R2" s="6"/>
      <c r="S2" s="6"/>
      <c r="T2" s="6"/>
      <c r="U2" s="6"/>
      <c r="V2" s="6"/>
      <c r="W2" s="6"/>
      <c r="X2" s="6"/>
    </row>
    <row r="3" spans="1:24" x14ac:dyDescent="0.3">
      <c r="A3" s="6"/>
      <c r="B3" s="6"/>
      <c r="C3" s="6"/>
      <c r="D3" s="6"/>
      <c r="E3" s="6"/>
      <c r="F3" s="6"/>
      <c r="G3" s="6"/>
      <c r="H3" s="6"/>
      <c r="I3" s="6"/>
      <c r="J3" s="6"/>
      <c r="K3" s="6"/>
      <c r="L3" s="6"/>
      <c r="M3" s="6"/>
      <c r="N3" s="6"/>
      <c r="O3" s="6"/>
      <c r="P3" s="6"/>
      <c r="Q3" s="6"/>
      <c r="R3" s="6"/>
      <c r="S3" s="6"/>
      <c r="T3" s="6"/>
      <c r="U3" s="6"/>
      <c r="V3" s="6"/>
      <c r="W3" s="6"/>
      <c r="X3" s="6"/>
    </row>
    <row r="4" spans="1:24" x14ac:dyDescent="0.3">
      <c r="A4" s="6"/>
      <c r="B4" s="6"/>
      <c r="C4" s="6"/>
      <c r="D4" s="6"/>
      <c r="E4" s="6"/>
      <c r="F4" s="6"/>
      <c r="G4" s="6"/>
      <c r="H4" s="6"/>
      <c r="I4" s="6"/>
      <c r="J4" s="6"/>
      <c r="K4" s="6"/>
      <c r="L4" s="6"/>
      <c r="M4" s="6"/>
      <c r="N4" s="6"/>
      <c r="O4" s="6"/>
      <c r="P4" s="6"/>
      <c r="Q4" s="6"/>
      <c r="R4" s="6"/>
      <c r="S4" s="6"/>
      <c r="T4" s="6"/>
      <c r="U4" s="6"/>
      <c r="V4" s="6"/>
      <c r="W4" s="6"/>
      <c r="X4" s="6"/>
    </row>
    <row r="5" spans="1:24" x14ac:dyDescent="0.3">
      <c r="A5" s="6"/>
      <c r="B5" s="6"/>
      <c r="C5" s="6"/>
      <c r="D5" s="6"/>
      <c r="E5" s="6"/>
      <c r="F5" s="6"/>
      <c r="G5" s="6"/>
      <c r="H5" s="6"/>
      <c r="I5" s="6"/>
      <c r="J5" s="6"/>
      <c r="K5" s="6"/>
      <c r="L5" s="6"/>
      <c r="M5" s="6"/>
      <c r="N5" s="6"/>
      <c r="O5" s="6"/>
      <c r="P5" s="6"/>
      <c r="Q5" s="6"/>
      <c r="R5" s="6"/>
      <c r="S5" s="6"/>
      <c r="T5" s="6"/>
      <c r="U5" s="6"/>
      <c r="V5" s="6"/>
      <c r="W5" s="6"/>
      <c r="X5" s="6"/>
    </row>
    <row r="6" spans="1:24" x14ac:dyDescent="0.3">
      <c r="A6" s="6"/>
      <c r="B6" s="6"/>
      <c r="C6" s="6"/>
      <c r="D6" s="6"/>
      <c r="E6" s="6"/>
      <c r="F6" s="6"/>
      <c r="G6" s="6"/>
      <c r="H6" s="6"/>
      <c r="I6" s="6"/>
      <c r="J6" s="6"/>
      <c r="K6" s="6"/>
      <c r="L6" s="6"/>
      <c r="M6" s="6"/>
      <c r="N6" s="6"/>
      <c r="O6" s="6"/>
      <c r="P6" s="6"/>
      <c r="Q6" s="6"/>
      <c r="R6" s="6"/>
      <c r="S6" s="6"/>
      <c r="T6" s="6"/>
      <c r="U6" s="6"/>
      <c r="V6" s="6"/>
      <c r="W6" s="6"/>
      <c r="X6" s="6"/>
    </row>
    <row r="7" spans="1:24" x14ac:dyDescent="0.3">
      <c r="A7" s="6"/>
      <c r="B7" s="6"/>
      <c r="C7" s="6"/>
      <c r="D7" s="6"/>
      <c r="E7" s="6"/>
      <c r="F7" s="6"/>
      <c r="G7" s="6"/>
      <c r="H7" s="6"/>
      <c r="I7" s="6"/>
      <c r="J7" s="6"/>
      <c r="K7" s="6"/>
      <c r="L7" s="6"/>
      <c r="M7" s="6"/>
      <c r="N7" s="6"/>
      <c r="O7" s="6"/>
      <c r="P7" s="6"/>
      <c r="Q7" s="6"/>
      <c r="R7" s="6"/>
      <c r="S7" s="6"/>
      <c r="T7" s="6"/>
      <c r="U7" s="6"/>
      <c r="V7" s="6"/>
      <c r="W7" s="6"/>
      <c r="X7" s="6"/>
    </row>
    <row r="8" spans="1:24" x14ac:dyDescent="0.3">
      <c r="A8" s="6"/>
      <c r="B8" s="6"/>
      <c r="C8" s="6"/>
      <c r="D8" s="6"/>
      <c r="E8" s="6"/>
      <c r="F8" s="6"/>
      <c r="G8" s="6"/>
      <c r="H8" s="6"/>
      <c r="I8" s="6"/>
      <c r="J8" s="6"/>
      <c r="K8" s="6"/>
      <c r="L8" s="6"/>
      <c r="M8" s="6"/>
      <c r="N8" s="6"/>
      <c r="O8" s="6"/>
      <c r="P8" s="6"/>
      <c r="Q8" s="6"/>
      <c r="R8" s="6"/>
      <c r="S8" s="6"/>
      <c r="T8" s="6"/>
      <c r="U8" s="6"/>
      <c r="V8" s="6"/>
      <c r="W8" s="6"/>
      <c r="X8" s="6"/>
    </row>
    <row r="9" spans="1:24" x14ac:dyDescent="0.3">
      <c r="A9" s="6"/>
      <c r="B9" s="6"/>
      <c r="C9" s="6"/>
      <c r="D9" s="6"/>
      <c r="E9" s="6"/>
      <c r="F9" s="6"/>
      <c r="G9" s="6"/>
      <c r="H9" s="6"/>
      <c r="I9" s="6"/>
      <c r="J9" s="6"/>
      <c r="K9" s="6"/>
      <c r="L9" s="6"/>
      <c r="M9" s="6"/>
      <c r="N9" s="6"/>
      <c r="O9" s="6"/>
      <c r="P9" s="6"/>
      <c r="Q9" s="6"/>
      <c r="R9" s="6"/>
      <c r="S9" s="6"/>
      <c r="T9" s="6"/>
      <c r="U9" s="6"/>
      <c r="V9" s="6"/>
      <c r="W9" s="6"/>
      <c r="X9" s="6"/>
    </row>
    <row r="10" spans="1:24" x14ac:dyDescent="0.3">
      <c r="A10" s="6"/>
      <c r="B10" s="6"/>
      <c r="C10" s="6"/>
      <c r="D10" s="6"/>
      <c r="E10" s="6"/>
      <c r="F10" s="6"/>
      <c r="G10" s="6"/>
      <c r="H10" s="6"/>
      <c r="I10" s="6"/>
      <c r="J10" s="6"/>
      <c r="K10" s="6"/>
      <c r="L10" s="6"/>
      <c r="M10" s="6"/>
      <c r="N10" s="6"/>
      <c r="O10" s="6"/>
      <c r="P10" s="6"/>
      <c r="Q10" s="6"/>
      <c r="R10" s="6"/>
      <c r="S10" s="6"/>
      <c r="T10" s="6"/>
      <c r="U10" s="6"/>
      <c r="V10" s="6"/>
      <c r="W10" s="6"/>
      <c r="X10" s="6"/>
    </row>
    <row r="11" spans="1:24" x14ac:dyDescent="0.3">
      <c r="A11" s="6"/>
      <c r="B11" s="6"/>
      <c r="C11" s="6"/>
      <c r="D11" s="6"/>
      <c r="E11" s="6"/>
      <c r="F11" s="6"/>
      <c r="G11" s="6"/>
      <c r="H11" s="6"/>
      <c r="I11" s="6"/>
      <c r="J11" s="6"/>
      <c r="K11" s="6"/>
      <c r="L11" s="6"/>
      <c r="M11" s="6"/>
      <c r="N11" s="6"/>
      <c r="O11" s="6"/>
      <c r="P11" s="6"/>
      <c r="Q11" s="6"/>
      <c r="R11" s="6"/>
      <c r="S11" s="6"/>
      <c r="T11" s="6"/>
      <c r="U11" s="6"/>
      <c r="V11" s="6"/>
      <c r="W11" s="6"/>
      <c r="X11" s="6"/>
    </row>
    <row r="12" spans="1:24" x14ac:dyDescent="0.3">
      <c r="A12" s="6"/>
      <c r="B12" s="6"/>
      <c r="C12" s="6"/>
      <c r="D12" s="6"/>
      <c r="E12" s="6"/>
      <c r="F12" s="6"/>
      <c r="G12" s="6"/>
      <c r="H12" s="6"/>
      <c r="I12" s="6"/>
      <c r="J12" s="6"/>
      <c r="K12" s="6"/>
      <c r="L12" s="6"/>
      <c r="M12" s="6"/>
      <c r="N12" s="6"/>
      <c r="O12" s="6"/>
      <c r="P12" s="6"/>
      <c r="Q12" s="6"/>
      <c r="R12" s="6"/>
      <c r="S12" s="6"/>
      <c r="T12" s="6"/>
      <c r="U12" s="6"/>
      <c r="V12" s="6"/>
      <c r="W12" s="6"/>
      <c r="X12" s="6"/>
    </row>
    <row r="13" spans="1:24" x14ac:dyDescent="0.3">
      <c r="A13" s="6"/>
      <c r="B13" s="6"/>
      <c r="C13" s="6"/>
      <c r="D13" s="6"/>
      <c r="E13" s="6"/>
      <c r="F13" s="6"/>
      <c r="G13" s="6"/>
      <c r="H13" s="6"/>
      <c r="I13" s="6"/>
      <c r="J13" s="6"/>
      <c r="K13" s="6"/>
      <c r="L13" s="6"/>
      <c r="M13" s="6"/>
      <c r="N13" s="6"/>
      <c r="O13" s="6"/>
      <c r="P13" s="6"/>
      <c r="Q13" s="6"/>
      <c r="R13" s="6"/>
      <c r="S13" s="6"/>
      <c r="T13" s="6"/>
      <c r="U13" s="6"/>
      <c r="V13" s="6"/>
      <c r="W13" s="6"/>
      <c r="X13" s="6"/>
    </row>
    <row r="14" spans="1:24" x14ac:dyDescent="0.3">
      <c r="A14" s="6"/>
      <c r="B14" s="6"/>
      <c r="C14" s="6"/>
      <c r="D14" s="6"/>
      <c r="E14" s="6"/>
      <c r="F14" s="6"/>
      <c r="G14" s="6"/>
      <c r="H14" s="6"/>
      <c r="I14" s="6"/>
      <c r="J14" s="6"/>
      <c r="K14" s="6"/>
      <c r="L14" s="6"/>
      <c r="M14" s="6"/>
      <c r="N14" s="6"/>
      <c r="O14" s="6"/>
      <c r="P14" s="6"/>
      <c r="Q14" s="6"/>
      <c r="R14" s="6"/>
      <c r="S14" s="6"/>
      <c r="T14" s="6"/>
      <c r="U14" s="6"/>
      <c r="V14" s="6"/>
      <c r="W14" s="6"/>
      <c r="X14" s="6"/>
    </row>
    <row r="15" spans="1:24" x14ac:dyDescent="0.3">
      <c r="A15" s="6"/>
      <c r="B15" s="6"/>
      <c r="C15" s="6"/>
      <c r="D15" s="6"/>
      <c r="E15" s="6"/>
      <c r="F15" s="6"/>
      <c r="G15" s="6"/>
      <c r="H15" s="6"/>
      <c r="I15" s="6"/>
      <c r="J15" s="6"/>
      <c r="K15" s="6"/>
      <c r="L15" s="6"/>
      <c r="M15" s="6"/>
      <c r="N15" s="6"/>
      <c r="O15" s="6"/>
      <c r="P15" s="6"/>
      <c r="Q15" s="6"/>
      <c r="R15" s="6"/>
      <c r="S15" s="6"/>
      <c r="T15" s="6"/>
      <c r="U15" s="6"/>
      <c r="V15" s="6"/>
      <c r="W15" s="6"/>
      <c r="X15" s="6"/>
    </row>
    <row r="16" spans="1:24" x14ac:dyDescent="0.3">
      <c r="A16" s="6"/>
      <c r="B16" s="6"/>
      <c r="C16" s="6"/>
      <c r="D16" s="6"/>
      <c r="E16" s="6"/>
      <c r="F16" s="6"/>
      <c r="G16" s="6"/>
      <c r="H16" s="6"/>
      <c r="I16" s="6"/>
      <c r="J16" s="6"/>
      <c r="K16" s="6"/>
      <c r="L16" s="6"/>
      <c r="M16" s="6"/>
      <c r="N16" s="6"/>
      <c r="O16" s="6"/>
      <c r="P16" s="6"/>
      <c r="Q16" s="6"/>
      <c r="R16" s="6"/>
      <c r="S16" s="6"/>
      <c r="T16" s="6"/>
      <c r="U16" s="6"/>
      <c r="V16" s="6"/>
      <c r="W16" s="6"/>
      <c r="X16" s="6"/>
    </row>
    <row r="17" spans="1:24" x14ac:dyDescent="0.3">
      <c r="A17" s="6"/>
      <c r="B17" s="6"/>
      <c r="C17" s="6"/>
      <c r="D17" s="6"/>
      <c r="E17" s="6"/>
      <c r="F17" s="6"/>
      <c r="G17" s="6"/>
      <c r="H17" s="6"/>
      <c r="I17" s="6"/>
      <c r="J17" s="6"/>
      <c r="K17" s="6"/>
      <c r="L17" s="6"/>
      <c r="M17" s="6"/>
      <c r="N17" s="6"/>
      <c r="O17" s="6"/>
      <c r="P17" s="6"/>
      <c r="Q17" s="6"/>
      <c r="R17" s="6"/>
      <c r="S17" s="6"/>
      <c r="T17" s="6"/>
      <c r="U17" s="6"/>
      <c r="V17" s="6"/>
      <c r="W17" s="6"/>
      <c r="X17" s="6"/>
    </row>
    <row r="18" spans="1:24" x14ac:dyDescent="0.3">
      <c r="A18" s="6"/>
      <c r="B18" s="6"/>
      <c r="C18" s="6"/>
      <c r="D18" s="6"/>
      <c r="E18" s="6"/>
      <c r="F18" s="6"/>
      <c r="G18" s="6"/>
      <c r="H18" s="6"/>
      <c r="I18" s="6"/>
      <c r="J18" s="6"/>
      <c r="K18" s="6"/>
      <c r="L18" s="6"/>
      <c r="M18" s="6"/>
      <c r="N18" s="6"/>
      <c r="O18" s="6"/>
      <c r="P18" s="6"/>
      <c r="Q18" s="6"/>
      <c r="R18" s="6"/>
      <c r="S18" s="6"/>
      <c r="T18" s="6"/>
      <c r="U18" s="6"/>
      <c r="V18" s="6"/>
      <c r="W18" s="6"/>
      <c r="X18" s="6"/>
    </row>
    <row r="19" spans="1:24" x14ac:dyDescent="0.3">
      <c r="A19" s="6"/>
      <c r="B19" s="6"/>
      <c r="C19" s="6"/>
      <c r="D19" s="6"/>
      <c r="E19" s="6"/>
      <c r="F19" s="6"/>
      <c r="G19" s="6"/>
      <c r="H19" s="6"/>
      <c r="I19" s="6"/>
      <c r="J19" s="6"/>
      <c r="K19" s="6"/>
      <c r="L19" s="6"/>
      <c r="M19" s="6"/>
      <c r="N19" s="6"/>
      <c r="O19" s="6"/>
      <c r="P19" s="6"/>
      <c r="Q19" s="6"/>
      <c r="R19" s="6"/>
      <c r="S19" s="6"/>
      <c r="T19" s="6"/>
      <c r="U19" s="6"/>
      <c r="V19" s="6"/>
      <c r="W19" s="6"/>
      <c r="X19" s="6"/>
    </row>
    <row r="20" spans="1:24" x14ac:dyDescent="0.3">
      <c r="A20" s="6"/>
      <c r="B20" s="6"/>
      <c r="C20" s="6"/>
      <c r="D20" s="6"/>
      <c r="E20" s="6"/>
      <c r="F20" s="6"/>
      <c r="G20" s="6"/>
      <c r="H20" s="6"/>
      <c r="I20" s="6"/>
      <c r="J20" s="6"/>
      <c r="K20" s="6"/>
      <c r="L20" s="6"/>
      <c r="M20" s="6"/>
      <c r="N20" s="6"/>
      <c r="O20" s="6"/>
      <c r="P20" s="6"/>
      <c r="Q20" s="6"/>
      <c r="R20" s="6"/>
      <c r="S20" s="6"/>
      <c r="T20" s="6"/>
      <c r="U20" s="6"/>
      <c r="V20" s="6"/>
      <c r="W20" s="6"/>
      <c r="X20" s="6"/>
    </row>
    <row r="21" spans="1:24" x14ac:dyDescent="0.3">
      <c r="A21" s="6"/>
      <c r="B21" s="6"/>
      <c r="C21" s="6"/>
      <c r="D21" s="6"/>
      <c r="E21" s="6"/>
      <c r="F21" s="6"/>
      <c r="G21" s="6"/>
      <c r="H21" s="6"/>
      <c r="I21" s="6"/>
      <c r="J21" s="6"/>
      <c r="K21" s="6"/>
      <c r="L21" s="6"/>
      <c r="M21" s="6"/>
      <c r="N21" s="6"/>
      <c r="O21" s="6"/>
      <c r="P21" s="6"/>
      <c r="Q21" s="6"/>
      <c r="R21" s="6"/>
      <c r="S21" s="6"/>
      <c r="T21" s="6"/>
      <c r="U21" s="6"/>
      <c r="V21" s="6"/>
      <c r="W21" s="6"/>
      <c r="X21" s="6"/>
    </row>
    <row r="22" spans="1:24" x14ac:dyDescent="0.3">
      <c r="A22" s="6"/>
      <c r="B22" s="6"/>
      <c r="C22" s="6"/>
      <c r="D22" s="6"/>
      <c r="E22" s="6"/>
      <c r="F22" s="6"/>
      <c r="G22" s="6"/>
      <c r="H22" s="6"/>
      <c r="I22" s="6"/>
      <c r="J22" s="6"/>
      <c r="K22" s="6"/>
      <c r="L22" s="6"/>
      <c r="M22" s="6"/>
      <c r="N22" s="6"/>
      <c r="O22" s="6"/>
      <c r="P22" s="6"/>
      <c r="Q22" s="6"/>
      <c r="R22" s="6"/>
      <c r="S22" s="6"/>
      <c r="T22" s="6"/>
      <c r="U22" s="6"/>
      <c r="V22" s="6"/>
      <c r="W22" s="6"/>
      <c r="X22" s="6"/>
    </row>
    <row r="23" spans="1:24" x14ac:dyDescent="0.3">
      <c r="A23" s="6"/>
      <c r="B23" s="6"/>
      <c r="C23" s="6"/>
      <c r="D23" s="6"/>
      <c r="E23" s="6"/>
      <c r="F23" s="6"/>
      <c r="G23" s="6"/>
      <c r="H23" s="6"/>
      <c r="I23" s="6"/>
      <c r="J23" s="6"/>
      <c r="K23" s="6"/>
      <c r="L23" s="6"/>
      <c r="M23" s="6"/>
      <c r="N23" s="6"/>
      <c r="O23" s="6"/>
      <c r="P23" s="6"/>
      <c r="Q23" s="6"/>
      <c r="R23" s="6"/>
      <c r="S23" s="6"/>
      <c r="T23" s="6"/>
      <c r="U23" s="6"/>
      <c r="V23" s="6"/>
      <c r="W23" s="6"/>
      <c r="X23" s="6"/>
    </row>
    <row r="24" spans="1:24" x14ac:dyDescent="0.3">
      <c r="A24" s="6"/>
      <c r="B24" s="6"/>
      <c r="C24" s="6"/>
      <c r="D24" s="6"/>
      <c r="E24" s="6"/>
      <c r="F24" s="6"/>
      <c r="G24" s="6"/>
      <c r="H24" s="6"/>
      <c r="I24" s="6"/>
      <c r="J24" s="6"/>
      <c r="K24" s="6"/>
      <c r="L24" s="6"/>
      <c r="M24" s="6"/>
      <c r="N24" s="6"/>
      <c r="O24" s="6"/>
      <c r="P24" s="6"/>
      <c r="Q24" s="6"/>
      <c r="R24" s="6"/>
      <c r="S24" s="6"/>
      <c r="T24" s="6"/>
      <c r="U24" s="6"/>
      <c r="V24" s="6"/>
      <c r="W24" s="6"/>
      <c r="X24" s="6"/>
    </row>
    <row r="25" spans="1:24" x14ac:dyDescent="0.3">
      <c r="A25" s="6"/>
      <c r="B25" s="6"/>
      <c r="C25" s="6"/>
      <c r="D25" s="6"/>
      <c r="E25" s="6"/>
      <c r="F25" s="6"/>
      <c r="G25" s="6"/>
      <c r="H25" s="6"/>
      <c r="I25" s="6"/>
      <c r="J25" s="6"/>
      <c r="K25" s="6"/>
      <c r="L25" s="6"/>
      <c r="M25" s="6"/>
      <c r="N25" s="6"/>
      <c r="O25" s="6"/>
      <c r="P25" s="6"/>
      <c r="Q25" s="6"/>
      <c r="R25" s="6"/>
      <c r="S25" s="6"/>
      <c r="T25" s="6"/>
      <c r="U25" s="6"/>
      <c r="V25" s="6"/>
      <c r="W25" s="6"/>
      <c r="X25" s="6"/>
    </row>
    <row r="26" spans="1:24" x14ac:dyDescent="0.3">
      <c r="A26" s="6"/>
      <c r="B26" s="6"/>
      <c r="C26" s="6"/>
      <c r="D26" s="6"/>
      <c r="E26" s="6"/>
      <c r="F26" s="6"/>
      <c r="G26" s="6"/>
      <c r="H26" s="6"/>
      <c r="I26" s="6"/>
      <c r="J26" s="6"/>
      <c r="K26" s="6"/>
      <c r="L26" s="6"/>
      <c r="M26" s="6"/>
      <c r="N26" s="6"/>
      <c r="O26" s="6"/>
      <c r="P26" s="6"/>
      <c r="Q26" s="6"/>
      <c r="R26" s="6"/>
      <c r="S26" s="6"/>
      <c r="T26" s="6"/>
      <c r="U26" s="6"/>
      <c r="V26" s="6"/>
      <c r="W26" s="6"/>
      <c r="X26" s="6"/>
    </row>
    <row r="27" spans="1:24" x14ac:dyDescent="0.3">
      <c r="A27" s="13"/>
      <c r="B27" s="6"/>
      <c r="C27" s="6"/>
      <c r="D27" s="6"/>
      <c r="E27" s="6"/>
      <c r="F27" s="6"/>
      <c r="G27" s="6"/>
      <c r="H27" s="6"/>
      <c r="I27" s="6"/>
      <c r="J27" s="6"/>
      <c r="K27" s="6"/>
      <c r="L27" s="6"/>
      <c r="M27" s="6"/>
      <c r="N27" s="6"/>
      <c r="O27" s="6"/>
      <c r="P27" s="6"/>
      <c r="Q27" s="6"/>
      <c r="R27" s="6"/>
      <c r="S27" s="6"/>
      <c r="T27" s="6"/>
      <c r="U27" s="6"/>
      <c r="V27" s="6"/>
      <c r="W27" s="6"/>
      <c r="X27" s="6"/>
    </row>
    <row r="28" spans="1:24" x14ac:dyDescent="0.3">
      <c r="A28" s="6"/>
      <c r="B28" s="6"/>
      <c r="C28" s="6"/>
      <c r="D28" s="6"/>
      <c r="E28" s="6"/>
      <c r="F28" s="6"/>
      <c r="G28" s="6"/>
      <c r="H28" s="6"/>
      <c r="I28" s="6"/>
      <c r="J28" s="6"/>
      <c r="K28" s="6"/>
      <c r="L28" s="6"/>
      <c r="M28" s="6"/>
      <c r="N28" s="6"/>
      <c r="O28" s="6"/>
      <c r="P28" s="6"/>
      <c r="Q28" s="6"/>
      <c r="R28" s="6"/>
      <c r="S28" s="6"/>
      <c r="T28" s="6"/>
      <c r="U28" s="6"/>
      <c r="V28" s="6"/>
      <c r="W28" s="6"/>
      <c r="X28" s="6"/>
    </row>
    <row r="29" spans="1:24" x14ac:dyDescent="0.3">
      <c r="A29" s="6"/>
      <c r="B29" s="6"/>
      <c r="C29" s="6"/>
      <c r="D29" s="6"/>
      <c r="E29" s="6"/>
      <c r="F29" s="6"/>
      <c r="G29" s="6"/>
      <c r="H29" s="6"/>
      <c r="I29" s="6"/>
      <c r="J29" s="6"/>
      <c r="K29" s="6"/>
      <c r="L29" s="6"/>
      <c r="M29" s="6"/>
      <c r="N29" s="6"/>
      <c r="O29" s="6"/>
      <c r="P29" s="6"/>
      <c r="Q29" s="6"/>
      <c r="R29" s="6"/>
      <c r="S29" s="6"/>
      <c r="T29" s="6"/>
      <c r="U29" s="6"/>
      <c r="V29" s="6"/>
      <c r="W29" s="6"/>
      <c r="X29" s="6"/>
    </row>
    <row r="30" spans="1:24" x14ac:dyDescent="0.3">
      <c r="A30" s="6"/>
      <c r="B30" s="6"/>
      <c r="C30" s="6"/>
      <c r="D30" s="6"/>
      <c r="E30" s="6"/>
      <c r="F30" s="6"/>
      <c r="G30" s="6"/>
      <c r="H30" s="6"/>
      <c r="I30" s="6"/>
      <c r="J30" s="6"/>
      <c r="K30" s="6"/>
      <c r="L30" s="6"/>
      <c r="M30" s="6"/>
      <c r="N30" s="6"/>
      <c r="O30" s="6"/>
      <c r="P30" s="6"/>
      <c r="Q30" s="6"/>
      <c r="R30" s="6"/>
      <c r="S30" s="6"/>
      <c r="T30" s="6"/>
      <c r="U30" s="6"/>
      <c r="V30" s="6"/>
      <c r="W30" s="6"/>
      <c r="X30" s="6"/>
    </row>
    <row r="31" spans="1:24" x14ac:dyDescent="0.3">
      <c r="A31" s="6"/>
      <c r="B31" s="6"/>
      <c r="C31" s="6"/>
      <c r="D31" s="6"/>
      <c r="E31" s="6"/>
      <c r="F31" s="6"/>
      <c r="G31" s="6"/>
      <c r="H31" s="6"/>
      <c r="I31" s="6"/>
      <c r="J31" s="6"/>
      <c r="K31" s="6"/>
      <c r="L31" s="6"/>
      <c r="M31" s="6"/>
      <c r="N31" s="6"/>
      <c r="O31" s="6"/>
      <c r="P31" s="6"/>
      <c r="Q31" s="6"/>
      <c r="R31" s="6"/>
      <c r="S31" s="6"/>
      <c r="T31" s="6"/>
      <c r="U31" s="6"/>
      <c r="V31" s="6"/>
      <c r="W31" s="6"/>
      <c r="X31" s="6"/>
    </row>
    <row r="32" spans="1:24" x14ac:dyDescent="0.3">
      <c r="A32" s="6"/>
      <c r="B32" s="6"/>
      <c r="C32" s="6"/>
      <c r="D32" s="6"/>
      <c r="E32" s="6"/>
      <c r="F32" s="6"/>
      <c r="G32" s="6"/>
      <c r="H32" s="6"/>
      <c r="I32" s="6"/>
      <c r="J32" s="6"/>
      <c r="K32" s="6"/>
      <c r="L32" s="6"/>
      <c r="M32" s="6"/>
      <c r="N32" s="6"/>
      <c r="O32" s="6"/>
      <c r="P32" s="6"/>
      <c r="Q32" s="6"/>
      <c r="R32" s="6"/>
      <c r="S32" s="6"/>
      <c r="T32" s="6"/>
      <c r="U32" s="6"/>
      <c r="V32" s="6"/>
      <c r="W32" s="6"/>
      <c r="X32" s="6"/>
    </row>
    <row r="33" spans="1:24" x14ac:dyDescent="0.3">
      <c r="A33" s="6"/>
      <c r="B33" s="6"/>
      <c r="C33" s="6"/>
      <c r="D33" s="6"/>
      <c r="E33" s="6"/>
      <c r="F33" s="6"/>
      <c r="G33" s="6"/>
      <c r="H33" s="6"/>
      <c r="I33" s="6"/>
      <c r="J33" s="6"/>
      <c r="K33" s="6"/>
      <c r="L33" s="6"/>
      <c r="M33" s="6"/>
      <c r="N33" s="6"/>
      <c r="O33" s="6"/>
      <c r="P33" s="6"/>
      <c r="Q33" s="6"/>
      <c r="R33" s="6"/>
      <c r="S33" s="6"/>
      <c r="T33" s="6"/>
      <c r="U33" s="6"/>
      <c r="V33" s="6"/>
      <c r="W33" s="6"/>
      <c r="X33" s="6"/>
    </row>
    <row r="34" spans="1:24" x14ac:dyDescent="0.3">
      <c r="A34" s="6"/>
      <c r="B34" s="6"/>
      <c r="C34" s="6"/>
      <c r="D34" s="6"/>
      <c r="E34" s="6"/>
      <c r="F34" s="6"/>
      <c r="G34" s="6"/>
      <c r="H34" s="6"/>
      <c r="I34" s="6"/>
      <c r="J34" s="6"/>
      <c r="K34" s="6"/>
      <c r="L34" s="6"/>
      <c r="M34" s="6"/>
      <c r="N34" s="6"/>
      <c r="O34" s="6"/>
      <c r="P34" s="6"/>
      <c r="Q34" s="6"/>
      <c r="R34" s="6"/>
      <c r="S34" s="6"/>
      <c r="T34" s="6"/>
      <c r="U34" s="6"/>
      <c r="V34" s="6"/>
      <c r="W34" s="6"/>
      <c r="X34" s="6"/>
    </row>
    <row r="35" spans="1:24" x14ac:dyDescent="0.3">
      <c r="A35" s="6"/>
      <c r="B35" s="6"/>
      <c r="C35" s="6"/>
      <c r="D35" s="6"/>
      <c r="E35" s="6"/>
      <c r="F35" s="6"/>
      <c r="G35" s="6"/>
      <c r="H35" s="6"/>
      <c r="I35" s="6"/>
      <c r="J35" s="6"/>
      <c r="K35" s="6"/>
      <c r="L35" s="6"/>
      <c r="M35" s="6"/>
      <c r="N35" s="6"/>
      <c r="O35" s="6"/>
      <c r="P35" s="6"/>
      <c r="Q35" s="6"/>
      <c r="R35" s="6"/>
      <c r="S35" s="6"/>
      <c r="T35" s="6"/>
      <c r="U35" s="6"/>
      <c r="V35" s="6"/>
      <c r="W35" s="6"/>
      <c r="X35" s="6"/>
    </row>
    <row r="36" spans="1:24" x14ac:dyDescent="0.3">
      <c r="A36" s="6"/>
      <c r="B36" s="6"/>
      <c r="C36" s="6"/>
      <c r="D36" s="6"/>
      <c r="E36" s="6"/>
      <c r="F36" s="6"/>
      <c r="G36" s="6"/>
      <c r="H36" s="6"/>
      <c r="I36" s="6"/>
      <c r="J36" s="6"/>
      <c r="K36" s="6"/>
      <c r="L36" s="6"/>
      <c r="M36" s="6"/>
      <c r="N36" s="6"/>
      <c r="O36" s="6"/>
      <c r="P36" s="6"/>
      <c r="Q36" s="6"/>
      <c r="R36" s="6"/>
      <c r="S36" s="6"/>
      <c r="T36" s="6"/>
      <c r="U36" s="6"/>
      <c r="V36" s="6"/>
      <c r="W36" s="6"/>
      <c r="X36" s="6"/>
    </row>
    <row r="37" spans="1:24" x14ac:dyDescent="0.3">
      <c r="A37" s="6"/>
      <c r="B37" s="6"/>
      <c r="C37" s="6"/>
      <c r="D37" s="6"/>
      <c r="E37" s="6"/>
      <c r="F37" s="6"/>
      <c r="G37" s="6"/>
      <c r="H37" s="6"/>
      <c r="I37" s="6"/>
      <c r="J37" s="6"/>
      <c r="K37" s="6"/>
      <c r="L37" s="6"/>
      <c r="M37" s="6"/>
      <c r="N37" s="6"/>
      <c r="O37" s="6"/>
      <c r="P37" s="6"/>
      <c r="Q37" s="6"/>
      <c r="R37" s="6"/>
      <c r="S37" s="6"/>
      <c r="T37" s="6"/>
      <c r="U37" s="6"/>
      <c r="V37" s="6"/>
      <c r="W37" s="6"/>
      <c r="X37" s="6"/>
    </row>
    <row r="38" spans="1:24" x14ac:dyDescent="0.3">
      <c r="A38" s="6"/>
      <c r="B38" s="6"/>
      <c r="C38" s="6"/>
      <c r="D38" s="6"/>
      <c r="E38" s="6"/>
      <c r="F38" s="6"/>
      <c r="G38" s="6"/>
      <c r="H38" s="6"/>
      <c r="I38" s="6"/>
      <c r="J38" s="6"/>
      <c r="K38" s="6"/>
      <c r="L38" s="6"/>
      <c r="M38" s="6"/>
      <c r="N38" s="6"/>
      <c r="O38" s="6"/>
      <c r="P38" s="6"/>
      <c r="Q38" s="6"/>
      <c r="R38" s="6"/>
      <c r="S38" s="6"/>
      <c r="T38" s="6"/>
      <c r="U38" s="6"/>
      <c r="V38" s="6"/>
      <c r="W38" s="6"/>
      <c r="X38" s="6"/>
    </row>
    <row r="39" spans="1:24" x14ac:dyDescent="0.3">
      <c r="A39" s="6"/>
      <c r="B39" s="6"/>
      <c r="C39" s="6"/>
      <c r="D39" s="6"/>
      <c r="E39" s="6"/>
      <c r="F39" s="6"/>
      <c r="G39" s="6"/>
      <c r="H39" s="6"/>
      <c r="I39" s="6"/>
      <c r="J39" s="6"/>
      <c r="K39" s="6"/>
      <c r="L39" s="6"/>
      <c r="M39" s="6"/>
      <c r="N39" s="6"/>
      <c r="O39" s="6"/>
      <c r="P39" s="6"/>
      <c r="Q39" s="6"/>
      <c r="R39" s="6"/>
      <c r="S39" s="6"/>
      <c r="T39" s="6"/>
      <c r="U39" s="6"/>
      <c r="V39" s="6"/>
      <c r="W39" s="6"/>
      <c r="X39" s="6"/>
    </row>
    <row r="40" spans="1:24" x14ac:dyDescent="0.3">
      <c r="A40" s="6"/>
      <c r="B40" s="6"/>
      <c r="C40" s="6"/>
      <c r="D40" s="6"/>
      <c r="E40" s="6"/>
      <c r="F40" s="6"/>
      <c r="G40" s="6"/>
      <c r="H40" s="6"/>
      <c r="I40" s="6"/>
      <c r="J40" s="6"/>
      <c r="K40" s="6"/>
      <c r="L40" s="6"/>
      <c r="M40" s="6"/>
      <c r="N40" s="6"/>
      <c r="O40" s="6"/>
      <c r="P40" s="6"/>
      <c r="Q40" s="6"/>
      <c r="R40" s="6"/>
      <c r="S40" s="6"/>
      <c r="T40" s="6"/>
      <c r="U40" s="6"/>
      <c r="V40" s="6"/>
      <c r="W40" s="6"/>
      <c r="X40" s="6"/>
    </row>
  </sheetData>
  <sheetProtection algorithmName="SHA-512" hashValue="Fy80Q5h87J+EvNUdzJ+wJX3k1Nek36zpBJSFinuS8rIpsaFuOl26kzaSR3mVxt8H4XOL2z+1FzXeiHKQxXQuQQ==" saltValue="0dBkRfHEHgtKf+C4pz8Y3g==" spinCount="100000" sheet="1" objects="1" scenarios="1" selectLockedCells="1"/>
  <pageMargins left="0.70866141732283472" right="0.70866141732283472" top="0.74803149606299213" bottom="0.74803149606299213" header="0.31496062992125984" footer="0.31496062992125984"/>
  <pageSetup orientation="portrait" r:id="rId1"/>
  <headerFooter scaleWithDoc="0" alignWithMargins="0"/>
  <drawing r:id="rId2"/>
  <legacy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9F9C9-4264-40CA-BB62-CC6A242BB468}">
  <sheetPr codeName="Sheet2"/>
  <dimension ref="A1:X40"/>
  <sheetViews>
    <sheetView showGridLines="0" showRowColHeaders="0" zoomScaleNormal="100" zoomScalePageLayoutView="39" workbookViewId="0">
      <selection activeCell="V13" sqref="V13"/>
    </sheetView>
  </sheetViews>
  <sheetFormatPr defaultRowHeight="14.4" x14ac:dyDescent="0.3"/>
  <sheetData>
    <row r="1" spans="1:24" x14ac:dyDescent="0.3">
      <c r="A1" s="5"/>
      <c r="B1" s="6"/>
      <c r="C1" s="6"/>
      <c r="D1" s="6"/>
      <c r="E1" s="6"/>
      <c r="F1" s="6"/>
      <c r="G1" s="6"/>
      <c r="H1" s="6"/>
      <c r="I1" s="6"/>
      <c r="J1" s="6"/>
      <c r="K1" s="6"/>
      <c r="L1" s="6"/>
      <c r="M1" s="6"/>
      <c r="N1" s="6"/>
      <c r="O1" s="6"/>
      <c r="P1" s="6"/>
      <c r="Q1" s="6"/>
      <c r="R1" s="6"/>
      <c r="S1" s="6"/>
      <c r="T1" s="6"/>
      <c r="U1" s="6"/>
      <c r="V1" s="6"/>
      <c r="W1" s="6"/>
      <c r="X1" s="6"/>
    </row>
    <row r="2" spans="1:24" x14ac:dyDescent="0.3">
      <c r="A2" s="6"/>
      <c r="B2" s="6"/>
      <c r="C2" s="6"/>
      <c r="D2" s="6"/>
      <c r="E2" s="6"/>
      <c r="F2" s="6"/>
      <c r="G2" s="6"/>
      <c r="H2" s="6"/>
      <c r="I2" s="6"/>
      <c r="J2" s="6"/>
      <c r="K2" s="6"/>
      <c r="L2" s="6"/>
      <c r="M2" s="6"/>
      <c r="N2" s="6"/>
      <c r="O2" s="6"/>
      <c r="P2" s="6"/>
      <c r="Q2" s="6"/>
      <c r="R2" s="6"/>
      <c r="S2" s="6"/>
      <c r="T2" s="6"/>
      <c r="U2" s="6"/>
      <c r="V2" s="6"/>
      <c r="W2" s="6"/>
      <c r="X2" s="6"/>
    </row>
    <row r="3" spans="1:24" x14ac:dyDescent="0.3">
      <c r="A3" s="6"/>
      <c r="B3" s="6"/>
      <c r="C3" s="6"/>
      <c r="D3" s="6"/>
      <c r="E3" s="6"/>
      <c r="F3" s="6"/>
      <c r="G3" s="6"/>
      <c r="H3" s="6"/>
      <c r="I3" s="6"/>
      <c r="J3" s="6"/>
      <c r="K3" s="6"/>
      <c r="L3" s="6"/>
      <c r="M3" s="6"/>
      <c r="N3" s="6"/>
      <c r="O3" s="6"/>
      <c r="P3" s="6"/>
      <c r="Q3" s="6"/>
      <c r="R3" s="6"/>
      <c r="S3" s="6"/>
      <c r="T3" s="6"/>
      <c r="U3" s="6"/>
      <c r="V3" s="6"/>
      <c r="W3" s="6"/>
      <c r="X3" s="6"/>
    </row>
    <row r="4" spans="1:24" x14ac:dyDescent="0.3">
      <c r="A4" s="6"/>
      <c r="B4" s="6"/>
      <c r="C4" s="6"/>
      <c r="D4" s="6"/>
      <c r="E4" s="6"/>
      <c r="F4" s="6"/>
      <c r="G4" s="6"/>
      <c r="H4" s="6"/>
      <c r="I4" s="6"/>
      <c r="J4" s="6"/>
      <c r="K4" s="6"/>
      <c r="L4" s="6"/>
      <c r="M4" s="6"/>
      <c r="N4" s="6"/>
      <c r="O4" s="6"/>
      <c r="P4" s="6"/>
      <c r="Q4" s="6"/>
      <c r="R4" s="6"/>
      <c r="S4" s="6"/>
      <c r="T4" s="6"/>
      <c r="U4" s="6"/>
      <c r="V4" s="6"/>
      <c r="W4" s="6"/>
      <c r="X4" s="6"/>
    </row>
    <row r="5" spans="1:24" x14ac:dyDescent="0.3">
      <c r="A5" s="6"/>
      <c r="B5" s="6"/>
      <c r="C5" s="6"/>
      <c r="D5" s="6"/>
      <c r="E5" s="6"/>
      <c r="F5" s="6"/>
      <c r="G5" s="6"/>
      <c r="H5" s="6"/>
      <c r="I5" s="6"/>
      <c r="J5" s="6"/>
      <c r="K5" s="6"/>
      <c r="L5" s="6"/>
      <c r="M5" s="6"/>
      <c r="N5" s="6"/>
      <c r="O5" s="6"/>
      <c r="P5" s="6"/>
      <c r="Q5" s="6"/>
      <c r="R5" s="6"/>
      <c r="S5" s="6"/>
      <c r="T5" s="6"/>
      <c r="U5" s="6"/>
      <c r="V5" s="6"/>
      <c r="W5" s="6"/>
      <c r="X5" s="6"/>
    </row>
    <row r="6" spans="1:24" x14ac:dyDescent="0.3">
      <c r="A6" s="6"/>
      <c r="B6" s="6"/>
      <c r="C6" s="6"/>
      <c r="D6" s="6"/>
      <c r="E6" s="6"/>
      <c r="F6" s="6"/>
      <c r="G6" s="6"/>
      <c r="H6" s="6"/>
      <c r="I6" s="6"/>
      <c r="J6" s="6"/>
      <c r="K6" s="6"/>
      <c r="L6" s="6"/>
      <c r="M6" s="6"/>
      <c r="N6" s="6"/>
      <c r="O6" s="6"/>
      <c r="P6" s="6"/>
      <c r="Q6" s="6"/>
      <c r="R6" s="6"/>
      <c r="S6" s="6"/>
      <c r="T6" s="6"/>
      <c r="U6" s="6"/>
      <c r="V6" s="6"/>
      <c r="W6" s="6"/>
      <c r="X6" s="6"/>
    </row>
    <row r="7" spans="1:24" x14ac:dyDescent="0.3">
      <c r="A7" s="6"/>
      <c r="B7" s="6"/>
      <c r="C7" s="6"/>
      <c r="D7" s="6"/>
      <c r="E7" s="6"/>
      <c r="F7" s="6"/>
      <c r="G7" s="6"/>
      <c r="H7" s="6"/>
      <c r="I7" s="6"/>
      <c r="J7" s="6"/>
      <c r="K7" s="6"/>
      <c r="L7" s="6"/>
      <c r="M7" s="6"/>
      <c r="N7" s="6"/>
      <c r="O7" s="6"/>
      <c r="P7" s="6"/>
      <c r="Q7" s="6"/>
      <c r="R7" s="6"/>
      <c r="S7" s="6"/>
      <c r="T7" s="6"/>
      <c r="U7" s="6"/>
      <c r="V7" s="6"/>
      <c r="W7" s="6"/>
      <c r="X7" s="6"/>
    </row>
    <row r="8" spans="1:24" x14ac:dyDescent="0.3">
      <c r="A8" s="6"/>
      <c r="B8" s="6"/>
      <c r="C8" s="6"/>
      <c r="D8" s="6"/>
      <c r="E8" s="6"/>
      <c r="F8" s="6"/>
      <c r="G8" s="6"/>
      <c r="H8" s="6"/>
      <c r="I8" s="6"/>
      <c r="J8" s="6"/>
      <c r="K8" s="6"/>
      <c r="L8" s="6"/>
      <c r="M8" s="6"/>
      <c r="N8" s="6"/>
      <c r="O8" s="6"/>
      <c r="P8" s="6"/>
      <c r="Q8" s="6"/>
      <c r="R8" s="6"/>
      <c r="S8" s="6"/>
      <c r="T8" s="6"/>
      <c r="U8" s="6"/>
      <c r="V8" s="6"/>
      <c r="W8" s="6"/>
      <c r="X8" s="6"/>
    </row>
    <row r="9" spans="1:24" x14ac:dyDescent="0.3">
      <c r="A9" s="6"/>
      <c r="B9" s="6"/>
      <c r="C9" s="6"/>
      <c r="D9" s="6"/>
      <c r="E9" s="6"/>
      <c r="F9" s="6"/>
      <c r="G9" s="6"/>
      <c r="H9" s="6"/>
      <c r="I9" s="6"/>
      <c r="J9" s="6"/>
      <c r="K9" s="6"/>
      <c r="L9" s="6"/>
      <c r="M9" s="6"/>
      <c r="N9" s="6"/>
      <c r="O9" s="6"/>
      <c r="P9" s="6"/>
      <c r="Q9" s="6"/>
      <c r="R9" s="6"/>
      <c r="S9" s="6"/>
      <c r="T9" s="6"/>
      <c r="U9" s="6"/>
      <c r="V9" s="6"/>
      <c r="W9" s="6"/>
      <c r="X9" s="6"/>
    </row>
    <row r="10" spans="1:24" x14ac:dyDescent="0.3">
      <c r="A10" s="6"/>
      <c r="B10" s="6"/>
      <c r="C10" s="6"/>
      <c r="D10" s="6"/>
      <c r="E10" s="6"/>
      <c r="F10" s="6"/>
      <c r="G10" s="6"/>
      <c r="H10" s="6"/>
      <c r="I10" s="6"/>
      <c r="J10" s="6"/>
      <c r="K10" s="6"/>
      <c r="L10" s="6"/>
      <c r="M10" s="6"/>
      <c r="N10" s="6"/>
      <c r="O10" s="6"/>
      <c r="P10" s="6"/>
      <c r="Q10" s="6"/>
      <c r="R10" s="6"/>
      <c r="S10" s="6"/>
      <c r="T10" s="6"/>
      <c r="U10" s="6"/>
      <c r="V10" s="6"/>
      <c r="W10" s="6"/>
      <c r="X10" s="6"/>
    </row>
    <row r="11" spans="1:24" x14ac:dyDescent="0.3">
      <c r="A11" s="6"/>
      <c r="B11" s="6"/>
      <c r="C11" s="6"/>
      <c r="D11" s="6"/>
      <c r="E11" s="6"/>
      <c r="F11" s="6"/>
      <c r="G11" s="6"/>
      <c r="H11" s="6"/>
      <c r="I11" s="6"/>
      <c r="J11" s="6"/>
      <c r="K11" s="6"/>
      <c r="L11" s="6"/>
      <c r="M11" s="6"/>
      <c r="N11" s="6"/>
      <c r="O11" s="6"/>
      <c r="P11" s="6"/>
      <c r="Q11" s="6"/>
      <c r="R11" s="6"/>
      <c r="S11" s="6"/>
      <c r="T11" s="6"/>
      <c r="U11" s="6"/>
      <c r="V11" s="6"/>
      <c r="W11" s="6"/>
      <c r="X11" s="6"/>
    </row>
    <row r="12" spans="1:24" x14ac:dyDescent="0.3">
      <c r="A12" s="6"/>
      <c r="B12" s="6"/>
      <c r="C12" s="6"/>
      <c r="D12" s="6"/>
      <c r="E12" s="6"/>
      <c r="F12" s="6"/>
      <c r="G12" s="6"/>
      <c r="H12" s="6"/>
      <c r="I12" s="6"/>
      <c r="J12" s="6"/>
      <c r="K12" s="6"/>
      <c r="L12" s="6"/>
      <c r="M12" s="6"/>
      <c r="N12" s="6"/>
      <c r="O12" s="6"/>
      <c r="P12" s="6"/>
      <c r="Q12" s="6"/>
      <c r="R12" s="6"/>
      <c r="S12" s="6"/>
      <c r="T12" s="6"/>
      <c r="U12" s="6"/>
      <c r="V12" s="6"/>
      <c r="W12" s="6"/>
      <c r="X12" s="6"/>
    </row>
    <row r="13" spans="1:24" x14ac:dyDescent="0.3">
      <c r="A13" s="6"/>
      <c r="B13" s="6"/>
      <c r="C13" s="6"/>
      <c r="D13" s="6"/>
      <c r="E13" s="6"/>
      <c r="F13" s="6"/>
      <c r="G13" s="6"/>
      <c r="H13" s="6"/>
      <c r="I13" s="6"/>
      <c r="J13" s="6"/>
      <c r="K13" s="6"/>
      <c r="L13" s="6"/>
      <c r="M13" s="6"/>
      <c r="N13" s="6"/>
      <c r="O13" s="6"/>
      <c r="P13" s="6"/>
      <c r="Q13" s="6"/>
      <c r="R13" s="6"/>
      <c r="S13" s="6"/>
      <c r="T13" s="6"/>
      <c r="U13" s="6"/>
      <c r="V13" s="6"/>
      <c r="W13" s="6"/>
      <c r="X13" s="6"/>
    </row>
    <row r="14" spans="1:24" x14ac:dyDescent="0.3">
      <c r="A14" s="6"/>
      <c r="B14" s="6"/>
      <c r="C14" s="6"/>
      <c r="D14" s="6"/>
      <c r="E14" s="6"/>
      <c r="F14" s="6"/>
      <c r="G14" s="6"/>
      <c r="H14" s="6"/>
      <c r="I14" s="6"/>
      <c r="J14" s="6"/>
      <c r="K14" s="6"/>
      <c r="L14" s="6"/>
      <c r="M14" s="6"/>
      <c r="N14" s="6"/>
      <c r="O14" s="6"/>
      <c r="P14" s="6"/>
      <c r="Q14" s="6"/>
      <c r="R14" s="6"/>
      <c r="S14" s="6"/>
      <c r="T14" s="6"/>
      <c r="U14" s="6"/>
      <c r="V14" s="6"/>
      <c r="W14" s="6"/>
      <c r="X14" s="6"/>
    </row>
    <row r="15" spans="1:24" x14ac:dyDescent="0.3">
      <c r="A15" s="6"/>
      <c r="B15" s="6"/>
      <c r="C15" s="6"/>
      <c r="D15" s="6"/>
      <c r="E15" s="6"/>
      <c r="F15" s="6"/>
      <c r="G15" s="6"/>
      <c r="H15" s="6"/>
      <c r="I15" s="6"/>
      <c r="J15" s="6"/>
      <c r="K15" s="6"/>
      <c r="L15" s="6"/>
      <c r="M15" s="6"/>
      <c r="N15" s="6"/>
      <c r="O15" s="6"/>
      <c r="P15" s="6"/>
      <c r="Q15" s="6"/>
      <c r="R15" s="6"/>
      <c r="S15" s="6"/>
      <c r="T15" s="6"/>
      <c r="U15" s="6"/>
      <c r="V15" s="6"/>
      <c r="W15" s="6"/>
      <c r="X15" s="6"/>
    </row>
    <row r="16" spans="1:24" x14ac:dyDescent="0.3">
      <c r="A16" s="6"/>
      <c r="B16" s="6"/>
      <c r="C16" s="6"/>
      <c r="D16" s="6"/>
      <c r="E16" s="6"/>
      <c r="F16" s="6"/>
      <c r="G16" s="6"/>
      <c r="H16" s="6"/>
      <c r="I16" s="6"/>
      <c r="J16" s="6"/>
      <c r="K16" s="6"/>
      <c r="L16" s="6"/>
      <c r="M16" s="6"/>
      <c r="N16" s="6"/>
      <c r="O16" s="6"/>
      <c r="P16" s="6"/>
      <c r="Q16" s="6"/>
      <c r="R16" s="6"/>
      <c r="S16" s="6"/>
      <c r="T16" s="6"/>
      <c r="U16" s="6"/>
      <c r="V16" s="6"/>
      <c r="W16" s="6"/>
      <c r="X16" s="6"/>
    </row>
    <row r="17" spans="1:24" x14ac:dyDescent="0.3">
      <c r="A17" s="6"/>
      <c r="B17" s="6"/>
      <c r="C17" s="6"/>
      <c r="D17" s="6"/>
      <c r="E17" s="6"/>
      <c r="F17" s="6"/>
      <c r="G17" s="6"/>
      <c r="H17" s="6"/>
      <c r="I17" s="6"/>
      <c r="J17" s="6"/>
      <c r="K17" s="6"/>
      <c r="L17" s="6"/>
      <c r="M17" s="6"/>
      <c r="N17" s="6"/>
      <c r="O17" s="6"/>
      <c r="P17" s="6"/>
      <c r="Q17" s="6"/>
      <c r="R17" s="6"/>
      <c r="S17" s="6"/>
      <c r="T17" s="6"/>
      <c r="U17" s="6"/>
      <c r="V17" s="6"/>
      <c r="W17" s="6"/>
      <c r="X17" s="6"/>
    </row>
    <row r="18" spans="1:24" x14ac:dyDescent="0.3">
      <c r="A18" s="6"/>
      <c r="B18" s="6"/>
      <c r="C18" s="6"/>
      <c r="D18" s="6"/>
      <c r="E18" s="6"/>
      <c r="F18" s="6"/>
      <c r="G18" s="6"/>
      <c r="H18" s="6"/>
      <c r="I18" s="6"/>
      <c r="J18" s="6"/>
      <c r="K18" s="6"/>
      <c r="L18" s="6"/>
      <c r="M18" s="6"/>
      <c r="N18" s="6"/>
      <c r="O18" s="6"/>
      <c r="P18" s="6"/>
      <c r="Q18" s="6"/>
      <c r="R18" s="6"/>
      <c r="S18" s="6"/>
      <c r="T18" s="6"/>
      <c r="U18" s="6"/>
      <c r="V18" s="6"/>
      <c r="W18" s="6"/>
      <c r="X18" s="6"/>
    </row>
    <row r="19" spans="1:24" x14ac:dyDescent="0.3">
      <c r="A19" s="6"/>
      <c r="B19" s="6"/>
      <c r="C19" s="6"/>
      <c r="D19" s="6"/>
      <c r="E19" s="6"/>
      <c r="F19" s="6"/>
      <c r="G19" s="6"/>
      <c r="H19" s="6"/>
      <c r="I19" s="6"/>
      <c r="J19" s="6"/>
      <c r="K19" s="6"/>
      <c r="L19" s="6"/>
      <c r="M19" s="6"/>
      <c r="N19" s="6"/>
      <c r="O19" s="6"/>
      <c r="P19" s="6"/>
      <c r="Q19" s="6"/>
      <c r="R19" s="6"/>
      <c r="S19" s="6"/>
      <c r="T19" s="6"/>
      <c r="U19" s="6"/>
      <c r="V19" s="6"/>
      <c r="W19" s="6"/>
      <c r="X19" s="6"/>
    </row>
    <row r="20" spans="1:24" x14ac:dyDescent="0.3">
      <c r="A20" s="6"/>
      <c r="B20" s="6"/>
      <c r="C20" s="6"/>
      <c r="D20" s="6"/>
      <c r="E20" s="6"/>
      <c r="F20" s="6"/>
      <c r="G20" s="6"/>
      <c r="H20" s="6"/>
      <c r="I20" s="6"/>
      <c r="J20" s="6"/>
      <c r="K20" s="6"/>
      <c r="L20" s="6"/>
      <c r="M20" s="6"/>
      <c r="N20" s="6"/>
      <c r="O20" s="6"/>
      <c r="P20" s="6"/>
      <c r="Q20" s="6"/>
      <c r="R20" s="6"/>
      <c r="S20" s="6"/>
      <c r="T20" s="6"/>
      <c r="U20" s="6"/>
      <c r="V20" s="6"/>
      <c r="W20" s="6"/>
      <c r="X20" s="6"/>
    </row>
    <row r="21" spans="1:24" x14ac:dyDescent="0.3">
      <c r="A21" s="6"/>
      <c r="B21" s="6"/>
      <c r="C21" s="6"/>
      <c r="D21" s="6"/>
      <c r="E21" s="6"/>
      <c r="F21" s="6"/>
      <c r="G21" s="6"/>
      <c r="H21" s="6"/>
      <c r="I21" s="6"/>
      <c r="J21" s="6"/>
      <c r="K21" s="6"/>
      <c r="L21" s="6"/>
      <c r="M21" s="6"/>
      <c r="N21" s="6"/>
      <c r="O21" s="6"/>
      <c r="P21" s="6"/>
      <c r="Q21" s="6"/>
      <c r="R21" s="6"/>
      <c r="S21" s="6"/>
      <c r="T21" s="6"/>
      <c r="U21" s="6"/>
      <c r="V21" s="6"/>
      <c r="W21" s="6"/>
      <c r="X21" s="6"/>
    </row>
    <row r="22" spans="1:24" x14ac:dyDescent="0.3">
      <c r="A22" s="6"/>
      <c r="B22" s="6"/>
      <c r="C22" s="6"/>
      <c r="D22" s="6"/>
      <c r="E22" s="6"/>
      <c r="F22" s="6"/>
      <c r="G22" s="6"/>
      <c r="H22" s="6"/>
      <c r="I22" s="6"/>
      <c r="J22" s="6"/>
      <c r="K22" s="6"/>
      <c r="L22" s="6"/>
      <c r="M22" s="6"/>
      <c r="N22" s="6"/>
      <c r="O22" s="6"/>
      <c r="P22" s="6"/>
      <c r="Q22" s="6"/>
      <c r="R22" s="6"/>
      <c r="S22" s="6"/>
      <c r="T22" s="6"/>
      <c r="U22" s="6"/>
      <c r="V22" s="6"/>
      <c r="W22" s="6"/>
      <c r="X22" s="6"/>
    </row>
    <row r="23" spans="1:24" x14ac:dyDescent="0.3">
      <c r="A23" s="6"/>
      <c r="B23" s="6"/>
      <c r="C23" s="6"/>
      <c r="D23" s="6"/>
      <c r="E23" s="6"/>
      <c r="F23" s="6"/>
      <c r="G23" s="6"/>
      <c r="H23" s="6"/>
      <c r="I23" s="6"/>
      <c r="J23" s="6"/>
      <c r="K23" s="6"/>
      <c r="L23" s="6"/>
      <c r="M23" s="6"/>
      <c r="N23" s="6"/>
      <c r="O23" s="6"/>
      <c r="P23" s="6"/>
      <c r="Q23" s="6"/>
      <c r="R23" s="6"/>
      <c r="S23" s="6"/>
      <c r="T23" s="6"/>
      <c r="U23" s="6"/>
      <c r="V23" s="6"/>
      <c r="W23" s="6"/>
      <c r="X23" s="6"/>
    </row>
    <row r="24" spans="1:24" x14ac:dyDescent="0.3">
      <c r="A24" s="6"/>
      <c r="B24" s="6"/>
      <c r="C24" s="6"/>
      <c r="D24" s="6"/>
      <c r="E24" s="6"/>
      <c r="F24" s="6"/>
      <c r="G24" s="6"/>
      <c r="H24" s="6"/>
      <c r="I24" s="6"/>
      <c r="J24" s="6"/>
      <c r="K24" s="6"/>
      <c r="L24" s="6"/>
      <c r="M24" s="6"/>
      <c r="N24" s="6"/>
      <c r="O24" s="6"/>
      <c r="P24" s="6"/>
      <c r="Q24" s="6"/>
      <c r="R24" s="6"/>
      <c r="S24" s="6"/>
      <c r="T24" s="6"/>
      <c r="U24" s="6"/>
      <c r="V24" s="6"/>
      <c r="W24" s="6"/>
      <c r="X24" s="6"/>
    </row>
    <row r="25" spans="1:24" x14ac:dyDescent="0.3">
      <c r="A25" s="6"/>
      <c r="B25" s="6"/>
      <c r="C25" s="6"/>
      <c r="D25" s="6"/>
      <c r="E25" s="6"/>
      <c r="F25" s="6"/>
      <c r="G25" s="6"/>
      <c r="H25" s="6"/>
      <c r="I25" s="6"/>
      <c r="J25" s="6"/>
      <c r="K25" s="6"/>
      <c r="L25" s="6"/>
      <c r="M25" s="6"/>
      <c r="N25" s="6"/>
      <c r="O25" s="6"/>
      <c r="P25" s="6"/>
      <c r="Q25" s="6"/>
      <c r="R25" s="6"/>
      <c r="S25" s="6"/>
      <c r="T25" s="6"/>
      <c r="U25" s="6"/>
      <c r="V25" s="6"/>
      <c r="W25" s="6"/>
      <c r="X25" s="6"/>
    </row>
    <row r="26" spans="1:24" x14ac:dyDescent="0.3">
      <c r="A26" s="6"/>
      <c r="B26" s="6"/>
      <c r="C26" s="6"/>
      <c r="D26" s="6"/>
      <c r="E26" s="6"/>
      <c r="F26" s="6"/>
      <c r="G26" s="6"/>
      <c r="H26" s="6"/>
      <c r="I26" s="6"/>
      <c r="J26" s="6"/>
      <c r="K26" s="6"/>
      <c r="L26" s="6"/>
      <c r="M26" s="6"/>
      <c r="N26" s="6"/>
      <c r="O26" s="6"/>
      <c r="P26" s="6"/>
      <c r="Q26" s="6"/>
      <c r="R26" s="6"/>
      <c r="S26" s="6"/>
      <c r="T26" s="6"/>
      <c r="U26" s="6"/>
      <c r="V26" s="6"/>
      <c r="W26" s="6"/>
      <c r="X26" s="6"/>
    </row>
    <row r="27" spans="1:24" x14ac:dyDescent="0.3">
      <c r="A27" s="13"/>
      <c r="B27" s="6"/>
      <c r="C27" s="6"/>
      <c r="D27" s="6"/>
      <c r="E27" s="6"/>
      <c r="F27" s="6"/>
      <c r="G27" s="6"/>
      <c r="H27" s="6"/>
      <c r="I27" s="6"/>
      <c r="J27" s="6"/>
      <c r="K27" s="6"/>
      <c r="L27" s="6"/>
      <c r="M27" s="6"/>
      <c r="N27" s="6"/>
      <c r="O27" s="6"/>
      <c r="P27" s="6"/>
      <c r="Q27" s="6"/>
      <c r="R27" s="6"/>
      <c r="S27" s="6"/>
      <c r="T27" s="6"/>
      <c r="U27" s="6"/>
      <c r="V27" s="6"/>
      <c r="W27" s="6"/>
      <c r="X27" s="6"/>
    </row>
    <row r="28" spans="1:24" x14ac:dyDescent="0.3">
      <c r="A28" s="6"/>
      <c r="B28" s="6"/>
      <c r="C28" s="6"/>
      <c r="D28" s="6"/>
      <c r="E28" s="6"/>
      <c r="F28" s="6"/>
      <c r="G28" s="6"/>
      <c r="H28" s="6"/>
      <c r="I28" s="6"/>
      <c r="J28" s="6"/>
      <c r="K28" s="6"/>
      <c r="L28" s="6"/>
      <c r="M28" s="6"/>
      <c r="N28" s="6"/>
      <c r="O28" s="6"/>
      <c r="P28" s="6"/>
      <c r="Q28" s="6"/>
      <c r="R28" s="6"/>
      <c r="S28" s="6"/>
      <c r="T28" s="6"/>
      <c r="U28" s="6"/>
      <c r="V28" s="6"/>
      <c r="W28" s="6"/>
      <c r="X28" s="6"/>
    </row>
    <row r="29" spans="1:24" x14ac:dyDescent="0.3">
      <c r="A29" s="6"/>
      <c r="B29" s="6"/>
      <c r="C29" s="6"/>
      <c r="D29" s="6"/>
      <c r="E29" s="6"/>
      <c r="F29" s="6"/>
      <c r="G29" s="6"/>
      <c r="H29" s="6"/>
      <c r="I29" s="6"/>
      <c r="J29" s="6"/>
      <c r="K29" s="6"/>
      <c r="L29" s="6"/>
      <c r="M29" s="6"/>
      <c r="N29" s="6"/>
      <c r="O29" s="6"/>
      <c r="P29" s="6"/>
      <c r="Q29" s="6"/>
      <c r="R29" s="6"/>
      <c r="S29" s="6"/>
      <c r="T29" s="6"/>
      <c r="U29" s="6"/>
      <c r="V29" s="6"/>
      <c r="W29" s="6"/>
      <c r="X29" s="6"/>
    </row>
    <row r="30" spans="1:24" x14ac:dyDescent="0.3">
      <c r="A30" s="6"/>
      <c r="B30" s="6"/>
      <c r="C30" s="6"/>
      <c r="D30" s="6"/>
      <c r="E30" s="6"/>
      <c r="F30" s="6"/>
      <c r="G30" s="6"/>
      <c r="H30" s="6"/>
      <c r="I30" s="6"/>
      <c r="J30" s="6"/>
      <c r="K30" s="6"/>
      <c r="L30" s="6"/>
      <c r="M30" s="6"/>
      <c r="N30" s="6"/>
      <c r="O30" s="6"/>
      <c r="P30" s="6"/>
      <c r="Q30" s="6"/>
      <c r="R30" s="6"/>
      <c r="S30" s="6"/>
      <c r="T30" s="6"/>
      <c r="U30" s="6"/>
      <c r="V30" s="6"/>
      <c r="W30" s="6"/>
      <c r="X30" s="6"/>
    </row>
    <row r="31" spans="1:24" x14ac:dyDescent="0.3">
      <c r="A31" s="6"/>
      <c r="B31" s="6"/>
      <c r="C31" s="6"/>
      <c r="D31" s="6"/>
      <c r="E31" s="6"/>
      <c r="F31" s="6"/>
      <c r="G31" s="6"/>
      <c r="H31" s="6"/>
      <c r="I31" s="6"/>
      <c r="J31" s="6"/>
      <c r="K31" s="6"/>
      <c r="L31" s="6"/>
      <c r="M31" s="6"/>
      <c r="N31" s="6"/>
      <c r="O31" s="6"/>
      <c r="P31" s="6"/>
      <c r="Q31" s="6"/>
      <c r="R31" s="6"/>
      <c r="S31" s="6"/>
      <c r="T31" s="6"/>
      <c r="U31" s="6"/>
      <c r="V31" s="6"/>
      <c r="W31" s="6"/>
      <c r="X31" s="6"/>
    </row>
    <row r="32" spans="1:24" x14ac:dyDescent="0.3">
      <c r="A32" s="6"/>
      <c r="B32" s="6"/>
      <c r="C32" s="6"/>
      <c r="D32" s="6"/>
      <c r="E32" s="6"/>
      <c r="F32" s="6"/>
      <c r="G32" s="6"/>
      <c r="H32" s="6"/>
      <c r="I32" s="6"/>
      <c r="J32" s="6"/>
      <c r="K32" s="6"/>
      <c r="L32" s="6"/>
      <c r="M32" s="6"/>
      <c r="N32" s="6"/>
      <c r="O32" s="6"/>
      <c r="P32" s="6"/>
      <c r="Q32" s="6"/>
      <c r="R32" s="6"/>
      <c r="S32" s="6"/>
      <c r="T32" s="6"/>
      <c r="U32" s="6"/>
      <c r="V32" s="6"/>
      <c r="W32" s="6"/>
      <c r="X32" s="6"/>
    </row>
    <row r="33" spans="1:24" x14ac:dyDescent="0.3">
      <c r="A33" s="6"/>
      <c r="B33" s="6"/>
      <c r="C33" s="6"/>
      <c r="D33" s="6"/>
      <c r="E33" s="6"/>
      <c r="F33" s="6"/>
      <c r="G33" s="6"/>
      <c r="H33" s="6"/>
      <c r="I33" s="6"/>
      <c r="J33" s="6"/>
      <c r="K33" s="6"/>
      <c r="L33" s="6"/>
      <c r="M33" s="6"/>
      <c r="N33" s="6"/>
      <c r="O33" s="6"/>
      <c r="P33" s="6"/>
      <c r="Q33" s="6"/>
      <c r="R33" s="6"/>
      <c r="S33" s="6"/>
      <c r="T33" s="6"/>
      <c r="U33" s="6"/>
      <c r="V33" s="6"/>
      <c r="W33" s="6"/>
      <c r="X33" s="6"/>
    </row>
    <row r="34" spans="1:24" x14ac:dyDescent="0.3">
      <c r="A34" s="6"/>
      <c r="B34" s="6"/>
      <c r="C34" s="6"/>
      <c r="D34" s="6"/>
      <c r="E34" s="6"/>
      <c r="F34" s="6"/>
      <c r="G34" s="6"/>
      <c r="H34" s="6"/>
      <c r="I34" s="6"/>
      <c r="J34" s="6"/>
      <c r="K34" s="6"/>
      <c r="L34" s="6"/>
      <c r="M34" s="6"/>
      <c r="N34" s="6"/>
      <c r="O34" s="6"/>
      <c r="P34" s="6"/>
      <c r="Q34" s="6"/>
      <c r="R34" s="6"/>
      <c r="S34" s="6"/>
      <c r="T34" s="6"/>
      <c r="U34" s="6"/>
      <c r="V34" s="6"/>
      <c r="W34" s="6"/>
      <c r="X34" s="6"/>
    </row>
    <row r="35" spans="1:24" x14ac:dyDescent="0.3">
      <c r="A35" s="6"/>
      <c r="B35" s="6"/>
      <c r="C35" s="6"/>
      <c r="D35" s="6"/>
      <c r="E35" s="6"/>
      <c r="F35" s="6"/>
      <c r="G35" s="6"/>
      <c r="H35" s="6"/>
      <c r="I35" s="6"/>
      <c r="J35" s="6"/>
      <c r="K35" s="6"/>
      <c r="L35" s="6"/>
      <c r="M35" s="6"/>
      <c r="N35" s="6"/>
      <c r="O35" s="6"/>
      <c r="P35" s="6"/>
      <c r="Q35" s="6"/>
      <c r="R35" s="6"/>
      <c r="S35" s="6"/>
      <c r="T35" s="6"/>
      <c r="U35" s="6"/>
      <c r="V35" s="6"/>
      <c r="W35" s="6"/>
      <c r="X35" s="6"/>
    </row>
    <row r="36" spans="1:24" x14ac:dyDescent="0.3">
      <c r="A36" s="6"/>
      <c r="B36" s="6"/>
      <c r="C36" s="6"/>
      <c r="D36" s="6"/>
      <c r="E36" s="6"/>
      <c r="F36" s="6"/>
      <c r="G36" s="6"/>
      <c r="H36" s="6"/>
      <c r="I36" s="6"/>
      <c r="J36" s="6"/>
      <c r="K36" s="6"/>
      <c r="L36" s="6"/>
      <c r="M36" s="6"/>
      <c r="N36" s="6"/>
      <c r="O36" s="6"/>
      <c r="P36" s="6"/>
      <c r="Q36" s="6"/>
      <c r="R36" s="6"/>
      <c r="S36" s="6"/>
      <c r="T36" s="6"/>
      <c r="U36" s="6"/>
      <c r="V36" s="6"/>
      <c r="W36" s="6"/>
      <c r="X36" s="6"/>
    </row>
    <row r="37" spans="1:24" x14ac:dyDescent="0.3">
      <c r="A37" s="6"/>
      <c r="B37" s="6"/>
      <c r="C37" s="6"/>
      <c r="D37" s="6"/>
      <c r="E37" s="6"/>
      <c r="F37" s="6"/>
      <c r="G37" s="6"/>
      <c r="H37" s="6"/>
      <c r="I37" s="6"/>
      <c r="J37" s="6"/>
      <c r="K37" s="6"/>
      <c r="L37" s="6"/>
      <c r="M37" s="6"/>
      <c r="N37" s="6"/>
      <c r="O37" s="6"/>
      <c r="P37" s="6"/>
      <c r="Q37" s="6"/>
      <c r="R37" s="6"/>
      <c r="S37" s="6"/>
      <c r="T37" s="6"/>
      <c r="U37" s="6"/>
      <c r="V37" s="6"/>
      <c r="W37" s="6"/>
      <c r="X37" s="6"/>
    </row>
    <row r="38" spans="1:24" x14ac:dyDescent="0.3">
      <c r="A38" s="6"/>
      <c r="B38" s="6"/>
      <c r="C38" s="6"/>
      <c r="D38" s="6"/>
      <c r="E38" s="6"/>
      <c r="F38" s="6"/>
      <c r="G38" s="6"/>
      <c r="H38" s="6"/>
      <c r="I38" s="6"/>
      <c r="J38" s="6"/>
      <c r="K38" s="6"/>
      <c r="L38" s="6"/>
      <c r="M38" s="6"/>
      <c r="N38" s="6"/>
      <c r="O38" s="6"/>
      <c r="P38" s="6"/>
      <c r="Q38" s="6"/>
      <c r="R38" s="6"/>
      <c r="S38" s="6"/>
      <c r="T38" s="6"/>
      <c r="U38" s="6"/>
      <c r="V38" s="6"/>
      <c r="W38" s="6"/>
      <c r="X38" s="6"/>
    </row>
    <row r="39" spans="1:24" x14ac:dyDescent="0.3">
      <c r="A39" s="6"/>
      <c r="B39" s="6"/>
      <c r="C39" s="6"/>
      <c r="D39" s="6"/>
      <c r="E39" s="6"/>
      <c r="F39" s="6"/>
      <c r="G39" s="6"/>
      <c r="H39" s="6"/>
      <c r="I39" s="6"/>
      <c r="J39" s="6"/>
      <c r="K39" s="6"/>
      <c r="L39" s="6"/>
      <c r="M39" s="6"/>
      <c r="N39" s="6"/>
      <c r="O39" s="6"/>
      <c r="P39" s="6"/>
      <c r="Q39" s="6"/>
      <c r="R39" s="6"/>
      <c r="S39" s="6"/>
      <c r="T39" s="6"/>
      <c r="U39" s="6"/>
      <c r="V39" s="6"/>
      <c r="W39" s="6"/>
      <c r="X39" s="6"/>
    </row>
    <row r="40" spans="1:24" x14ac:dyDescent="0.3">
      <c r="A40" s="6"/>
      <c r="B40" s="6"/>
      <c r="C40" s="6"/>
      <c r="D40" s="6"/>
      <c r="E40" s="6"/>
      <c r="F40" s="6"/>
      <c r="G40" s="6"/>
      <c r="H40" s="6"/>
      <c r="I40" s="6"/>
      <c r="J40" s="6"/>
      <c r="K40" s="6"/>
      <c r="L40" s="6"/>
      <c r="M40" s="6"/>
      <c r="N40" s="6"/>
      <c r="O40" s="6"/>
      <c r="P40" s="6"/>
      <c r="Q40" s="6"/>
      <c r="R40" s="6"/>
      <c r="S40" s="6"/>
      <c r="T40" s="6"/>
      <c r="U40" s="6"/>
      <c r="V40" s="6"/>
      <c r="W40" s="6"/>
      <c r="X40" s="6"/>
    </row>
  </sheetData>
  <pageMargins left="0.70866141732283472" right="0.70866141732283472" top="0.74803149606299213" bottom="0.74803149606299213" header="0.31496062992125984" footer="0.31496062992125984"/>
  <pageSetup orientation="portrait" r:id="rId1"/>
  <headerFooter scaleWithDoc="0" alignWithMargins="0"/>
  <drawing r:id="rId2"/>
  <legacy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BBE0B-AFAF-4F44-9231-CCAA968D64E8}">
  <sheetPr codeName="Sheet3"/>
  <dimension ref="A1:Y20"/>
  <sheetViews>
    <sheetView zoomScale="23" workbookViewId="0">
      <selection activeCell="C17" sqref="C17"/>
    </sheetView>
  </sheetViews>
  <sheetFormatPr defaultRowHeight="14.4" x14ac:dyDescent="0.3"/>
  <cols>
    <col min="1" max="1" width="11.6640625" bestFit="1" customWidth="1"/>
    <col min="2" max="2" width="22.33203125" bestFit="1" customWidth="1"/>
    <col min="3" max="3" width="21.88671875" bestFit="1" customWidth="1"/>
    <col min="4" max="4" width="25.21875" bestFit="1" customWidth="1"/>
    <col min="5" max="5" width="24.21875" bestFit="1" customWidth="1"/>
    <col min="6" max="6" width="20.88671875" bestFit="1" customWidth="1"/>
    <col min="7" max="7" width="18" bestFit="1" customWidth="1"/>
    <col min="8" max="8" width="21.88671875" bestFit="1" customWidth="1"/>
    <col min="9" max="9" width="15.5546875" bestFit="1" customWidth="1"/>
    <col min="10" max="10" width="20.44140625" bestFit="1" customWidth="1"/>
    <col min="13" max="13" width="26.6640625" bestFit="1" customWidth="1"/>
    <col min="14" max="14" width="22.33203125" bestFit="1" customWidth="1"/>
    <col min="15" max="15" width="20.44140625" bestFit="1" customWidth="1"/>
    <col min="23" max="23" width="26.6640625" bestFit="1" customWidth="1"/>
    <col min="24" max="24" width="31" bestFit="1" customWidth="1"/>
    <col min="25" max="25" width="19" bestFit="1" customWidth="1"/>
    <col min="26" max="33" width="12.5546875" bestFit="1" customWidth="1"/>
    <col min="34" max="34" width="12.109375" bestFit="1" customWidth="1"/>
    <col min="35" max="35" width="13" bestFit="1" customWidth="1"/>
    <col min="36" max="36" width="15.77734375" bestFit="1" customWidth="1"/>
  </cols>
  <sheetData>
    <row r="1" spans="1:25" x14ac:dyDescent="0.3">
      <c r="A1" t="s">
        <v>10</v>
      </c>
      <c r="B1" t="s">
        <v>11</v>
      </c>
      <c r="C1" t="s">
        <v>12</v>
      </c>
      <c r="D1" t="s">
        <v>13</v>
      </c>
      <c r="E1" t="s">
        <v>14</v>
      </c>
      <c r="F1" t="s">
        <v>15</v>
      </c>
      <c r="G1" t="s">
        <v>16</v>
      </c>
      <c r="H1" t="s">
        <v>17</v>
      </c>
      <c r="I1" t="s">
        <v>18</v>
      </c>
      <c r="J1" t="s">
        <v>19</v>
      </c>
    </row>
    <row r="2" spans="1:25" x14ac:dyDescent="0.3">
      <c r="A2" s="8">
        <v>260011.18999999954</v>
      </c>
      <c r="B2" s="8">
        <v>455501.1399999999</v>
      </c>
      <c r="C2" s="9">
        <v>195489.95000000036</v>
      </c>
      <c r="D2" s="2">
        <v>0.75185206452076436</v>
      </c>
      <c r="E2" s="10">
        <v>1620</v>
      </c>
      <c r="F2" s="8">
        <v>36900.26</v>
      </c>
      <c r="G2" s="10">
        <v>100</v>
      </c>
      <c r="H2" s="10">
        <v>4030</v>
      </c>
      <c r="I2" s="10">
        <v>50165</v>
      </c>
      <c r="J2" s="8">
        <v>421979</v>
      </c>
    </row>
    <row r="8" spans="1:25" x14ac:dyDescent="0.3">
      <c r="M8" s="3" t="s">
        <v>20</v>
      </c>
      <c r="N8" t="s">
        <v>11</v>
      </c>
      <c r="O8" t="s">
        <v>19</v>
      </c>
      <c r="Q8" t="str">
        <f>M8</f>
        <v>Row Labels</v>
      </c>
      <c r="R8" t="str">
        <f>N8</f>
        <v>Total Revenue</v>
      </c>
      <c r="S8" t="str">
        <f>O8</f>
        <v>Total Target</v>
      </c>
      <c r="W8" s="3" t="s">
        <v>19</v>
      </c>
      <c r="X8" s="3" t="s">
        <v>34</v>
      </c>
    </row>
    <row r="9" spans="1:25" x14ac:dyDescent="0.3">
      <c r="M9" s="4" t="s">
        <v>8</v>
      </c>
      <c r="N9" s="1">
        <v>41903.85</v>
      </c>
      <c r="O9" s="1">
        <v>38817</v>
      </c>
      <c r="Q9" t="str">
        <f t="shared" ref="Q9:Q18" si="0">M9</f>
        <v>Barron-Fleming</v>
      </c>
      <c r="R9">
        <f t="shared" ref="R9:R18" si="1">N9</f>
        <v>41903.85</v>
      </c>
      <c r="S9">
        <f t="shared" ref="S9:S18" si="2">O9</f>
        <v>38817</v>
      </c>
      <c r="W9" s="3" t="s">
        <v>20</v>
      </c>
      <c r="X9" t="s">
        <v>27</v>
      </c>
      <c r="Y9" t="s">
        <v>21</v>
      </c>
    </row>
    <row r="10" spans="1:25" x14ac:dyDescent="0.3">
      <c r="M10" s="4" t="s">
        <v>5</v>
      </c>
      <c r="N10" s="1">
        <v>47623.30999999999</v>
      </c>
      <c r="O10" s="1">
        <v>41880</v>
      </c>
      <c r="Q10" t="str">
        <f t="shared" si="0"/>
        <v>Berg-Trujillo</v>
      </c>
      <c r="R10">
        <f t="shared" si="1"/>
        <v>47623.30999999999</v>
      </c>
      <c r="S10">
        <f t="shared" si="2"/>
        <v>41880</v>
      </c>
      <c r="W10" s="4" t="s">
        <v>8</v>
      </c>
      <c r="X10" s="1">
        <v>38817</v>
      </c>
      <c r="Y10" s="1">
        <v>38817</v>
      </c>
    </row>
    <row r="11" spans="1:25" x14ac:dyDescent="0.3">
      <c r="M11" s="4" t="s">
        <v>7</v>
      </c>
      <c r="N11" s="1">
        <v>44362.009999999995</v>
      </c>
      <c r="O11" s="1">
        <v>32774</v>
      </c>
      <c r="Q11" t="str">
        <f t="shared" si="0"/>
        <v>Lee-Myers</v>
      </c>
      <c r="R11">
        <f t="shared" si="1"/>
        <v>44362.009999999995</v>
      </c>
      <c r="S11">
        <f t="shared" si="2"/>
        <v>32774</v>
      </c>
      <c r="W11" s="4" t="s">
        <v>5</v>
      </c>
      <c r="X11" s="1">
        <v>41880</v>
      </c>
      <c r="Y11" s="1">
        <v>41880</v>
      </c>
    </row>
    <row r="12" spans="1:25" x14ac:dyDescent="0.3">
      <c r="M12" s="4" t="s">
        <v>9</v>
      </c>
      <c r="N12" s="1">
        <v>45988.49</v>
      </c>
      <c r="O12" s="1">
        <v>30208</v>
      </c>
      <c r="Q12" t="str">
        <f t="shared" si="0"/>
        <v>Lopez</v>
      </c>
      <c r="R12">
        <f t="shared" si="1"/>
        <v>45988.49</v>
      </c>
      <c r="S12">
        <f t="shared" si="2"/>
        <v>30208</v>
      </c>
      <c r="W12" s="4" t="s">
        <v>7</v>
      </c>
      <c r="X12" s="1">
        <v>32774</v>
      </c>
      <c r="Y12" s="1">
        <v>32774</v>
      </c>
    </row>
    <row r="13" spans="1:25" x14ac:dyDescent="0.3">
      <c r="M13" s="4" t="s">
        <v>4</v>
      </c>
      <c r="N13" s="1">
        <v>46637.76999999999</v>
      </c>
      <c r="O13" s="1">
        <v>44127</v>
      </c>
      <c r="Q13" t="str">
        <f t="shared" si="0"/>
        <v>Martinez</v>
      </c>
      <c r="R13">
        <f t="shared" si="1"/>
        <v>46637.76999999999</v>
      </c>
      <c r="S13">
        <f t="shared" si="2"/>
        <v>44127</v>
      </c>
      <c r="W13" s="4" t="s">
        <v>9</v>
      </c>
      <c r="X13" s="1">
        <v>30208</v>
      </c>
      <c r="Y13" s="1">
        <v>30208</v>
      </c>
    </row>
    <row r="14" spans="1:25" x14ac:dyDescent="0.3">
      <c r="H14">
        <f>ABS(10-19)</f>
        <v>9</v>
      </c>
      <c r="M14" s="4" t="s">
        <v>3</v>
      </c>
      <c r="N14" s="1">
        <v>41951.799999999988</v>
      </c>
      <c r="O14" s="1">
        <v>65382</v>
      </c>
      <c r="Q14" t="str">
        <f t="shared" si="0"/>
        <v>Miller</v>
      </c>
      <c r="R14">
        <f t="shared" si="1"/>
        <v>41951.799999999988</v>
      </c>
      <c r="S14">
        <f t="shared" si="2"/>
        <v>65382</v>
      </c>
      <c r="W14" s="4" t="s">
        <v>4</v>
      </c>
      <c r="X14" s="1">
        <v>44127</v>
      </c>
      <c r="Y14" s="1">
        <v>44127</v>
      </c>
    </row>
    <row r="15" spans="1:25" x14ac:dyDescent="0.3">
      <c r="M15" s="4" t="s">
        <v>6</v>
      </c>
      <c r="N15" s="1">
        <v>53613.679999999993</v>
      </c>
      <c r="O15" s="1">
        <v>34749</v>
      </c>
      <c r="Q15" t="str">
        <f t="shared" si="0"/>
        <v>Myers-Lopez</v>
      </c>
      <c r="R15">
        <f t="shared" si="1"/>
        <v>53613.679999999993</v>
      </c>
      <c r="S15">
        <f t="shared" si="2"/>
        <v>34749</v>
      </c>
      <c r="W15" s="4" t="s">
        <v>3</v>
      </c>
      <c r="X15" s="1">
        <v>65382</v>
      </c>
      <c r="Y15" s="1">
        <v>65382</v>
      </c>
    </row>
    <row r="16" spans="1:25" x14ac:dyDescent="0.3">
      <c r="A16" t="s">
        <v>35</v>
      </c>
      <c r="B16" t="s">
        <v>36</v>
      </c>
      <c r="C16" t="s">
        <v>37</v>
      </c>
      <c r="M16" s="4" t="s">
        <v>2</v>
      </c>
      <c r="N16" s="1">
        <v>41119.749999999993</v>
      </c>
      <c r="O16" s="1">
        <v>51585</v>
      </c>
      <c r="Q16" t="str">
        <f t="shared" si="0"/>
        <v>Novak PLC</v>
      </c>
      <c r="R16">
        <f t="shared" si="1"/>
        <v>41119.749999999993</v>
      </c>
      <c r="S16">
        <f t="shared" si="2"/>
        <v>51585</v>
      </c>
      <c r="W16" s="4" t="s">
        <v>6</v>
      </c>
      <c r="X16" s="1">
        <v>34749</v>
      </c>
      <c r="Y16" s="1">
        <v>34749</v>
      </c>
    </row>
    <row r="17" spans="1:25" ht="23.4" x14ac:dyDescent="0.3">
      <c r="A17" s="8">
        <f>$B$2</f>
        <v>455501.1399999999</v>
      </c>
      <c r="B17" s="8">
        <f>$J$2</f>
        <v>421979</v>
      </c>
      <c r="C17" s="12" t="str">
        <f>IF((A17-B17)/B17&gt;0,"▲"&amp;TEXT((A17-B17)/B17,"+0.0%"),"▼"&amp;TEXT((B17-A17)/B17,"-0.0%"))</f>
        <v>▲+7.9%</v>
      </c>
      <c r="D17" s="11">
        <f>(A17-B17)/B17</f>
        <v>7.9440303901378739E-2</v>
      </c>
      <c r="M17" s="4" t="s">
        <v>0</v>
      </c>
      <c r="N17" s="1">
        <v>44376.799999999996</v>
      </c>
      <c r="O17" s="1">
        <v>46353</v>
      </c>
      <c r="Q17" t="str">
        <f t="shared" si="0"/>
        <v>Thomas</v>
      </c>
      <c r="R17">
        <f t="shared" si="1"/>
        <v>44376.799999999996</v>
      </c>
      <c r="S17">
        <f t="shared" si="2"/>
        <v>46353</v>
      </c>
      <c r="W17" s="4" t="s">
        <v>2</v>
      </c>
      <c r="X17" s="1">
        <v>51585</v>
      </c>
      <c r="Y17" s="1">
        <v>51585</v>
      </c>
    </row>
    <row r="18" spans="1:25" x14ac:dyDescent="0.3">
      <c r="M18" s="4" t="s">
        <v>1</v>
      </c>
      <c r="N18" s="1">
        <v>47923.679999999993</v>
      </c>
      <c r="O18" s="1">
        <v>36104</v>
      </c>
      <c r="Q18" t="str">
        <f t="shared" si="0"/>
        <v>Valdez</v>
      </c>
      <c r="R18">
        <f t="shared" si="1"/>
        <v>47923.679999999993</v>
      </c>
      <c r="S18">
        <f t="shared" si="2"/>
        <v>36104</v>
      </c>
      <c r="W18" s="4" t="s">
        <v>0</v>
      </c>
      <c r="X18" s="1">
        <v>46353</v>
      </c>
      <c r="Y18" s="1">
        <v>46353</v>
      </c>
    </row>
    <row r="19" spans="1:25" x14ac:dyDescent="0.3">
      <c r="M19" s="4" t="s">
        <v>21</v>
      </c>
      <c r="N19" s="1">
        <v>455501.1399999999</v>
      </c>
      <c r="O19" s="1">
        <v>421979</v>
      </c>
      <c r="W19" s="4" t="s">
        <v>1</v>
      </c>
      <c r="X19" s="1">
        <v>36104</v>
      </c>
      <c r="Y19" s="1">
        <v>36104</v>
      </c>
    </row>
    <row r="20" spans="1:25" x14ac:dyDescent="0.3">
      <c r="W20" s="4" t="s">
        <v>21</v>
      </c>
      <c r="X20" s="1">
        <v>421979</v>
      </c>
      <c r="Y20" s="1">
        <v>421979</v>
      </c>
    </row>
  </sheetData>
  <conditionalFormatting sqref="C17">
    <cfRule type="expression" dxfId="84" priority="1">
      <formula>$D$17&lt;0</formula>
    </cfRule>
    <cfRule type="expression" dxfId="83" priority="2">
      <formula>$D$17&gt;=0</formula>
    </cfRule>
  </conditionalFormatting>
  <pageMargins left="0.7" right="0.7" top="0.75" bottom="0.75" header="0.3" footer="0.3"/>
  <drawing r:id="rId4"/>
  <extLst>
    <ext xmlns:x14="http://schemas.microsoft.com/office/spreadsheetml/2009/9/main" uri="{A8765BA9-456A-4dab-B4F3-ACF838C121DE}">
      <x14:slicerList>
        <x14:slicer r:id="rId5"/>
      </x14:slicerList>
    </ext>
    <ext xmlns:x15="http://schemas.microsoft.com/office/spreadsheetml/2010/11/main" uri="{F7C9EE02-42E1-4005-9D12-6889AFFD525C}">
      <x15:webExtensions xmlns:xm="http://schemas.microsoft.com/office/excel/2006/main">
        <x15:webExtension appRef="{15F09375-EDC3-4DFB-97D7-217FA68B4203}">
          <xm:f>'Analysis 01'!$Q$8:$S$18</xm:f>
        </x15:webExtension>
      </x15:webExtens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AF658-2F92-4DE7-A8A2-2F479D43247A}">
  <sheetPr codeName="Sheet4"/>
  <dimension ref="A1:AO93"/>
  <sheetViews>
    <sheetView showGridLines="0" topLeftCell="V6" zoomScale="105" zoomScaleNormal="145" workbookViewId="0">
      <selection activeCell="AD42" sqref="AD42"/>
    </sheetView>
  </sheetViews>
  <sheetFormatPr defaultRowHeight="14.4" x14ac:dyDescent="0.3"/>
  <cols>
    <col min="1" max="1" width="14.44140625" bestFit="1" customWidth="1"/>
    <col min="2" max="2" width="13.109375" bestFit="1" customWidth="1"/>
    <col min="3" max="3" width="11" bestFit="1" customWidth="1"/>
    <col min="7" max="7" width="11.77734375" bestFit="1" customWidth="1"/>
    <col min="8" max="8" width="13.88671875" style="18" bestFit="1" customWidth="1"/>
    <col min="9" max="9" width="13.21875" style="18" bestFit="1" customWidth="1"/>
    <col min="10" max="10" width="13.109375" style="18" bestFit="1" customWidth="1"/>
    <col min="11" max="11" width="11.109375" bestFit="1" customWidth="1"/>
    <col min="15" max="15" width="8.88671875" style="25"/>
    <col min="17" max="17" width="11.88671875" bestFit="1" customWidth="1"/>
    <col min="18" max="18" width="13.109375" bestFit="1" customWidth="1"/>
    <col min="19" max="19" width="14.21875" bestFit="1" customWidth="1"/>
    <col min="20" max="20" width="12.21875" bestFit="1" customWidth="1"/>
    <col min="22" max="22" width="11" bestFit="1" customWidth="1"/>
    <col min="23" max="23" width="13.109375" bestFit="1" customWidth="1"/>
    <col min="24" max="24" width="14.21875" bestFit="1" customWidth="1"/>
    <col min="27" max="27" width="8.88671875" customWidth="1"/>
    <col min="32" max="41" width="1.21875" customWidth="1"/>
  </cols>
  <sheetData>
    <row r="1" spans="1:24" x14ac:dyDescent="0.3">
      <c r="A1" s="14" t="s">
        <v>38</v>
      </c>
      <c r="B1" s="15" t="s">
        <v>11</v>
      </c>
      <c r="C1" s="15" t="s">
        <v>19</v>
      </c>
      <c r="G1" s="22" t="str">
        <f>A1</f>
        <v>Month Name</v>
      </c>
      <c r="H1" s="23" t="str">
        <f>B1</f>
        <v>Total Revenue</v>
      </c>
      <c r="I1" s="23" t="str">
        <f>C1</f>
        <v>Total Target</v>
      </c>
      <c r="J1" s="23" t="s">
        <v>39</v>
      </c>
      <c r="L1" s="22" t="str">
        <f>G1</f>
        <v>Month Name</v>
      </c>
      <c r="M1" s="22" t="s">
        <v>37</v>
      </c>
    </row>
    <row r="2" spans="1:24" x14ac:dyDescent="0.3">
      <c r="A2" s="21" t="s">
        <v>22</v>
      </c>
      <c r="B2" s="21">
        <v>444162.52000000014</v>
      </c>
      <c r="C2" s="21">
        <v>439042</v>
      </c>
      <c r="G2" s="15" t="str">
        <f t="shared" ref="G2:G13" si="0">A2</f>
        <v>Jan</v>
      </c>
      <c r="H2" s="21">
        <f>B2</f>
        <v>444162.52000000014</v>
      </c>
      <c r="I2" s="21">
        <f t="shared" ref="I2:I13" si="1">C2</f>
        <v>439042</v>
      </c>
      <c r="J2" s="21" t="str">
        <f>IF(H2=$H$16,H2,IF(H2=$H$17,H2,""))</f>
        <v/>
      </c>
      <c r="L2" s="15" t="str">
        <f t="shared" ref="L2:L13" si="2">G2</f>
        <v>Jan</v>
      </c>
      <c r="M2" s="24">
        <f>(H2-I2)/I2</f>
        <v>1.1662938853230749E-2</v>
      </c>
    </row>
    <row r="3" spans="1:24" x14ac:dyDescent="0.3">
      <c r="A3" s="21" t="s">
        <v>23</v>
      </c>
      <c r="B3" s="21">
        <v>423741.52000000037</v>
      </c>
      <c r="C3" s="21">
        <v>431279</v>
      </c>
      <c r="G3" s="15" t="str">
        <f t="shared" si="0"/>
        <v>Feb</v>
      </c>
      <c r="H3" s="21">
        <f t="shared" ref="H3:H13" si="3">B3</f>
        <v>423741.52000000037</v>
      </c>
      <c r="I3" s="21">
        <f t="shared" si="1"/>
        <v>431279</v>
      </c>
      <c r="J3" s="21" t="str">
        <f t="shared" ref="J3:J12" si="4">IF(H3=$H$16,H3,IF(H3=$H$17,H3,""))</f>
        <v/>
      </c>
      <c r="L3" s="15" t="str">
        <f t="shared" si="2"/>
        <v>Feb</v>
      </c>
      <c r="M3" s="24">
        <f t="shared" ref="M3:M13" si="5">(H3-I3)/I3</f>
        <v>-1.7477039225187483E-2</v>
      </c>
    </row>
    <row r="4" spans="1:24" x14ac:dyDescent="0.3">
      <c r="A4" s="21" t="s">
        <v>24</v>
      </c>
      <c r="B4" s="21">
        <v>468344.26999999949</v>
      </c>
      <c r="C4" s="21">
        <v>445591</v>
      </c>
      <c r="G4" s="15" t="str">
        <f t="shared" si="0"/>
        <v>Mar</v>
      </c>
      <c r="H4" s="21">
        <f t="shared" si="3"/>
        <v>468344.26999999949</v>
      </c>
      <c r="I4" s="21">
        <f t="shared" si="1"/>
        <v>445591</v>
      </c>
      <c r="J4" s="21" t="str">
        <f t="shared" si="4"/>
        <v/>
      </c>
      <c r="L4" s="15" t="str">
        <f t="shared" si="2"/>
        <v>Mar</v>
      </c>
      <c r="M4" s="24">
        <f t="shared" si="5"/>
        <v>5.1063127397096203E-2</v>
      </c>
      <c r="Q4" t="s">
        <v>11</v>
      </c>
      <c r="R4" t="s">
        <v>19</v>
      </c>
      <c r="S4" t="s">
        <v>37</v>
      </c>
      <c r="V4" s="14" t="s">
        <v>40</v>
      </c>
      <c r="W4" s="15" t="s">
        <v>11</v>
      </c>
      <c r="X4" s="15" t="s">
        <v>43</v>
      </c>
    </row>
    <row r="5" spans="1:24" x14ac:dyDescent="0.3">
      <c r="A5" s="21" t="s">
        <v>25</v>
      </c>
      <c r="B5" s="21">
        <v>448652.76000000007</v>
      </c>
      <c r="C5" s="21">
        <v>453071</v>
      </c>
      <c r="G5" s="15" t="str">
        <f t="shared" si="0"/>
        <v>Apr</v>
      </c>
      <c r="H5" s="21">
        <f t="shared" si="3"/>
        <v>448652.76000000007</v>
      </c>
      <c r="I5" s="21">
        <f t="shared" si="1"/>
        <v>453071</v>
      </c>
      <c r="J5" s="21" t="str">
        <f t="shared" si="4"/>
        <v/>
      </c>
      <c r="L5" s="15" t="str">
        <f t="shared" si="2"/>
        <v>Apr</v>
      </c>
      <c r="M5" s="24">
        <f t="shared" si="5"/>
        <v>-9.7517607615581932E-3</v>
      </c>
      <c r="Q5" s="7">
        <v>5446809.4700000202</v>
      </c>
      <c r="R5" s="7">
        <v>5254990</v>
      </c>
      <c r="S5" s="7"/>
      <c r="V5" s="15" t="s">
        <v>41</v>
      </c>
      <c r="W5" s="26">
        <v>3894278.1300000134</v>
      </c>
      <c r="X5" s="45">
        <v>0.7149649995008911</v>
      </c>
    </row>
    <row r="6" spans="1:24" x14ac:dyDescent="0.3">
      <c r="A6" s="21" t="s">
        <v>26</v>
      </c>
      <c r="B6" s="21">
        <v>480720.64000000001</v>
      </c>
      <c r="C6" s="21">
        <v>444167</v>
      </c>
      <c r="G6" s="15" t="str">
        <f t="shared" si="0"/>
        <v>May</v>
      </c>
      <c r="H6" s="21">
        <f t="shared" si="3"/>
        <v>480720.64000000001</v>
      </c>
      <c r="I6" s="21">
        <f t="shared" si="1"/>
        <v>444167</v>
      </c>
      <c r="J6" s="21">
        <f>IF(H6=$H$16,H6,IF(H6=$H$17,H6,""))</f>
        <v>480720.64000000001</v>
      </c>
      <c r="L6" s="15" t="str">
        <f t="shared" si="2"/>
        <v>May</v>
      </c>
      <c r="M6" s="24">
        <f t="shared" si="5"/>
        <v>8.2297063942165932E-2</v>
      </c>
      <c r="V6" s="15" t="s">
        <v>42</v>
      </c>
      <c r="W6" s="26">
        <v>1552531.3400000015</v>
      </c>
      <c r="X6" s="45">
        <v>0.2850350004991079</v>
      </c>
    </row>
    <row r="7" spans="1:24" x14ac:dyDescent="0.3">
      <c r="A7" s="21" t="s">
        <v>27</v>
      </c>
      <c r="B7" s="21">
        <v>455501.13999999996</v>
      </c>
      <c r="C7" s="21">
        <v>421979</v>
      </c>
      <c r="G7" s="15" t="str">
        <f t="shared" si="0"/>
        <v>Jun</v>
      </c>
      <c r="H7" s="21">
        <f t="shared" si="3"/>
        <v>455501.13999999996</v>
      </c>
      <c r="I7" s="21">
        <f t="shared" si="1"/>
        <v>421979</v>
      </c>
      <c r="J7" s="21" t="str">
        <f t="shared" si="4"/>
        <v/>
      </c>
      <c r="L7" s="15" t="str">
        <f t="shared" si="2"/>
        <v>Jun</v>
      </c>
      <c r="M7" s="24">
        <f t="shared" si="5"/>
        <v>7.9440303901378878E-2</v>
      </c>
    </row>
    <row r="8" spans="1:24" ht="9" customHeight="1" x14ac:dyDescent="0.3">
      <c r="A8" s="21" t="s">
        <v>28</v>
      </c>
      <c r="B8" s="21">
        <v>433725.86000000045</v>
      </c>
      <c r="C8" s="21">
        <v>456718</v>
      </c>
      <c r="G8" s="15" t="str">
        <f t="shared" si="0"/>
        <v>Jul</v>
      </c>
      <c r="H8" s="21">
        <f t="shared" si="3"/>
        <v>433725.86000000045</v>
      </c>
      <c r="I8" s="21">
        <f t="shared" si="1"/>
        <v>456718</v>
      </c>
      <c r="J8" s="21" t="str">
        <f t="shared" si="4"/>
        <v/>
      </c>
      <c r="L8" s="15" t="str">
        <f t="shared" si="2"/>
        <v>Jul</v>
      </c>
      <c r="M8" s="24">
        <f t="shared" si="5"/>
        <v>-5.0342092932618265E-2</v>
      </c>
    </row>
    <row r="9" spans="1:24" ht="15" customHeight="1" x14ac:dyDescent="0.3">
      <c r="A9" s="21" t="s">
        <v>29</v>
      </c>
      <c r="B9" s="21">
        <v>485766.24999999977</v>
      </c>
      <c r="C9" s="21">
        <v>431727</v>
      </c>
      <c r="G9" s="15" t="str">
        <f t="shared" si="0"/>
        <v>Aug</v>
      </c>
      <c r="H9" s="21">
        <f t="shared" si="3"/>
        <v>485766.24999999977</v>
      </c>
      <c r="I9" s="21">
        <f t="shared" si="1"/>
        <v>431727</v>
      </c>
      <c r="J9" s="21">
        <f t="shared" si="4"/>
        <v>485766.24999999977</v>
      </c>
      <c r="L9" s="15" t="str">
        <f t="shared" si="2"/>
        <v>Aug</v>
      </c>
      <c r="M9" s="24">
        <f t="shared" si="5"/>
        <v>0.12516995694038077</v>
      </c>
      <c r="Q9" s="15" t="s">
        <v>11</v>
      </c>
      <c r="R9" s="15" t="s">
        <v>19</v>
      </c>
    </row>
    <row r="10" spans="1:24" ht="16.8" customHeight="1" x14ac:dyDescent="0.3">
      <c r="A10" s="21" t="s">
        <v>30</v>
      </c>
      <c r="B10" s="21">
        <v>443447.4300000004</v>
      </c>
      <c r="C10" s="21">
        <v>446912</v>
      </c>
      <c r="G10" s="15" t="str">
        <f t="shared" si="0"/>
        <v>Sep</v>
      </c>
      <c r="H10" s="21">
        <f t="shared" si="3"/>
        <v>443447.4300000004</v>
      </c>
      <c r="I10" s="21">
        <f t="shared" si="1"/>
        <v>446912</v>
      </c>
      <c r="J10" s="21" t="str">
        <f t="shared" si="4"/>
        <v/>
      </c>
      <c r="L10" s="15" t="str">
        <f t="shared" si="2"/>
        <v>Sep</v>
      </c>
      <c r="M10" s="24">
        <f t="shared" si="5"/>
        <v>-7.7522420521256973E-3</v>
      </c>
      <c r="Q10" s="16">
        <v>5446809.4700000202</v>
      </c>
      <c r="R10" s="16">
        <v>5254990</v>
      </c>
    </row>
    <row r="11" spans="1:24" ht="14.4" customHeight="1" x14ac:dyDescent="0.3">
      <c r="A11" s="21" t="s">
        <v>31</v>
      </c>
      <c r="B11" s="21">
        <v>458984.37999999971</v>
      </c>
      <c r="C11" s="21">
        <v>414360</v>
      </c>
      <c r="G11" s="15" t="str">
        <f t="shared" si="0"/>
        <v>Oct</v>
      </c>
      <c r="H11" s="21">
        <f t="shared" si="3"/>
        <v>458984.37999999971</v>
      </c>
      <c r="I11" s="21">
        <f t="shared" si="1"/>
        <v>414360</v>
      </c>
      <c r="J11" s="21" t="str">
        <f t="shared" si="4"/>
        <v/>
      </c>
      <c r="L11" s="15" t="str">
        <f t="shared" si="2"/>
        <v>Oct</v>
      </c>
      <c r="M11" s="24">
        <f t="shared" si="5"/>
        <v>0.10769470991408368</v>
      </c>
    </row>
    <row r="12" spans="1:24" ht="10.8" customHeight="1" x14ac:dyDescent="0.3">
      <c r="A12" s="21" t="s">
        <v>32</v>
      </c>
      <c r="B12" s="21">
        <v>462537.40999999939</v>
      </c>
      <c r="C12" s="21">
        <v>413371</v>
      </c>
      <c r="G12" s="15" t="str">
        <f t="shared" si="0"/>
        <v>Nov</v>
      </c>
      <c r="H12" s="21">
        <f t="shared" si="3"/>
        <v>462537.40999999939</v>
      </c>
      <c r="I12" s="21">
        <f t="shared" si="1"/>
        <v>413371</v>
      </c>
      <c r="J12" s="21" t="str">
        <f t="shared" si="4"/>
        <v/>
      </c>
      <c r="L12" s="15" t="str">
        <f t="shared" si="2"/>
        <v>Nov</v>
      </c>
      <c r="M12" s="24">
        <f t="shared" si="5"/>
        <v>0.11894015303443975</v>
      </c>
    </row>
    <row r="13" spans="1:24" ht="16.8" customHeight="1" x14ac:dyDescent="0.3">
      <c r="A13" s="21" t="s">
        <v>33</v>
      </c>
      <c r="B13" s="21">
        <v>441225.2900000001</v>
      </c>
      <c r="C13" s="21">
        <v>456773</v>
      </c>
      <c r="G13" s="15" t="str">
        <f t="shared" si="0"/>
        <v>Dec</v>
      </c>
      <c r="H13" s="21">
        <f t="shared" si="3"/>
        <v>441225.2900000001</v>
      </c>
      <c r="I13" s="21">
        <f t="shared" si="1"/>
        <v>456773</v>
      </c>
      <c r="J13" s="21" t="str">
        <f>IF(H13=$H$16,H13,IF(H13=$H$17,H13,""))</f>
        <v/>
      </c>
      <c r="L13" s="15" t="str">
        <f t="shared" si="2"/>
        <v>Dec</v>
      </c>
      <c r="M13" s="24">
        <f t="shared" si="5"/>
        <v>-3.4038154619471607E-2</v>
      </c>
      <c r="Q13" s="15" t="s">
        <v>11</v>
      </c>
      <c r="R13" s="15" t="s">
        <v>19</v>
      </c>
      <c r="S13" t="s">
        <v>37</v>
      </c>
    </row>
    <row r="14" spans="1:24" ht="13.8" customHeight="1" x14ac:dyDescent="0.3">
      <c r="H14" s="20"/>
      <c r="I14" s="20"/>
      <c r="J14" s="19"/>
      <c r="Q14" s="26">
        <v>5446809.4700000202</v>
      </c>
      <c r="R14" s="26">
        <v>5254990</v>
      </c>
      <c r="S14" s="11">
        <f>($Q$14-$R$14)/$R$14</f>
        <v>3.6502347292767488E-2</v>
      </c>
    </row>
    <row r="15" spans="1:24" ht="13.8" customHeight="1" x14ac:dyDescent="0.3">
      <c r="H15" s="20"/>
      <c r="I15" s="20"/>
      <c r="J15" s="19"/>
    </row>
    <row r="16" spans="1:24" ht="7.95" customHeight="1" x14ac:dyDescent="0.3">
      <c r="G16" s="15">
        <v>1</v>
      </c>
      <c r="H16" s="21">
        <f>LARGE($H$2:$H$13,1)</f>
        <v>485766.24999999977</v>
      </c>
      <c r="I16" s="20"/>
      <c r="J16" s="19"/>
    </row>
    <row r="17" spans="7:41" ht="16.8" customHeight="1" x14ac:dyDescent="0.3">
      <c r="G17" s="15">
        <v>2</v>
      </c>
      <c r="H17" s="21">
        <f>LARGE($H$2:$H$13,2)</f>
        <v>480720.64000000001</v>
      </c>
      <c r="I17" s="19"/>
      <c r="J17" s="19"/>
      <c r="S17" s="64" t="str">
        <f>IF(($Q$14-$R$14)/$R$14&gt;0,"▲"&amp;TEXT(($Q$14-$R$14)/$R$14,"+0.0%"),"▼"&amp;TEXT(($Q$14-$R$14)/$R$14,"0.0%"))</f>
        <v>▲+3.7%</v>
      </c>
      <c r="T17" s="17"/>
    </row>
    <row r="18" spans="7:41" ht="7.95" customHeight="1" x14ac:dyDescent="0.3"/>
    <row r="19" spans="7:41" ht="7.95" customHeight="1" x14ac:dyDescent="0.3"/>
    <row r="20" spans="7:41" ht="7.95" customHeight="1" x14ac:dyDescent="0.3"/>
    <row r="21" spans="7:41" ht="7.95" customHeight="1" x14ac:dyDescent="0.3"/>
    <row r="22" spans="7:41" ht="7.95" customHeight="1" x14ac:dyDescent="0.3"/>
    <row r="23" spans="7:41" ht="7.95" customHeight="1" x14ac:dyDescent="0.3"/>
    <row r="24" spans="7:41" ht="7.95" customHeight="1" x14ac:dyDescent="0.3"/>
    <row r="25" spans="7:41" ht="4.95" customHeight="1" thickBot="1" x14ac:dyDescent="0.35">
      <c r="AF25" s="27">
        <f t="shared" ref="AF25:AF33" si="6">AF26+10</f>
        <v>91</v>
      </c>
      <c r="AG25" s="28">
        <f t="shared" ref="AG25:AG33" si="7">AG26+10</f>
        <v>92</v>
      </c>
      <c r="AH25" s="28">
        <f t="shared" ref="AH25:AH33" si="8">AH26+10</f>
        <v>93</v>
      </c>
      <c r="AI25" s="28">
        <f t="shared" ref="AI25:AI33" si="9">AI26+10</f>
        <v>94</v>
      </c>
      <c r="AJ25" s="28">
        <f t="shared" ref="AJ25:AJ33" si="10">AJ26+10</f>
        <v>95</v>
      </c>
      <c r="AK25" s="28">
        <f t="shared" ref="AK25:AK33" si="11">AK26+10</f>
        <v>96</v>
      </c>
      <c r="AL25" s="28">
        <f t="shared" ref="AL25:AL33" si="12">AL26+10</f>
        <v>97</v>
      </c>
      <c r="AM25" s="28">
        <f t="shared" ref="AM25:AM33" si="13">AM26+10</f>
        <v>98</v>
      </c>
      <c r="AN25" s="28">
        <f t="shared" ref="AN25:AN33" si="14">AN26+10</f>
        <v>99</v>
      </c>
      <c r="AO25" s="29">
        <f t="shared" ref="AO25:AO33" si="15">AO26+10</f>
        <v>100</v>
      </c>
    </row>
    <row r="26" spans="7:41" ht="4.95" customHeight="1" thickBot="1" x14ac:dyDescent="0.35">
      <c r="AF26" s="30">
        <f t="shared" si="6"/>
        <v>81</v>
      </c>
      <c r="AG26" s="31">
        <f t="shared" si="7"/>
        <v>82</v>
      </c>
      <c r="AH26" s="31">
        <f t="shared" si="8"/>
        <v>83</v>
      </c>
      <c r="AI26" s="31">
        <f t="shared" si="9"/>
        <v>84</v>
      </c>
      <c r="AJ26" s="31">
        <f t="shared" si="10"/>
        <v>85</v>
      </c>
      <c r="AK26" s="31">
        <f t="shared" si="11"/>
        <v>86</v>
      </c>
      <c r="AL26" s="31">
        <f t="shared" si="12"/>
        <v>87</v>
      </c>
      <c r="AM26" s="31">
        <f t="shared" si="13"/>
        <v>88</v>
      </c>
      <c r="AN26" s="31">
        <f t="shared" si="14"/>
        <v>89</v>
      </c>
      <c r="AO26" s="32">
        <f t="shared" si="15"/>
        <v>90</v>
      </c>
    </row>
    <row r="27" spans="7:41" ht="4.95" customHeight="1" thickBot="1" x14ac:dyDescent="0.35">
      <c r="AF27" s="30">
        <f t="shared" si="6"/>
        <v>71</v>
      </c>
      <c r="AG27" s="31">
        <f t="shared" si="7"/>
        <v>72</v>
      </c>
      <c r="AH27" s="31">
        <f t="shared" si="8"/>
        <v>73</v>
      </c>
      <c r="AI27" s="31">
        <f t="shared" si="9"/>
        <v>74</v>
      </c>
      <c r="AJ27" s="31">
        <f t="shared" si="10"/>
        <v>75</v>
      </c>
      <c r="AK27" s="31">
        <f t="shared" si="11"/>
        <v>76</v>
      </c>
      <c r="AL27" s="31">
        <f t="shared" si="12"/>
        <v>77</v>
      </c>
      <c r="AM27" s="31">
        <f t="shared" si="13"/>
        <v>78</v>
      </c>
      <c r="AN27" s="31">
        <f t="shared" si="14"/>
        <v>79</v>
      </c>
      <c r="AO27" s="32">
        <f t="shared" si="15"/>
        <v>80</v>
      </c>
    </row>
    <row r="28" spans="7:41" ht="4.95" customHeight="1" thickBot="1" x14ac:dyDescent="0.35">
      <c r="AF28" s="30">
        <f t="shared" si="6"/>
        <v>61</v>
      </c>
      <c r="AG28" s="31">
        <f t="shared" si="7"/>
        <v>62</v>
      </c>
      <c r="AH28" s="31">
        <f t="shared" si="8"/>
        <v>63</v>
      </c>
      <c r="AI28" s="31">
        <f t="shared" si="9"/>
        <v>64</v>
      </c>
      <c r="AJ28" s="31">
        <f t="shared" si="10"/>
        <v>65</v>
      </c>
      <c r="AK28" s="31">
        <f t="shared" si="11"/>
        <v>66</v>
      </c>
      <c r="AL28" s="31">
        <f t="shared" si="12"/>
        <v>67</v>
      </c>
      <c r="AM28" s="31">
        <f t="shared" si="13"/>
        <v>68</v>
      </c>
      <c r="AN28" s="31">
        <f t="shared" si="14"/>
        <v>69</v>
      </c>
      <c r="AO28" s="32">
        <f t="shared" si="15"/>
        <v>70</v>
      </c>
    </row>
    <row r="29" spans="7:41" ht="4.95" customHeight="1" thickBot="1" x14ac:dyDescent="0.35">
      <c r="AF29" s="30">
        <f t="shared" si="6"/>
        <v>51</v>
      </c>
      <c r="AG29" s="31">
        <f t="shared" si="7"/>
        <v>52</v>
      </c>
      <c r="AH29" s="31">
        <f t="shared" si="8"/>
        <v>53</v>
      </c>
      <c r="AI29" s="31">
        <f t="shared" si="9"/>
        <v>54</v>
      </c>
      <c r="AJ29" s="31">
        <f t="shared" si="10"/>
        <v>55</v>
      </c>
      <c r="AK29" s="31">
        <f t="shared" si="11"/>
        <v>56</v>
      </c>
      <c r="AL29" s="31">
        <f t="shared" si="12"/>
        <v>57</v>
      </c>
      <c r="AM29" s="31">
        <f t="shared" si="13"/>
        <v>58</v>
      </c>
      <c r="AN29" s="31">
        <f t="shared" si="14"/>
        <v>59</v>
      </c>
      <c r="AO29" s="32">
        <f t="shared" si="15"/>
        <v>60</v>
      </c>
    </row>
    <row r="30" spans="7:41" ht="4.95" customHeight="1" thickBot="1" x14ac:dyDescent="0.35">
      <c r="AF30" s="30">
        <f t="shared" si="6"/>
        <v>41</v>
      </c>
      <c r="AG30" s="31">
        <f t="shared" si="7"/>
        <v>42</v>
      </c>
      <c r="AH30" s="31">
        <f t="shared" si="8"/>
        <v>43</v>
      </c>
      <c r="AI30" s="31">
        <f t="shared" si="9"/>
        <v>44</v>
      </c>
      <c r="AJ30" s="31">
        <f t="shared" si="10"/>
        <v>45</v>
      </c>
      <c r="AK30" s="31">
        <f t="shared" si="11"/>
        <v>46</v>
      </c>
      <c r="AL30" s="31">
        <f t="shared" si="12"/>
        <v>47</v>
      </c>
      <c r="AM30" s="31">
        <f t="shared" si="13"/>
        <v>48</v>
      </c>
      <c r="AN30" s="31">
        <f t="shared" si="14"/>
        <v>49</v>
      </c>
      <c r="AO30" s="32">
        <f t="shared" si="15"/>
        <v>50</v>
      </c>
    </row>
    <row r="31" spans="7:41" ht="4.95" customHeight="1" thickBot="1" x14ac:dyDescent="0.35">
      <c r="AF31" s="30">
        <f t="shared" si="6"/>
        <v>31</v>
      </c>
      <c r="AG31" s="31">
        <f t="shared" si="7"/>
        <v>32</v>
      </c>
      <c r="AH31" s="31">
        <f t="shared" si="8"/>
        <v>33</v>
      </c>
      <c r="AI31" s="31">
        <f t="shared" si="9"/>
        <v>34</v>
      </c>
      <c r="AJ31" s="31">
        <f t="shared" si="10"/>
        <v>35</v>
      </c>
      <c r="AK31" s="31">
        <f t="shared" si="11"/>
        <v>36</v>
      </c>
      <c r="AL31" s="31">
        <f t="shared" si="12"/>
        <v>37</v>
      </c>
      <c r="AM31" s="31">
        <f t="shared" si="13"/>
        <v>38</v>
      </c>
      <c r="AN31" s="31">
        <f t="shared" si="14"/>
        <v>39</v>
      </c>
      <c r="AO31" s="32">
        <f t="shared" si="15"/>
        <v>40</v>
      </c>
    </row>
    <row r="32" spans="7:41" ht="4.95" customHeight="1" thickBot="1" x14ac:dyDescent="0.35">
      <c r="AF32" s="30">
        <f t="shared" si="6"/>
        <v>21</v>
      </c>
      <c r="AG32" s="31">
        <f t="shared" si="7"/>
        <v>22</v>
      </c>
      <c r="AH32" s="31">
        <f t="shared" si="8"/>
        <v>23</v>
      </c>
      <c r="AI32" s="31">
        <f t="shared" si="9"/>
        <v>24</v>
      </c>
      <c r="AJ32" s="31">
        <f t="shared" si="10"/>
        <v>25</v>
      </c>
      <c r="AK32" s="31">
        <f t="shared" si="11"/>
        <v>26</v>
      </c>
      <c r="AL32" s="31">
        <f t="shared" si="12"/>
        <v>27</v>
      </c>
      <c r="AM32" s="31">
        <f t="shared" si="13"/>
        <v>28</v>
      </c>
      <c r="AN32" s="31">
        <f t="shared" si="14"/>
        <v>29</v>
      </c>
      <c r="AO32" s="32">
        <f t="shared" si="15"/>
        <v>30</v>
      </c>
    </row>
    <row r="33" spans="32:41" ht="4.95" customHeight="1" thickBot="1" x14ac:dyDescent="0.35">
      <c r="AF33" s="30">
        <f t="shared" si="6"/>
        <v>11</v>
      </c>
      <c r="AG33" s="31">
        <f t="shared" si="7"/>
        <v>12</v>
      </c>
      <c r="AH33" s="31">
        <f t="shared" si="8"/>
        <v>13</v>
      </c>
      <c r="AI33" s="31">
        <f t="shared" si="9"/>
        <v>14</v>
      </c>
      <c r="AJ33" s="31">
        <f t="shared" si="10"/>
        <v>15</v>
      </c>
      <c r="AK33" s="31">
        <f t="shared" si="11"/>
        <v>16</v>
      </c>
      <c r="AL33" s="31">
        <f t="shared" si="12"/>
        <v>17</v>
      </c>
      <c r="AM33" s="31">
        <f t="shared" si="13"/>
        <v>18</v>
      </c>
      <c r="AN33" s="31">
        <f t="shared" si="14"/>
        <v>19</v>
      </c>
      <c r="AO33" s="32">
        <f t="shared" si="15"/>
        <v>20</v>
      </c>
    </row>
    <row r="34" spans="32:41" ht="4.95" customHeight="1" x14ac:dyDescent="0.3">
      <c r="AF34" s="33">
        <v>1</v>
      </c>
      <c r="AG34" s="34">
        <f>AF34+1</f>
        <v>2</v>
      </c>
      <c r="AH34" s="34">
        <f t="shared" ref="AH34:AO34" si="16">AG34+1</f>
        <v>3</v>
      </c>
      <c r="AI34" s="34">
        <f t="shared" si="16"/>
        <v>4</v>
      </c>
      <c r="AJ34" s="34">
        <f t="shared" si="16"/>
        <v>5</v>
      </c>
      <c r="AK34" s="34">
        <f t="shared" si="16"/>
        <v>6</v>
      </c>
      <c r="AL34" s="34">
        <f t="shared" si="16"/>
        <v>7</v>
      </c>
      <c r="AM34" s="34">
        <f t="shared" si="16"/>
        <v>8</v>
      </c>
      <c r="AN34" s="34">
        <f t="shared" si="16"/>
        <v>9</v>
      </c>
      <c r="AO34" s="35">
        <f t="shared" si="16"/>
        <v>10</v>
      </c>
    </row>
    <row r="35" spans="32:41" ht="4.95" customHeight="1" x14ac:dyDescent="0.3"/>
    <row r="36" spans="32:41" ht="4.95" customHeight="1" x14ac:dyDescent="0.3"/>
    <row r="37" spans="32:41" ht="4.95" customHeight="1" thickBot="1" x14ac:dyDescent="0.35">
      <c r="AF37" s="36">
        <f t="shared" ref="AF37:AF44" si="17">AF38+10</f>
        <v>91</v>
      </c>
      <c r="AG37" s="37">
        <f t="shared" ref="AG37:AG44" si="18">AG38+10</f>
        <v>92</v>
      </c>
      <c r="AH37" s="37">
        <f t="shared" ref="AH37:AH44" si="19">AH38+10</f>
        <v>93</v>
      </c>
      <c r="AI37" s="37">
        <f t="shared" ref="AI37:AI44" si="20">AI38+10</f>
        <v>94</v>
      </c>
      <c r="AJ37" s="37">
        <f t="shared" ref="AJ37:AJ44" si="21">AJ38+10</f>
        <v>95</v>
      </c>
      <c r="AK37" s="37">
        <f t="shared" ref="AK37:AK44" si="22">AK38+10</f>
        <v>96</v>
      </c>
      <c r="AL37" s="37">
        <f t="shared" ref="AL37:AL44" si="23">AL38+10</f>
        <v>97</v>
      </c>
      <c r="AM37" s="37">
        <f t="shared" ref="AM37:AM44" si="24">AM38+10</f>
        <v>98</v>
      </c>
      <c r="AN37" s="37">
        <f t="shared" ref="AN37:AN44" si="25">AN38+10</f>
        <v>99</v>
      </c>
      <c r="AO37" s="38">
        <f t="shared" ref="AO37:AO44" si="26">AO38+10</f>
        <v>100</v>
      </c>
    </row>
    <row r="38" spans="32:41" ht="4.95" customHeight="1" thickBot="1" x14ac:dyDescent="0.35">
      <c r="AF38" s="39">
        <f t="shared" si="17"/>
        <v>81</v>
      </c>
      <c r="AG38" s="40">
        <f t="shared" si="18"/>
        <v>82</v>
      </c>
      <c r="AH38" s="40">
        <f t="shared" si="19"/>
        <v>83</v>
      </c>
      <c r="AI38" s="40">
        <f t="shared" si="20"/>
        <v>84</v>
      </c>
      <c r="AJ38" s="40">
        <f t="shared" si="21"/>
        <v>85</v>
      </c>
      <c r="AK38" s="40">
        <f t="shared" si="22"/>
        <v>86</v>
      </c>
      <c r="AL38" s="40">
        <f t="shared" si="23"/>
        <v>87</v>
      </c>
      <c r="AM38" s="40">
        <f t="shared" si="24"/>
        <v>88</v>
      </c>
      <c r="AN38" s="40">
        <f t="shared" si="25"/>
        <v>89</v>
      </c>
      <c r="AO38" s="41">
        <f t="shared" si="26"/>
        <v>90</v>
      </c>
    </row>
    <row r="39" spans="32:41" ht="4.95" customHeight="1" thickBot="1" x14ac:dyDescent="0.35">
      <c r="AF39" s="39">
        <f t="shared" si="17"/>
        <v>71</v>
      </c>
      <c r="AG39" s="40">
        <f t="shared" si="18"/>
        <v>72</v>
      </c>
      <c r="AH39" s="40">
        <f t="shared" si="19"/>
        <v>73</v>
      </c>
      <c r="AI39" s="40">
        <f t="shared" si="20"/>
        <v>74</v>
      </c>
      <c r="AJ39" s="40">
        <f t="shared" si="21"/>
        <v>75</v>
      </c>
      <c r="AK39" s="40">
        <f t="shared" si="22"/>
        <v>76</v>
      </c>
      <c r="AL39" s="40">
        <f t="shared" si="23"/>
        <v>77</v>
      </c>
      <c r="AM39" s="40">
        <f t="shared" si="24"/>
        <v>78</v>
      </c>
      <c r="AN39" s="40">
        <f t="shared" si="25"/>
        <v>79</v>
      </c>
      <c r="AO39" s="41">
        <f t="shared" si="26"/>
        <v>80</v>
      </c>
    </row>
    <row r="40" spans="32:41" ht="4.95" customHeight="1" thickBot="1" x14ac:dyDescent="0.35">
      <c r="AF40" s="39">
        <f t="shared" si="17"/>
        <v>61</v>
      </c>
      <c r="AG40" s="40">
        <f t="shared" si="18"/>
        <v>62</v>
      </c>
      <c r="AH40" s="40">
        <f t="shared" si="19"/>
        <v>63</v>
      </c>
      <c r="AI40" s="40">
        <f t="shared" si="20"/>
        <v>64</v>
      </c>
      <c r="AJ40" s="40">
        <f t="shared" si="21"/>
        <v>65</v>
      </c>
      <c r="AK40" s="40">
        <f t="shared" si="22"/>
        <v>66</v>
      </c>
      <c r="AL40" s="40">
        <f t="shared" si="23"/>
        <v>67</v>
      </c>
      <c r="AM40" s="40">
        <f t="shared" si="24"/>
        <v>68</v>
      </c>
      <c r="AN40" s="40">
        <f t="shared" si="25"/>
        <v>69</v>
      </c>
      <c r="AO40" s="41">
        <f t="shared" si="26"/>
        <v>70</v>
      </c>
    </row>
    <row r="41" spans="32:41" ht="4.95" customHeight="1" thickBot="1" x14ac:dyDescent="0.35">
      <c r="AF41" s="39">
        <f t="shared" si="17"/>
        <v>51</v>
      </c>
      <c r="AG41" s="40">
        <f t="shared" si="18"/>
        <v>52</v>
      </c>
      <c r="AH41" s="40">
        <f t="shared" si="19"/>
        <v>53</v>
      </c>
      <c r="AI41" s="40">
        <f t="shared" si="20"/>
        <v>54</v>
      </c>
      <c r="AJ41" s="40">
        <f t="shared" si="21"/>
        <v>55</v>
      </c>
      <c r="AK41" s="40">
        <f t="shared" si="22"/>
        <v>56</v>
      </c>
      <c r="AL41" s="40">
        <f t="shared" si="23"/>
        <v>57</v>
      </c>
      <c r="AM41" s="40">
        <f t="shared" si="24"/>
        <v>58</v>
      </c>
      <c r="AN41" s="40">
        <f t="shared" si="25"/>
        <v>59</v>
      </c>
      <c r="AO41" s="41">
        <f t="shared" si="26"/>
        <v>60</v>
      </c>
    </row>
    <row r="42" spans="32:41" ht="4.95" customHeight="1" thickBot="1" x14ac:dyDescent="0.35">
      <c r="AF42" s="39">
        <f t="shared" si="17"/>
        <v>41</v>
      </c>
      <c r="AG42" s="40">
        <f t="shared" si="18"/>
        <v>42</v>
      </c>
      <c r="AH42" s="40">
        <f t="shared" si="19"/>
        <v>43</v>
      </c>
      <c r="AI42" s="40">
        <f t="shared" si="20"/>
        <v>44</v>
      </c>
      <c r="AJ42" s="40">
        <f t="shared" si="21"/>
        <v>45</v>
      </c>
      <c r="AK42" s="40">
        <f t="shared" si="22"/>
        <v>46</v>
      </c>
      <c r="AL42" s="40">
        <f t="shared" si="23"/>
        <v>47</v>
      </c>
      <c r="AM42" s="40">
        <f t="shared" si="24"/>
        <v>48</v>
      </c>
      <c r="AN42" s="40">
        <f t="shared" si="25"/>
        <v>49</v>
      </c>
      <c r="AO42" s="41">
        <f t="shared" si="26"/>
        <v>50</v>
      </c>
    </row>
    <row r="43" spans="32:41" ht="4.95" customHeight="1" thickBot="1" x14ac:dyDescent="0.35">
      <c r="AF43" s="39">
        <f t="shared" si="17"/>
        <v>31</v>
      </c>
      <c r="AG43" s="40">
        <f t="shared" si="18"/>
        <v>32</v>
      </c>
      <c r="AH43" s="40">
        <f t="shared" si="19"/>
        <v>33</v>
      </c>
      <c r="AI43" s="40">
        <f t="shared" si="20"/>
        <v>34</v>
      </c>
      <c r="AJ43" s="40">
        <f t="shared" si="21"/>
        <v>35</v>
      </c>
      <c r="AK43" s="40">
        <f t="shared" si="22"/>
        <v>36</v>
      </c>
      <c r="AL43" s="40">
        <f t="shared" si="23"/>
        <v>37</v>
      </c>
      <c r="AM43" s="40">
        <f t="shared" si="24"/>
        <v>38</v>
      </c>
      <c r="AN43" s="40">
        <f t="shared" si="25"/>
        <v>39</v>
      </c>
      <c r="AO43" s="41">
        <f t="shared" si="26"/>
        <v>40</v>
      </c>
    </row>
    <row r="44" spans="32:41" ht="4.95" customHeight="1" thickBot="1" x14ac:dyDescent="0.35">
      <c r="AF44" s="39">
        <f t="shared" si="17"/>
        <v>21</v>
      </c>
      <c r="AG44" s="40">
        <f t="shared" si="18"/>
        <v>22</v>
      </c>
      <c r="AH44" s="40">
        <f t="shared" si="19"/>
        <v>23</v>
      </c>
      <c r="AI44" s="40">
        <f t="shared" si="20"/>
        <v>24</v>
      </c>
      <c r="AJ44" s="40">
        <f t="shared" si="21"/>
        <v>25</v>
      </c>
      <c r="AK44" s="40">
        <f t="shared" si="22"/>
        <v>26</v>
      </c>
      <c r="AL44" s="40">
        <f t="shared" si="23"/>
        <v>27</v>
      </c>
      <c r="AM44" s="40">
        <f t="shared" si="24"/>
        <v>28</v>
      </c>
      <c r="AN44" s="40">
        <f t="shared" si="25"/>
        <v>29</v>
      </c>
      <c r="AO44" s="41">
        <f t="shared" si="26"/>
        <v>30</v>
      </c>
    </row>
    <row r="45" spans="32:41" ht="4.95" customHeight="1" thickBot="1" x14ac:dyDescent="0.35">
      <c r="AF45" s="39">
        <f>AF46+10</f>
        <v>11</v>
      </c>
      <c r="AG45" s="40">
        <f t="shared" ref="AG45:AO45" si="27">AG46+10</f>
        <v>12</v>
      </c>
      <c r="AH45" s="40">
        <f t="shared" si="27"/>
        <v>13</v>
      </c>
      <c r="AI45" s="40">
        <f t="shared" si="27"/>
        <v>14</v>
      </c>
      <c r="AJ45" s="40">
        <f t="shared" si="27"/>
        <v>15</v>
      </c>
      <c r="AK45" s="40">
        <f t="shared" si="27"/>
        <v>16</v>
      </c>
      <c r="AL45" s="40">
        <f t="shared" si="27"/>
        <v>17</v>
      </c>
      <c r="AM45" s="40">
        <f t="shared" si="27"/>
        <v>18</v>
      </c>
      <c r="AN45" s="40">
        <f t="shared" si="27"/>
        <v>19</v>
      </c>
      <c r="AO45" s="41">
        <f t="shared" si="27"/>
        <v>20</v>
      </c>
    </row>
    <row r="46" spans="32:41" ht="4.95" customHeight="1" x14ac:dyDescent="0.3">
      <c r="AF46" s="42">
        <v>1</v>
      </c>
      <c r="AG46" s="43">
        <f>AF46+1</f>
        <v>2</v>
      </c>
      <c r="AH46" s="43">
        <f t="shared" ref="AH46:AM46" si="28">AG46+1</f>
        <v>3</v>
      </c>
      <c r="AI46" s="43">
        <f t="shared" si="28"/>
        <v>4</v>
      </c>
      <c r="AJ46" s="43">
        <f t="shared" si="28"/>
        <v>5</v>
      </c>
      <c r="AK46" s="43">
        <f t="shared" si="28"/>
        <v>6</v>
      </c>
      <c r="AL46" s="43">
        <f t="shared" si="28"/>
        <v>7</v>
      </c>
      <c r="AM46" s="43">
        <f t="shared" si="28"/>
        <v>8</v>
      </c>
      <c r="AN46" s="43">
        <f>AM46+1</f>
        <v>9</v>
      </c>
      <c r="AO46" s="44">
        <f>AN46+1</f>
        <v>10</v>
      </c>
    </row>
    <row r="57" spans="17:20" x14ac:dyDescent="0.3">
      <c r="Q57" s="14" t="s">
        <v>44</v>
      </c>
      <c r="R57" s="15" t="s">
        <v>11</v>
      </c>
      <c r="S57" s="15" t="s">
        <v>43</v>
      </c>
    </row>
    <row r="58" spans="17:20" x14ac:dyDescent="0.3">
      <c r="Q58" s="15" t="s">
        <v>45</v>
      </c>
      <c r="R58" s="26">
        <v>1336248.3099999984</v>
      </c>
      <c r="S58" s="24"/>
    </row>
    <row r="59" spans="17:20" x14ac:dyDescent="0.3">
      <c r="Q59" s="15" t="s">
        <v>46</v>
      </c>
      <c r="R59" s="26">
        <v>1384874.5400000024</v>
      </c>
      <c r="S59" s="24">
        <v>3.6390115247370451E-2</v>
      </c>
    </row>
    <row r="60" spans="17:20" x14ac:dyDescent="0.3">
      <c r="Q60" s="15" t="s">
        <v>47</v>
      </c>
      <c r="R60" s="26">
        <v>1362939.5400000014</v>
      </c>
      <c r="S60" s="24">
        <v>-1.5838979897775357E-2</v>
      </c>
    </row>
    <row r="61" spans="17:20" x14ac:dyDescent="0.3">
      <c r="Q61" s="15" t="s">
        <v>48</v>
      </c>
      <c r="R61" s="26">
        <v>1362747.0800000008</v>
      </c>
      <c r="S61" s="24">
        <v>-1.4120949194904202E-4</v>
      </c>
    </row>
    <row r="63" spans="17:20" x14ac:dyDescent="0.3">
      <c r="Q63" s="47" t="s">
        <v>50</v>
      </c>
    </row>
    <row r="64" spans="17:20" x14ac:dyDescent="0.3">
      <c r="Q64" s="46" t="str">
        <f t="shared" ref="Q64:R68" si="29">Q57</f>
        <v>Quarter</v>
      </c>
      <c r="R64" s="46" t="str">
        <f t="shared" si="29"/>
        <v>Total Revenue</v>
      </c>
      <c r="S64" s="46" t="s">
        <v>39</v>
      </c>
      <c r="T64" s="46" t="s">
        <v>49</v>
      </c>
    </row>
    <row r="65" spans="16:23" x14ac:dyDescent="0.3">
      <c r="Q65" s="15" t="str">
        <f t="shared" si="29"/>
        <v>Q-1</v>
      </c>
      <c r="R65" s="26">
        <f t="shared" si="29"/>
        <v>1336248.3099999984</v>
      </c>
      <c r="S65" s="15" t="str">
        <f>IF(R65&gt;=T65,R65,"")</f>
        <v/>
      </c>
      <c r="T65" s="26">
        <f>AVERAGE($R$65:$R$68)</f>
        <v>1361702.3675000006</v>
      </c>
    </row>
    <row r="66" spans="16:23" x14ac:dyDescent="0.3">
      <c r="Q66" s="15" t="str">
        <f t="shared" si="29"/>
        <v>Q-2</v>
      </c>
      <c r="R66" s="26">
        <f t="shared" si="29"/>
        <v>1384874.5400000024</v>
      </c>
      <c r="S66" s="26">
        <f>IF(R66&gt;=T66,R66,"")</f>
        <v>1384874.5400000024</v>
      </c>
      <c r="T66" s="26">
        <f>AVERAGE($R$65:$R$68)</f>
        <v>1361702.3675000006</v>
      </c>
    </row>
    <row r="67" spans="16:23" x14ac:dyDescent="0.3">
      <c r="Q67" s="15" t="str">
        <f t="shared" si="29"/>
        <v>Q-3</v>
      </c>
      <c r="R67" s="26">
        <f t="shared" si="29"/>
        <v>1362939.5400000014</v>
      </c>
      <c r="S67" s="26">
        <f>IF(R67&gt;=T67,R67,"")</f>
        <v>1362939.5400000014</v>
      </c>
      <c r="T67" s="26">
        <f>AVERAGE($R$65:$R$68)</f>
        <v>1361702.3675000006</v>
      </c>
    </row>
    <row r="68" spans="16:23" x14ac:dyDescent="0.3">
      <c r="Q68" s="15" t="str">
        <f t="shared" si="29"/>
        <v>Q-4</v>
      </c>
      <c r="R68" s="26">
        <f t="shared" si="29"/>
        <v>1362747.0800000008</v>
      </c>
      <c r="S68" s="26">
        <f>IF(R68&gt;=T68,R68,"")</f>
        <v>1362747.0800000008</v>
      </c>
      <c r="T68" s="26">
        <f>AVERAGE($R$65:$R$68)</f>
        <v>1361702.3675000006</v>
      </c>
    </row>
    <row r="70" spans="16:23" x14ac:dyDescent="0.3">
      <c r="Q70" t="str">
        <f>_xlfn.TEXTJOIN(" ",, "The line in the indicates",TEXT(T65,"$#,#"),"average")</f>
        <v>The line in the indicates $13,61,702 average</v>
      </c>
    </row>
    <row r="71" spans="16:23" x14ac:dyDescent="0.3">
      <c r="P71" s="48"/>
      <c r="Q71" s="48"/>
      <c r="R71" s="48"/>
      <c r="S71" s="48"/>
      <c r="T71" s="48"/>
      <c r="U71" s="48"/>
      <c r="V71" s="48"/>
      <c r="W71" s="48"/>
    </row>
    <row r="73" spans="16:23" x14ac:dyDescent="0.3">
      <c r="Q73" s="14" t="s">
        <v>51</v>
      </c>
      <c r="R73" s="15" t="s">
        <v>11</v>
      </c>
      <c r="S73" s="15" t="s">
        <v>43</v>
      </c>
    </row>
    <row r="74" spans="16:23" x14ac:dyDescent="0.3">
      <c r="Q74" s="15" t="s">
        <v>52</v>
      </c>
      <c r="R74" s="26">
        <v>765868.27999999898</v>
      </c>
      <c r="S74" s="24"/>
    </row>
    <row r="75" spans="16:23" x14ac:dyDescent="0.3">
      <c r="Q75" s="15" t="s">
        <v>53</v>
      </c>
      <c r="R75" s="26">
        <v>789470.8800000028</v>
      </c>
      <c r="S75" s="24">
        <v>3.0818093158269787E-2</v>
      </c>
    </row>
    <row r="76" spans="16:23" x14ac:dyDescent="0.3">
      <c r="Q76" s="15" t="s">
        <v>54</v>
      </c>
      <c r="R76" s="26">
        <v>772166.82999999914</v>
      </c>
      <c r="S76" s="24">
        <v>-2.1918541187996184E-2</v>
      </c>
    </row>
    <row r="77" spans="16:23" x14ac:dyDescent="0.3">
      <c r="Q77" s="15" t="s">
        <v>55</v>
      </c>
      <c r="R77" s="26">
        <v>774303.62999999756</v>
      </c>
      <c r="S77" s="24">
        <v>2.7672776361015393E-3</v>
      </c>
    </row>
    <row r="78" spans="16:23" x14ac:dyDescent="0.3">
      <c r="Q78" s="15" t="s">
        <v>56</v>
      </c>
      <c r="R78" s="26">
        <v>795985.00999999966</v>
      </c>
      <c r="S78" s="24">
        <v>2.8001134387039057E-2</v>
      </c>
    </row>
    <row r="79" spans="16:23" x14ac:dyDescent="0.3">
      <c r="Q79" s="15" t="s">
        <v>57</v>
      </c>
      <c r="R79" s="26">
        <v>762351.78000000084</v>
      </c>
      <c r="S79" s="24">
        <v>-4.225359721284052E-2</v>
      </c>
    </row>
    <row r="80" spans="16:23" x14ac:dyDescent="0.3">
      <c r="Q80" s="15" t="s">
        <v>58</v>
      </c>
      <c r="R80" s="26">
        <v>786663.06000000041</v>
      </c>
      <c r="S80" s="24">
        <v>3.1889844869253843E-2</v>
      </c>
    </row>
    <row r="82" spans="17:20" x14ac:dyDescent="0.3">
      <c r="Q82" t="s">
        <v>50</v>
      </c>
    </row>
    <row r="84" spans="17:20" x14ac:dyDescent="0.3">
      <c r="Q84" s="46" t="str">
        <f t="shared" ref="Q84:R91" si="30">Q73</f>
        <v>Day Name</v>
      </c>
      <c r="R84" s="46" t="str">
        <f t="shared" si="30"/>
        <v>Total Revenue</v>
      </c>
      <c r="S84" s="46" t="s">
        <v>39</v>
      </c>
      <c r="T84" s="46" t="s">
        <v>49</v>
      </c>
    </row>
    <row r="85" spans="17:20" x14ac:dyDescent="0.3">
      <c r="Q85" s="15" t="str">
        <f t="shared" si="30"/>
        <v>Sun</v>
      </c>
      <c r="R85" s="26">
        <f t="shared" si="30"/>
        <v>765868.27999999898</v>
      </c>
      <c r="S85" s="26" t="str">
        <f>IF(R85&gt;=T85,R85,"")</f>
        <v/>
      </c>
      <c r="T85" s="26">
        <f>AVERAGE($R$85:$R$91)</f>
        <v>778115.63857142848</v>
      </c>
    </row>
    <row r="86" spans="17:20" x14ac:dyDescent="0.3">
      <c r="Q86" s="15" t="str">
        <f t="shared" si="30"/>
        <v>Mon</v>
      </c>
      <c r="R86" s="26">
        <f t="shared" si="30"/>
        <v>789470.8800000028</v>
      </c>
      <c r="S86" s="26">
        <f t="shared" ref="S86:S91" si="31">IF(R86&gt;=T86,R86,"")</f>
        <v>789470.8800000028</v>
      </c>
      <c r="T86" s="26">
        <f t="shared" ref="T86:T91" si="32">AVERAGE($R$85:$R$91)</f>
        <v>778115.63857142848</v>
      </c>
    </row>
    <row r="87" spans="17:20" x14ac:dyDescent="0.3">
      <c r="Q87" s="15" t="str">
        <f t="shared" si="30"/>
        <v>Tue</v>
      </c>
      <c r="R87" s="26">
        <f t="shared" si="30"/>
        <v>772166.82999999914</v>
      </c>
      <c r="S87" s="26" t="str">
        <f t="shared" si="31"/>
        <v/>
      </c>
      <c r="T87" s="26">
        <f t="shared" si="32"/>
        <v>778115.63857142848</v>
      </c>
    </row>
    <row r="88" spans="17:20" x14ac:dyDescent="0.3">
      <c r="Q88" s="15" t="str">
        <f t="shared" si="30"/>
        <v>Wed</v>
      </c>
      <c r="R88" s="26">
        <f t="shared" si="30"/>
        <v>774303.62999999756</v>
      </c>
      <c r="S88" s="26" t="str">
        <f t="shared" si="31"/>
        <v/>
      </c>
      <c r="T88" s="26">
        <f t="shared" si="32"/>
        <v>778115.63857142848</v>
      </c>
    </row>
    <row r="89" spans="17:20" x14ac:dyDescent="0.3">
      <c r="Q89" s="15" t="str">
        <f t="shared" si="30"/>
        <v>Thu</v>
      </c>
      <c r="R89" s="26">
        <f t="shared" si="30"/>
        <v>795985.00999999966</v>
      </c>
      <c r="S89" s="26">
        <f t="shared" si="31"/>
        <v>795985.00999999966</v>
      </c>
      <c r="T89" s="26">
        <f t="shared" si="32"/>
        <v>778115.63857142848</v>
      </c>
    </row>
    <row r="90" spans="17:20" x14ac:dyDescent="0.3">
      <c r="Q90" s="15" t="str">
        <f t="shared" si="30"/>
        <v>Fri</v>
      </c>
      <c r="R90" s="26">
        <f t="shared" si="30"/>
        <v>762351.78000000084</v>
      </c>
      <c r="S90" s="26" t="str">
        <f t="shared" si="31"/>
        <v/>
      </c>
      <c r="T90" s="26">
        <f t="shared" si="32"/>
        <v>778115.63857142848</v>
      </c>
    </row>
    <row r="91" spans="17:20" x14ac:dyDescent="0.3">
      <c r="Q91" s="15" t="str">
        <f t="shared" si="30"/>
        <v>Sat</v>
      </c>
      <c r="R91" s="26">
        <f t="shared" si="30"/>
        <v>786663.06000000041</v>
      </c>
      <c r="S91" s="26">
        <f t="shared" si="31"/>
        <v>786663.06000000041</v>
      </c>
      <c r="T91" s="26">
        <f t="shared" si="32"/>
        <v>778115.63857142848</v>
      </c>
    </row>
    <row r="93" spans="17:20" x14ac:dyDescent="0.3">
      <c r="Q93" t="str">
        <f>_xlfn.TEXTJOIN(" ",, "The line in the indicates",TEXT(T85,"$#,#"),"average")</f>
        <v>The line in the indicates $7,78,116 average</v>
      </c>
    </row>
  </sheetData>
  <phoneticPr fontId="5" type="noConversion"/>
  <conditionalFormatting sqref="S17">
    <cfRule type="expression" dxfId="73" priority="8">
      <formula>$S$14&lt;0</formula>
    </cfRule>
    <cfRule type="expression" dxfId="72" priority="9">
      <formula>$S$14&gt;=0</formula>
    </cfRule>
  </conditionalFormatting>
  <conditionalFormatting sqref="AF25:AO34">
    <cfRule type="cellIs" dxfId="71" priority="4" operator="lessThanOrEqual">
      <formula>$X$6*100</formula>
    </cfRule>
  </conditionalFormatting>
  <conditionalFormatting sqref="AF37:AO46">
    <cfRule type="cellIs" dxfId="70" priority="1" operator="lessThanOrEqual">
      <formula>$X$5*100</formula>
    </cfRule>
  </conditionalFormatting>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6CCC2-7F9E-4408-ADDF-AFE8EA01A38D}">
  <sheetPr codeName="Sheet5"/>
  <dimension ref="B3:BQ29"/>
  <sheetViews>
    <sheetView topLeftCell="AK2" zoomScale="67" workbookViewId="0">
      <selection activeCell="Y9" sqref="Y9"/>
    </sheetView>
  </sheetViews>
  <sheetFormatPr defaultRowHeight="14.4" x14ac:dyDescent="0.3"/>
  <cols>
    <col min="2" max="2" width="16.6640625" bestFit="1" customWidth="1"/>
    <col min="3" max="3" width="12.109375" bestFit="1" customWidth="1"/>
    <col min="5" max="5" width="18.88671875" bestFit="1" customWidth="1"/>
    <col min="6" max="6" width="12.109375" bestFit="1" customWidth="1"/>
    <col min="8" max="8" width="14.88671875" bestFit="1" customWidth="1"/>
    <col min="9" max="9" width="12.109375" bestFit="1" customWidth="1"/>
    <col min="11" max="11" width="13.21875" bestFit="1" customWidth="1"/>
    <col min="12" max="12" width="12.109375" bestFit="1" customWidth="1"/>
    <col min="13" max="13" width="10.44140625" bestFit="1" customWidth="1"/>
    <col min="15" max="15" width="10.5546875" bestFit="1" customWidth="1"/>
    <col min="16" max="16" width="10.44140625" bestFit="1" customWidth="1"/>
    <col min="17" max="17" width="12.109375" bestFit="1" customWidth="1"/>
    <col min="18" max="18" width="13.109375" bestFit="1" customWidth="1"/>
    <col min="19" max="19" width="7.5546875" bestFit="1" customWidth="1"/>
    <col min="20" max="20" width="14.109375" bestFit="1" customWidth="1"/>
    <col min="22" max="22" width="8.88671875" style="50"/>
    <col min="24" max="24" width="21.6640625" bestFit="1" customWidth="1"/>
    <col min="25" max="25" width="12.109375" bestFit="1" customWidth="1"/>
    <col min="28" max="28" width="20.33203125" bestFit="1" customWidth="1"/>
    <col min="29" max="29" width="11.77734375" bestFit="1" customWidth="1"/>
    <col min="30" max="30" width="10.44140625" bestFit="1" customWidth="1"/>
    <col min="31" max="31" width="12.109375" bestFit="1" customWidth="1"/>
    <col min="33" max="33" width="8.88671875" style="59"/>
    <col min="35" max="35" width="15.21875" bestFit="1" customWidth="1"/>
    <col min="36" max="36" width="12.109375" bestFit="1" customWidth="1"/>
    <col min="37" max="37" width="13.21875" bestFit="1" customWidth="1"/>
    <col min="39" max="39" width="11.6640625" customWidth="1"/>
    <col min="40" max="40" width="15.5546875" customWidth="1"/>
    <col min="42" max="42" width="8.88671875" style="61"/>
    <col min="45" max="45" width="13.21875" bestFit="1" customWidth="1"/>
    <col min="46" max="46" width="12.109375" bestFit="1" customWidth="1"/>
    <col min="48" max="48" width="8.88671875" style="61"/>
    <col min="50" max="50" width="9.88671875" bestFit="1" customWidth="1"/>
    <col min="51" max="51" width="10.88671875" bestFit="1" customWidth="1"/>
    <col min="52" max="52" width="11.33203125" bestFit="1" customWidth="1"/>
    <col min="54" max="54" width="8.88671875" style="61"/>
    <col min="56" max="56" width="16" bestFit="1" customWidth="1"/>
    <col min="57" max="57" width="12.109375" bestFit="1" customWidth="1"/>
    <col min="60" max="60" width="16" bestFit="1" customWidth="1"/>
    <col min="61" max="61" width="12.109375" bestFit="1" customWidth="1"/>
    <col min="62" max="62" width="8.77734375" bestFit="1" customWidth="1"/>
    <col min="68" max="68" width="18.5546875" bestFit="1" customWidth="1"/>
    <col min="69" max="69" width="12.109375" bestFit="1" customWidth="1"/>
  </cols>
  <sheetData>
    <row r="3" spans="2:69" x14ac:dyDescent="0.3">
      <c r="I3" s="47" t="s">
        <v>59</v>
      </c>
      <c r="J3" s="51">
        <v>1</v>
      </c>
      <c r="L3" s="49" t="s">
        <v>62</v>
      </c>
      <c r="BD3" s="63" t="s">
        <v>59</v>
      </c>
      <c r="BE3" s="50">
        <v>2</v>
      </c>
      <c r="BH3" t="str">
        <f>_xlfn.TEXTJOIN(" ",,IF(BE3=1,"Top 5 Profitable Products","Quantity contributing to Profit"))</f>
        <v>Quantity contributing to Profit</v>
      </c>
    </row>
    <row r="4" spans="2:69" x14ac:dyDescent="0.3">
      <c r="I4" s="47" t="s">
        <v>60</v>
      </c>
      <c r="J4" s="51">
        <v>1</v>
      </c>
      <c r="L4" s="49" t="s">
        <v>61</v>
      </c>
    </row>
    <row r="7" spans="2:69" x14ac:dyDescent="0.3">
      <c r="AX7" t="s">
        <v>16</v>
      </c>
      <c r="AY7" t="s">
        <v>93</v>
      </c>
      <c r="AZ7" t="s">
        <v>94</v>
      </c>
      <c r="BD7" s="3" t="s">
        <v>104</v>
      </c>
      <c r="BE7" t="s">
        <v>12</v>
      </c>
      <c r="BF7" t="s">
        <v>105</v>
      </c>
      <c r="BH7" s="3" t="s">
        <v>104</v>
      </c>
      <c r="BI7" t="s">
        <v>12</v>
      </c>
      <c r="BJ7" t="s">
        <v>18</v>
      </c>
      <c r="BP7" s="3" t="s">
        <v>106</v>
      </c>
      <c r="BQ7" t="s">
        <v>12</v>
      </c>
    </row>
    <row r="8" spans="2:69" x14ac:dyDescent="0.3">
      <c r="X8" s="3" t="s">
        <v>84</v>
      </c>
      <c r="Y8" t="s">
        <v>12</v>
      </c>
      <c r="AB8" t="s">
        <v>85</v>
      </c>
      <c r="AD8" s="3" t="s">
        <v>86</v>
      </c>
      <c r="AE8" t="s">
        <v>12</v>
      </c>
      <c r="AI8" s="3" t="s">
        <v>38</v>
      </c>
      <c r="AJ8" t="s">
        <v>12</v>
      </c>
      <c r="AK8" t="s">
        <v>92</v>
      </c>
      <c r="AM8" t="str">
        <f>AI8</f>
        <v>Month Name</v>
      </c>
      <c r="AN8" t="str">
        <f>AJ8</f>
        <v>Profit Margin</v>
      </c>
      <c r="AS8" s="3" t="s">
        <v>51</v>
      </c>
      <c r="AT8" t="s">
        <v>12</v>
      </c>
      <c r="AX8" s="53">
        <v>9</v>
      </c>
      <c r="AY8" s="62">
        <v>8.0198983057069961E-2</v>
      </c>
      <c r="AZ8" s="2">
        <v>8.0345112205772118E-2</v>
      </c>
      <c r="BD8" t="s">
        <v>98</v>
      </c>
      <c r="BE8" s="1">
        <v>36733.600000000057</v>
      </c>
      <c r="BF8">
        <f>VLOOKUP(BD8,$BH$7:$BJ$107,3,0)</f>
        <v>6290</v>
      </c>
      <c r="BH8" t="s">
        <v>95</v>
      </c>
      <c r="BI8" s="1">
        <v>5787.580000000009</v>
      </c>
      <c r="BJ8" s="53">
        <v>6157</v>
      </c>
      <c r="BP8" t="s">
        <v>111</v>
      </c>
      <c r="BQ8" s="8">
        <v>718216.26999999932</v>
      </c>
    </row>
    <row r="9" spans="2:69" x14ac:dyDescent="0.3">
      <c r="X9" t="s">
        <v>79</v>
      </c>
      <c r="Y9" s="52">
        <v>4105.1800000000039</v>
      </c>
      <c r="AB9" s="54">
        <v>46.47</v>
      </c>
      <c r="AD9" t="s">
        <v>87</v>
      </c>
      <c r="AE9" s="58">
        <v>0.47937203785438498</v>
      </c>
      <c r="AI9" t="s">
        <v>22</v>
      </c>
      <c r="AJ9" s="52">
        <v>6315.5700000000179</v>
      </c>
      <c r="AK9" s="60"/>
      <c r="AM9" t="str">
        <f t="shared" ref="AM9:AM20" si="0">AI9</f>
        <v>Jan</v>
      </c>
      <c r="AN9" s="52">
        <f>AJ9</f>
        <v>6315.5700000000179</v>
      </c>
      <c r="AS9" t="s">
        <v>52</v>
      </c>
      <c r="AT9" s="52">
        <v>12442.599999999955</v>
      </c>
      <c r="BD9" t="s">
        <v>100</v>
      </c>
      <c r="BE9" s="1">
        <v>32065.139999999952</v>
      </c>
      <c r="BF9">
        <f>VLOOKUP(BD9,$BH$7:$BJ$107,3,0)</f>
        <v>5862</v>
      </c>
      <c r="BH9" t="s">
        <v>96</v>
      </c>
      <c r="BI9" s="1">
        <v>-1571.1300000000556</v>
      </c>
      <c r="BJ9" s="53">
        <v>5819</v>
      </c>
      <c r="BP9" t="s">
        <v>112</v>
      </c>
      <c r="BQ9" s="8">
        <v>417457.830000002</v>
      </c>
    </row>
    <row r="10" spans="2:69" x14ac:dyDescent="0.3">
      <c r="X10" t="s">
        <v>80</v>
      </c>
      <c r="Y10" s="52">
        <v>13251.969999999979</v>
      </c>
      <c r="AD10" t="s">
        <v>88</v>
      </c>
      <c r="AE10" s="58">
        <v>0.52062796214561402</v>
      </c>
      <c r="AI10" t="s">
        <v>23</v>
      </c>
      <c r="AJ10" s="52">
        <v>7281.3199999999961</v>
      </c>
      <c r="AK10" s="60">
        <v>0.15291573048829724</v>
      </c>
      <c r="AM10" t="str">
        <f t="shared" si="0"/>
        <v>Feb</v>
      </c>
      <c r="AN10" s="52">
        <f t="shared" ref="AN10:AN19" si="1">AJ10</f>
        <v>7281.3199999999961</v>
      </c>
      <c r="AS10" t="s">
        <v>53</v>
      </c>
      <c r="AT10" s="52">
        <v>12369.979999999989</v>
      </c>
      <c r="BD10" t="s">
        <v>102</v>
      </c>
      <c r="BE10" s="1">
        <v>16798.080000000002</v>
      </c>
      <c r="BF10">
        <f>VLOOKUP(BD10,$BH$7:$BJ$107,3,0)</f>
        <v>5384</v>
      </c>
      <c r="BH10" t="s">
        <v>97</v>
      </c>
      <c r="BI10" s="1">
        <v>15387.719999999994</v>
      </c>
      <c r="BJ10" s="53">
        <v>6749</v>
      </c>
      <c r="BP10" t="s">
        <v>113</v>
      </c>
      <c r="BQ10" s="8">
        <v>367414.25000000041</v>
      </c>
    </row>
    <row r="11" spans="2:69" x14ac:dyDescent="0.3">
      <c r="B11" s="47" t="s">
        <v>63</v>
      </c>
      <c r="E11" s="47" t="s">
        <v>65</v>
      </c>
      <c r="H11" s="47" t="s">
        <v>72</v>
      </c>
      <c r="X11" t="s">
        <v>81</v>
      </c>
      <c r="Y11" s="52">
        <v>16778.099999999984</v>
      </c>
      <c r="AB11" t="str">
        <f>_xlfn.TEXTJOIN("",,"Profit by Customer Age")</f>
        <v>Profit by Customer Age</v>
      </c>
      <c r="AI11" t="s">
        <v>24</v>
      </c>
      <c r="AJ11" s="52">
        <v>8227.9299999999748</v>
      </c>
      <c r="AK11" s="60">
        <v>0.13000527376903903</v>
      </c>
      <c r="AM11" t="str">
        <f t="shared" si="0"/>
        <v>Mar</v>
      </c>
      <c r="AN11" s="52">
        <f t="shared" si="1"/>
        <v>8227.9299999999748</v>
      </c>
      <c r="AS11" t="s">
        <v>54</v>
      </c>
      <c r="AT11" s="52">
        <v>10680.370000000054</v>
      </c>
      <c r="BD11" t="s">
        <v>97</v>
      </c>
      <c r="BE11" s="1">
        <v>15387.719999999994</v>
      </c>
      <c r="BF11">
        <f>VLOOKUP(BD11,$BH$7:$BJ$107,3,0)</f>
        <v>6749</v>
      </c>
      <c r="BH11" t="s">
        <v>98</v>
      </c>
      <c r="BI11" s="1">
        <v>36733.600000000057</v>
      </c>
      <c r="BJ11" s="53">
        <v>6290</v>
      </c>
      <c r="BP11" t="s">
        <v>114</v>
      </c>
      <c r="BQ11" s="8">
        <v>339210.4900000029</v>
      </c>
    </row>
    <row r="12" spans="2:69" x14ac:dyDescent="0.3">
      <c r="B12" s="3" t="s">
        <v>64</v>
      </c>
      <c r="C12" t="s">
        <v>12</v>
      </c>
      <c r="E12" s="3" t="s">
        <v>64</v>
      </c>
      <c r="F12" t="s">
        <v>12</v>
      </c>
      <c r="H12" s="3" t="s">
        <v>61</v>
      </c>
      <c r="I12" t="s">
        <v>12</v>
      </c>
      <c r="K12" s="3" t="s">
        <v>61</v>
      </c>
      <c r="L12" t="s">
        <v>12</v>
      </c>
      <c r="O12" t="s">
        <v>77</v>
      </c>
      <c r="P12" t="s">
        <v>76</v>
      </c>
      <c r="Q12" t="s">
        <v>12</v>
      </c>
      <c r="R12" t="s">
        <v>11</v>
      </c>
      <c r="S12" t="s">
        <v>10</v>
      </c>
      <c r="T12" t="s">
        <v>13</v>
      </c>
      <c r="X12" t="s">
        <v>82</v>
      </c>
      <c r="Y12" s="52">
        <v>21303.01000000014</v>
      </c>
      <c r="AB12" t="str">
        <f>_xlfn.TEXTJOIN("",,"Average Customer Age")</f>
        <v>Average Customer Age</v>
      </c>
      <c r="AI12" t="s">
        <v>25</v>
      </c>
      <c r="AJ12" s="52">
        <v>6979.02</v>
      </c>
      <c r="AK12" s="60">
        <v>-0.15178908911475647</v>
      </c>
      <c r="AM12" t="str">
        <f t="shared" si="0"/>
        <v>Apr</v>
      </c>
      <c r="AN12" s="52">
        <f t="shared" si="1"/>
        <v>6979.02</v>
      </c>
      <c r="AS12" t="s">
        <v>55</v>
      </c>
      <c r="AT12" s="52">
        <v>15579.290000000015</v>
      </c>
      <c r="BD12" t="s">
        <v>99</v>
      </c>
      <c r="BE12" s="1">
        <v>8106.2399999999907</v>
      </c>
      <c r="BF12">
        <f>VLOOKUP(BD12,$BH$7:$BJ$107,3,0)</f>
        <v>6333</v>
      </c>
      <c r="BH12" t="s">
        <v>99</v>
      </c>
      <c r="BI12" s="1">
        <v>8106.2399999999907</v>
      </c>
      <c r="BJ12" s="53">
        <v>6333</v>
      </c>
      <c r="BP12" t="s">
        <v>109</v>
      </c>
      <c r="BQ12" s="8">
        <v>174072.76000000042</v>
      </c>
    </row>
    <row r="13" spans="2:69" x14ac:dyDescent="0.3">
      <c r="B13" t="s">
        <v>115</v>
      </c>
      <c r="C13" s="1">
        <v>1042.4099999999994</v>
      </c>
      <c r="E13" t="s">
        <v>120</v>
      </c>
      <c r="F13" s="1">
        <v>-350.80000000000018</v>
      </c>
      <c r="H13" t="s">
        <v>66</v>
      </c>
      <c r="I13" s="1">
        <v>6633.2599999999984</v>
      </c>
      <c r="K13" t="s">
        <v>67</v>
      </c>
      <c r="L13" s="1">
        <v>2676.5899999999983</v>
      </c>
      <c r="O13" s="53">
        <v>566</v>
      </c>
      <c r="P13">
        <v>20</v>
      </c>
      <c r="Q13" s="8">
        <v>86449.160000000265</v>
      </c>
      <c r="R13" s="8">
        <v>427939.66000000003</v>
      </c>
      <c r="S13" s="8">
        <v>341490.49999999977</v>
      </c>
      <c r="T13" s="2">
        <v>0.25315245958526028</v>
      </c>
      <c r="X13" t="s">
        <v>83</v>
      </c>
      <c r="Y13" s="52">
        <v>31010.899999999951</v>
      </c>
      <c r="AI13" t="s">
        <v>26</v>
      </c>
      <c r="AJ13" s="52">
        <v>4960.9399999999878</v>
      </c>
      <c r="AK13" s="60">
        <v>-0.28916380809913317</v>
      </c>
      <c r="AM13" t="str">
        <f t="shared" si="0"/>
        <v>May</v>
      </c>
      <c r="AN13" s="52">
        <f t="shared" si="1"/>
        <v>4960.9399999999878</v>
      </c>
      <c r="AS13" t="s">
        <v>56</v>
      </c>
      <c r="AT13" s="52">
        <v>13431.509999999966</v>
      </c>
      <c r="BH13" t="s">
        <v>100</v>
      </c>
      <c r="BI13" s="1">
        <v>32065.139999999952</v>
      </c>
      <c r="BJ13" s="53">
        <v>5862</v>
      </c>
      <c r="BP13" t="s">
        <v>108</v>
      </c>
      <c r="BQ13" s="8">
        <v>142236.05999999901</v>
      </c>
    </row>
    <row r="14" spans="2:69" x14ac:dyDescent="0.3">
      <c r="B14" t="s">
        <v>116</v>
      </c>
      <c r="C14" s="1">
        <v>770.28</v>
      </c>
      <c r="E14" t="s">
        <v>121</v>
      </c>
      <c r="F14" s="1">
        <v>-348.18999999999983</v>
      </c>
      <c r="H14" t="s">
        <v>70</v>
      </c>
      <c r="I14" s="1">
        <v>5914.6300000000047</v>
      </c>
      <c r="K14" t="s">
        <v>69</v>
      </c>
      <c r="L14" s="1">
        <v>3193.4100000000071</v>
      </c>
      <c r="AI14" t="s">
        <v>27</v>
      </c>
      <c r="AJ14" s="52">
        <v>8592.8399999999929</v>
      </c>
      <c r="AK14" s="60">
        <v>0.73209915862719843</v>
      </c>
      <c r="AM14" t="str">
        <f t="shared" si="0"/>
        <v>Jun</v>
      </c>
      <c r="AN14" s="52">
        <f t="shared" si="1"/>
        <v>8592.8399999999929</v>
      </c>
      <c r="AS14" t="s">
        <v>57</v>
      </c>
      <c r="AT14" s="52">
        <v>13910.699999999997</v>
      </c>
      <c r="BH14" t="s">
        <v>101</v>
      </c>
      <c r="BI14" s="1">
        <v>-25109.370000000024</v>
      </c>
      <c r="BJ14" s="53">
        <v>5853</v>
      </c>
      <c r="BP14" t="s">
        <v>107</v>
      </c>
      <c r="BQ14" s="8">
        <v>86449.160000000033</v>
      </c>
    </row>
    <row r="15" spans="2:69" x14ac:dyDescent="0.3">
      <c r="B15" t="s">
        <v>117</v>
      </c>
      <c r="C15" s="1">
        <v>687.16999999999985</v>
      </c>
      <c r="E15" t="s">
        <v>122</v>
      </c>
      <c r="F15" s="1">
        <v>-317.76</v>
      </c>
      <c r="H15" t="s">
        <v>127</v>
      </c>
      <c r="I15" s="1">
        <v>5887.1599999999889</v>
      </c>
      <c r="K15" t="s">
        <v>71</v>
      </c>
      <c r="L15" s="1">
        <v>3135.8699999999972</v>
      </c>
      <c r="AI15" t="s">
        <v>28</v>
      </c>
      <c r="AJ15" s="52">
        <v>8086.6100000000151</v>
      </c>
      <c r="AK15" s="60">
        <v>-5.8913001987698846E-2</v>
      </c>
      <c r="AM15" t="str">
        <f t="shared" si="0"/>
        <v>Jul</v>
      </c>
      <c r="AN15" s="52">
        <f t="shared" si="1"/>
        <v>8086.6100000000151</v>
      </c>
      <c r="AS15" t="s">
        <v>58</v>
      </c>
      <c r="AT15" s="52">
        <v>8034.7100000000064</v>
      </c>
      <c r="BH15" t="s">
        <v>102</v>
      </c>
      <c r="BI15" s="1">
        <v>16798.080000000002</v>
      </c>
      <c r="BJ15" s="53">
        <v>5384</v>
      </c>
      <c r="BP15" t="s">
        <v>110</v>
      </c>
      <c r="BQ15" s="8">
        <v>52455.239999999467</v>
      </c>
    </row>
    <row r="16" spans="2:69" x14ac:dyDescent="0.3">
      <c r="B16" t="s">
        <v>118</v>
      </c>
      <c r="C16" s="1">
        <v>682.37999999999965</v>
      </c>
      <c r="E16" t="s">
        <v>123</v>
      </c>
      <c r="F16" s="1">
        <v>-303.86999999999966</v>
      </c>
      <c r="H16" t="s">
        <v>68</v>
      </c>
      <c r="I16" s="1">
        <v>5288.0599999999977</v>
      </c>
      <c r="K16" t="s">
        <v>125</v>
      </c>
      <c r="L16" s="1">
        <v>2434.0599999999995</v>
      </c>
      <c r="AI16" t="s">
        <v>29</v>
      </c>
      <c r="AJ16" s="52">
        <v>6881.5300000000279</v>
      </c>
      <c r="AK16" s="60">
        <v>-0.14902165431497066</v>
      </c>
      <c r="AM16" t="str">
        <f t="shared" si="0"/>
        <v>Aug</v>
      </c>
      <c r="AN16" s="52">
        <f t="shared" si="1"/>
        <v>6881.5300000000279</v>
      </c>
      <c r="BD16" s="46" t="str">
        <f t="shared" ref="BD16:BD21" si="2">BD7</f>
        <v>Product Name</v>
      </c>
      <c r="BE16" s="46" t="str">
        <f t="shared" ref="BE16:BE21" si="3">IF($BE$3=1,BE7,BF7)</f>
        <v>Quantity</v>
      </c>
      <c r="BH16" t="s">
        <v>103</v>
      </c>
      <c r="BI16" s="1">
        <v>-1748.7000000000335</v>
      </c>
      <c r="BJ16" s="53">
        <v>6030</v>
      </c>
    </row>
    <row r="17" spans="2:57" x14ac:dyDescent="0.3">
      <c r="B17" t="s">
        <v>119</v>
      </c>
      <c r="C17" s="1">
        <v>681.43</v>
      </c>
      <c r="E17" t="s">
        <v>124</v>
      </c>
      <c r="F17" s="1">
        <v>-291.71999999999991</v>
      </c>
      <c r="H17" t="s">
        <v>128</v>
      </c>
      <c r="I17" s="1">
        <v>5280.4599999999882</v>
      </c>
      <c r="K17" t="s">
        <v>126</v>
      </c>
      <c r="L17" s="1">
        <v>3429.0399999999972</v>
      </c>
      <c r="AI17" t="s">
        <v>30</v>
      </c>
      <c r="AJ17" s="52">
        <v>7012.78999999999</v>
      </c>
      <c r="AK17" s="60">
        <v>1.9074246570161213E-2</v>
      </c>
      <c r="AM17" t="str">
        <f t="shared" si="0"/>
        <v>Sep</v>
      </c>
      <c r="AN17" s="52">
        <f t="shared" si="1"/>
        <v>7012.78999999999</v>
      </c>
      <c r="BD17" s="15" t="str">
        <f t="shared" si="2"/>
        <v>Name Rush</v>
      </c>
      <c r="BE17" s="8">
        <f t="shared" si="3"/>
        <v>6290</v>
      </c>
    </row>
    <row r="18" spans="2:57" x14ac:dyDescent="0.3">
      <c r="AI18" t="s">
        <v>31</v>
      </c>
      <c r="AJ18" s="52">
        <v>6700.2699999999713</v>
      </c>
      <c r="AK18" s="60">
        <v>-4.4564288963453783E-2</v>
      </c>
      <c r="AM18" t="str">
        <f t="shared" si="0"/>
        <v>Oct</v>
      </c>
      <c r="AN18" s="52">
        <f t="shared" si="1"/>
        <v>6700.2699999999713</v>
      </c>
      <c r="BD18" s="15" t="str">
        <f t="shared" si="2"/>
        <v>Society Rush</v>
      </c>
      <c r="BE18" s="8">
        <f t="shared" si="3"/>
        <v>5862</v>
      </c>
    </row>
    <row r="19" spans="2:57" x14ac:dyDescent="0.3">
      <c r="AI19" t="s">
        <v>32</v>
      </c>
      <c r="AJ19" s="52">
        <v>6771.5999999999876</v>
      </c>
      <c r="AK19" s="60">
        <v>1.0645839645270504E-2</v>
      </c>
      <c r="AM19" t="str">
        <f t="shared" si="0"/>
        <v>Nov</v>
      </c>
      <c r="AN19" s="52">
        <f t="shared" si="1"/>
        <v>6771.5999999999876</v>
      </c>
      <c r="BD19" s="15" t="str">
        <f t="shared" si="2"/>
        <v>Training Mist</v>
      </c>
      <c r="BE19" s="8">
        <f t="shared" si="3"/>
        <v>5384</v>
      </c>
    </row>
    <row r="20" spans="2:57" x14ac:dyDescent="0.3">
      <c r="AI20" t="s">
        <v>33</v>
      </c>
      <c r="AJ20" s="52">
        <v>8638.7400000000271</v>
      </c>
      <c r="AK20" s="60">
        <v>0.2757309941520531</v>
      </c>
      <c r="AM20" t="str">
        <f t="shared" si="0"/>
        <v>Dec</v>
      </c>
      <c r="AN20" s="52">
        <f>AJ20</f>
        <v>8638.7400000000271</v>
      </c>
      <c r="BD20" s="15" t="str">
        <f t="shared" si="2"/>
        <v>Let Dew</v>
      </c>
      <c r="BE20" s="8">
        <f t="shared" si="3"/>
        <v>6749</v>
      </c>
    </row>
    <row r="21" spans="2:57" x14ac:dyDescent="0.3">
      <c r="BD21" s="15" t="str">
        <f t="shared" si="2"/>
        <v>Only Dew</v>
      </c>
      <c r="BE21" s="8">
        <f t="shared" si="3"/>
        <v>6333</v>
      </c>
    </row>
    <row r="22" spans="2:57" x14ac:dyDescent="0.3">
      <c r="B22" s="47" t="s">
        <v>73</v>
      </c>
      <c r="E22" s="47" t="s">
        <v>74</v>
      </c>
      <c r="H22" s="47" t="s">
        <v>75</v>
      </c>
      <c r="L22" s="47" t="s">
        <v>78</v>
      </c>
    </row>
    <row r="24" spans="2:57" x14ac:dyDescent="0.3">
      <c r="B24" s="46" t="str">
        <f t="shared" ref="B24:C29" si="4">IF($J$3=1,B12,E12)</f>
        <v>Full Name</v>
      </c>
      <c r="C24" s="46" t="str">
        <f t="shared" si="4"/>
        <v>Profit Margin</v>
      </c>
      <c r="E24" s="46" t="str">
        <f t="shared" ref="E24:F29" si="5">IF($J$3=1,H12,K12)</f>
        <v>Location</v>
      </c>
      <c r="F24" s="46" t="str">
        <f t="shared" si="5"/>
        <v>Profit Margin</v>
      </c>
      <c r="H24" s="46" t="str">
        <f t="shared" ref="H24:I29" si="6">IF($J$4=1,B24,E24)</f>
        <v>Full Name</v>
      </c>
      <c r="I24" s="46" t="str">
        <f t="shared" si="6"/>
        <v>Profit Margin</v>
      </c>
      <c r="L24" t="str">
        <f>_xlfn.TEXTJOIN(" ",,IF($J$3=1,"Top 5 Profitable","Least 6 Profitable"),IF($J$4=1,"Customers","Locations"))</f>
        <v>Top 5 Profitable Customers</v>
      </c>
    </row>
    <row r="25" spans="2:57" x14ac:dyDescent="0.3">
      <c r="B25" s="15" t="str">
        <f t="shared" si="4"/>
        <v>Alexander Jones</v>
      </c>
      <c r="C25" s="16">
        <f t="shared" si="4"/>
        <v>1042.4099999999994</v>
      </c>
      <c r="E25" s="15" t="str">
        <f t="shared" si="5"/>
        <v>Indiana</v>
      </c>
      <c r="F25" s="16">
        <f>ABS(IF($J$3=1,I13,L13))</f>
        <v>6633.2599999999984</v>
      </c>
      <c r="H25" s="15" t="str">
        <f t="shared" si="6"/>
        <v>Alexander Jones</v>
      </c>
      <c r="I25" s="8">
        <f>IF($J$4=1,ABS(C25),ABS(F25))</f>
        <v>1042.4099999999994</v>
      </c>
      <c r="L25" t="str">
        <f>_xlfn.TEXTJOIN(" ",,IF($J$4=1,"Total Sales Customers","Total Sales Locations"))</f>
        <v>Total Sales Customers</v>
      </c>
    </row>
    <row r="26" spans="2:57" x14ac:dyDescent="0.3">
      <c r="B26" s="15" t="str">
        <f t="shared" si="4"/>
        <v>Julie Morris</v>
      </c>
      <c r="C26" s="16">
        <f t="shared" si="4"/>
        <v>770.28</v>
      </c>
      <c r="E26" s="15" t="str">
        <f t="shared" si="5"/>
        <v>Washington</v>
      </c>
      <c r="F26" s="16">
        <f>ABS(IF($J$3=1,I14,L14))</f>
        <v>5914.6300000000047</v>
      </c>
      <c r="H26" s="15" t="str">
        <f t="shared" si="6"/>
        <v>Julie Morris</v>
      </c>
      <c r="I26" s="8">
        <f>IF($J$4=1,ABS(C26),ABS(F26))</f>
        <v>770.28</v>
      </c>
      <c r="L26">
        <f>IF($J$4=1,$O$13,$P$13)</f>
        <v>566</v>
      </c>
    </row>
    <row r="27" spans="2:57" x14ac:dyDescent="0.3">
      <c r="B27" s="15" t="str">
        <f t="shared" si="4"/>
        <v>Leslie Richards</v>
      </c>
      <c r="C27" s="16">
        <f t="shared" si="4"/>
        <v>687.16999999999985</v>
      </c>
      <c r="E27" s="15" t="str">
        <f t="shared" si="5"/>
        <v>Texas</v>
      </c>
      <c r="F27" s="16">
        <f>ABS(IF($J$3=1,I15,L15))</f>
        <v>5887.1599999999889</v>
      </c>
      <c r="H27" s="15" t="str">
        <f t="shared" si="6"/>
        <v>Leslie Richards</v>
      </c>
      <c r="I27" s="8">
        <f>IF($J$4=1,ABS(C27),ABS(F27))</f>
        <v>687.16999999999985</v>
      </c>
    </row>
    <row r="28" spans="2:57" x14ac:dyDescent="0.3">
      <c r="B28" s="15" t="str">
        <f t="shared" si="4"/>
        <v>Amanda Johnson</v>
      </c>
      <c r="C28" s="16">
        <f t="shared" si="4"/>
        <v>682.37999999999965</v>
      </c>
      <c r="E28" s="15" t="str">
        <f t="shared" si="5"/>
        <v>Missouri</v>
      </c>
      <c r="F28" s="16">
        <f>ABS(IF($J$3=1,I16,L16))</f>
        <v>5288.0599999999977</v>
      </c>
      <c r="H28" s="15" t="str">
        <f t="shared" si="6"/>
        <v>Amanda Johnson</v>
      </c>
      <c r="I28" s="8">
        <f>IF($J$4=1,ABS(C28),ABS(F28))</f>
        <v>682.37999999999965</v>
      </c>
    </row>
    <row r="29" spans="2:57" x14ac:dyDescent="0.3">
      <c r="B29" s="15" t="str">
        <f t="shared" si="4"/>
        <v>Jackson Becker</v>
      </c>
      <c r="C29" s="16">
        <f t="shared" si="4"/>
        <v>681.43</v>
      </c>
      <c r="E29" s="15" t="str">
        <f t="shared" si="5"/>
        <v>Massachusetts</v>
      </c>
      <c r="F29" s="16">
        <f>ABS(IF($J$3=1,I17,L17))</f>
        <v>5280.4599999999882</v>
      </c>
      <c r="H29" s="15" t="str">
        <f t="shared" si="6"/>
        <v>Jackson Becker</v>
      </c>
      <c r="I29" s="8">
        <f>IF($J$4=1,ABS(C29),ABS(F29))</f>
        <v>681.43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DCDE-777A-4D3E-84EE-2CCC36F40450}">
  <sheetPr codeName="Sheet6"/>
  <dimension ref="A1:X40"/>
  <sheetViews>
    <sheetView showGridLines="0" showRowColHeaders="0" tabSelected="1" zoomScaleNormal="100" zoomScalePageLayoutView="39" workbookViewId="0"/>
  </sheetViews>
  <sheetFormatPr defaultRowHeight="14.4" x14ac:dyDescent="0.3"/>
  <sheetData>
    <row r="1" spans="1:24" x14ac:dyDescent="0.3">
      <c r="A1" s="5"/>
      <c r="B1" s="6"/>
      <c r="C1" s="6"/>
      <c r="D1" s="6"/>
      <c r="E1" s="6"/>
      <c r="F1" s="6"/>
      <c r="G1" s="6"/>
      <c r="H1" s="6"/>
      <c r="I1" s="6"/>
      <c r="J1" s="6"/>
      <c r="K1" s="6"/>
      <c r="L1" s="6"/>
      <c r="M1" s="6"/>
      <c r="N1" s="6"/>
      <c r="O1" s="6"/>
      <c r="P1" s="6"/>
      <c r="Q1" s="6"/>
      <c r="R1" s="6"/>
      <c r="S1" s="6"/>
      <c r="T1" s="6"/>
      <c r="U1" s="6"/>
      <c r="V1" s="6"/>
      <c r="W1" s="6"/>
      <c r="X1" s="6"/>
    </row>
    <row r="2" spans="1:24" x14ac:dyDescent="0.3">
      <c r="A2" s="6"/>
      <c r="B2" s="6"/>
      <c r="C2" s="6"/>
      <c r="D2" s="6"/>
      <c r="E2" s="6"/>
      <c r="F2" s="6"/>
      <c r="G2" s="6"/>
      <c r="H2" s="6"/>
      <c r="I2" s="6"/>
      <c r="J2" s="6"/>
      <c r="K2" s="6"/>
      <c r="L2" s="6"/>
      <c r="M2" s="6"/>
      <c r="N2" s="6"/>
      <c r="O2" s="6"/>
      <c r="P2" s="6"/>
      <c r="Q2" s="6"/>
      <c r="R2" s="6"/>
      <c r="S2" s="6"/>
      <c r="T2" s="6"/>
      <c r="U2" s="6"/>
      <c r="V2" s="6"/>
      <c r="W2" s="6"/>
      <c r="X2" s="6"/>
    </row>
    <row r="3" spans="1:24" x14ac:dyDescent="0.3">
      <c r="A3" s="6"/>
      <c r="B3" s="6"/>
      <c r="C3" s="6"/>
      <c r="D3" s="6"/>
      <c r="E3" s="6"/>
      <c r="F3" s="6"/>
      <c r="G3" s="6"/>
      <c r="H3" s="6"/>
      <c r="I3" s="6"/>
      <c r="J3" s="6"/>
      <c r="K3" s="6"/>
      <c r="L3" s="6"/>
      <c r="M3" s="6"/>
      <c r="N3" s="6"/>
      <c r="O3" s="6"/>
      <c r="P3" s="6"/>
      <c r="Q3" s="6"/>
      <c r="R3" s="6"/>
      <c r="S3" s="6"/>
      <c r="T3" s="6"/>
      <c r="U3" s="6"/>
      <c r="V3" s="6"/>
      <c r="W3" s="6"/>
      <c r="X3" s="6"/>
    </row>
    <row r="4" spans="1:24" x14ac:dyDescent="0.3">
      <c r="A4" s="6"/>
      <c r="B4" s="6"/>
      <c r="C4" s="6"/>
      <c r="D4" s="6"/>
      <c r="E4" s="6"/>
      <c r="F4" s="6"/>
      <c r="G4" s="6"/>
      <c r="H4" s="6"/>
      <c r="I4" s="6"/>
      <c r="J4" s="6"/>
      <c r="K4" s="6"/>
      <c r="L4" s="6"/>
      <c r="M4" s="6"/>
      <c r="N4" s="6"/>
      <c r="O4" s="6"/>
      <c r="P4" s="6"/>
      <c r="Q4" s="6"/>
      <c r="R4" s="6"/>
      <c r="S4" s="6"/>
      <c r="T4" s="6"/>
      <c r="U4" s="6"/>
      <c r="V4" s="6"/>
      <c r="W4" s="6"/>
      <c r="X4" s="6"/>
    </row>
    <row r="5" spans="1:24" x14ac:dyDescent="0.3">
      <c r="A5" s="6"/>
      <c r="B5" s="6"/>
      <c r="C5" s="6"/>
      <c r="D5" s="6"/>
      <c r="E5" s="6"/>
      <c r="F5" s="6"/>
      <c r="G5" s="6"/>
      <c r="H5" s="6"/>
      <c r="I5" s="6"/>
      <c r="J5" s="6"/>
      <c r="K5" s="6"/>
      <c r="L5" s="6"/>
      <c r="M5" s="6"/>
      <c r="N5" s="6"/>
      <c r="O5" s="6"/>
      <c r="P5" s="6"/>
      <c r="Q5" s="6"/>
      <c r="R5" s="6"/>
      <c r="S5" s="6"/>
      <c r="T5" s="6"/>
      <c r="U5" s="6"/>
      <c r="V5" s="6"/>
      <c r="W5" s="6"/>
      <c r="X5" s="6"/>
    </row>
    <row r="6" spans="1:24" x14ac:dyDescent="0.3">
      <c r="A6" s="6"/>
      <c r="B6" s="6"/>
      <c r="C6" s="6"/>
      <c r="D6" s="6"/>
      <c r="E6" s="6"/>
      <c r="F6" s="6"/>
      <c r="G6" s="6"/>
      <c r="H6" s="6"/>
      <c r="I6" s="6"/>
      <c r="J6" s="6"/>
      <c r="K6" s="6"/>
      <c r="L6" s="6"/>
      <c r="M6" s="6"/>
      <c r="N6" s="6"/>
      <c r="O6" s="6"/>
      <c r="P6" s="6"/>
      <c r="Q6" s="6"/>
      <c r="R6" s="6"/>
      <c r="S6" s="6"/>
      <c r="T6" s="6"/>
      <c r="U6" s="6"/>
      <c r="V6" s="6"/>
      <c r="W6" s="6"/>
      <c r="X6" s="6"/>
    </row>
    <row r="7" spans="1:24" x14ac:dyDescent="0.3">
      <c r="A7" s="6"/>
      <c r="B7" s="6"/>
      <c r="C7" s="6"/>
      <c r="D7" s="6"/>
      <c r="E7" s="6"/>
      <c r="F7" s="6"/>
      <c r="G7" s="6"/>
      <c r="H7" s="6"/>
      <c r="I7" s="6"/>
      <c r="J7" s="6"/>
      <c r="K7" s="6"/>
      <c r="L7" s="6"/>
      <c r="M7" s="6"/>
      <c r="N7" s="6"/>
      <c r="O7" s="6"/>
      <c r="P7" s="6"/>
      <c r="Q7" s="6"/>
      <c r="R7" s="6"/>
      <c r="S7" s="6"/>
      <c r="T7" s="6"/>
      <c r="U7" s="6"/>
      <c r="V7" s="6"/>
      <c r="W7" s="6"/>
      <c r="X7" s="6"/>
    </row>
    <row r="8" spans="1:24" x14ac:dyDescent="0.3">
      <c r="A8" s="6"/>
      <c r="B8" s="6"/>
      <c r="C8" s="6"/>
      <c r="D8" s="6"/>
      <c r="E8" s="6"/>
      <c r="F8" s="6"/>
      <c r="G8" s="6"/>
      <c r="H8" s="6"/>
      <c r="I8" s="6"/>
      <c r="J8" s="6"/>
      <c r="K8" s="6"/>
      <c r="L8" s="6"/>
      <c r="M8" s="6"/>
      <c r="N8" s="6"/>
      <c r="O8" s="6"/>
      <c r="P8" s="6"/>
      <c r="Q8" s="6"/>
      <c r="R8" s="6"/>
      <c r="S8" s="6"/>
      <c r="T8" s="6"/>
      <c r="U8" s="6"/>
      <c r="V8" s="6"/>
      <c r="W8" s="6"/>
      <c r="X8" s="6"/>
    </row>
    <row r="9" spans="1:24" x14ac:dyDescent="0.3">
      <c r="A9" s="6"/>
      <c r="B9" s="6"/>
      <c r="C9" s="6"/>
      <c r="D9" s="6"/>
      <c r="E9" s="6"/>
      <c r="F9" s="6"/>
      <c r="G9" s="6"/>
      <c r="H9" s="6"/>
      <c r="I9" s="6"/>
      <c r="J9" s="6"/>
      <c r="K9" s="6"/>
      <c r="L9" s="6"/>
      <c r="M9" s="6"/>
      <c r="N9" s="6"/>
      <c r="O9" s="6"/>
      <c r="P9" s="6"/>
      <c r="Q9" s="6"/>
      <c r="R9" s="6"/>
      <c r="S9" s="6"/>
      <c r="T9" s="6"/>
      <c r="U9" s="6"/>
      <c r="V9" s="6"/>
      <c r="W9" s="6"/>
      <c r="X9" s="6"/>
    </row>
    <row r="10" spans="1:24" x14ac:dyDescent="0.3">
      <c r="A10" s="6"/>
      <c r="B10" s="6"/>
      <c r="C10" s="6"/>
      <c r="D10" s="6"/>
      <c r="E10" s="6"/>
      <c r="F10" s="6"/>
      <c r="G10" s="6"/>
      <c r="H10" s="6"/>
      <c r="I10" s="6"/>
      <c r="J10" s="6"/>
      <c r="K10" s="6"/>
      <c r="L10" s="6"/>
      <c r="M10" s="6"/>
      <c r="N10" s="6"/>
      <c r="O10" s="6"/>
      <c r="P10" s="6"/>
      <c r="Q10" s="6"/>
      <c r="R10" s="6"/>
      <c r="S10" s="6"/>
      <c r="T10" s="6"/>
      <c r="U10" s="6"/>
      <c r="V10" s="6"/>
      <c r="W10" s="6"/>
      <c r="X10" s="6"/>
    </row>
    <row r="11" spans="1:24" x14ac:dyDescent="0.3">
      <c r="A11" s="6"/>
      <c r="B11" s="6"/>
      <c r="C11" s="6"/>
      <c r="D11" s="6"/>
      <c r="E11" s="6"/>
      <c r="F11" s="6"/>
      <c r="G11" s="6"/>
      <c r="H11" s="6"/>
      <c r="I11" s="6"/>
      <c r="J11" s="6"/>
      <c r="K11" s="6"/>
      <c r="L11" s="6"/>
      <c r="M11" s="6"/>
      <c r="N11" s="6"/>
      <c r="O11" s="6"/>
      <c r="P11" s="6"/>
      <c r="Q11" s="6"/>
      <c r="R11" s="6"/>
      <c r="S11" s="6"/>
      <c r="T11" s="6"/>
      <c r="U11" s="6"/>
      <c r="V11" s="6"/>
      <c r="W11" s="6"/>
      <c r="X11" s="6"/>
    </row>
    <row r="12" spans="1:24" x14ac:dyDescent="0.3">
      <c r="A12" s="6"/>
      <c r="B12" s="6"/>
      <c r="C12" s="6"/>
      <c r="D12" s="6"/>
      <c r="E12" s="6"/>
      <c r="F12" s="6"/>
      <c r="G12" s="6"/>
      <c r="H12" s="6"/>
      <c r="I12" s="6"/>
      <c r="J12" s="6"/>
      <c r="K12" s="6"/>
      <c r="L12" s="6"/>
      <c r="M12" s="6"/>
      <c r="N12" s="6"/>
      <c r="O12" s="6"/>
      <c r="P12" s="6"/>
      <c r="Q12" s="6"/>
      <c r="R12" s="6"/>
      <c r="S12" s="6"/>
      <c r="T12" s="6"/>
      <c r="U12" s="6"/>
      <c r="V12" s="6"/>
      <c r="W12" s="6"/>
      <c r="X12" s="6"/>
    </row>
    <row r="13" spans="1:24" x14ac:dyDescent="0.3">
      <c r="A13" s="6"/>
      <c r="B13" s="6"/>
      <c r="C13" s="6"/>
      <c r="D13" s="6"/>
      <c r="E13" s="6"/>
      <c r="F13" s="6"/>
      <c r="G13" s="6"/>
      <c r="H13" s="6"/>
      <c r="I13" s="6"/>
      <c r="J13" s="6"/>
      <c r="K13" s="6"/>
      <c r="L13" s="6"/>
      <c r="M13" s="6"/>
      <c r="N13" s="6"/>
      <c r="O13" s="6"/>
      <c r="P13" s="6"/>
      <c r="Q13" s="6"/>
      <c r="R13" s="6"/>
      <c r="S13" s="6"/>
      <c r="T13" s="6"/>
      <c r="U13" s="6"/>
      <c r="V13" s="6"/>
      <c r="W13" s="6"/>
      <c r="X13" s="6"/>
    </row>
    <row r="14" spans="1:24" x14ac:dyDescent="0.3">
      <c r="A14" s="6"/>
      <c r="B14" s="6"/>
      <c r="C14" s="6"/>
      <c r="D14" s="6"/>
      <c r="E14" s="6"/>
      <c r="F14" s="6"/>
      <c r="G14" s="6"/>
      <c r="H14" s="6"/>
      <c r="I14" s="6"/>
      <c r="J14" s="6"/>
      <c r="K14" s="6"/>
      <c r="L14" s="6"/>
      <c r="M14" s="6"/>
      <c r="N14" s="6"/>
      <c r="O14" s="6"/>
      <c r="P14" s="6"/>
      <c r="Q14" s="6"/>
      <c r="R14" s="6"/>
      <c r="S14" s="6"/>
      <c r="T14" s="6"/>
      <c r="U14" s="6"/>
      <c r="V14" s="6"/>
      <c r="W14" s="6"/>
      <c r="X14" s="6"/>
    </row>
    <row r="15" spans="1:24" x14ac:dyDescent="0.3">
      <c r="A15" s="6"/>
      <c r="B15" s="6"/>
      <c r="C15" s="6"/>
      <c r="D15" s="6"/>
      <c r="E15" s="6"/>
      <c r="F15" s="6"/>
      <c r="G15" s="6"/>
      <c r="H15" s="6"/>
      <c r="I15" s="6"/>
      <c r="J15" s="6"/>
      <c r="K15" s="6"/>
      <c r="L15" s="6"/>
      <c r="M15" s="6"/>
      <c r="N15" s="6"/>
      <c r="O15" s="6"/>
      <c r="P15" s="6"/>
      <c r="Q15" s="6"/>
      <c r="R15" s="6"/>
      <c r="S15" s="6"/>
      <c r="T15" s="6"/>
      <c r="U15" s="6"/>
      <c r="V15" s="6"/>
      <c r="W15" s="6"/>
      <c r="X15" s="6"/>
    </row>
    <row r="16" spans="1:24" x14ac:dyDescent="0.3">
      <c r="A16" s="6"/>
      <c r="B16" s="6"/>
      <c r="C16" s="6"/>
      <c r="D16" s="6"/>
      <c r="E16" s="6"/>
      <c r="F16" s="6"/>
      <c r="G16" s="6"/>
      <c r="H16" s="6"/>
      <c r="I16" s="6"/>
      <c r="J16" s="6"/>
      <c r="K16" s="6"/>
      <c r="L16" s="6"/>
      <c r="M16" s="6"/>
      <c r="N16" s="6"/>
      <c r="O16" s="6"/>
      <c r="P16" s="6"/>
      <c r="Q16" s="6"/>
      <c r="R16" s="6"/>
      <c r="S16" s="6"/>
      <c r="T16" s="6"/>
      <c r="U16" s="6"/>
      <c r="V16" s="6"/>
      <c r="W16" s="6"/>
      <c r="X16" s="6"/>
    </row>
    <row r="17" spans="1:24" x14ac:dyDescent="0.3">
      <c r="A17" s="6"/>
      <c r="B17" s="6"/>
      <c r="C17" s="6"/>
      <c r="D17" s="6"/>
      <c r="E17" s="6"/>
      <c r="F17" s="6"/>
      <c r="G17" s="6"/>
      <c r="H17" s="6"/>
      <c r="I17" s="6"/>
      <c r="J17" s="6"/>
      <c r="K17" s="6"/>
      <c r="L17" s="6"/>
      <c r="M17" s="6"/>
      <c r="N17" s="6"/>
      <c r="O17" s="6"/>
      <c r="P17" s="6"/>
      <c r="Q17" s="6"/>
      <c r="R17" s="6"/>
      <c r="S17" s="6"/>
      <c r="T17" s="6"/>
      <c r="U17" s="6"/>
      <c r="V17" s="6"/>
      <c r="W17" s="6"/>
      <c r="X17" s="6"/>
    </row>
    <row r="18" spans="1:24" x14ac:dyDescent="0.3">
      <c r="A18" s="6"/>
      <c r="B18" s="6"/>
      <c r="C18" s="6"/>
      <c r="D18" s="6"/>
      <c r="E18" s="6"/>
      <c r="F18" s="6"/>
      <c r="G18" s="6"/>
      <c r="H18" s="6"/>
      <c r="I18" s="6"/>
      <c r="J18" s="6"/>
      <c r="K18" s="6"/>
      <c r="L18" s="6"/>
      <c r="M18" s="6"/>
      <c r="N18" s="6"/>
      <c r="O18" s="6"/>
      <c r="P18" s="6"/>
      <c r="Q18" s="6"/>
      <c r="R18" s="6"/>
      <c r="S18" s="6"/>
      <c r="T18" s="6"/>
      <c r="U18" s="6"/>
      <c r="V18" s="6"/>
      <c r="W18" s="6"/>
      <c r="X18" s="6"/>
    </row>
    <row r="19" spans="1:24" x14ac:dyDescent="0.3">
      <c r="A19" s="6"/>
      <c r="B19" s="6"/>
      <c r="C19" s="6"/>
      <c r="D19" s="6"/>
      <c r="E19" s="6"/>
      <c r="F19" s="6"/>
      <c r="G19" s="6"/>
      <c r="H19" s="6"/>
      <c r="I19" s="6"/>
      <c r="J19" s="6"/>
      <c r="K19" s="6"/>
      <c r="L19" s="6"/>
      <c r="M19" s="6"/>
      <c r="N19" s="6"/>
      <c r="O19" s="6"/>
      <c r="P19" s="6"/>
      <c r="Q19" s="6"/>
      <c r="R19" s="6"/>
      <c r="S19" s="6"/>
      <c r="T19" s="6"/>
      <c r="U19" s="6"/>
      <c r="V19" s="6"/>
      <c r="W19" s="6"/>
      <c r="X19" s="6"/>
    </row>
    <row r="20" spans="1:24" x14ac:dyDescent="0.3">
      <c r="A20" s="6"/>
      <c r="B20" s="6"/>
      <c r="C20" s="6"/>
      <c r="D20" s="6"/>
      <c r="E20" s="6"/>
      <c r="F20" s="6"/>
      <c r="G20" s="6"/>
      <c r="H20" s="6"/>
      <c r="I20" s="6"/>
      <c r="J20" s="6"/>
      <c r="K20" s="6"/>
      <c r="L20" s="6"/>
      <c r="M20" s="6"/>
      <c r="N20" s="6"/>
      <c r="O20" s="6"/>
      <c r="P20" s="6"/>
      <c r="Q20" s="6"/>
      <c r="R20" s="6"/>
      <c r="S20" s="6"/>
      <c r="T20" s="6"/>
      <c r="U20" s="6"/>
      <c r="V20" s="6"/>
      <c r="W20" s="6"/>
      <c r="X20" s="6"/>
    </row>
    <row r="21" spans="1:24" x14ac:dyDescent="0.3">
      <c r="A21" s="6"/>
      <c r="B21" s="6"/>
      <c r="C21" s="6"/>
      <c r="D21" s="6"/>
      <c r="E21" s="6"/>
      <c r="F21" s="6"/>
      <c r="G21" s="6"/>
      <c r="H21" s="6"/>
      <c r="I21" s="6"/>
      <c r="J21" s="6"/>
      <c r="K21" s="6"/>
      <c r="L21" s="6"/>
      <c r="M21" s="6"/>
      <c r="N21" s="6"/>
      <c r="O21" s="6"/>
      <c r="P21" s="6"/>
      <c r="Q21" s="6"/>
      <c r="R21" s="6"/>
      <c r="S21" s="6"/>
      <c r="T21" s="6"/>
      <c r="U21" s="6"/>
      <c r="V21" s="6"/>
      <c r="W21" s="6"/>
      <c r="X21" s="6"/>
    </row>
    <row r="22" spans="1:24" x14ac:dyDescent="0.3">
      <c r="A22" s="6"/>
      <c r="B22" s="6"/>
      <c r="C22" s="6"/>
      <c r="D22" s="6"/>
      <c r="E22" s="6"/>
      <c r="F22" s="6"/>
      <c r="G22" s="6"/>
      <c r="H22" s="6"/>
      <c r="I22" s="6"/>
      <c r="J22" s="6"/>
      <c r="K22" s="6"/>
      <c r="L22" s="6"/>
      <c r="M22" s="6"/>
      <c r="N22" s="6"/>
      <c r="O22" s="6"/>
      <c r="P22" s="6"/>
      <c r="Q22" s="6"/>
      <c r="R22" s="6"/>
      <c r="S22" s="6"/>
      <c r="T22" s="6"/>
      <c r="U22" s="6"/>
      <c r="V22" s="6"/>
      <c r="W22" s="6"/>
      <c r="X22" s="6"/>
    </row>
    <row r="23" spans="1:24" x14ac:dyDescent="0.3">
      <c r="A23" s="6"/>
      <c r="B23" s="6"/>
      <c r="C23" s="6"/>
      <c r="D23" s="6"/>
      <c r="E23" s="6"/>
      <c r="F23" s="6"/>
      <c r="G23" s="6"/>
      <c r="H23" s="6"/>
      <c r="I23" s="6"/>
      <c r="J23" s="6"/>
      <c r="K23" s="6"/>
      <c r="L23" s="6"/>
      <c r="M23" s="6"/>
      <c r="N23" s="6"/>
      <c r="O23" s="6"/>
      <c r="P23" s="6"/>
      <c r="Q23" s="6"/>
      <c r="R23" s="6"/>
      <c r="S23" s="6"/>
      <c r="T23" s="6"/>
      <c r="U23" s="6"/>
      <c r="V23" s="6"/>
      <c r="W23" s="6"/>
      <c r="X23" s="6"/>
    </row>
    <row r="24" spans="1:24" x14ac:dyDescent="0.3">
      <c r="A24" s="6"/>
      <c r="B24" s="6"/>
      <c r="C24" s="6"/>
      <c r="D24" s="6"/>
      <c r="E24" s="6"/>
      <c r="F24" s="6"/>
      <c r="G24" s="6"/>
      <c r="H24" s="6"/>
      <c r="I24" s="6"/>
      <c r="J24" s="6"/>
      <c r="K24" s="6"/>
      <c r="L24" s="6"/>
      <c r="M24" s="6"/>
      <c r="N24" s="6"/>
      <c r="O24" s="6"/>
      <c r="P24" s="6"/>
      <c r="Q24" s="6"/>
      <c r="R24" s="6"/>
      <c r="S24" s="6"/>
      <c r="T24" s="6"/>
      <c r="U24" s="6"/>
      <c r="V24" s="6"/>
      <c r="W24" s="6"/>
      <c r="X24" s="6"/>
    </row>
    <row r="25" spans="1:24" x14ac:dyDescent="0.3">
      <c r="A25" s="6"/>
      <c r="B25" s="6"/>
      <c r="C25" s="6"/>
      <c r="D25" s="6"/>
      <c r="E25" s="6"/>
      <c r="F25" s="6"/>
      <c r="G25" s="6"/>
      <c r="H25" s="6"/>
      <c r="I25" s="6"/>
      <c r="J25" s="6"/>
      <c r="K25" s="6"/>
      <c r="L25" s="6"/>
      <c r="M25" s="6"/>
      <c r="N25" s="6"/>
      <c r="O25" s="6"/>
      <c r="P25" s="6"/>
      <c r="Q25" s="6"/>
      <c r="R25" s="6"/>
      <c r="S25" s="6"/>
      <c r="T25" s="6"/>
      <c r="U25" s="6"/>
      <c r="V25" s="6"/>
      <c r="W25" s="6"/>
      <c r="X25" s="6"/>
    </row>
    <row r="26" spans="1:24" x14ac:dyDescent="0.3">
      <c r="A26" s="6"/>
      <c r="B26" s="6"/>
      <c r="C26" s="6"/>
      <c r="D26" s="6"/>
      <c r="E26" s="6"/>
      <c r="F26" s="6"/>
      <c r="G26" s="6"/>
      <c r="H26" s="6"/>
      <c r="I26" s="6"/>
      <c r="J26" s="6"/>
      <c r="K26" s="6"/>
      <c r="L26" s="6"/>
      <c r="M26" s="6"/>
      <c r="N26" s="6"/>
      <c r="O26" s="6"/>
      <c r="P26" s="6"/>
      <c r="Q26" s="6"/>
      <c r="R26" s="6"/>
      <c r="S26" s="6"/>
      <c r="T26" s="6"/>
      <c r="U26" s="6"/>
      <c r="V26" s="6"/>
      <c r="W26" s="6"/>
      <c r="X26" s="6"/>
    </row>
    <row r="27" spans="1:24" x14ac:dyDescent="0.3">
      <c r="A27" s="13"/>
      <c r="B27" s="6"/>
      <c r="C27" s="6"/>
      <c r="D27" s="6"/>
      <c r="E27" s="6"/>
      <c r="F27" s="6"/>
      <c r="G27" s="6"/>
      <c r="H27" s="6"/>
      <c r="I27" s="6"/>
      <c r="J27" s="6"/>
      <c r="K27" s="6"/>
      <c r="L27" s="6"/>
      <c r="M27" s="6"/>
      <c r="N27" s="6"/>
      <c r="O27" s="6"/>
      <c r="P27" s="6"/>
      <c r="Q27" s="6"/>
      <c r="R27" s="6"/>
      <c r="S27" s="6"/>
      <c r="T27" s="6"/>
      <c r="U27" s="6"/>
      <c r="V27" s="6"/>
      <c r="W27" s="6"/>
      <c r="X27" s="6"/>
    </row>
    <row r="28" spans="1:24" x14ac:dyDescent="0.3">
      <c r="A28" s="6"/>
      <c r="B28" s="6"/>
      <c r="C28" s="6"/>
      <c r="D28" s="6"/>
      <c r="E28" s="6"/>
      <c r="F28" s="6"/>
      <c r="G28" s="6"/>
      <c r="H28" s="6"/>
      <c r="I28" s="6"/>
      <c r="J28" s="6"/>
      <c r="K28" s="6"/>
      <c r="L28" s="6"/>
      <c r="M28" s="6"/>
      <c r="N28" s="6"/>
      <c r="O28" s="6"/>
      <c r="P28" s="6"/>
      <c r="Q28" s="6"/>
      <c r="R28" s="6"/>
      <c r="S28" s="6"/>
      <c r="T28" s="6"/>
      <c r="U28" s="6"/>
      <c r="V28" s="6"/>
      <c r="W28" s="6"/>
      <c r="X28" s="6"/>
    </row>
    <row r="29" spans="1:24" x14ac:dyDescent="0.3">
      <c r="A29" s="6"/>
      <c r="B29" s="6"/>
      <c r="C29" s="6"/>
      <c r="D29" s="6"/>
      <c r="E29" s="6"/>
      <c r="F29" s="6"/>
      <c r="G29" s="6"/>
      <c r="H29" s="6"/>
      <c r="I29" s="6"/>
      <c r="J29" s="6"/>
      <c r="K29" s="6"/>
      <c r="L29" s="6"/>
      <c r="M29" s="6"/>
      <c r="N29" s="6"/>
      <c r="O29" s="6"/>
      <c r="P29" s="6"/>
      <c r="Q29" s="6"/>
      <c r="R29" s="6"/>
      <c r="S29" s="6"/>
      <c r="T29" s="6"/>
      <c r="U29" s="6"/>
      <c r="V29" s="6"/>
      <c r="W29" s="6"/>
      <c r="X29" s="6"/>
    </row>
    <row r="30" spans="1:24" x14ac:dyDescent="0.3">
      <c r="A30" s="6"/>
      <c r="B30" s="6"/>
      <c r="C30" s="6"/>
      <c r="D30" s="6"/>
      <c r="E30" s="6"/>
      <c r="F30" s="6"/>
      <c r="G30" s="6"/>
      <c r="H30" s="6"/>
      <c r="I30" s="6"/>
      <c r="J30" s="6"/>
      <c r="K30" s="6"/>
      <c r="L30" s="6"/>
      <c r="M30" s="6"/>
      <c r="N30" s="6"/>
      <c r="O30" s="6"/>
      <c r="P30" s="6"/>
      <c r="Q30" s="6"/>
      <c r="R30" s="6"/>
      <c r="S30" s="6"/>
      <c r="T30" s="6"/>
      <c r="U30" s="6"/>
      <c r="V30" s="6"/>
      <c r="W30" s="6"/>
      <c r="X30" s="6"/>
    </row>
    <row r="31" spans="1:24" x14ac:dyDescent="0.3">
      <c r="A31" s="6"/>
      <c r="B31" s="6"/>
      <c r="C31" s="6"/>
      <c r="D31" s="6"/>
      <c r="E31" s="6"/>
      <c r="F31" s="6"/>
      <c r="G31" s="6"/>
      <c r="H31" s="6"/>
      <c r="I31" s="6"/>
      <c r="J31" s="6"/>
      <c r="K31" s="6"/>
      <c r="L31" s="6"/>
      <c r="M31" s="6"/>
      <c r="N31" s="6"/>
      <c r="O31" s="6"/>
      <c r="P31" s="6"/>
      <c r="Q31" s="6"/>
      <c r="R31" s="6"/>
      <c r="S31" s="6"/>
      <c r="T31" s="6"/>
      <c r="U31" s="6"/>
      <c r="V31" s="6"/>
      <c r="W31" s="6"/>
      <c r="X31" s="6"/>
    </row>
    <row r="32" spans="1:24" x14ac:dyDescent="0.3">
      <c r="A32" s="6"/>
      <c r="B32" s="6"/>
      <c r="C32" s="6"/>
      <c r="D32" s="6"/>
      <c r="E32" s="6"/>
      <c r="F32" s="6"/>
      <c r="G32" s="6"/>
      <c r="H32" s="6"/>
      <c r="I32" s="6"/>
      <c r="J32" s="6"/>
      <c r="K32" s="6"/>
      <c r="L32" s="6"/>
      <c r="M32" s="6"/>
      <c r="N32" s="6"/>
      <c r="O32" s="6"/>
      <c r="P32" s="6"/>
      <c r="Q32" s="6"/>
      <c r="R32" s="6"/>
      <c r="S32" s="6"/>
      <c r="T32" s="6"/>
      <c r="U32" s="6"/>
      <c r="V32" s="6"/>
      <c r="W32" s="6"/>
      <c r="X32" s="6"/>
    </row>
    <row r="33" spans="1:24" x14ac:dyDescent="0.3">
      <c r="A33" s="6"/>
      <c r="B33" s="6"/>
      <c r="C33" s="6"/>
      <c r="D33" s="6"/>
      <c r="E33" s="6"/>
      <c r="F33" s="6"/>
      <c r="G33" s="6"/>
      <c r="H33" s="6"/>
      <c r="I33" s="6"/>
      <c r="J33" s="6"/>
      <c r="K33" s="6"/>
      <c r="L33" s="6"/>
      <c r="M33" s="6"/>
      <c r="N33" s="6"/>
      <c r="O33" s="6"/>
      <c r="P33" s="6"/>
      <c r="Q33" s="6"/>
      <c r="R33" s="6"/>
      <c r="S33" s="6"/>
      <c r="T33" s="6"/>
      <c r="U33" s="6"/>
      <c r="V33" s="6"/>
      <c r="W33" s="6"/>
      <c r="X33" s="6"/>
    </row>
    <row r="34" spans="1:24" x14ac:dyDescent="0.3">
      <c r="A34" s="6"/>
      <c r="B34" s="6"/>
      <c r="C34" s="6"/>
      <c r="D34" s="6"/>
      <c r="E34" s="6"/>
      <c r="F34" s="6"/>
      <c r="G34" s="6"/>
      <c r="H34" s="6"/>
      <c r="I34" s="6"/>
      <c r="J34" s="6"/>
      <c r="K34" s="6"/>
      <c r="L34" s="6"/>
      <c r="M34" s="6"/>
      <c r="N34" s="6"/>
      <c r="O34" s="6"/>
      <c r="P34" s="6"/>
      <c r="Q34" s="6"/>
      <c r="R34" s="6"/>
      <c r="S34" s="6"/>
      <c r="T34" s="6"/>
      <c r="U34" s="6"/>
      <c r="V34" s="6"/>
      <c r="W34" s="6"/>
      <c r="X34" s="6"/>
    </row>
    <row r="35" spans="1:24" x14ac:dyDescent="0.3">
      <c r="A35" s="6"/>
      <c r="B35" s="6"/>
      <c r="C35" s="6"/>
      <c r="D35" s="6"/>
      <c r="E35" s="6"/>
      <c r="F35" s="6"/>
      <c r="G35" s="6"/>
      <c r="H35" s="6"/>
      <c r="I35" s="6"/>
      <c r="J35" s="6"/>
      <c r="K35" s="6"/>
      <c r="L35" s="6"/>
      <c r="M35" s="6"/>
      <c r="N35" s="6"/>
      <c r="O35" s="6"/>
      <c r="P35" s="6"/>
      <c r="Q35" s="6"/>
      <c r="R35" s="6"/>
      <c r="S35" s="6"/>
      <c r="T35" s="6"/>
      <c r="U35" s="6"/>
      <c r="V35" s="6"/>
      <c r="W35" s="6"/>
      <c r="X35" s="6"/>
    </row>
    <row r="36" spans="1:24" x14ac:dyDescent="0.3">
      <c r="A36" s="6"/>
      <c r="B36" s="6"/>
      <c r="C36" s="6"/>
      <c r="D36" s="6"/>
      <c r="E36" s="6"/>
      <c r="F36" s="6"/>
      <c r="G36" s="6"/>
      <c r="H36" s="6"/>
      <c r="I36" s="6"/>
      <c r="J36" s="6"/>
      <c r="K36" s="6"/>
      <c r="L36" s="6"/>
      <c r="M36" s="6"/>
      <c r="N36" s="6"/>
      <c r="O36" s="6"/>
      <c r="P36" s="6"/>
      <c r="Q36" s="6"/>
      <c r="R36" s="6"/>
      <c r="S36" s="6"/>
      <c r="T36" s="6"/>
      <c r="U36" s="6"/>
      <c r="V36" s="6"/>
      <c r="W36" s="6"/>
      <c r="X36" s="6"/>
    </row>
    <row r="37" spans="1:24" x14ac:dyDescent="0.3">
      <c r="A37" s="6"/>
      <c r="B37" s="6"/>
      <c r="C37" s="6"/>
      <c r="D37" s="6"/>
      <c r="E37" s="6"/>
      <c r="F37" s="6"/>
      <c r="G37" s="6"/>
      <c r="H37" s="6"/>
      <c r="I37" s="6"/>
      <c r="J37" s="6"/>
      <c r="K37" s="6"/>
      <c r="L37" s="6"/>
      <c r="M37" s="6"/>
      <c r="N37" s="6"/>
      <c r="O37" s="6"/>
      <c r="P37" s="6"/>
      <c r="Q37" s="6"/>
      <c r="R37" s="6"/>
      <c r="S37" s="6"/>
      <c r="T37" s="6"/>
      <c r="U37" s="6"/>
      <c r="V37" s="6"/>
      <c r="W37" s="6"/>
      <c r="X37" s="6"/>
    </row>
    <row r="38" spans="1:24" x14ac:dyDescent="0.3">
      <c r="A38" s="6"/>
      <c r="B38" s="6"/>
      <c r="C38" s="6"/>
      <c r="D38" s="6"/>
      <c r="E38" s="6"/>
      <c r="F38" s="6"/>
      <c r="G38" s="6"/>
      <c r="H38" s="6"/>
      <c r="I38" s="6"/>
      <c r="J38" s="6"/>
      <c r="K38" s="6"/>
      <c r="L38" s="6"/>
      <c r="M38" s="6"/>
      <c r="N38" s="6"/>
      <c r="O38" s="6"/>
      <c r="P38" s="6"/>
      <c r="Q38" s="6"/>
      <c r="R38" s="6"/>
      <c r="S38" s="6"/>
      <c r="T38" s="6"/>
      <c r="U38" s="6"/>
      <c r="V38" s="6"/>
      <c r="W38" s="6"/>
      <c r="X38" s="6"/>
    </row>
    <row r="39" spans="1:24" x14ac:dyDescent="0.3">
      <c r="A39" s="6"/>
      <c r="B39" s="6"/>
      <c r="C39" s="6"/>
      <c r="D39" s="6"/>
      <c r="E39" s="6"/>
      <c r="F39" s="6"/>
      <c r="G39" s="6"/>
      <c r="H39" s="6"/>
      <c r="I39" s="6"/>
      <c r="J39" s="6"/>
      <c r="K39" s="6"/>
      <c r="L39" s="6"/>
      <c r="M39" s="6"/>
      <c r="N39" s="6"/>
      <c r="O39" s="6"/>
      <c r="P39" s="6"/>
      <c r="Q39" s="6"/>
      <c r="R39" s="6"/>
      <c r="S39" s="6"/>
      <c r="T39" s="6"/>
      <c r="U39" s="6"/>
      <c r="V39" s="6"/>
      <c r="W39" s="6"/>
      <c r="X39" s="6"/>
    </row>
    <row r="40" spans="1:24" x14ac:dyDescent="0.3">
      <c r="A40" s="6"/>
      <c r="B40" s="6"/>
      <c r="C40" s="6"/>
      <c r="D40" s="6"/>
      <c r="E40" s="6"/>
      <c r="F40" s="6"/>
      <c r="G40" s="6"/>
      <c r="H40" s="6"/>
      <c r="I40" s="6"/>
      <c r="J40" s="6"/>
      <c r="K40" s="6"/>
      <c r="L40" s="6"/>
      <c r="M40" s="6"/>
      <c r="N40" s="6"/>
      <c r="O40" s="6"/>
      <c r="P40" s="6"/>
      <c r="Q40" s="6"/>
      <c r="R40" s="6"/>
      <c r="S40" s="6"/>
      <c r="T40" s="6"/>
      <c r="U40" s="6"/>
      <c r="V40" s="6"/>
      <c r="W40" s="6"/>
      <c r="X40" s="6"/>
    </row>
  </sheetData>
  <pageMargins left="0.70866141732283472" right="0.70866141732283472" top="0.74803149606299213" bottom="0.74803149606299213" header="0.31496062992125984" footer="0.31496062992125984"/>
  <pageSetup orientation="portrait"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335" r:id="rId4" name="Option Button 215">
              <controlPr defaultSize="0" autoFill="0" autoLine="0" autoPict="0">
                <anchor moveWithCells="1">
                  <from>
                    <xdr:col>14</xdr:col>
                    <xdr:colOff>99060</xdr:colOff>
                    <xdr:row>9</xdr:row>
                    <xdr:rowOff>83820</xdr:rowOff>
                  </from>
                  <to>
                    <xdr:col>14</xdr:col>
                    <xdr:colOff>320040</xdr:colOff>
                    <xdr:row>10</xdr:row>
                    <xdr:rowOff>45720</xdr:rowOff>
                  </to>
                </anchor>
              </controlPr>
            </control>
          </mc:Choice>
        </mc:AlternateContent>
        <mc:AlternateContent xmlns:mc="http://schemas.openxmlformats.org/markup-compatibility/2006">
          <mc:Choice Requires="x14">
            <control shapeId="5336" r:id="rId5" name="Option Button 216">
              <controlPr defaultSize="0" autoFill="0" autoLine="0" autoPict="0">
                <anchor moveWithCells="1">
                  <from>
                    <xdr:col>14</xdr:col>
                    <xdr:colOff>106680</xdr:colOff>
                    <xdr:row>10</xdr:row>
                    <xdr:rowOff>76200</xdr:rowOff>
                  </from>
                  <to>
                    <xdr:col>14</xdr:col>
                    <xdr:colOff>297180</xdr:colOff>
                    <xdr:row>11</xdr:row>
                    <xdr:rowOff>45720</xdr:rowOff>
                  </to>
                </anchor>
              </controlPr>
            </control>
          </mc:Choice>
        </mc:AlternateContent>
        <mc:AlternateContent xmlns:mc="http://schemas.openxmlformats.org/markup-compatibility/2006">
          <mc:Choice Requires="x14">
            <control shapeId="5337" r:id="rId6" name="Drop Down 217">
              <controlPr defaultSize="0" autoLine="0" autoPict="0">
                <anchor moveWithCells="1">
                  <from>
                    <xdr:col>15</xdr:col>
                    <xdr:colOff>83820</xdr:colOff>
                    <xdr:row>8</xdr:row>
                    <xdr:rowOff>30480</xdr:rowOff>
                  </from>
                  <to>
                    <xdr:col>16</xdr:col>
                    <xdr:colOff>160020</xdr:colOff>
                    <xdr:row>9</xdr:row>
                    <xdr:rowOff>53340</xdr:rowOff>
                  </to>
                </anchor>
              </controlPr>
            </control>
          </mc:Choice>
        </mc:AlternateContent>
        <mc:AlternateContent xmlns:mc="http://schemas.openxmlformats.org/markup-compatibility/2006">
          <mc:Choice Requires="x14">
            <control shapeId="5364" r:id="rId7" name="Option Button 244">
              <controlPr defaultSize="0" autoFill="0" autoLine="0" autoPict="0">
                <anchor moveWithCells="1">
                  <from>
                    <xdr:col>17</xdr:col>
                    <xdr:colOff>518160</xdr:colOff>
                    <xdr:row>10</xdr:row>
                    <xdr:rowOff>53340</xdr:rowOff>
                  </from>
                  <to>
                    <xdr:col>18</xdr:col>
                    <xdr:colOff>114300</xdr:colOff>
                    <xdr:row>11</xdr:row>
                    <xdr:rowOff>45720</xdr:rowOff>
                  </to>
                </anchor>
              </controlPr>
            </control>
          </mc:Choice>
        </mc:AlternateContent>
        <mc:AlternateContent xmlns:mc="http://schemas.openxmlformats.org/markup-compatibility/2006">
          <mc:Choice Requires="x14">
            <control shapeId="5365" r:id="rId8" name="Option Button 245">
              <controlPr defaultSize="0" autoFill="0" autoLine="0" autoPict="0">
                <anchor moveWithCells="1">
                  <from>
                    <xdr:col>20</xdr:col>
                    <xdr:colOff>350520</xdr:colOff>
                    <xdr:row>10</xdr:row>
                    <xdr:rowOff>68580</xdr:rowOff>
                  </from>
                  <to>
                    <xdr:col>20</xdr:col>
                    <xdr:colOff>556260</xdr:colOff>
                    <xdr:row>11</xdr:row>
                    <xdr:rowOff>60960</xdr:rowOff>
                  </to>
                </anchor>
              </controlPr>
            </control>
          </mc:Choice>
        </mc:AlternateContent>
        <mc:AlternateContent xmlns:mc="http://schemas.openxmlformats.org/markup-compatibility/2006">
          <mc:Choice Requires="x14">
            <control shapeId="5368" r:id="rId9" name="Group Box 248">
              <controlPr defaultSize="0" autoFill="0" autoPict="0">
                <anchor moveWithCells="1">
                  <from>
                    <xdr:col>17</xdr:col>
                    <xdr:colOff>106680</xdr:colOff>
                    <xdr:row>10</xdr:row>
                    <xdr:rowOff>22860</xdr:rowOff>
                  </from>
                  <to>
                    <xdr:col>21</xdr:col>
                    <xdr:colOff>45720</xdr:colOff>
                    <xdr:row>11</xdr:row>
                    <xdr:rowOff>121920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D919CD-D2E1-4A24-9533-F8FE89223512}">
  <sheetPr codeName="Sheet7"/>
  <dimension ref="B3:P20"/>
  <sheetViews>
    <sheetView showGridLines="0" workbookViewId="0">
      <selection activeCell="A11" sqref="A11:XFD20"/>
    </sheetView>
  </sheetViews>
  <sheetFormatPr defaultRowHeight="14.4" x14ac:dyDescent="0.3"/>
  <cols>
    <col min="2" max="11" width="2.109375" customWidth="1"/>
  </cols>
  <sheetData>
    <row r="3" spans="2:16" x14ac:dyDescent="0.3">
      <c r="P3" t="s">
        <v>89</v>
      </c>
    </row>
    <row r="4" spans="2:16" x14ac:dyDescent="0.3">
      <c r="M4" t="s">
        <v>88</v>
      </c>
      <c r="N4" s="55">
        <f>GETPIVOTDATA("[Measures].[Profit Margin]",'Analysis 03'!$AD$8,"[customers_table].[Gender]","[customers_table].[Gender].&amp;[Male]")</f>
        <v>0.52062796214561402</v>
      </c>
      <c r="P4" t="s">
        <v>90</v>
      </c>
    </row>
    <row r="5" spans="2:16" x14ac:dyDescent="0.3">
      <c r="M5" t="s">
        <v>87</v>
      </c>
      <c r="N5" s="55">
        <f>GETPIVOTDATA("[Measures].[Profit Margin]",'Analysis 03'!$AD$8,"[customers_table].[Gender]","[customers_table].[Gender].&amp;[Female]")</f>
        <v>0.47937203785438498</v>
      </c>
      <c r="P5" t="s">
        <v>91</v>
      </c>
    </row>
    <row r="11" spans="2:16" s="57" customFormat="1" ht="10.95" customHeight="1" x14ac:dyDescent="0.3">
      <c r="B11" s="56" t="str" cm="1">
        <f t="array" ref="B11:K20">IF(_xlfn._xlws.SORT(_xlfn.SEQUENCE(10,10),,-1)&lt;=$N$4*100,$P$4,$P$5)</f>
        <v>■</v>
      </c>
      <c r="C11" s="56" t="str">
        <v>■</v>
      </c>
      <c r="D11" s="56" t="str">
        <v>■</v>
      </c>
      <c r="E11" s="56" t="str">
        <v>■</v>
      </c>
      <c r="F11" s="56" t="str">
        <v>■</v>
      </c>
      <c r="G11" s="56" t="str">
        <v>■</v>
      </c>
      <c r="H11" s="56" t="str">
        <v>■</v>
      </c>
      <c r="I11" s="56" t="str">
        <v>■</v>
      </c>
      <c r="J11" s="56" t="str">
        <v>■</v>
      </c>
      <c r="K11" s="56" t="str">
        <v>■</v>
      </c>
    </row>
    <row r="12" spans="2:16" s="57" customFormat="1" ht="10.95" customHeight="1" x14ac:dyDescent="0.3">
      <c r="B12" s="56" t="str">
        <v>■</v>
      </c>
      <c r="C12" s="56" t="str">
        <v>■</v>
      </c>
      <c r="D12" s="56" t="str">
        <v>■</v>
      </c>
      <c r="E12" s="56" t="str">
        <v>■</v>
      </c>
      <c r="F12" s="56" t="str">
        <v>■</v>
      </c>
      <c r="G12" s="56" t="str">
        <v>■</v>
      </c>
      <c r="H12" s="56" t="str">
        <v>■</v>
      </c>
      <c r="I12" s="56" t="str">
        <v>■</v>
      </c>
      <c r="J12" s="56" t="str">
        <v>■</v>
      </c>
      <c r="K12" s="56" t="str">
        <v>■</v>
      </c>
    </row>
    <row r="13" spans="2:16" s="57" customFormat="1" ht="10.95" customHeight="1" x14ac:dyDescent="0.3">
      <c r="B13" s="56" t="str">
        <v>■</v>
      </c>
      <c r="C13" s="56" t="str">
        <v>■</v>
      </c>
      <c r="D13" s="56" t="str">
        <v>■</v>
      </c>
      <c r="E13" s="56" t="str">
        <v>■</v>
      </c>
      <c r="F13" s="56" t="str">
        <v>■</v>
      </c>
      <c r="G13" s="56" t="str">
        <v>■</v>
      </c>
      <c r="H13" s="56" t="str">
        <v>■</v>
      </c>
      <c r="I13" s="56" t="str">
        <v>■</v>
      </c>
      <c r="J13" s="56" t="str">
        <v>■</v>
      </c>
      <c r="K13" s="56" t="str">
        <v>■</v>
      </c>
    </row>
    <row r="14" spans="2:16" s="57" customFormat="1" ht="10.95" customHeight="1" x14ac:dyDescent="0.3">
      <c r="B14" s="56" t="str">
        <v>■</v>
      </c>
      <c r="C14" s="56" t="str">
        <v>■</v>
      </c>
      <c r="D14" s="56" t="str">
        <v>■</v>
      </c>
      <c r="E14" s="56" t="str">
        <v>■</v>
      </c>
      <c r="F14" s="56" t="str">
        <v>■</v>
      </c>
      <c r="G14" s="56" t="str">
        <v>■</v>
      </c>
      <c r="H14" s="56" t="str">
        <v>■</v>
      </c>
      <c r="I14" s="56" t="str">
        <v>■</v>
      </c>
      <c r="J14" s="56" t="str">
        <v>■</v>
      </c>
      <c r="K14" s="56" t="str">
        <v>■</v>
      </c>
    </row>
    <row r="15" spans="2:16" s="57" customFormat="1" ht="10.95" customHeight="1" x14ac:dyDescent="0.3">
      <c r="B15" s="56" t="str">
        <v>●</v>
      </c>
      <c r="C15" s="56" t="str">
        <v>●</v>
      </c>
      <c r="D15" s="56" t="str">
        <v>■</v>
      </c>
      <c r="E15" s="56" t="str">
        <v>■</v>
      </c>
      <c r="F15" s="56" t="str">
        <v>■</v>
      </c>
      <c r="G15" s="56" t="str">
        <v>■</v>
      </c>
      <c r="H15" s="56" t="str">
        <v>■</v>
      </c>
      <c r="I15" s="56" t="str">
        <v>■</v>
      </c>
      <c r="J15" s="56" t="str">
        <v>■</v>
      </c>
      <c r="K15" s="56" t="str">
        <v>■</v>
      </c>
    </row>
    <row r="16" spans="2:16" s="57" customFormat="1" ht="10.95" customHeight="1" x14ac:dyDescent="0.3">
      <c r="B16" s="56" t="str">
        <v>●</v>
      </c>
      <c r="C16" s="56" t="str">
        <v>●</v>
      </c>
      <c r="D16" s="56" t="str">
        <v>●</v>
      </c>
      <c r="E16" s="56" t="str">
        <v>●</v>
      </c>
      <c r="F16" s="56" t="str">
        <v>●</v>
      </c>
      <c r="G16" s="56" t="str">
        <v>●</v>
      </c>
      <c r="H16" s="56" t="str">
        <v>●</v>
      </c>
      <c r="I16" s="56" t="str">
        <v>●</v>
      </c>
      <c r="J16" s="56" t="str">
        <v>●</v>
      </c>
      <c r="K16" s="56" t="str">
        <v>●</v>
      </c>
    </row>
    <row r="17" spans="2:11" s="57" customFormat="1" ht="10.95" customHeight="1" x14ac:dyDescent="0.3">
      <c r="B17" s="56" t="str">
        <v>●</v>
      </c>
      <c r="C17" s="56" t="str">
        <v>●</v>
      </c>
      <c r="D17" s="56" t="str">
        <v>●</v>
      </c>
      <c r="E17" s="56" t="str">
        <v>●</v>
      </c>
      <c r="F17" s="56" t="str">
        <v>●</v>
      </c>
      <c r="G17" s="56" t="str">
        <v>●</v>
      </c>
      <c r="H17" s="56" t="str">
        <v>●</v>
      </c>
      <c r="I17" s="56" t="str">
        <v>●</v>
      </c>
      <c r="J17" s="56" t="str">
        <v>●</v>
      </c>
      <c r="K17" s="56" t="str">
        <v>●</v>
      </c>
    </row>
    <row r="18" spans="2:11" s="57" customFormat="1" ht="10.95" customHeight="1" x14ac:dyDescent="0.3">
      <c r="B18" s="56" t="str">
        <v>●</v>
      </c>
      <c r="C18" s="56" t="str">
        <v>●</v>
      </c>
      <c r="D18" s="56" t="str">
        <v>●</v>
      </c>
      <c r="E18" s="56" t="str">
        <v>●</v>
      </c>
      <c r="F18" s="56" t="str">
        <v>●</v>
      </c>
      <c r="G18" s="56" t="str">
        <v>●</v>
      </c>
      <c r="H18" s="56" t="str">
        <v>●</v>
      </c>
      <c r="I18" s="56" t="str">
        <v>●</v>
      </c>
      <c r="J18" s="56" t="str">
        <v>●</v>
      </c>
      <c r="K18" s="56" t="str">
        <v>●</v>
      </c>
    </row>
    <row r="19" spans="2:11" s="57" customFormat="1" ht="10.95" customHeight="1" x14ac:dyDescent="0.3">
      <c r="B19" s="56" t="str">
        <v>●</v>
      </c>
      <c r="C19" s="56" t="str">
        <v>●</v>
      </c>
      <c r="D19" s="56" t="str">
        <v>●</v>
      </c>
      <c r="E19" s="56" t="str">
        <v>●</v>
      </c>
      <c r="F19" s="56" t="str">
        <v>●</v>
      </c>
      <c r="G19" s="56" t="str">
        <v>●</v>
      </c>
      <c r="H19" s="56" t="str">
        <v>●</v>
      </c>
      <c r="I19" s="56" t="str">
        <v>●</v>
      </c>
      <c r="J19" s="56" t="str">
        <v>●</v>
      </c>
      <c r="K19" s="56" t="str">
        <v>●</v>
      </c>
    </row>
    <row r="20" spans="2:11" s="57" customFormat="1" ht="10.95" customHeight="1" x14ac:dyDescent="0.3">
      <c r="B20" s="56" t="str">
        <v>●</v>
      </c>
      <c r="C20" s="56" t="str">
        <v>●</v>
      </c>
      <c r="D20" s="56" t="str">
        <v>●</v>
      </c>
      <c r="E20" s="56" t="str">
        <v>●</v>
      </c>
      <c r="F20" s="56" t="str">
        <v>●</v>
      </c>
      <c r="G20" s="56" t="str">
        <v>●</v>
      </c>
      <c r="H20" s="56" t="str">
        <v>●</v>
      </c>
      <c r="I20" s="56" t="str">
        <v>●</v>
      </c>
      <c r="J20" s="56" t="str">
        <v>●</v>
      </c>
      <c r="K20" s="56" t="str">
        <v>●</v>
      </c>
    </row>
  </sheetData>
  <conditionalFormatting sqref="B11:K20">
    <cfRule type="expression" dxfId="1" priority="8">
      <formula>B11&lt;&gt;$P$4</formula>
    </cfRule>
    <cfRule type="expression" dxfId="0" priority="9">
      <formula>B11&lt;&gt;$P$5</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Props1.xml><?xml version="1.0" encoding="utf-8"?>
<ds:datastoreItem xmlns:ds="http://schemas.openxmlformats.org/officeDocument/2006/customXml" ds:itemID="{A2B073FB-73A3-4C4D-BA30-BDEDFDAE1A45}">
  <ds:schemaRefs/>
</ds:datastoreItem>
</file>

<file path=customXml/itemProps2.xml><?xml version="1.0" encoding="utf-8"?>
<ds:datastoreItem xmlns:ds="http://schemas.openxmlformats.org/officeDocument/2006/customXml" ds:itemID="{85CFB347-3802-4606-A7A7-9B30FA08A27C}">
  <ds:schemaRefs/>
</ds:datastoreItem>
</file>

<file path=customXml/itemProps3.xml><?xml version="1.0" encoding="utf-8"?>
<ds:datastoreItem xmlns:ds="http://schemas.openxmlformats.org/officeDocument/2006/customXml" ds:itemID="{41CEDDDB-B8F0-4039-B057-4C933EDFFACA}">
  <ds:schemaRefs/>
</ds:datastoreItem>
</file>

<file path=customXml/itemProps4.xml><?xml version="1.0" encoding="utf-8"?>
<ds:datastoreItem xmlns:ds="http://schemas.openxmlformats.org/officeDocument/2006/customXml" ds:itemID="{41D2AC45-8770-4856-B5EF-08361D131E23}">
  <ds:schemaRefs/>
</ds:datastoreItem>
</file>

<file path=customXml/itemProps5.xml><?xml version="1.0" encoding="utf-8"?>
<ds:datastoreItem xmlns:ds="http://schemas.openxmlformats.org/officeDocument/2006/customXml" ds:itemID="{87EFE05C-D491-4260-95DE-5B61B53605ED}">
  <ds:schemaRefs/>
</ds:datastoreItem>
</file>

<file path=customXml/itemProps6.xml><?xml version="1.0" encoding="utf-8"?>
<ds:datastoreItem xmlns:ds="http://schemas.openxmlformats.org/officeDocument/2006/customXml" ds:itemID="{E92DF7C4-93A2-4C77-AB44-15F186F5D23A}">
  <ds:schemaRefs/>
</ds:datastoreItem>
</file>

<file path=customXml/itemProps7.xml><?xml version="1.0" encoding="utf-8"?>
<ds:datastoreItem xmlns:ds="http://schemas.openxmlformats.org/officeDocument/2006/customXml" ds:itemID="{C9EE6426-4865-4C9D-9BBC-57C8A453A13F}">
  <ds:schemaRefs/>
</ds:datastoreItem>
</file>

<file path=customXml/itemProps8.xml><?xml version="1.0" encoding="utf-8"?>
<ds:datastoreItem xmlns:ds="http://schemas.openxmlformats.org/officeDocument/2006/customXml" ds:itemID="{CFE10B38-6C7D-46BF-9368-F2658C4A5D58}">
  <ds:schemaRefs/>
</ds:datastoreItem>
</file>

<file path=customXml/itemProps9.xml><?xml version="1.0" encoding="utf-8"?>
<ds:datastoreItem xmlns:ds="http://schemas.openxmlformats.org/officeDocument/2006/customXml" ds:itemID="{AD7835B8-D591-4C4F-A825-3E897ACCC1D6}">
  <ds:schemaRefs/>
</ds:datastoreItem>
</file>

<file path=customXml/itemProps10.xml><?xml version="1.0" encoding="utf-8"?>
<ds:datastoreItem xmlns:ds="http://schemas.openxmlformats.org/officeDocument/2006/customXml" ds:itemID="{D34AFE35-AEB1-48B2-81AA-FEE393466C8E}">
  <ds:schemaRefs/>
</ds:datastoreItem>
</file>

<file path=customXml/itemProps11.xml><?xml version="1.0" encoding="utf-8"?>
<ds:datastoreItem xmlns:ds="http://schemas.openxmlformats.org/officeDocument/2006/customXml" ds:itemID="{BD78B9F1-4C1F-4E42-8051-915D4E00BFD8}">
  <ds:schemaRefs/>
</ds:datastoreItem>
</file>

<file path=customXml/itemProps12.xml><?xml version="1.0" encoding="utf-8"?>
<ds:datastoreItem xmlns:ds="http://schemas.openxmlformats.org/officeDocument/2006/customXml" ds:itemID="{925D8A2B-CEAB-45D6-8FD9-4983B31171A1}">
  <ds:schemaRefs/>
</ds:datastoreItem>
</file>

<file path=customXml/itemProps13.xml><?xml version="1.0" encoding="utf-8"?>
<ds:datastoreItem xmlns:ds="http://schemas.openxmlformats.org/officeDocument/2006/customXml" ds:itemID="{8A2A7F66-1D61-4397-875C-148A7270648E}">
  <ds:schemaRefs/>
</ds:datastoreItem>
</file>

<file path=customXml/itemProps14.xml><?xml version="1.0" encoding="utf-8"?>
<ds:datastoreItem xmlns:ds="http://schemas.openxmlformats.org/officeDocument/2006/customXml" ds:itemID="{A7EDA622-C449-4C9E-AD95-9851E4CA4C62}">
  <ds:schemaRefs/>
</ds:datastoreItem>
</file>

<file path=customXml/itemProps15.xml><?xml version="1.0" encoding="utf-8"?>
<ds:datastoreItem xmlns:ds="http://schemas.openxmlformats.org/officeDocument/2006/customXml" ds:itemID="{8904D840-40FF-46A7-B14D-B1A818799620}">
  <ds:schemaRefs/>
</ds:datastoreItem>
</file>

<file path=customXml/itemProps16.xml><?xml version="1.0" encoding="utf-8"?>
<ds:datastoreItem xmlns:ds="http://schemas.openxmlformats.org/officeDocument/2006/customXml" ds:itemID="{B064B961-128C-4AEB-900D-B01ECF2B4EA1}">
  <ds:schemaRefs/>
</ds:datastoreItem>
</file>

<file path=customXml/itemProps17.xml><?xml version="1.0" encoding="utf-8"?>
<ds:datastoreItem xmlns:ds="http://schemas.openxmlformats.org/officeDocument/2006/customXml" ds:itemID="{D7959024-5B60-43EB-BE9D-C35D843296AB}">
  <ds:schemaRefs/>
</ds:datastoreItem>
</file>

<file path=customXml/itemProps18.xml><?xml version="1.0" encoding="utf-8"?>
<ds:datastoreItem xmlns:ds="http://schemas.openxmlformats.org/officeDocument/2006/customXml" ds:itemID="{60535ACA-89B0-4183-90C4-C1A6CEC1CE9B}">
  <ds:schemaRefs/>
</ds:datastoreItem>
</file>

<file path=customXml/itemProps19.xml><?xml version="1.0" encoding="utf-8"?>
<ds:datastoreItem xmlns:ds="http://schemas.openxmlformats.org/officeDocument/2006/customXml" ds:itemID="{348137E6-88EF-4268-9C20-873CE0803B65}">
  <ds:schemaRefs/>
</ds:datastoreItem>
</file>

<file path=customXml/itemProps20.xml><?xml version="1.0" encoding="utf-8"?>
<ds:datastoreItem xmlns:ds="http://schemas.openxmlformats.org/officeDocument/2006/customXml" ds:itemID="{08FFC2F3-5011-4DFD-AFC4-01E5D64861D3}">
  <ds:schemaRefs/>
</ds:datastoreItem>
</file>

<file path=customXml/itemProps21.xml><?xml version="1.0" encoding="utf-8"?>
<ds:datastoreItem xmlns:ds="http://schemas.openxmlformats.org/officeDocument/2006/customXml" ds:itemID="{9568138A-1480-4BEA-9A5F-58DB6E44B4BE}">
  <ds:schemaRefs/>
</ds:datastoreItem>
</file>

<file path=customXml/itemProps22.xml><?xml version="1.0" encoding="utf-8"?>
<ds:datastoreItem xmlns:ds="http://schemas.openxmlformats.org/officeDocument/2006/customXml" ds:itemID="{F5A0FCEC-84EA-4D28-9838-420E7609B255}">
  <ds:schemaRefs>
    <ds:schemaRef ds:uri="http://schemas.microsoft.com/DataMashup"/>
  </ds:schemaRefs>
</ds:datastoreItem>
</file>

<file path=customXml/itemProps23.xml><?xml version="1.0" encoding="utf-8"?>
<ds:datastoreItem xmlns:ds="http://schemas.openxmlformats.org/officeDocument/2006/customXml" ds:itemID="{138ED081-2FD0-4E07-8615-070BE84053BA}">
  <ds:schemaRefs/>
</ds:datastoreItem>
</file>

<file path=customXml/itemProps24.xml><?xml version="1.0" encoding="utf-8"?>
<ds:datastoreItem xmlns:ds="http://schemas.openxmlformats.org/officeDocument/2006/customXml" ds:itemID="{5AC88BD8-D900-4299-B790-A2EE297862E1}">
  <ds:schemaRefs/>
</ds:datastoreItem>
</file>

<file path=customXml/itemProps25.xml><?xml version="1.0" encoding="utf-8"?>
<ds:datastoreItem xmlns:ds="http://schemas.openxmlformats.org/officeDocument/2006/customXml" ds:itemID="{83E85910-A5DC-48FA-A053-3E5BE1D169B3}">
  <ds:schemaRefs/>
</ds:datastoreItem>
</file>

<file path=customXml/itemProps26.xml><?xml version="1.0" encoding="utf-8"?>
<ds:datastoreItem xmlns:ds="http://schemas.openxmlformats.org/officeDocument/2006/customXml" ds:itemID="{FF43933D-157C-401E-82ED-8AD56A3D551A}">
  <ds:schemaRefs/>
</ds:datastoreItem>
</file>

<file path=customXml/itemProps27.xml><?xml version="1.0" encoding="utf-8"?>
<ds:datastoreItem xmlns:ds="http://schemas.openxmlformats.org/officeDocument/2006/customXml" ds:itemID="{174A14B3-1757-4460-A78A-A9FA2C4C4933}">
  <ds:schemaRefs/>
</ds:datastoreItem>
</file>

<file path=customXml/itemProps28.xml><?xml version="1.0" encoding="utf-8"?>
<ds:datastoreItem xmlns:ds="http://schemas.openxmlformats.org/officeDocument/2006/customXml" ds:itemID="{799B6889-1154-4131-BC67-F52C63B03E42}">
  <ds:schemaRefs/>
</ds:datastoreItem>
</file>

<file path=customXml/itemProps29.xml><?xml version="1.0" encoding="utf-8"?>
<ds:datastoreItem xmlns:ds="http://schemas.openxmlformats.org/officeDocument/2006/customXml" ds:itemID="{B41C92F0-F51B-446F-AAA9-164889D59729}">
  <ds:schemaRefs/>
</ds:datastoreItem>
</file>

<file path=customXml/itemProps30.xml><?xml version="1.0" encoding="utf-8"?>
<ds:datastoreItem xmlns:ds="http://schemas.openxmlformats.org/officeDocument/2006/customXml" ds:itemID="{FEBE5F08-E3F3-4368-A231-19064A04F8FA}">
  <ds:schemaRefs/>
</ds:datastoreItem>
</file>

<file path=customXml/itemProps31.xml><?xml version="1.0" encoding="utf-8"?>
<ds:datastoreItem xmlns:ds="http://schemas.openxmlformats.org/officeDocument/2006/customXml" ds:itemID="{B100E8BC-AD42-41A8-AE39-4A87BF148D88}">
  <ds:schemaRefs/>
</ds:datastoreItem>
</file>

<file path=customXml/itemProps32.xml><?xml version="1.0" encoding="utf-8"?>
<ds:datastoreItem xmlns:ds="http://schemas.openxmlformats.org/officeDocument/2006/customXml" ds:itemID="{C71AD5C9-EC65-4B3B-8D64-0CBB1AE52F58}">
  <ds:schemaRefs/>
</ds:datastoreItem>
</file>

<file path=customXml/itemProps33.xml><?xml version="1.0" encoding="utf-8"?>
<ds:datastoreItem xmlns:ds="http://schemas.openxmlformats.org/officeDocument/2006/customXml" ds:itemID="{436633B2-F67B-45CA-B2C9-83BEA6D48034}">
  <ds:schemaRefs/>
</ds:datastoreItem>
</file>

<file path=customXml/itemProps34.xml><?xml version="1.0" encoding="utf-8"?>
<ds:datastoreItem xmlns:ds="http://schemas.openxmlformats.org/officeDocument/2006/customXml" ds:itemID="{050EA019-8EB9-43C0-B533-B5B97E01DD4C}">
  <ds:schemaRefs/>
</ds:datastoreItem>
</file>

<file path=customXml/itemProps35.xml><?xml version="1.0" encoding="utf-8"?>
<ds:datastoreItem xmlns:ds="http://schemas.openxmlformats.org/officeDocument/2006/customXml" ds:itemID="{65D6DC76-BD0F-4E12-B7B7-25230D76B84C}">
  <ds:schemaRefs/>
</ds:datastoreItem>
</file>

<file path=customXml/itemProps36.xml><?xml version="1.0" encoding="utf-8"?>
<ds:datastoreItem xmlns:ds="http://schemas.openxmlformats.org/officeDocument/2006/customXml" ds:itemID="{8EA2BC76-79B9-4860-A1DF-A96E11CA4CD7}">
  <ds:schemaRefs/>
</ds:datastoreItem>
</file>

<file path=customXml/itemProps37.xml><?xml version="1.0" encoding="utf-8"?>
<ds:datastoreItem xmlns:ds="http://schemas.openxmlformats.org/officeDocument/2006/customXml" ds:itemID="{DC402A8F-BC9E-49D8-B0CD-30E160FC15E6}">
  <ds:schemaRefs/>
</ds:datastoreItem>
</file>

<file path=customXml/itemProps38.xml><?xml version="1.0" encoding="utf-8"?>
<ds:datastoreItem xmlns:ds="http://schemas.openxmlformats.org/officeDocument/2006/customXml" ds:itemID="{1A118437-9F26-476D-8825-99814C17C398}">
  <ds:schemaRefs/>
</ds:datastoreItem>
</file>

<file path=customXml/itemProps39.xml><?xml version="1.0" encoding="utf-8"?>
<ds:datastoreItem xmlns:ds="http://schemas.openxmlformats.org/officeDocument/2006/customXml" ds:itemID="{94DF6E48-8398-4161-AB06-B4F718A0A584}">
  <ds:schemaRefs/>
</ds:datastoreItem>
</file>

<file path=customXml/itemProps40.xml><?xml version="1.0" encoding="utf-8"?>
<ds:datastoreItem xmlns:ds="http://schemas.openxmlformats.org/officeDocument/2006/customXml" ds:itemID="{16A70DF7-C9F1-4EBB-A675-3BA708D2421E}">
  <ds:schemaRefs/>
</ds:datastoreItem>
</file>

<file path=customXml/itemProps41.xml><?xml version="1.0" encoding="utf-8"?>
<ds:datastoreItem xmlns:ds="http://schemas.openxmlformats.org/officeDocument/2006/customXml" ds:itemID="{7FD34383-1255-4625-ACAE-C858A2B438B8}">
  <ds:schemaRefs/>
</ds:datastoreItem>
</file>

<file path=customXml/itemProps42.xml><?xml version="1.0" encoding="utf-8"?>
<ds:datastoreItem xmlns:ds="http://schemas.openxmlformats.org/officeDocument/2006/customXml" ds:itemID="{783DA07C-4391-4FFA-952E-33460F56EE3B}">
  <ds:schemaRefs/>
</ds:datastoreItem>
</file>

<file path=customXml/itemProps43.xml><?xml version="1.0" encoding="utf-8"?>
<ds:datastoreItem xmlns:ds="http://schemas.openxmlformats.org/officeDocument/2006/customXml" ds:itemID="{4AFDF1CD-51EE-45CE-B0FA-216490815148}">
  <ds:schemaRefs/>
</ds:datastoreItem>
</file>

<file path=customXml/itemProps44.xml><?xml version="1.0" encoding="utf-8"?>
<ds:datastoreItem xmlns:ds="http://schemas.openxmlformats.org/officeDocument/2006/customXml" ds:itemID="{82E7D616-1D12-441B-875A-01F6B1DBD104}">
  <ds:schemaRefs/>
</ds:datastoreItem>
</file>

<file path=customXml/itemProps45.xml><?xml version="1.0" encoding="utf-8"?>
<ds:datastoreItem xmlns:ds="http://schemas.openxmlformats.org/officeDocument/2006/customXml" ds:itemID="{4DA7BFAA-88BA-480B-AF4C-80A7755A04E0}">
  <ds:schemaRefs/>
</ds:datastoreItem>
</file>

<file path=customXml/itemProps46.xml><?xml version="1.0" encoding="utf-8"?>
<ds:datastoreItem xmlns:ds="http://schemas.openxmlformats.org/officeDocument/2006/customXml" ds:itemID="{0E1EB5E6-54E5-4FCB-947B-EC5DBD115C33}">
  <ds:schemaRefs/>
</ds:datastoreItem>
</file>

<file path=customXml/itemProps47.xml><?xml version="1.0" encoding="utf-8"?>
<ds:datastoreItem xmlns:ds="http://schemas.openxmlformats.org/officeDocument/2006/customXml" ds:itemID="{4931BC9B-3700-441B-A35D-5338449F263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Store Dashboard</vt:lpstr>
      <vt:lpstr>Time Frame</vt:lpstr>
      <vt:lpstr>Analysis 01</vt:lpstr>
      <vt:lpstr>Analysis 02</vt:lpstr>
      <vt:lpstr>Analysis 03</vt:lpstr>
      <vt:lpstr>Profile View</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Mohd Suhaib</dc:creator>
  <cp:lastModifiedBy>Mohd Suhaib</cp:lastModifiedBy>
  <dcterms:created xsi:type="dcterms:W3CDTF">2024-06-16T11:55:03Z</dcterms:created>
  <dcterms:modified xsi:type="dcterms:W3CDTF">2024-06-20T11:27:38Z</dcterms:modified>
</cp:coreProperties>
</file>