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8" sheetId="8" r:id="rId2"/>
    <sheet name="Лист2" sheetId="2" r:id="rId3"/>
    <sheet name="Лист Прогноза" sheetId="5" r:id="rId4"/>
    <sheet name="Скользящее среднее" sheetId="4" r:id="rId5"/>
    <sheet name="Экспоненциальное сглаживание" sheetId="6" r:id="rId6"/>
    <sheet name="Лист7" sheetId="7" r:id="rId7"/>
    <sheet name="Задание Ск..ср." sheetId="9" r:id="rId8"/>
    <sheet name="Задание экс.сгл." sheetId="10" r:id="rId9"/>
    <sheet name="Регрессия" sheetId="11" r:id="rId10"/>
    <sheet name="Регрессионный анализ" sheetId="3" r:id="rId11"/>
    <sheet name="Регрессия (формулами)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2" l="1"/>
  <c r="I13" i="3"/>
  <c r="I11" i="12"/>
  <c r="I8" i="12"/>
  <c r="I6" i="12"/>
  <c r="K5" i="3"/>
  <c r="K13" i="3"/>
  <c r="K8" i="3"/>
  <c r="E29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5" i="12"/>
  <c r="D29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5" i="12"/>
  <c r="C29" i="12"/>
  <c r="B29" i="12"/>
  <c r="F24" i="11"/>
  <c r="D7" i="10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6" i="10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E23" i="7"/>
  <c r="D5" i="6"/>
  <c r="D6" i="6"/>
  <c r="D7" i="6"/>
  <c r="D8" i="6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4" i="6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9" i="2" l="1"/>
  <c r="D21" i="2"/>
  <c r="D22" i="2"/>
  <c r="D23" i="2" s="1"/>
  <c r="D24" i="2" s="1"/>
  <c r="D25" i="2" s="1"/>
  <c r="D26" i="2" s="1"/>
  <c r="D27" i="2" s="1"/>
  <c r="D28" i="2" s="1"/>
  <c r="D8" i="2"/>
  <c r="D9" i="2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7" i="2"/>
  <c r="D6" i="2"/>
  <c r="K17" i="3"/>
  <c r="F28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4" i="3"/>
  <c r="C28" i="3"/>
  <c r="B28" i="3"/>
  <c r="E28" i="3"/>
  <c r="D28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4" i="3"/>
  <c r="C30" i="1"/>
  <c r="C29" i="1"/>
  <c r="C26" i="5"/>
  <c r="D26" i="5"/>
  <c r="E26" i="5"/>
</calcChain>
</file>

<file path=xl/sharedStrings.xml><?xml version="1.0" encoding="utf-8"?>
<sst xmlns="http://schemas.openxmlformats.org/spreadsheetml/2006/main" count="106" uniqueCount="55">
  <si>
    <t>Регрессионный анализ</t>
  </si>
  <si>
    <t>Прогнозирование с использованием скользящего среднего</t>
  </si>
  <si>
    <t>Месяц</t>
  </si>
  <si>
    <t>Спрос</t>
  </si>
  <si>
    <t>Экспонециальное сглаживание</t>
  </si>
  <si>
    <t>x^2</t>
  </si>
  <si>
    <t>y*x</t>
  </si>
  <si>
    <t>Месяц(x)</t>
  </si>
  <si>
    <t>Спрос(y)</t>
  </si>
  <si>
    <t>b=</t>
  </si>
  <si>
    <t>a=</t>
  </si>
  <si>
    <t>Прогноз на 25 месяц</t>
  </si>
  <si>
    <t>y25</t>
  </si>
  <si>
    <t>i</t>
  </si>
  <si>
    <t>y+</t>
  </si>
  <si>
    <t>y</t>
  </si>
  <si>
    <t>R=</t>
  </si>
  <si>
    <t>Коэффициент корреляции</t>
  </si>
  <si>
    <t>y^2</t>
  </si>
  <si>
    <t>Месяц(х)</t>
  </si>
  <si>
    <t>Спрос y</t>
  </si>
  <si>
    <t>Прогноз(Спрос y)</t>
  </si>
  <si>
    <t>Привязка низкой вероятности(Спрос y)</t>
  </si>
  <si>
    <t>Привязка высокой вероятности(Спрос y)</t>
  </si>
  <si>
    <t>#Н/Д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</si>
  <si>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</si>
  <si>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</si>
  <si>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</si>
  <si>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</si>
  <si>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</si>
  <si>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</si>
  <si>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</si>
  <si>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</si>
  <si>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</si>
  <si>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</si>
  <si>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</si>
  <si>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</si>
  <si>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</si>
  <si>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</si>
  <si>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</si>
  <si>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</si>
  <si>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</si>
  <si>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</si>
  <si>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</si>
  <si>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</si>
  <si>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</si>
  <si>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</si>
  <si>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</si>
  <si>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</si>
  <si>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</si>
  <si>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Прогноз на 25 месяц (сами!)</t>
  </si>
  <si>
    <t>у25=</t>
  </si>
  <si>
    <t>х^2</t>
  </si>
  <si>
    <t>у*х</t>
  </si>
  <si>
    <t>у25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</si>
</sst>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1" applyBorder="1"/>
    <xf numFmtId="0" fontId="0" fillId="4" borderId="1" xfId="0" applyFill="1" applyBorder="1"/>
    <xf numFmtId="0" fontId="3" fillId="4" borderId="1" xfId="2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3" xfId="0" applyBorder="1"/>
    <xf numFmtId="0" fontId="0" fillId="7" borderId="0" xfId="0" applyFill="1"/>
    <xf numFmtId="0" fontId="0" fillId="7" borderId="1" xfId="0" applyFill="1" applyBorder="1"/>
    <xf numFmtId="0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Continuous"/>
    </xf>
    <xf numFmtId="0" fontId="0" fillId="7" borderId="0" xfId="0" applyFill="1" applyBorder="1" applyAlignment="1"/>
    <xf numFmtId="0" fontId="0" fillId="7" borderId="4" xfId="0" applyFill="1" applyBorder="1" applyAlignment="1"/>
    <xf numFmtId="0" fontId="0" fillId="7" borderId="1" xfId="0" applyFill="1" applyBorder="1" applyAlignment="1"/>
    <xf numFmtId="0" fontId="2" fillId="3" borderId="1" xfId="2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Нейтральный" xfId="2" builtinId="28"/>
    <cellStyle name="Обычный" xfId="0" builtinId="0"/>
    <cellStyle name="Хороший" xfId="1" builtinId="26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Лист1!$C$4</c:f>
              <c:strCache>
                <c:ptCount val="1"/>
                <c:pt idx="0">
                  <c:v>Спрос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Лист1!$B$5:$B$30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Лист1!$C$5:$C$30</c:f>
              <c:numCache>
                <c:formatCode>General</c:formatCode>
                <c:ptCount val="26"/>
                <c:pt idx="0">
                  <c:v>46</c:v>
                </c:pt>
                <c:pt idx="1">
                  <c:v>56</c:v>
                </c:pt>
                <c:pt idx="2">
                  <c:v>54</c:v>
                </c:pt>
                <c:pt idx="3">
                  <c:v>43</c:v>
                </c:pt>
                <c:pt idx="4">
                  <c:v>57</c:v>
                </c:pt>
                <c:pt idx="5">
                  <c:v>56</c:v>
                </c:pt>
                <c:pt idx="6">
                  <c:v>67</c:v>
                </c:pt>
                <c:pt idx="7">
                  <c:v>62</c:v>
                </c:pt>
                <c:pt idx="8">
                  <c:v>50</c:v>
                </c:pt>
                <c:pt idx="9">
                  <c:v>56</c:v>
                </c:pt>
                <c:pt idx="10">
                  <c:v>47</c:v>
                </c:pt>
                <c:pt idx="11">
                  <c:v>56</c:v>
                </c:pt>
                <c:pt idx="12">
                  <c:v>54</c:v>
                </c:pt>
                <c:pt idx="13">
                  <c:v>42</c:v>
                </c:pt>
                <c:pt idx="14">
                  <c:v>64</c:v>
                </c:pt>
                <c:pt idx="15">
                  <c:v>60</c:v>
                </c:pt>
                <c:pt idx="16">
                  <c:v>70</c:v>
                </c:pt>
                <c:pt idx="17">
                  <c:v>66</c:v>
                </c:pt>
                <c:pt idx="18">
                  <c:v>57</c:v>
                </c:pt>
                <c:pt idx="19">
                  <c:v>55</c:v>
                </c:pt>
                <c:pt idx="20">
                  <c:v>52</c:v>
                </c:pt>
                <c:pt idx="21">
                  <c:v>62</c:v>
                </c:pt>
                <c:pt idx="22">
                  <c:v>70</c:v>
                </c:pt>
                <c:pt idx="23">
                  <c:v>72</c:v>
                </c:pt>
                <c:pt idx="24">
                  <c:v>68</c:v>
                </c:pt>
                <c:pt idx="2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5-4076-9F94-860FF89D8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79152"/>
        <c:axId val="382384400"/>
      </c:scatterChart>
      <c:valAx>
        <c:axId val="38237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384400"/>
        <c:crosses val="autoZero"/>
        <c:crossBetween val="midCat"/>
      </c:valAx>
      <c:valAx>
        <c:axId val="3823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37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88374822712378E-2"/>
          <c:y val="2.3777141493676927E-2"/>
          <c:w val="0.92760013693940435"/>
          <c:h val="0.68637011282680571"/>
        </c:manualLayout>
      </c:layout>
      <c:lineChart>
        <c:grouping val="standard"/>
        <c:varyColors val="0"/>
        <c:ser>
          <c:idx val="0"/>
          <c:order val="0"/>
          <c:tx>
            <c:strRef>
              <c:f>'Лист Прогноза'!$B$1</c:f>
              <c:strCache>
                <c:ptCount val="1"/>
                <c:pt idx="0">
                  <c:v>Спрос 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'Лист Прогноза'!$B$2:$B$26</c:f>
              <c:numCache>
                <c:formatCode>General</c:formatCode>
                <c:ptCount val="25"/>
                <c:pt idx="0">
                  <c:v>46</c:v>
                </c:pt>
                <c:pt idx="1">
                  <c:v>56</c:v>
                </c:pt>
                <c:pt idx="2">
                  <c:v>54</c:v>
                </c:pt>
                <c:pt idx="3">
                  <c:v>43</c:v>
                </c:pt>
                <c:pt idx="4">
                  <c:v>57</c:v>
                </c:pt>
                <c:pt idx="5">
                  <c:v>56</c:v>
                </c:pt>
                <c:pt idx="6">
                  <c:v>67</c:v>
                </c:pt>
                <c:pt idx="7">
                  <c:v>62</c:v>
                </c:pt>
                <c:pt idx="8">
                  <c:v>50</c:v>
                </c:pt>
                <c:pt idx="9">
                  <c:v>56</c:v>
                </c:pt>
                <c:pt idx="10">
                  <c:v>47</c:v>
                </c:pt>
                <c:pt idx="11">
                  <c:v>56</c:v>
                </c:pt>
                <c:pt idx="12">
                  <c:v>54</c:v>
                </c:pt>
                <c:pt idx="13">
                  <c:v>42</c:v>
                </c:pt>
                <c:pt idx="14">
                  <c:v>64</c:v>
                </c:pt>
                <c:pt idx="15">
                  <c:v>60</c:v>
                </c:pt>
                <c:pt idx="16">
                  <c:v>70</c:v>
                </c:pt>
                <c:pt idx="17">
                  <c:v>66</c:v>
                </c:pt>
                <c:pt idx="18">
                  <c:v>57</c:v>
                </c:pt>
                <c:pt idx="19">
                  <c:v>55</c:v>
                </c:pt>
                <c:pt idx="20">
                  <c:v>52</c:v>
                </c:pt>
                <c:pt idx="21">
                  <c:v>62</c:v>
                </c:pt>
                <c:pt idx="22">
                  <c:v>70</c:v>
                </c:pt>
                <c:pt idx="2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0-4DBE-A813-6BC6B6A47C5C}"/>
            </c:ext>
          </c:extLst>
        </c:ser>
        <c:ser>
          <c:idx val="1"/>
          <c:order val="1"/>
          <c:tx>
            <c:strRef>
              <c:f>'Лист Прогноза'!$C$1</c:f>
              <c:strCache>
                <c:ptCount val="1"/>
                <c:pt idx="0">
                  <c:v>Прогноз(Спрос y)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'Лист Прогноза'!$A$2:$A$26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'Лист Прогноза'!$C$2:$C$26</c:f>
              <c:numCache>
                <c:formatCode>General</c:formatCode>
                <c:ptCount val="25"/>
                <c:pt idx="23">
                  <c:v>72</c:v>
                </c:pt>
                <c:pt idx="24">
                  <c:v>64.690779951437733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0-4DBE-A813-6BC6B6A47C5C}"/>
            </c:ext>
          </c:extLst>
        </c:ser>
        <c:ser>
          <c:idx val="2"/>
          <c:order val="2"/>
          <c:tx>
            <c:strRef>
              <c:f>'Лист Прогноза'!$D$1</c:f>
              <c:strCache>
                <c:ptCount val="1"/>
                <c:pt idx="0">
                  <c:v>Привязка низкой вероятности(Спрос y)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'Лист Прогноза'!$A$2:$A$26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'Лист Прогноза'!$D$2:$D$26</c:f>
              <c:numCache>
                <c:formatCode>General</c:formatCode>
                <c:ptCount val="25"/>
                <c:pt idx="23" formatCode="0.00">
                  <c:v>72</c:v>
                </c:pt>
                <c:pt idx="24" formatCode="0.00">
                  <c:v>49.573343415967898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B0-4DBE-A813-6BC6B6A47C5C}"/>
            </c:ext>
          </c:extLst>
        </c:ser>
        <c:ser>
          <c:idx val="3"/>
          <c:order val="3"/>
          <c:tx>
            <c:strRef>
              <c:f>'Лист Прогноза'!$E$1</c:f>
              <c:strCache>
                <c:ptCount val="1"/>
                <c:pt idx="0">
                  <c:v>Привязка высокой вероятности(Спрос y)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'Лист Прогноза'!$A$2:$A$26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'Лист Прогноза'!$E$2:$E$26</c:f>
              <c:numCache>
                <c:formatCode>General</c:formatCode>
                <c:ptCount val="25"/>
                <c:pt idx="23" formatCode="0.00">
                  <c:v>72</c:v>
                </c:pt>
                <c:pt idx="24" formatCode="0.00">
                  <c:v>79.808216486907568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B0-4DBE-A813-6BC6B6A47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423560"/>
        <c:axId val="379423888"/>
      </c:lineChart>
      <c:catAx>
        <c:axId val="37942356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423888"/>
        <c:crosses val="autoZero"/>
        <c:auto val="1"/>
        <c:lblAlgn val="ctr"/>
        <c:lblOffset val="100"/>
        <c:noMultiLvlLbl val="0"/>
      </c:catAx>
      <c:valAx>
        <c:axId val="3794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42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'Скользящее среднее'!$C$3:$C$26</c:f>
              <c:numCache>
                <c:formatCode>General</c:formatCode>
                <c:ptCount val="24"/>
                <c:pt idx="0">
                  <c:v>46</c:v>
                </c:pt>
                <c:pt idx="1">
                  <c:v>56</c:v>
                </c:pt>
                <c:pt idx="2">
                  <c:v>54</c:v>
                </c:pt>
                <c:pt idx="3">
                  <c:v>43</c:v>
                </c:pt>
                <c:pt idx="4">
                  <c:v>57</c:v>
                </c:pt>
                <c:pt idx="5">
                  <c:v>56</c:v>
                </c:pt>
                <c:pt idx="6">
                  <c:v>67</c:v>
                </c:pt>
                <c:pt idx="7">
                  <c:v>62</c:v>
                </c:pt>
                <c:pt idx="8">
                  <c:v>50</c:v>
                </c:pt>
                <c:pt idx="9">
                  <c:v>56</c:v>
                </c:pt>
                <c:pt idx="10">
                  <c:v>47</c:v>
                </c:pt>
                <c:pt idx="11">
                  <c:v>56</c:v>
                </c:pt>
                <c:pt idx="12">
                  <c:v>54</c:v>
                </c:pt>
                <c:pt idx="13">
                  <c:v>42</c:v>
                </c:pt>
                <c:pt idx="14">
                  <c:v>64</c:v>
                </c:pt>
                <c:pt idx="15">
                  <c:v>60</c:v>
                </c:pt>
                <c:pt idx="16">
                  <c:v>70</c:v>
                </c:pt>
                <c:pt idx="17">
                  <c:v>66</c:v>
                </c:pt>
                <c:pt idx="18">
                  <c:v>57</c:v>
                </c:pt>
                <c:pt idx="19">
                  <c:v>55</c:v>
                </c:pt>
                <c:pt idx="20">
                  <c:v>52</c:v>
                </c:pt>
                <c:pt idx="21">
                  <c:v>62</c:v>
                </c:pt>
                <c:pt idx="22">
                  <c:v>70</c:v>
                </c:pt>
                <c:pt idx="2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8-4098-974A-EED44689788A}"/>
            </c:ext>
          </c:extLst>
        </c:ser>
        <c:ser>
          <c:idx val="1"/>
          <c:order val="1"/>
          <c:tx>
            <c:v>Прогноз</c:v>
          </c:tx>
          <c:val>
            <c:numRef>
              <c:f>'Скользящее среднее'!$D$3:$D$26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52</c:v>
                </c:pt>
                <c:pt idx="3">
                  <c:v>51</c:v>
                </c:pt>
                <c:pt idx="4">
                  <c:v>51.333333333333336</c:v>
                </c:pt>
                <c:pt idx="5">
                  <c:v>52</c:v>
                </c:pt>
                <c:pt idx="6">
                  <c:v>60</c:v>
                </c:pt>
                <c:pt idx="7">
                  <c:v>61.666666666666664</c:v>
                </c:pt>
                <c:pt idx="8">
                  <c:v>59.666666666666664</c:v>
                </c:pt>
                <c:pt idx="9">
                  <c:v>56</c:v>
                </c:pt>
                <c:pt idx="10">
                  <c:v>51</c:v>
                </c:pt>
                <c:pt idx="11">
                  <c:v>53</c:v>
                </c:pt>
                <c:pt idx="12">
                  <c:v>52.333333333333336</c:v>
                </c:pt>
                <c:pt idx="13">
                  <c:v>50.666666666666664</c:v>
                </c:pt>
                <c:pt idx="14">
                  <c:v>53.333333333333336</c:v>
                </c:pt>
                <c:pt idx="15">
                  <c:v>55.333333333333336</c:v>
                </c:pt>
                <c:pt idx="16">
                  <c:v>64.666666666666671</c:v>
                </c:pt>
                <c:pt idx="17">
                  <c:v>65.333333333333329</c:v>
                </c:pt>
                <c:pt idx="18">
                  <c:v>64.333333333333329</c:v>
                </c:pt>
                <c:pt idx="19">
                  <c:v>59.333333333333336</c:v>
                </c:pt>
                <c:pt idx="20">
                  <c:v>54.666666666666664</c:v>
                </c:pt>
                <c:pt idx="21">
                  <c:v>56.333333333333336</c:v>
                </c:pt>
                <c:pt idx="22">
                  <c:v>61.333333333333336</c:v>
                </c:pt>
                <c:pt idx="2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8-4098-974A-EED446897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466448"/>
        <c:axId val="502449752"/>
      </c:lineChart>
      <c:catAx>
        <c:axId val="49746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02449752"/>
        <c:crosses val="autoZero"/>
        <c:auto val="1"/>
        <c:lblAlgn val="ctr"/>
        <c:lblOffset val="100"/>
        <c:noMultiLvlLbl val="0"/>
      </c:catAx>
      <c:valAx>
        <c:axId val="502449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466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'Экспоненциальное сглаживание'!$C$3:$C$26</c:f>
              <c:numCache>
                <c:formatCode>General</c:formatCode>
                <c:ptCount val="24"/>
                <c:pt idx="0">
                  <c:v>46</c:v>
                </c:pt>
                <c:pt idx="1">
                  <c:v>56</c:v>
                </c:pt>
                <c:pt idx="2">
                  <c:v>54</c:v>
                </c:pt>
                <c:pt idx="3">
                  <c:v>43</c:v>
                </c:pt>
                <c:pt idx="4">
                  <c:v>57</c:v>
                </c:pt>
                <c:pt idx="5">
                  <c:v>56</c:v>
                </c:pt>
                <c:pt idx="6">
                  <c:v>67</c:v>
                </c:pt>
                <c:pt idx="7">
                  <c:v>62</c:v>
                </c:pt>
                <c:pt idx="8">
                  <c:v>50</c:v>
                </c:pt>
                <c:pt idx="9">
                  <c:v>56</c:v>
                </c:pt>
                <c:pt idx="10">
                  <c:v>47</c:v>
                </c:pt>
                <c:pt idx="11">
                  <c:v>56</c:v>
                </c:pt>
                <c:pt idx="12">
                  <c:v>54</c:v>
                </c:pt>
                <c:pt idx="13">
                  <c:v>42</c:v>
                </c:pt>
                <c:pt idx="14">
                  <c:v>64</c:v>
                </c:pt>
                <c:pt idx="15">
                  <c:v>60</c:v>
                </c:pt>
                <c:pt idx="16">
                  <c:v>70</c:v>
                </c:pt>
                <c:pt idx="17">
                  <c:v>66</c:v>
                </c:pt>
                <c:pt idx="18">
                  <c:v>57</c:v>
                </c:pt>
                <c:pt idx="19">
                  <c:v>55</c:v>
                </c:pt>
                <c:pt idx="20">
                  <c:v>52</c:v>
                </c:pt>
                <c:pt idx="21">
                  <c:v>62</c:v>
                </c:pt>
                <c:pt idx="22">
                  <c:v>70</c:v>
                </c:pt>
                <c:pt idx="2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D0-4E3F-B35C-CE3EBA84C380}"/>
            </c:ext>
          </c:extLst>
        </c:ser>
        <c:ser>
          <c:idx val="1"/>
          <c:order val="1"/>
          <c:tx>
            <c:v>Прогноз</c:v>
          </c:tx>
          <c:val>
            <c:numRef>
              <c:f>'Экспоненциальное сглаживание'!$D$3:$D$26</c:f>
              <c:numCache>
                <c:formatCode>General</c:formatCode>
                <c:ptCount val="24"/>
                <c:pt idx="0">
                  <c:v>0</c:v>
                </c:pt>
                <c:pt idx="1">
                  <c:v>46</c:v>
                </c:pt>
                <c:pt idx="2">
                  <c:v>47</c:v>
                </c:pt>
                <c:pt idx="3">
                  <c:v>47.7</c:v>
                </c:pt>
                <c:pt idx="4">
                  <c:v>47.230000000000004</c:v>
                </c:pt>
                <c:pt idx="5">
                  <c:v>48.207000000000008</c:v>
                </c:pt>
                <c:pt idx="6">
                  <c:v>48.986300000000007</c:v>
                </c:pt>
                <c:pt idx="7">
                  <c:v>50.787670000000013</c:v>
                </c:pt>
                <c:pt idx="8">
                  <c:v>51.908903000000016</c:v>
                </c:pt>
                <c:pt idx="9">
                  <c:v>51.718012700000017</c:v>
                </c:pt>
                <c:pt idx="10">
                  <c:v>52.146211430000015</c:v>
                </c:pt>
                <c:pt idx="11">
                  <c:v>51.631590287000016</c:v>
                </c:pt>
                <c:pt idx="12">
                  <c:v>52.068431258300016</c:v>
                </c:pt>
                <c:pt idx="13">
                  <c:v>52.261588132470017</c:v>
                </c:pt>
                <c:pt idx="14">
                  <c:v>51.235429319223016</c:v>
                </c:pt>
                <c:pt idx="15">
                  <c:v>52.511886387300713</c:v>
                </c:pt>
                <c:pt idx="16">
                  <c:v>53.260697748570642</c:v>
                </c:pt>
                <c:pt idx="17">
                  <c:v>54.934627973713582</c:v>
                </c:pt>
                <c:pt idx="18">
                  <c:v>56.041165176342226</c:v>
                </c:pt>
                <c:pt idx="19">
                  <c:v>56.137048658708004</c:v>
                </c:pt>
                <c:pt idx="20">
                  <c:v>56.023343792837203</c:v>
                </c:pt>
                <c:pt idx="21">
                  <c:v>55.621009413553487</c:v>
                </c:pt>
                <c:pt idx="22">
                  <c:v>56.258908472198144</c:v>
                </c:pt>
                <c:pt idx="23">
                  <c:v>57.633017624978329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D0-4E3F-B35C-CE3EBA84C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450736"/>
        <c:axId val="502451392"/>
      </c:lineChart>
      <c:catAx>
        <c:axId val="50245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02451392"/>
        <c:crosses val="autoZero"/>
        <c:auto val="1"/>
        <c:lblAlgn val="ctr"/>
        <c:lblOffset val="100"/>
        <c:noMultiLvlLbl val="0"/>
      </c:catAx>
      <c:valAx>
        <c:axId val="50245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2450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'Задание Ск..ср.'!$C$4:$C$27</c:f>
              <c:numCache>
                <c:formatCode>General</c:formatCode>
                <c:ptCount val="24"/>
                <c:pt idx="0">
                  <c:v>25</c:v>
                </c:pt>
                <c:pt idx="1">
                  <c:v>15</c:v>
                </c:pt>
                <c:pt idx="2">
                  <c:v>30</c:v>
                </c:pt>
                <c:pt idx="3">
                  <c:v>38</c:v>
                </c:pt>
                <c:pt idx="4">
                  <c:v>58</c:v>
                </c:pt>
                <c:pt idx="5">
                  <c:v>62</c:v>
                </c:pt>
                <c:pt idx="6">
                  <c:v>85</c:v>
                </c:pt>
                <c:pt idx="7">
                  <c:v>88</c:v>
                </c:pt>
                <c:pt idx="8">
                  <c:v>60</c:v>
                </c:pt>
                <c:pt idx="9">
                  <c:v>40</c:v>
                </c:pt>
                <c:pt idx="10">
                  <c:v>40</c:v>
                </c:pt>
                <c:pt idx="11">
                  <c:v>38</c:v>
                </c:pt>
                <c:pt idx="12">
                  <c:v>40</c:v>
                </c:pt>
                <c:pt idx="13">
                  <c:v>35</c:v>
                </c:pt>
                <c:pt idx="14">
                  <c:v>50</c:v>
                </c:pt>
                <c:pt idx="15">
                  <c:v>60</c:v>
                </c:pt>
                <c:pt idx="16">
                  <c:v>66</c:v>
                </c:pt>
                <c:pt idx="17">
                  <c:v>90</c:v>
                </c:pt>
                <c:pt idx="18">
                  <c:v>105</c:v>
                </c:pt>
                <c:pt idx="19">
                  <c:v>85</c:v>
                </c:pt>
                <c:pt idx="20">
                  <c:v>60</c:v>
                </c:pt>
                <c:pt idx="21">
                  <c:v>55</c:v>
                </c:pt>
                <c:pt idx="22">
                  <c:v>50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AD-4F17-A3CD-571740C5EA23}"/>
            </c:ext>
          </c:extLst>
        </c:ser>
        <c:ser>
          <c:idx val="1"/>
          <c:order val="1"/>
          <c:tx>
            <c:v>Прогноз</c:v>
          </c:tx>
          <c:val>
            <c:numRef>
              <c:f>'Задание Ск..ср.'!$D$4:$D$27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23.333333333333332</c:v>
                </c:pt>
                <c:pt idx="3">
                  <c:v>27.666666666666668</c:v>
                </c:pt>
                <c:pt idx="4">
                  <c:v>42</c:v>
                </c:pt>
                <c:pt idx="5">
                  <c:v>52.666666666666664</c:v>
                </c:pt>
                <c:pt idx="6">
                  <c:v>68.333333333333329</c:v>
                </c:pt>
                <c:pt idx="7">
                  <c:v>78.333333333333329</c:v>
                </c:pt>
                <c:pt idx="8">
                  <c:v>77.666666666666671</c:v>
                </c:pt>
                <c:pt idx="9">
                  <c:v>62.666666666666664</c:v>
                </c:pt>
                <c:pt idx="10">
                  <c:v>46.666666666666664</c:v>
                </c:pt>
                <c:pt idx="11">
                  <c:v>39.333333333333336</c:v>
                </c:pt>
                <c:pt idx="12">
                  <c:v>39.333333333333336</c:v>
                </c:pt>
                <c:pt idx="13">
                  <c:v>37.666666666666664</c:v>
                </c:pt>
                <c:pt idx="14">
                  <c:v>41.666666666666664</c:v>
                </c:pt>
                <c:pt idx="15">
                  <c:v>48.333333333333336</c:v>
                </c:pt>
                <c:pt idx="16">
                  <c:v>58.666666666666664</c:v>
                </c:pt>
                <c:pt idx="17">
                  <c:v>72</c:v>
                </c:pt>
                <c:pt idx="18">
                  <c:v>87</c:v>
                </c:pt>
                <c:pt idx="19">
                  <c:v>93.333333333333329</c:v>
                </c:pt>
                <c:pt idx="20">
                  <c:v>83.333333333333329</c:v>
                </c:pt>
                <c:pt idx="21">
                  <c:v>66.666666666666671</c:v>
                </c:pt>
                <c:pt idx="22">
                  <c:v>55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AD-4F17-A3CD-571740C5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555336"/>
        <c:axId val="558553696"/>
      </c:lineChart>
      <c:catAx>
        <c:axId val="55855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58553696"/>
        <c:crosses val="autoZero"/>
        <c:auto val="1"/>
        <c:lblAlgn val="ctr"/>
        <c:lblOffset val="100"/>
        <c:noMultiLvlLbl val="0"/>
      </c:catAx>
      <c:valAx>
        <c:axId val="558553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8555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'Задание экс.сгл.'!$C$5:$C$28</c:f>
              <c:numCache>
                <c:formatCode>General</c:formatCode>
                <c:ptCount val="24"/>
                <c:pt idx="0">
                  <c:v>25</c:v>
                </c:pt>
                <c:pt idx="1">
                  <c:v>15</c:v>
                </c:pt>
                <c:pt idx="2">
                  <c:v>30</c:v>
                </c:pt>
                <c:pt idx="3">
                  <c:v>38</c:v>
                </c:pt>
                <c:pt idx="4">
                  <c:v>58</c:v>
                </c:pt>
                <c:pt idx="5">
                  <c:v>62</c:v>
                </c:pt>
                <c:pt idx="6">
                  <c:v>85</c:v>
                </c:pt>
                <c:pt idx="7">
                  <c:v>88</c:v>
                </c:pt>
                <c:pt idx="8">
                  <c:v>60</c:v>
                </c:pt>
                <c:pt idx="9">
                  <c:v>40</c:v>
                </c:pt>
                <c:pt idx="10">
                  <c:v>40</c:v>
                </c:pt>
                <c:pt idx="11">
                  <c:v>38</c:v>
                </c:pt>
                <c:pt idx="12">
                  <c:v>40</c:v>
                </c:pt>
                <c:pt idx="13">
                  <c:v>35</c:v>
                </c:pt>
                <c:pt idx="14">
                  <c:v>50</c:v>
                </c:pt>
                <c:pt idx="15">
                  <c:v>60</c:v>
                </c:pt>
                <c:pt idx="16">
                  <c:v>66</c:v>
                </c:pt>
                <c:pt idx="17">
                  <c:v>90</c:v>
                </c:pt>
                <c:pt idx="18">
                  <c:v>105</c:v>
                </c:pt>
                <c:pt idx="19">
                  <c:v>85</c:v>
                </c:pt>
                <c:pt idx="20">
                  <c:v>60</c:v>
                </c:pt>
                <c:pt idx="21">
                  <c:v>55</c:v>
                </c:pt>
                <c:pt idx="22">
                  <c:v>50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7-43DA-9137-04486A0CA142}"/>
            </c:ext>
          </c:extLst>
        </c:ser>
        <c:ser>
          <c:idx val="1"/>
          <c:order val="1"/>
          <c:tx>
            <c:v>Прогноз</c:v>
          </c:tx>
          <c:val>
            <c:numRef>
              <c:f>'Задание экс.сгл.'!$D$5:$D$28</c:f>
              <c:numCache>
                <c:formatCode>General</c:formatCode>
                <c:ptCount val="24"/>
                <c:pt idx="0">
                  <c:v>0</c:v>
                </c:pt>
                <c:pt idx="1">
                  <c:v>25</c:v>
                </c:pt>
                <c:pt idx="2">
                  <c:v>24</c:v>
                </c:pt>
                <c:pt idx="3">
                  <c:v>24.6</c:v>
                </c:pt>
                <c:pt idx="4">
                  <c:v>25.94</c:v>
                </c:pt>
                <c:pt idx="5">
                  <c:v>29.146000000000001</c:v>
                </c:pt>
                <c:pt idx="6">
                  <c:v>32.431400000000004</c:v>
                </c:pt>
                <c:pt idx="7">
                  <c:v>37.68826</c:v>
                </c:pt>
                <c:pt idx="8">
                  <c:v>42.719434000000007</c:v>
                </c:pt>
                <c:pt idx="9">
                  <c:v>44.447490600000009</c:v>
                </c:pt>
                <c:pt idx="10">
                  <c:v>44.002741540000009</c:v>
                </c:pt>
                <c:pt idx="11">
                  <c:v>43.602467386000008</c:v>
                </c:pt>
                <c:pt idx="12">
                  <c:v>43.042220647400008</c:v>
                </c:pt>
                <c:pt idx="13">
                  <c:v>42.737998582660005</c:v>
                </c:pt>
                <c:pt idx="14">
                  <c:v>41.964198724394002</c:v>
                </c:pt>
                <c:pt idx="15">
                  <c:v>42.767778851954603</c:v>
                </c:pt>
                <c:pt idx="16">
                  <c:v>44.491000966759145</c:v>
                </c:pt>
                <c:pt idx="17">
                  <c:v>46.641900870083234</c:v>
                </c:pt>
                <c:pt idx="18">
                  <c:v>50.977710783074912</c:v>
                </c:pt>
                <c:pt idx="19">
                  <c:v>56.379939704767423</c:v>
                </c:pt>
                <c:pt idx="20">
                  <c:v>59.241945734290681</c:v>
                </c:pt>
                <c:pt idx="21">
                  <c:v>59.317751160861611</c:v>
                </c:pt>
                <c:pt idx="22">
                  <c:v>58.885976044775454</c:v>
                </c:pt>
                <c:pt idx="23">
                  <c:v>57.997378440297908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7-43DA-9137-04486A0CA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316536"/>
        <c:axId val="562314896"/>
      </c:lineChart>
      <c:catAx>
        <c:axId val="562316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62314896"/>
        <c:crosses val="autoZero"/>
        <c:auto val="1"/>
        <c:lblAlgn val="ctr"/>
        <c:lblOffset val="100"/>
        <c:noMultiLvlLbl val="0"/>
      </c:catAx>
      <c:valAx>
        <c:axId val="562314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2316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28575</xdr:rowOff>
    </xdr:from>
    <xdr:to>
      <xdr:col>11</xdr:col>
      <xdr:colOff>457200</xdr:colOff>
      <xdr:row>22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</xdr:row>
      <xdr:rowOff>85725</xdr:rowOff>
    </xdr:from>
    <xdr:to>
      <xdr:col>15</xdr:col>
      <xdr:colOff>314325</xdr:colOff>
      <xdr:row>16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180975</xdr:rowOff>
    </xdr:from>
    <xdr:to>
      <xdr:col>11</xdr:col>
      <xdr:colOff>238125</xdr:colOff>
      <xdr:row>12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308085</xdr:colOff>
      <xdr:row>5</xdr:row>
      <xdr:rowOff>160611</xdr:rowOff>
    </xdr:from>
    <xdr:to>
      <xdr:col>11</xdr:col>
      <xdr:colOff>308084</xdr:colOff>
      <xdr:row>15</xdr:row>
      <xdr:rowOff>160611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180975</xdr:rowOff>
    </xdr:from>
    <xdr:to>
      <xdr:col>11</xdr:col>
      <xdr:colOff>238125</xdr:colOff>
      <xdr:row>13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4</xdr:row>
      <xdr:rowOff>180975</xdr:rowOff>
    </xdr:from>
    <xdr:to>
      <xdr:col>11</xdr:col>
      <xdr:colOff>238125</xdr:colOff>
      <xdr:row>14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26" totalsRowShown="0">
  <autoFilter ref="A1:E26"/>
  <tableColumns count="5">
    <tableColumn id="1" name="Месяц(х)" dataDxfId="1"/>
    <tableColumn id="2" name="Спрос y" dataDxfId="0"/>
    <tableColumn id="3" name="Прогноз(Спрос y)"/>
    <tableColumn id="4" name="Привязка низкой вероятности(Спрос y)"/>
    <tableColumn id="5" name="Привязка высокой вероятности(Спрос 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workbookViewId="0">
      <selection activeCell="F30" sqref="F30"/>
    </sheetView>
  </sheetViews>
  <sheetFormatPr defaultRowHeight="15" x14ac:dyDescent="0.25"/>
  <sheetData>
    <row r="2" spans="2:3" x14ac:dyDescent="0.25">
      <c r="B2" t="s">
        <v>1</v>
      </c>
    </row>
    <row r="4" spans="2:3" x14ac:dyDescent="0.25">
      <c r="B4" s="1" t="s">
        <v>2</v>
      </c>
      <c r="C4" s="1" t="s">
        <v>3</v>
      </c>
    </row>
    <row r="5" spans="2:3" x14ac:dyDescent="0.25">
      <c r="B5" s="1">
        <v>1</v>
      </c>
      <c r="C5" s="1">
        <v>46</v>
      </c>
    </row>
    <row r="6" spans="2:3" x14ac:dyDescent="0.25">
      <c r="B6" s="1">
        <v>2</v>
      </c>
      <c r="C6" s="1">
        <v>56</v>
      </c>
    </row>
    <row r="7" spans="2:3" x14ac:dyDescent="0.25">
      <c r="B7" s="1">
        <v>3</v>
      </c>
      <c r="C7" s="1">
        <v>54</v>
      </c>
    </row>
    <row r="8" spans="2:3" x14ac:dyDescent="0.25">
      <c r="B8" s="1">
        <v>4</v>
      </c>
      <c r="C8" s="1">
        <v>43</v>
      </c>
    </row>
    <row r="9" spans="2:3" x14ac:dyDescent="0.25">
      <c r="B9" s="1">
        <v>5</v>
      </c>
      <c r="C9" s="1">
        <v>57</v>
      </c>
    </row>
    <row r="10" spans="2:3" x14ac:dyDescent="0.25">
      <c r="B10" s="1">
        <v>6</v>
      </c>
      <c r="C10" s="1">
        <v>56</v>
      </c>
    </row>
    <row r="11" spans="2:3" x14ac:dyDescent="0.25">
      <c r="B11" s="1">
        <v>7</v>
      </c>
      <c r="C11" s="1">
        <v>67</v>
      </c>
    </row>
    <row r="12" spans="2:3" x14ac:dyDescent="0.25">
      <c r="B12" s="1">
        <v>8</v>
      </c>
      <c r="C12" s="1">
        <v>62</v>
      </c>
    </row>
    <row r="13" spans="2:3" x14ac:dyDescent="0.25">
      <c r="B13" s="1">
        <v>9</v>
      </c>
      <c r="C13" s="1">
        <v>50</v>
      </c>
    </row>
    <row r="14" spans="2:3" x14ac:dyDescent="0.25">
      <c r="B14" s="1">
        <v>10</v>
      </c>
      <c r="C14" s="1">
        <v>56</v>
      </c>
    </row>
    <row r="15" spans="2:3" x14ac:dyDescent="0.25">
      <c r="B15" s="1">
        <v>11</v>
      </c>
      <c r="C15" s="1">
        <v>47</v>
      </c>
    </row>
    <row r="16" spans="2:3" x14ac:dyDescent="0.25">
      <c r="B16" s="1">
        <v>12</v>
      </c>
      <c r="C16" s="1">
        <v>56</v>
      </c>
    </row>
    <row r="17" spans="2:3" x14ac:dyDescent="0.25">
      <c r="B17" s="1">
        <v>13</v>
      </c>
      <c r="C17" s="1">
        <v>54</v>
      </c>
    </row>
    <row r="18" spans="2:3" x14ac:dyDescent="0.25">
      <c r="B18" s="1">
        <v>14</v>
      </c>
      <c r="C18" s="1">
        <v>42</v>
      </c>
    </row>
    <row r="19" spans="2:3" x14ac:dyDescent="0.25">
      <c r="B19" s="1">
        <v>15</v>
      </c>
      <c r="C19" s="1">
        <v>64</v>
      </c>
    </row>
    <row r="20" spans="2:3" x14ac:dyDescent="0.25">
      <c r="B20" s="1">
        <v>16</v>
      </c>
      <c r="C20" s="1">
        <v>60</v>
      </c>
    </row>
    <row r="21" spans="2:3" x14ac:dyDescent="0.25">
      <c r="B21" s="1">
        <v>17</v>
      </c>
      <c r="C21" s="1">
        <v>70</v>
      </c>
    </row>
    <row r="22" spans="2:3" x14ac:dyDescent="0.25">
      <c r="B22" s="1">
        <v>18</v>
      </c>
      <c r="C22" s="1">
        <v>66</v>
      </c>
    </row>
    <row r="23" spans="2:3" x14ac:dyDescent="0.25">
      <c r="B23" s="1">
        <v>19</v>
      </c>
      <c r="C23" s="1">
        <v>57</v>
      </c>
    </row>
    <row r="24" spans="2:3" x14ac:dyDescent="0.25">
      <c r="B24" s="1">
        <v>20</v>
      </c>
      <c r="C24" s="1">
        <v>55</v>
      </c>
    </row>
    <row r="25" spans="2:3" x14ac:dyDescent="0.25">
      <c r="B25" s="1">
        <v>21</v>
      </c>
      <c r="C25" s="1">
        <v>52</v>
      </c>
    </row>
    <row r="26" spans="2:3" x14ac:dyDescent="0.25">
      <c r="B26" s="1">
        <v>22</v>
      </c>
      <c r="C26" s="1">
        <v>62</v>
      </c>
    </row>
    <row r="27" spans="2:3" x14ac:dyDescent="0.25">
      <c r="B27" s="1">
        <v>23</v>
      </c>
      <c r="C27" s="1">
        <v>70</v>
      </c>
    </row>
    <row r="28" spans="2:3" x14ac:dyDescent="0.25">
      <c r="B28" s="1">
        <v>24</v>
      </c>
      <c r="C28" s="1">
        <v>72</v>
      </c>
    </row>
    <row r="29" spans="2:3" x14ac:dyDescent="0.25">
      <c r="B29" s="2">
        <v>25</v>
      </c>
      <c r="C29" s="2">
        <f>AVERAGE(C26:C28)</f>
        <v>68</v>
      </c>
    </row>
    <row r="30" spans="2:3" x14ac:dyDescent="0.25">
      <c r="B30" s="2">
        <v>26</v>
      </c>
      <c r="C30" s="2">
        <f>AVERAGE(C27:C29)</f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Normal="100" workbookViewId="0">
      <selection activeCell="H27" sqref="H27"/>
    </sheetView>
  </sheetViews>
  <sheetFormatPr defaultRowHeight="15" x14ac:dyDescent="0.25"/>
  <cols>
    <col min="4" max="4" width="38.42578125" customWidth="1"/>
  </cols>
  <sheetData>
    <row r="2" spans="2:4" x14ac:dyDescent="0.25">
      <c r="B2" t="s">
        <v>4</v>
      </c>
    </row>
    <row r="4" spans="2:4" x14ac:dyDescent="0.25">
      <c r="B4" s="1" t="s">
        <v>13</v>
      </c>
      <c r="C4" s="1" t="s">
        <v>14</v>
      </c>
      <c r="D4" s="1" t="s">
        <v>15</v>
      </c>
    </row>
    <row r="5" spans="2:4" x14ac:dyDescent="0.25">
      <c r="B5" s="1">
        <v>1</v>
      </c>
      <c r="C5" s="1">
        <v>46</v>
      </c>
      <c r="D5" s="1"/>
    </row>
    <row r="6" spans="2:4" x14ac:dyDescent="0.25">
      <c r="B6" s="1">
        <v>2</v>
      </c>
      <c r="C6" s="1">
        <v>56</v>
      </c>
      <c r="D6" s="1">
        <f>C5</f>
        <v>46</v>
      </c>
    </row>
    <row r="7" spans="2:4" x14ac:dyDescent="0.25">
      <c r="B7" s="1">
        <v>3</v>
      </c>
      <c r="C7" s="1">
        <v>54</v>
      </c>
      <c r="D7" s="1">
        <f>0.1*C6+0.9*D6</f>
        <v>47</v>
      </c>
    </row>
    <row r="8" spans="2:4" x14ac:dyDescent="0.25">
      <c r="B8" s="1">
        <v>4</v>
      </c>
      <c r="C8" s="1">
        <v>43</v>
      </c>
      <c r="D8" s="1">
        <f t="shared" ref="D8:D29" si="0">0.1*C7+0.9*D7</f>
        <v>47.7</v>
      </c>
    </row>
    <row r="9" spans="2:4" x14ac:dyDescent="0.25">
      <c r="B9" s="1">
        <v>5</v>
      </c>
      <c r="C9" s="1">
        <v>57</v>
      </c>
      <c r="D9" s="1">
        <f t="shared" si="0"/>
        <v>47.230000000000004</v>
      </c>
    </row>
    <row r="10" spans="2:4" x14ac:dyDescent="0.25">
      <c r="B10" s="1">
        <v>6</v>
      </c>
      <c r="C10" s="1">
        <v>56</v>
      </c>
      <c r="D10" s="1">
        <f t="shared" si="0"/>
        <v>48.207000000000008</v>
      </c>
    </row>
    <row r="11" spans="2:4" x14ac:dyDescent="0.25">
      <c r="B11" s="1">
        <v>7</v>
      </c>
      <c r="C11" s="1">
        <v>67</v>
      </c>
      <c r="D11" s="1">
        <f t="shared" si="0"/>
        <v>48.986300000000007</v>
      </c>
    </row>
    <row r="12" spans="2:4" x14ac:dyDescent="0.25">
      <c r="B12" s="1">
        <v>8</v>
      </c>
      <c r="C12" s="1">
        <v>62</v>
      </c>
      <c r="D12" s="1">
        <f t="shared" si="0"/>
        <v>50.787670000000013</v>
      </c>
    </row>
    <row r="13" spans="2:4" x14ac:dyDescent="0.25">
      <c r="B13" s="1">
        <v>9</v>
      </c>
      <c r="C13" s="1">
        <v>50</v>
      </c>
      <c r="D13" s="1">
        <f t="shared" si="0"/>
        <v>51.908903000000016</v>
      </c>
    </row>
    <row r="14" spans="2:4" x14ac:dyDescent="0.25">
      <c r="B14" s="1">
        <v>10</v>
      </c>
      <c r="C14" s="1">
        <v>56</v>
      </c>
      <c r="D14" s="1">
        <f t="shared" si="0"/>
        <v>51.718012700000017</v>
      </c>
    </row>
    <row r="15" spans="2:4" x14ac:dyDescent="0.25">
      <c r="B15" s="1">
        <v>11</v>
      </c>
      <c r="C15" s="1">
        <v>47</v>
      </c>
      <c r="D15" s="1">
        <f t="shared" si="0"/>
        <v>52.146211430000015</v>
      </c>
    </row>
    <row r="16" spans="2:4" x14ac:dyDescent="0.25">
      <c r="B16" s="1">
        <v>12</v>
      </c>
      <c r="C16" s="1">
        <v>56</v>
      </c>
      <c r="D16" s="1">
        <f t="shared" si="0"/>
        <v>51.631590287000016</v>
      </c>
    </row>
    <row r="17" spans="2:4" x14ac:dyDescent="0.25">
      <c r="B17" s="1">
        <v>13</v>
      </c>
      <c r="C17" s="1">
        <v>54</v>
      </c>
      <c r="D17" s="1">
        <f t="shared" si="0"/>
        <v>52.068431258300016</v>
      </c>
    </row>
    <row r="18" spans="2:4" x14ac:dyDescent="0.25">
      <c r="B18" s="1">
        <v>14</v>
      </c>
      <c r="C18" s="1">
        <v>42</v>
      </c>
      <c r="D18" s="1">
        <f t="shared" si="0"/>
        <v>52.261588132470017</v>
      </c>
    </row>
    <row r="19" spans="2:4" x14ac:dyDescent="0.25">
      <c r="B19" s="1">
        <v>15</v>
      </c>
      <c r="C19" s="1">
        <v>64</v>
      </c>
      <c r="D19" s="1">
        <f t="shared" si="0"/>
        <v>51.235429319223016</v>
      </c>
    </row>
    <row r="20" spans="2:4" x14ac:dyDescent="0.25">
      <c r="B20" s="1">
        <v>16</v>
      </c>
      <c r="C20" s="1">
        <v>60</v>
      </c>
      <c r="D20" s="1">
        <f t="shared" si="0"/>
        <v>52.511886387300713</v>
      </c>
    </row>
    <row r="21" spans="2:4" x14ac:dyDescent="0.25">
      <c r="B21" s="1">
        <v>17</v>
      </c>
      <c r="C21" s="1">
        <v>70</v>
      </c>
      <c r="D21" s="1">
        <f>0.1*C20+0.9*D20</f>
        <v>53.260697748570642</v>
      </c>
    </row>
    <row r="22" spans="2:4" x14ac:dyDescent="0.25">
      <c r="B22" s="1">
        <v>18</v>
      </c>
      <c r="C22" s="1">
        <v>66</v>
      </c>
      <c r="D22" s="1">
        <f t="shared" si="0"/>
        <v>54.934627973713582</v>
      </c>
    </row>
    <row r="23" spans="2:4" x14ac:dyDescent="0.25">
      <c r="B23" s="1">
        <v>19</v>
      </c>
      <c r="C23" s="1">
        <v>57</v>
      </c>
      <c r="D23" s="1">
        <f t="shared" si="0"/>
        <v>56.041165176342226</v>
      </c>
    </row>
    <row r="24" spans="2:4" x14ac:dyDescent="0.25">
      <c r="B24" s="1">
        <v>20</v>
      </c>
      <c r="C24" s="1">
        <v>55</v>
      </c>
      <c r="D24" s="1">
        <f t="shared" si="0"/>
        <v>56.137048658708004</v>
      </c>
    </row>
    <row r="25" spans="2:4" x14ac:dyDescent="0.25">
      <c r="B25" s="1">
        <v>21</v>
      </c>
      <c r="C25" s="1">
        <v>52</v>
      </c>
      <c r="D25" s="1">
        <f t="shared" si="0"/>
        <v>56.023343792837203</v>
      </c>
    </row>
    <row r="26" spans="2:4" x14ac:dyDescent="0.25">
      <c r="B26" s="1">
        <v>22</v>
      </c>
      <c r="C26" s="1">
        <v>62</v>
      </c>
      <c r="D26" s="1">
        <f t="shared" si="0"/>
        <v>55.621009413553487</v>
      </c>
    </row>
    <row r="27" spans="2:4" x14ac:dyDescent="0.25">
      <c r="B27" s="1">
        <v>23</v>
      </c>
      <c r="C27" s="1">
        <v>70</v>
      </c>
      <c r="D27" s="1">
        <f t="shared" si="0"/>
        <v>56.258908472198144</v>
      </c>
    </row>
    <row r="28" spans="2:4" x14ac:dyDescent="0.25">
      <c r="B28" s="1">
        <v>24</v>
      </c>
      <c r="C28" s="1">
        <v>72</v>
      </c>
      <c r="D28" s="1">
        <f t="shared" si="0"/>
        <v>57.633017624978329</v>
      </c>
    </row>
    <row r="29" spans="2:4" x14ac:dyDescent="0.25">
      <c r="B29" s="12">
        <v>25</v>
      </c>
      <c r="C29" s="12"/>
      <c r="D29" s="12">
        <f t="shared" si="0"/>
        <v>59.0697158624805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6" sqref="D26"/>
    </sheetView>
  </sheetViews>
  <sheetFormatPr defaultRowHeight="15" x14ac:dyDescent="0.25"/>
  <cols>
    <col min="1" max="1" width="11.5703125" customWidth="1"/>
    <col min="2" max="2" width="10" customWidth="1"/>
    <col min="3" max="3" width="18.85546875" customWidth="1"/>
    <col min="4" max="4" width="38.5703125" customWidth="1"/>
    <col min="5" max="5" width="40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13">
        <v>1</v>
      </c>
      <c r="B2" s="13">
        <v>46</v>
      </c>
    </row>
    <row r="3" spans="1:5" x14ac:dyDescent="0.25">
      <c r="A3" s="13">
        <v>2</v>
      </c>
      <c r="B3" s="13">
        <v>56</v>
      </c>
    </row>
    <row r="4" spans="1:5" x14ac:dyDescent="0.25">
      <c r="A4" s="13">
        <v>3</v>
      </c>
      <c r="B4" s="13">
        <v>54</v>
      </c>
    </row>
    <row r="5" spans="1:5" x14ac:dyDescent="0.25">
      <c r="A5" s="13">
        <v>4</v>
      </c>
      <c r="B5" s="13">
        <v>43</v>
      </c>
    </row>
    <row r="6" spans="1:5" x14ac:dyDescent="0.25">
      <c r="A6" s="13">
        <v>5</v>
      </c>
      <c r="B6" s="13">
        <v>57</v>
      </c>
    </row>
    <row r="7" spans="1:5" x14ac:dyDescent="0.25">
      <c r="A7" s="13">
        <v>6</v>
      </c>
      <c r="B7" s="13">
        <v>56</v>
      </c>
    </row>
    <row r="8" spans="1:5" x14ac:dyDescent="0.25">
      <c r="A8" s="13">
        <v>7</v>
      </c>
      <c r="B8" s="13">
        <v>67</v>
      </c>
    </row>
    <row r="9" spans="1:5" x14ac:dyDescent="0.25">
      <c r="A9" s="13">
        <v>8</v>
      </c>
      <c r="B9" s="13">
        <v>62</v>
      </c>
    </row>
    <row r="10" spans="1:5" x14ac:dyDescent="0.25">
      <c r="A10" s="13">
        <v>9</v>
      </c>
      <c r="B10" s="13">
        <v>50</v>
      </c>
    </row>
    <row r="11" spans="1:5" x14ac:dyDescent="0.25">
      <c r="A11" s="13">
        <v>10</v>
      </c>
      <c r="B11" s="13">
        <v>56</v>
      </c>
    </row>
    <row r="12" spans="1:5" x14ac:dyDescent="0.25">
      <c r="A12" s="13">
        <v>11</v>
      </c>
      <c r="B12" s="13">
        <v>47</v>
      </c>
    </row>
    <row r="13" spans="1:5" x14ac:dyDescent="0.25">
      <c r="A13" s="13">
        <v>12</v>
      </c>
      <c r="B13" s="13">
        <v>56</v>
      </c>
    </row>
    <row r="14" spans="1:5" x14ac:dyDescent="0.25">
      <c r="A14" s="13">
        <v>13</v>
      </c>
      <c r="B14" s="13">
        <v>54</v>
      </c>
    </row>
    <row r="15" spans="1:5" x14ac:dyDescent="0.25">
      <c r="A15" s="13">
        <v>14</v>
      </c>
      <c r="B15" s="13">
        <v>42</v>
      </c>
    </row>
    <row r="16" spans="1:5" x14ac:dyDescent="0.25">
      <c r="A16" s="13">
        <v>15</v>
      </c>
      <c r="B16" s="13">
        <v>64</v>
      </c>
    </row>
    <row r="17" spans="1:5" x14ac:dyDescent="0.25">
      <c r="A17" s="13">
        <v>16</v>
      </c>
      <c r="B17" s="13">
        <v>60</v>
      </c>
    </row>
    <row r="18" spans="1:5" x14ac:dyDescent="0.25">
      <c r="A18" s="13">
        <v>17</v>
      </c>
      <c r="B18" s="13">
        <v>70</v>
      </c>
    </row>
    <row r="19" spans="1:5" x14ac:dyDescent="0.25">
      <c r="A19" s="13">
        <v>18</v>
      </c>
      <c r="B19" s="13">
        <v>66</v>
      </c>
    </row>
    <row r="20" spans="1:5" x14ac:dyDescent="0.25">
      <c r="A20" s="13">
        <v>19</v>
      </c>
      <c r="B20" s="13">
        <v>57</v>
      </c>
    </row>
    <row r="21" spans="1:5" x14ac:dyDescent="0.25">
      <c r="A21" s="13">
        <v>20</v>
      </c>
      <c r="B21" s="13">
        <v>55</v>
      </c>
    </row>
    <row r="22" spans="1:5" x14ac:dyDescent="0.25">
      <c r="A22" s="13">
        <v>21</v>
      </c>
      <c r="B22" s="13">
        <v>52</v>
      </c>
    </row>
    <row r="23" spans="1:5" x14ac:dyDescent="0.25">
      <c r="A23" s="13">
        <v>22</v>
      </c>
      <c r="B23" s="13">
        <v>62</v>
      </c>
    </row>
    <row r="24" spans="1:5" x14ac:dyDescent="0.25">
      <c r="A24" s="13">
        <v>23</v>
      </c>
      <c r="B24" s="13">
        <v>70</v>
      </c>
    </row>
    <row r="25" spans="1:5" x14ac:dyDescent="0.25">
      <c r="A25" s="13">
        <v>24</v>
      </c>
      <c r="B25" s="13">
        <v>72</v>
      </c>
      <c r="C25" s="13">
        <v>72</v>
      </c>
      <c r="D25" s="14">
        <v>72</v>
      </c>
      <c r="E25" s="14">
        <v>72</v>
      </c>
    </row>
    <row r="26" spans="1:5" x14ac:dyDescent="0.25">
      <c r="A26" s="13">
        <v>25</v>
      </c>
      <c r="C26" s="13">
        <f>_xlfn.FORECAST.ETS(A26,$B$2:$B$25,$A$2:$A$25,1,1)</f>
        <v>64.690779951437733</v>
      </c>
      <c r="D26" s="14">
        <f>C26-_xlfn.FORECAST.ETS.CONFINT(A26,$B$2:$B$25,$A$2:$A$25,0.95,1,1)</f>
        <v>49.573343415967898</v>
      </c>
      <c r="E26" s="14">
        <f>C26+_xlfn.FORECAST.ETS.CONFINT(A26,$B$2:$B$25,$A$2:$A$25,0.95,1,1)</f>
        <v>79.808216486907568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workbookViewId="0">
      <selection activeCell="H19" sqref="H19"/>
    </sheetView>
  </sheetViews>
  <sheetFormatPr defaultRowHeight="15" x14ac:dyDescent="0.25"/>
  <sheetData>
    <row r="2" spans="2:4" x14ac:dyDescent="0.25">
      <c r="B2" s="1" t="s">
        <v>19</v>
      </c>
      <c r="C2" s="1" t="s">
        <v>20</v>
      </c>
    </row>
    <row r="3" spans="2:4" x14ac:dyDescent="0.25">
      <c r="B3" s="1">
        <v>1</v>
      </c>
      <c r="C3" s="1">
        <v>46</v>
      </c>
      <c r="D3" t="s">
        <v>24</v>
      </c>
    </row>
    <row r="4" spans="2:4" x14ac:dyDescent="0.25">
      <c r="B4" s="1">
        <v>2</v>
      </c>
      <c r="C4" s="1">
        <v>56</v>
      </c>
      <c r="D4" t="s">
        <v>24</v>
      </c>
    </row>
    <row r="5" spans="2:4" x14ac:dyDescent="0.25">
      <c r="B5" s="1">
        <v>3</v>
      </c>
      <c r="C5" s="1">
        <v>54</v>
      </c>
      <c r="D5">
        <f t="shared" ref="D5:D26" si="0">AVERAGE(C3:C5)</f>
        <v>52</v>
      </c>
    </row>
    <row r="6" spans="2:4" x14ac:dyDescent="0.25">
      <c r="B6" s="1">
        <v>4</v>
      </c>
      <c r="C6" s="1">
        <v>43</v>
      </c>
      <c r="D6">
        <f t="shared" si="0"/>
        <v>51</v>
      </c>
    </row>
    <row r="7" spans="2:4" x14ac:dyDescent="0.25">
      <c r="B7" s="1">
        <v>5</v>
      </c>
      <c r="C7" s="1">
        <v>57</v>
      </c>
      <c r="D7">
        <f t="shared" si="0"/>
        <v>51.333333333333336</v>
      </c>
    </row>
    <row r="8" spans="2:4" x14ac:dyDescent="0.25">
      <c r="B8" s="1">
        <v>6</v>
      </c>
      <c r="C8" s="1">
        <v>56</v>
      </c>
      <c r="D8">
        <f t="shared" si="0"/>
        <v>52</v>
      </c>
    </row>
    <row r="9" spans="2:4" x14ac:dyDescent="0.25">
      <c r="B9" s="1">
        <v>7</v>
      </c>
      <c r="C9" s="1">
        <v>67</v>
      </c>
      <c r="D9">
        <f t="shared" si="0"/>
        <v>60</v>
      </c>
    </row>
    <row r="10" spans="2:4" x14ac:dyDescent="0.25">
      <c r="B10" s="1">
        <v>8</v>
      </c>
      <c r="C10" s="1">
        <v>62</v>
      </c>
      <c r="D10">
        <f t="shared" si="0"/>
        <v>61.666666666666664</v>
      </c>
    </row>
    <row r="11" spans="2:4" x14ac:dyDescent="0.25">
      <c r="B11" s="1">
        <v>9</v>
      </c>
      <c r="C11" s="1">
        <v>50</v>
      </c>
      <c r="D11">
        <f t="shared" si="0"/>
        <v>59.666666666666664</v>
      </c>
    </row>
    <row r="12" spans="2:4" x14ac:dyDescent="0.25">
      <c r="B12" s="1">
        <v>10</v>
      </c>
      <c r="C12" s="1">
        <v>56</v>
      </c>
      <c r="D12">
        <f t="shared" si="0"/>
        <v>56</v>
      </c>
    </row>
    <row r="13" spans="2:4" x14ac:dyDescent="0.25">
      <c r="B13" s="1">
        <v>11</v>
      </c>
      <c r="C13" s="1">
        <v>47</v>
      </c>
      <c r="D13">
        <f t="shared" si="0"/>
        <v>51</v>
      </c>
    </row>
    <row r="14" spans="2:4" x14ac:dyDescent="0.25">
      <c r="B14" s="1">
        <v>12</v>
      </c>
      <c r="C14" s="1">
        <v>56</v>
      </c>
      <c r="D14">
        <f t="shared" si="0"/>
        <v>53</v>
      </c>
    </row>
    <row r="15" spans="2:4" x14ac:dyDescent="0.25">
      <c r="B15" s="1">
        <v>13</v>
      </c>
      <c r="C15" s="1">
        <v>54</v>
      </c>
      <c r="D15">
        <f t="shared" si="0"/>
        <v>52.333333333333336</v>
      </c>
    </row>
    <row r="16" spans="2:4" x14ac:dyDescent="0.25">
      <c r="B16" s="1">
        <v>14</v>
      </c>
      <c r="C16" s="1">
        <v>42</v>
      </c>
      <c r="D16">
        <f t="shared" si="0"/>
        <v>50.666666666666664</v>
      </c>
    </row>
    <row r="17" spans="2:4" x14ac:dyDescent="0.25">
      <c r="B17" s="1">
        <v>15</v>
      </c>
      <c r="C17" s="1">
        <v>64</v>
      </c>
      <c r="D17">
        <f t="shared" si="0"/>
        <v>53.333333333333336</v>
      </c>
    </row>
    <row r="18" spans="2:4" x14ac:dyDescent="0.25">
      <c r="B18" s="1">
        <v>16</v>
      </c>
      <c r="C18" s="1">
        <v>60</v>
      </c>
      <c r="D18">
        <f t="shared" si="0"/>
        <v>55.333333333333336</v>
      </c>
    </row>
    <row r="19" spans="2:4" x14ac:dyDescent="0.25">
      <c r="B19" s="1">
        <v>17</v>
      </c>
      <c r="C19" s="1">
        <v>70</v>
      </c>
      <c r="D19">
        <f t="shared" si="0"/>
        <v>64.666666666666671</v>
      </c>
    </row>
    <row r="20" spans="2:4" x14ac:dyDescent="0.25">
      <c r="B20" s="1">
        <v>18</v>
      </c>
      <c r="C20" s="1">
        <v>66</v>
      </c>
      <c r="D20">
        <f t="shared" si="0"/>
        <v>65.333333333333329</v>
      </c>
    </row>
    <row r="21" spans="2:4" x14ac:dyDescent="0.25">
      <c r="B21" s="1">
        <v>19</v>
      </c>
      <c r="C21" s="1">
        <v>57</v>
      </c>
      <c r="D21">
        <f t="shared" si="0"/>
        <v>64.333333333333329</v>
      </c>
    </row>
    <row r="22" spans="2:4" x14ac:dyDescent="0.25">
      <c r="B22" s="1">
        <v>20</v>
      </c>
      <c r="C22" s="1">
        <v>55</v>
      </c>
      <c r="D22">
        <f t="shared" si="0"/>
        <v>59.333333333333336</v>
      </c>
    </row>
    <row r="23" spans="2:4" x14ac:dyDescent="0.25">
      <c r="B23" s="1">
        <v>21</v>
      </c>
      <c r="C23" s="1">
        <v>52</v>
      </c>
      <c r="D23">
        <f t="shared" si="0"/>
        <v>54.666666666666664</v>
      </c>
    </row>
    <row r="24" spans="2:4" x14ac:dyDescent="0.25">
      <c r="B24" s="1">
        <v>22</v>
      </c>
      <c r="C24" s="1">
        <v>62</v>
      </c>
      <c r="D24">
        <f t="shared" si="0"/>
        <v>56.333333333333336</v>
      </c>
    </row>
    <row r="25" spans="2:4" x14ac:dyDescent="0.25">
      <c r="B25" s="1">
        <v>23</v>
      </c>
      <c r="C25" s="1">
        <v>70</v>
      </c>
      <c r="D25">
        <f t="shared" si="0"/>
        <v>61.333333333333336</v>
      </c>
    </row>
    <row r="26" spans="2:4" x14ac:dyDescent="0.25">
      <c r="B26" s="1">
        <v>24</v>
      </c>
      <c r="C26" s="1">
        <v>72</v>
      </c>
      <c r="D26">
        <f t="shared" si="0"/>
        <v>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85" zoomScaleNormal="85" workbookViewId="0">
      <selection activeCell="B2" sqref="B2:C26"/>
    </sheetView>
  </sheetViews>
  <sheetFormatPr defaultRowHeight="15" x14ac:dyDescent="0.25"/>
  <sheetData>
    <row r="2" spans="2:4" x14ac:dyDescent="0.25">
      <c r="B2" s="1" t="s">
        <v>19</v>
      </c>
      <c r="C2" s="1" t="s">
        <v>20</v>
      </c>
    </row>
    <row r="3" spans="2:4" x14ac:dyDescent="0.25">
      <c r="B3" s="1">
        <v>1</v>
      </c>
      <c r="C3" s="1">
        <v>46</v>
      </c>
      <c r="D3" t="s">
        <v>24</v>
      </c>
    </row>
    <row r="4" spans="2:4" x14ac:dyDescent="0.25">
      <c r="B4" s="1">
        <v>2</v>
      </c>
      <c r="C4" s="1">
        <v>56</v>
      </c>
      <c r="D4">
        <f>C3</f>
        <v>46</v>
      </c>
    </row>
    <row r="5" spans="2:4" x14ac:dyDescent="0.25">
      <c r="B5" s="1">
        <v>3</v>
      </c>
      <c r="C5" s="1">
        <v>54</v>
      </c>
      <c r="D5">
        <f t="shared" ref="D5:D26" si="0">0.1*C4+0.9*D4</f>
        <v>47</v>
      </c>
    </row>
    <row r="6" spans="2:4" x14ac:dyDescent="0.25">
      <c r="B6" s="1">
        <v>4</v>
      </c>
      <c r="C6" s="1">
        <v>43</v>
      </c>
      <c r="D6">
        <f t="shared" si="0"/>
        <v>47.7</v>
      </c>
    </row>
    <row r="7" spans="2:4" x14ac:dyDescent="0.25">
      <c r="B7" s="1">
        <v>5</v>
      </c>
      <c r="C7" s="1">
        <v>57</v>
      </c>
      <c r="D7">
        <f t="shared" si="0"/>
        <v>47.230000000000004</v>
      </c>
    </row>
    <row r="8" spans="2:4" x14ac:dyDescent="0.25">
      <c r="B8" s="1">
        <v>6</v>
      </c>
      <c r="C8" s="1">
        <v>56</v>
      </c>
      <c r="D8">
        <f t="shared" si="0"/>
        <v>48.207000000000008</v>
      </c>
    </row>
    <row r="9" spans="2:4" x14ac:dyDescent="0.25">
      <c r="B9" s="1">
        <v>7</v>
      </c>
      <c r="C9" s="1">
        <v>67</v>
      </c>
      <c r="D9">
        <f t="shared" si="0"/>
        <v>48.986300000000007</v>
      </c>
    </row>
    <row r="10" spans="2:4" x14ac:dyDescent="0.25">
      <c r="B10" s="1">
        <v>8</v>
      </c>
      <c r="C10" s="1">
        <v>62</v>
      </c>
      <c r="D10">
        <f t="shared" si="0"/>
        <v>50.787670000000013</v>
      </c>
    </row>
    <row r="11" spans="2:4" x14ac:dyDescent="0.25">
      <c r="B11" s="1">
        <v>9</v>
      </c>
      <c r="C11" s="1">
        <v>50</v>
      </c>
      <c r="D11">
        <f t="shared" si="0"/>
        <v>51.908903000000016</v>
      </c>
    </row>
    <row r="12" spans="2:4" x14ac:dyDescent="0.25">
      <c r="B12" s="1">
        <v>10</v>
      </c>
      <c r="C12" s="1">
        <v>56</v>
      </c>
      <c r="D12">
        <f t="shared" si="0"/>
        <v>51.718012700000017</v>
      </c>
    </row>
    <row r="13" spans="2:4" x14ac:dyDescent="0.25">
      <c r="B13" s="1">
        <v>11</v>
      </c>
      <c r="C13" s="1">
        <v>47</v>
      </c>
      <c r="D13">
        <f t="shared" si="0"/>
        <v>52.146211430000015</v>
      </c>
    </row>
    <row r="14" spans="2:4" x14ac:dyDescent="0.25">
      <c r="B14" s="1">
        <v>12</v>
      </c>
      <c r="C14" s="1">
        <v>56</v>
      </c>
      <c r="D14">
        <f t="shared" si="0"/>
        <v>51.631590287000016</v>
      </c>
    </row>
    <row r="15" spans="2:4" x14ac:dyDescent="0.25">
      <c r="B15" s="1">
        <v>13</v>
      </c>
      <c r="C15" s="1">
        <v>54</v>
      </c>
      <c r="D15">
        <f t="shared" si="0"/>
        <v>52.068431258300016</v>
      </c>
    </row>
    <row r="16" spans="2:4" x14ac:dyDescent="0.25">
      <c r="B16" s="1">
        <v>14</v>
      </c>
      <c r="C16" s="1">
        <v>42</v>
      </c>
      <c r="D16">
        <f t="shared" si="0"/>
        <v>52.261588132470017</v>
      </c>
    </row>
    <row r="17" spans="2:4" x14ac:dyDescent="0.25">
      <c r="B17" s="1">
        <v>15</v>
      </c>
      <c r="C17" s="1">
        <v>64</v>
      </c>
      <c r="D17">
        <f t="shared" si="0"/>
        <v>51.235429319223016</v>
      </c>
    </row>
    <row r="18" spans="2:4" x14ac:dyDescent="0.25">
      <c r="B18" s="1">
        <v>16</v>
      </c>
      <c r="C18" s="1">
        <v>60</v>
      </c>
      <c r="D18">
        <f t="shared" si="0"/>
        <v>52.511886387300713</v>
      </c>
    </row>
    <row r="19" spans="2:4" x14ac:dyDescent="0.25">
      <c r="B19" s="1">
        <v>17</v>
      </c>
      <c r="C19" s="1">
        <v>70</v>
      </c>
      <c r="D19">
        <f t="shared" si="0"/>
        <v>53.260697748570642</v>
      </c>
    </row>
    <row r="20" spans="2:4" x14ac:dyDescent="0.25">
      <c r="B20" s="1">
        <v>18</v>
      </c>
      <c r="C20" s="1">
        <v>66</v>
      </c>
      <c r="D20">
        <f t="shared" si="0"/>
        <v>54.934627973713582</v>
      </c>
    </row>
    <row r="21" spans="2:4" x14ac:dyDescent="0.25">
      <c r="B21" s="1">
        <v>19</v>
      </c>
      <c r="C21" s="1">
        <v>57</v>
      </c>
      <c r="D21">
        <f t="shared" si="0"/>
        <v>56.041165176342226</v>
      </c>
    </row>
    <row r="22" spans="2:4" x14ac:dyDescent="0.25">
      <c r="B22" s="1">
        <v>20</v>
      </c>
      <c r="C22" s="1">
        <v>55</v>
      </c>
      <c r="D22">
        <f t="shared" si="0"/>
        <v>56.137048658708004</v>
      </c>
    </row>
    <row r="23" spans="2:4" x14ac:dyDescent="0.25">
      <c r="B23" s="1">
        <v>21</v>
      </c>
      <c r="C23" s="1">
        <v>52</v>
      </c>
      <c r="D23">
        <f t="shared" si="0"/>
        <v>56.023343792837203</v>
      </c>
    </row>
    <row r="24" spans="2:4" x14ac:dyDescent="0.25">
      <c r="B24" s="1">
        <v>22</v>
      </c>
      <c r="C24" s="1">
        <v>62</v>
      </c>
      <c r="D24">
        <f t="shared" si="0"/>
        <v>55.621009413553487</v>
      </c>
    </row>
    <row r="25" spans="2:4" x14ac:dyDescent="0.25">
      <c r="B25" s="1">
        <v>23</v>
      </c>
      <c r="C25" s="1">
        <v>70</v>
      </c>
      <c r="D25">
        <f t="shared" si="0"/>
        <v>56.258908472198144</v>
      </c>
    </row>
    <row r="26" spans="2:4" x14ac:dyDescent="0.25">
      <c r="B26" s="1">
        <v>24</v>
      </c>
      <c r="C26" s="1">
        <v>72</v>
      </c>
      <c r="D26">
        <f t="shared" si="0"/>
        <v>57.633017624978329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workbookViewId="0">
      <selection activeCell="E23" sqref="E23"/>
    </sheetView>
  </sheetViews>
  <sheetFormatPr defaultRowHeight="15" x14ac:dyDescent="0.25"/>
  <cols>
    <col min="4" max="4" width="26.28515625" bestFit="1" customWidth="1"/>
    <col min="5" max="5" width="16.85546875" bestFit="1" customWidth="1"/>
    <col min="6" max="6" width="23.28515625" bestFit="1" customWidth="1"/>
    <col min="7" max="7" width="15.5703125" bestFit="1" customWidth="1"/>
    <col min="8" max="8" width="12" bestFit="1" customWidth="1"/>
    <col min="9" max="9" width="14.7109375" bestFit="1" customWidth="1"/>
    <col min="10" max="10" width="13.140625" bestFit="1" customWidth="1"/>
    <col min="11" max="11" width="14.7109375" bestFit="1" customWidth="1"/>
    <col min="12" max="12" width="14.85546875" bestFit="1" customWidth="1"/>
  </cols>
  <sheetData>
    <row r="3" spans="2:9" x14ac:dyDescent="0.25">
      <c r="B3" s="1" t="s">
        <v>19</v>
      </c>
      <c r="C3" s="1" t="s">
        <v>20</v>
      </c>
    </row>
    <row r="4" spans="2:9" x14ac:dyDescent="0.25">
      <c r="B4" s="1">
        <v>1</v>
      </c>
      <c r="C4" s="1">
        <v>46</v>
      </c>
      <c r="D4" t="s">
        <v>25</v>
      </c>
    </row>
    <row r="5" spans="2:9" ht="15.75" thickBot="1" x14ac:dyDescent="0.3">
      <c r="B5" s="1">
        <v>2</v>
      </c>
      <c r="C5" s="1">
        <v>56</v>
      </c>
    </row>
    <row r="6" spans="2:9" x14ac:dyDescent="0.25">
      <c r="B6" s="1">
        <v>3</v>
      </c>
      <c r="C6" s="1">
        <v>54</v>
      </c>
      <c r="D6" s="18" t="s">
        <v>26</v>
      </c>
      <c r="E6" s="18"/>
    </row>
    <row r="7" spans="2:9" x14ac:dyDescent="0.25">
      <c r="B7" s="1">
        <v>4</v>
      </c>
      <c r="C7" s="1">
        <v>43</v>
      </c>
      <c r="D7" s="21" t="s">
        <v>27</v>
      </c>
      <c r="E7" s="21">
        <v>0.49287545753516937</v>
      </c>
    </row>
    <row r="8" spans="2:9" x14ac:dyDescent="0.25">
      <c r="B8" s="1">
        <v>5</v>
      </c>
      <c r="C8" s="1">
        <v>57</v>
      </c>
      <c r="D8" s="15" t="s">
        <v>28</v>
      </c>
      <c r="E8" s="15">
        <v>0.24292621664050257</v>
      </c>
    </row>
    <row r="9" spans="2:9" x14ac:dyDescent="0.25">
      <c r="B9" s="1">
        <v>6</v>
      </c>
      <c r="C9" s="1">
        <v>56</v>
      </c>
      <c r="D9" s="15" t="s">
        <v>29</v>
      </c>
      <c r="E9" s="15">
        <v>0.20851377194234361</v>
      </c>
    </row>
    <row r="10" spans="2:9" x14ac:dyDescent="0.25">
      <c r="B10" s="1">
        <v>7</v>
      </c>
      <c r="C10" s="1">
        <v>67</v>
      </c>
      <c r="D10" s="15" t="s">
        <v>30</v>
      </c>
      <c r="E10" s="15">
        <v>7.4028250135889451</v>
      </c>
    </row>
    <row r="11" spans="2:9" ht="15.75" thickBot="1" x14ac:dyDescent="0.3">
      <c r="B11" s="1">
        <v>8</v>
      </c>
      <c r="C11" s="1">
        <v>62</v>
      </c>
      <c r="D11" s="16" t="s">
        <v>31</v>
      </c>
      <c r="E11" s="16">
        <v>24</v>
      </c>
    </row>
    <row r="12" spans="2:9" x14ac:dyDescent="0.25">
      <c r="B12" s="1">
        <v>9</v>
      </c>
      <c r="C12" s="1">
        <v>50</v>
      </c>
    </row>
    <row r="13" spans="2:9" ht="15.75" thickBot="1" x14ac:dyDescent="0.3">
      <c r="B13" s="1">
        <v>10</v>
      </c>
      <c r="C13" s="1">
        <v>56</v>
      </c>
      <c r="D13" t="s">
        <v>32</v>
      </c>
    </row>
    <row r="14" spans="2:9" x14ac:dyDescent="0.25">
      <c r="B14" s="1">
        <v>11</v>
      </c>
      <c r="C14" s="1">
        <v>47</v>
      </c>
      <c r="D14" s="17"/>
      <c r="E14" s="17" t="s">
        <v>37</v>
      </c>
      <c r="F14" s="17" t="s">
        <v>38</v>
      </c>
      <c r="G14" s="17" t="s">
        <v>39</v>
      </c>
      <c r="H14" s="17" t="s">
        <v>40</v>
      </c>
      <c r="I14" s="17" t="s">
        <v>41</v>
      </c>
    </row>
    <row r="15" spans="2:9" x14ac:dyDescent="0.25">
      <c r="B15" s="1">
        <v>12</v>
      </c>
      <c r="C15" s="1">
        <v>56</v>
      </c>
      <c r="D15" s="15" t="s">
        <v>33</v>
      </c>
      <c r="E15" s="15">
        <v>1</v>
      </c>
      <c r="F15" s="15">
        <v>386.86000000000035</v>
      </c>
      <c r="G15" s="15">
        <v>386.86000000000035</v>
      </c>
      <c r="H15" s="15">
        <v>7.0592548356059943</v>
      </c>
      <c r="I15" s="15">
        <v>1.4402147615169055E-2</v>
      </c>
    </row>
    <row r="16" spans="2:9" x14ac:dyDescent="0.25">
      <c r="B16" s="1">
        <v>13</v>
      </c>
      <c r="C16" s="1">
        <v>54</v>
      </c>
      <c r="D16" s="15" t="s">
        <v>34</v>
      </c>
      <c r="E16" s="15">
        <v>22</v>
      </c>
      <c r="F16" s="15">
        <v>1205.6399999999996</v>
      </c>
      <c r="G16" s="15">
        <v>54.801818181818163</v>
      </c>
      <c r="H16" s="15"/>
      <c r="I16" s="15"/>
    </row>
    <row r="17" spans="2:12" ht="15.75" thickBot="1" x14ac:dyDescent="0.3">
      <c r="B17" s="1">
        <v>14</v>
      </c>
      <c r="C17" s="1">
        <v>42</v>
      </c>
      <c r="D17" s="16" t="s">
        <v>35</v>
      </c>
      <c r="E17" s="16">
        <v>23</v>
      </c>
      <c r="F17" s="16">
        <v>1592.5</v>
      </c>
      <c r="G17" s="16"/>
      <c r="H17" s="16"/>
      <c r="I17" s="16"/>
    </row>
    <row r="18" spans="2:12" ht="15.75" thickBot="1" x14ac:dyDescent="0.3">
      <c r="B18" s="1">
        <v>15</v>
      </c>
      <c r="C18" s="1">
        <v>64</v>
      </c>
    </row>
    <row r="19" spans="2:12" x14ac:dyDescent="0.25">
      <c r="B19" s="1">
        <v>16</v>
      </c>
      <c r="C19" s="1">
        <v>60</v>
      </c>
      <c r="D19" s="17"/>
      <c r="E19" s="17" t="s">
        <v>42</v>
      </c>
      <c r="F19" s="17" t="s">
        <v>30</v>
      </c>
      <c r="G19" s="17" t="s">
        <v>43</v>
      </c>
      <c r="H19" s="17" t="s">
        <v>44</v>
      </c>
      <c r="I19" s="17" t="s">
        <v>45</v>
      </c>
      <c r="J19" s="17" t="s">
        <v>46</v>
      </c>
      <c r="K19" s="17" t="s">
        <v>47</v>
      </c>
      <c r="L19" s="17" t="s">
        <v>48</v>
      </c>
    </row>
    <row r="20" spans="2:12" x14ac:dyDescent="0.25">
      <c r="B20" s="1">
        <v>17</v>
      </c>
      <c r="C20" s="1">
        <v>70</v>
      </c>
      <c r="D20" s="21" t="s">
        <v>36</v>
      </c>
      <c r="E20" s="21">
        <v>50</v>
      </c>
      <c r="F20" s="15">
        <v>3.1191839157695163</v>
      </c>
      <c r="G20" s="15">
        <v>16.029833876488421</v>
      </c>
      <c r="H20" s="15">
        <v>1.2819196652297383E-13</v>
      </c>
      <c r="I20" s="15">
        <v>43.531208483246182</v>
      </c>
      <c r="J20" s="15">
        <v>56.468791516753818</v>
      </c>
      <c r="K20" s="15">
        <v>43.531208483246182</v>
      </c>
      <c r="L20" s="15">
        <v>56.468791516753818</v>
      </c>
    </row>
    <row r="21" spans="2:12" ht="15.75" thickBot="1" x14ac:dyDescent="0.3">
      <c r="B21" s="1">
        <v>18</v>
      </c>
      <c r="C21" s="1">
        <v>66</v>
      </c>
      <c r="D21" s="21" t="s">
        <v>49</v>
      </c>
      <c r="E21" s="21">
        <v>0.57999999999999996</v>
      </c>
      <c r="F21" s="16">
        <v>0.2182974002151914</v>
      </c>
      <c r="G21" s="16">
        <v>2.656925824257423</v>
      </c>
      <c r="H21" s="16">
        <v>1.44021476151691E-2</v>
      </c>
      <c r="I21" s="16">
        <v>0.12727890090024802</v>
      </c>
      <c r="J21" s="16">
        <v>1.032721099099752</v>
      </c>
      <c r="K21" s="16">
        <v>0.12727890090024802</v>
      </c>
      <c r="L21" s="16">
        <v>1.032721099099752</v>
      </c>
    </row>
    <row r="22" spans="2:12" x14ac:dyDescent="0.25">
      <c r="B22" s="1">
        <v>19</v>
      </c>
      <c r="C22" s="1">
        <v>57</v>
      </c>
      <c r="D22" t="s">
        <v>50</v>
      </c>
    </row>
    <row r="23" spans="2:12" x14ac:dyDescent="0.25">
      <c r="B23" s="1">
        <v>20</v>
      </c>
      <c r="C23" s="1">
        <v>55</v>
      </c>
      <c r="D23" s="22" t="s">
        <v>12</v>
      </c>
      <c r="E23" s="22">
        <f>E20+E21*25</f>
        <v>64.5</v>
      </c>
    </row>
    <row r="24" spans="2:12" x14ac:dyDescent="0.25">
      <c r="B24" s="1">
        <v>21</v>
      </c>
      <c r="C24" s="1">
        <v>52</v>
      </c>
    </row>
    <row r="25" spans="2:12" x14ac:dyDescent="0.25">
      <c r="B25" s="1">
        <v>22</v>
      </c>
      <c r="C25" s="1">
        <v>62</v>
      </c>
    </row>
    <row r="26" spans="2:12" x14ac:dyDescent="0.25">
      <c r="B26" s="1">
        <v>23</v>
      </c>
      <c r="C26" s="1">
        <v>70</v>
      </c>
    </row>
    <row r="27" spans="2:12" x14ac:dyDescent="0.25">
      <c r="B27" s="1">
        <v>24</v>
      </c>
      <c r="C27" s="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workbookViewId="0">
      <selection activeCell="C4" sqref="C4:C27"/>
    </sheetView>
  </sheetViews>
  <sheetFormatPr defaultRowHeight="15" x14ac:dyDescent="0.25"/>
  <cols>
    <col min="4" max="4" width="9.140625" customWidth="1"/>
  </cols>
  <sheetData>
    <row r="3" spans="2:4" x14ac:dyDescent="0.25">
      <c r="B3" s="1" t="s">
        <v>2</v>
      </c>
      <c r="C3" s="1" t="s">
        <v>3</v>
      </c>
    </row>
    <row r="4" spans="2:4" x14ac:dyDescent="0.25">
      <c r="B4" s="1">
        <v>1</v>
      </c>
      <c r="C4" s="1">
        <v>25</v>
      </c>
      <c r="D4" t="s">
        <v>24</v>
      </c>
    </row>
    <row r="5" spans="2:4" x14ac:dyDescent="0.25">
      <c r="B5" s="1">
        <v>2</v>
      </c>
      <c r="C5" s="1">
        <v>15</v>
      </c>
      <c r="D5" t="s">
        <v>24</v>
      </c>
    </row>
    <row r="6" spans="2:4" x14ac:dyDescent="0.25">
      <c r="B6" s="1">
        <v>3</v>
      </c>
      <c r="C6" s="1">
        <v>30</v>
      </c>
      <c r="D6">
        <f t="shared" ref="D6:D27" si="0">AVERAGE(C4:C6)</f>
        <v>23.333333333333332</v>
      </c>
    </row>
    <row r="7" spans="2:4" x14ac:dyDescent="0.25">
      <c r="B7" s="1">
        <v>4</v>
      </c>
      <c r="C7" s="1">
        <v>38</v>
      </c>
      <c r="D7">
        <f t="shared" si="0"/>
        <v>27.666666666666668</v>
      </c>
    </row>
    <row r="8" spans="2:4" x14ac:dyDescent="0.25">
      <c r="B8" s="1">
        <v>5</v>
      </c>
      <c r="C8" s="1">
        <v>58</v>
      </c>
      <c r="D8">
        <f t="shared" si="0"/>
        <v>42</v>
      </c>
    </row>
    <row r="9" spans="2:4" x14ac:dyDescent="0.25">
      <c r="B9" s="1">
        <v>6</v>
      </c>
      <c r="C9" s="1">
        <v>62</v>
      </c>
      <c r="D9">
        <f t="shared" si="0"/>
        <v>52.666666666666664</v>
      </c>
    </row>
    <row r="10" spans="2:4" x14ac:dyDescent="0.25">
      <c r="B10" s="1">
        <v>7</v>
      </c>
      <c r="C10" s="1">
        <v>85</v>
      </c>
      <c r="D10">
        <f t="shared" si="0"/>
        <v>68.333333333333329</v>
      </c>
    </row>
    <row r="11" spans="2:4" x14ac:dyDescent="0.25">
      <c r="B11" s="1">
        <v>8</v>
      </c>
      <c r="C11" s="1">
        <v>88</v>
      </c>
      <c r="D11">
        <f t="shared" si="0"/>
        <v>78.333333333333329</v>
      </c>
    </row>
    <row r="12" spans="2:4" x14ac:dyDescent="0.25">
      <c r="B12" s="1">
        <v>9</v>
      </c>
      <c r="C12" s="1">
        <v>60</v>
      </c>
      <c r="D12">
        <f t="shared" si="0"/>
        <v>77.666666666666671</v>
      </c>
    </row>
    <row r="13" spans="2:4" x14ac:dyDescent="0.25">
      <c r="B13" s="1">
        <v>10</v>
      </c>
      <c r="C13" s="1">
        <v>40</v>
      </c>
      <c r="D13">
        <f t="shared" si="0"/>
        <v>62.666666666666664</v>
      </c>
    </row>
    <row r="14" spans="2:4" x14ac:dyDescent="0.25">
      <c r="B14" s="1">
        <v>11</v>
      </c>
      <c r="C14" s="1">
        <v>40</v>
      </c>
      <c r="D14">
        <f t="shared" si="0"/>
        <v>46.666666666666664</v>
      </c>
    </row>
    <row r="15" spans="2:4" x14ac:dyDescent="0.25">
      <c r="B15" s="1">
        <v>12</v>
      </c>
      <c r="C15" s="1">
        <v>38</v>
      </c>
      <c r="D15">
        <f t="shared" si="0"/>
        <v>39.333333333333336</v>
      </c>
    </row>
    <row r="16" spans="2:4" x14ac:dyDescent="0.25">
      <c r="B16" s="1">
        <v>13</v>
      </c>
      <c r="C16" s="1">
        <v>40</v>
      </c>
      <c r="D16">
        <f t="shared" si="0"/>
        <v>39.333333333333336</v>
      </c>
    </row>
    <row r="17" spans="2:4" x14ac:dyDescent="0.25">
      <c r="B17" s="1">
        <v>14</v>
      </c>
      <c r="C17" s="1">
        <v>35</v>
      </c>
      <c r="D17">
        <f t="shared" si="0"/>
        <v>37.666666666666664</v>
      </c>
    </row>
    <row r="18" spans="2:4" x14ac:dyDescent="0.25">
      <c r="B18" s="1">
        <v>15</v>
      </c>
      <c r="C18" s="1">
        <v>50</v>
      </c>
      <c r="D18">
        <f t="shared" si="0"/>
        <v>41.666666666666664</v>
      </c>
    </row>
    <row r="19" spans="2:4" x14ac:dyDescent="0.25">
      <c r="B19" s="1">
        <v>16</v>
      </c>
      <c r="C19" s="1">
        <v>60</v>
      </c>
      <c r="D19">
        <f t="shared" si="0"/>
        <v>48.333333333333336</v>
      </c>
    </row>
    <row r="20" spans="2:4" x14ac:dyDescent="0.25">
      <c r="B20" s="1">
        <v>17</v>
      </c>
      <c r="C20" s="1">
        <v>66</v>
      </c>
      <c r="D20">
        <f t="shared" si="0"/>
        <v>58.666666666666664</v>
      </c>
    </row>
    <row r="21" spans="2:4" x14ac:dyDescent="0.25">
      <c r="B21" s="1">
        <v>18</v>
      </c>
      <c r="C21" s="1">
        <v>90</v>
      </c>
      <c r="D21">
        <f t="shared" si="0"/>
        <v>72</v>
      </c>
    </row>
    <row r="22" spans="2:4" x14ac:dyDescent="0.25">
      <c r="B22" s="1">
        <v>19</v>
      </c>
      <c r="C22" s="1">
        <v>105</v>
      </c>
      <c r="D22">
        <f t="shared" si="0"/>
        <v>87</v>
      </c>
    </row>
    <row r="23" spans="2:4" x14ac:dyDescent="0.25">
      <c r="B23" s="1">
        <v>20</v>
      </c>
      <c r="C23" s="1">
        <v>85</v>
      </c>
      <c r="D23">
        <f t="shared" si="0"/>
        <v>93.333333333333329</v>
      </c>
    </row>
    <row r="24" spans="2:4" x14ac:dyDescent="0.25">
      <c r="B24" s="1">
        <v>21</v>
      </c>
      <c r="C24" s="1">
        <v>60</v>
      </c>
      <c r="D24">
        <f t="shared" si="0"/>
        <v>83.333333333333329</v>
      </c>
    </row>
    <row r="25" spans="2:4" x14ac:dyDescent="0.25">
      <c r="B25" s="1">
        <v>22</v>
      </c>
      <c r="C25" s="1">
        <v>55</v>
      </c>
      <c r="D25">
        <f t="shared" si="0"/>
        <v>66.666666666666671</v>
      </c>
    </row>
    <row r="26" spans="2:4" x14ac:dyDescent="0.25">
      <c r="B26" s="1">
        <v>23</v>
      </c>
      <c r="C26" s="1">
        <v>50</v>
      </c>
      <c r="D26">
        <f t="shared" si="0"/>
        <v>55</v>
      </c>
    </row>
    <row r="27" spans="2:4" x14ac:dyDescent="0.25">
      <c r="B27" s="1">
        <v>24</v>
      </c>
      <c r="C27" s="1">
        <v>45</v>
      </c>
      <c r="D27">
        <f t="shared" si="0"/>
        <v>50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8"/>
  <sheetViews>
    <sheetView workbookViewId="0">
      <selection activeCell="B4" sqref="B4:C28"/>
    </sheetView>
  </sheetViews>
  <sheetFormatPr defaultRowHeight="15" x14ac:dyDescent="0.25"/>
  <sheetData>
    <row r="4" spans="2:4" x14ac:dyDescent="0.25">
      <c r="B4" s="1" t="s">
        <v>2</v>
      </c>
      <c r="C4" s="1" t="s">
        <v>3</v>
      </c>
    </row>
    <row r="5" spans="2:4" x14ac:dyDescent="0.25">
      <c r="B5" s="1">
        <v>1</v>
      </c>
      <c r="C5" s="1">
        <v>25</v>
      </c>
      <c r="D5" t="s">
        <v>24</v>
      </c>
    </row>
    <row r="6" spans="2:4" x14ac:dyDescent="0.25">
      <c r="B6" s="1">
        <v>2</v>
      </c>
      <c r="C6" s="1">
        <v>15</v>
      </c>
      <c r="D6">
        <f>C5</f>
        <v>25</v>
      </c>
    </row>
    <row r="7" spans="2:4" x14ac:dyDescent="0.25">
      <c r="B7" s="1">
        <v>3</v>
      </c>
      <c r="C7" s="1">
        <v>30</v>
      </c>
      <c r="D7">
        <f t="shared" ref="D7:D28" si="0">0.1*C6+0.9*D6</f>
        <v>24</v>
      </c>
    </row>
    <row r="8" spans="2:4" x14ac:dyDescent="0.25">
      <c r="B8" s="1">
        <v>4</v>
      </c>
      <c r="C8" s="1">
        <v>38</v>
      </c>
      <c r="D8">
        <f t="shared" si="0"/>
        <v>24.6</v>
      </c>
    </row>
    <row r="9" spans="2:4" x14ac:dyDescent="0.25">
      <c r="B9" s="1">
        <v>5</v>
      </c>
      <c r="C9" s="1">
        <v>58</v>
      </c>
      <c r="D9">
        <f t="shared" si="0"/>
        <v>25.94</v>
      </c>
    </row>
    <row r="10" spans="2:4" x14ac:dyDescent="0.25">
      <c r="B10" s="1">
        <v>6</v>
      </c>
      <c r="C10" s="1">
        <v>62</v>
      </c>
      <c r="D10">
        <f t="shared" si="0"/>
        <v>29.146000000000001</v>
      </c>
    </row>
    <row r="11" spans="2:4" x14ac:dyDescent="0.25">
      <c r="B11" s="1">
        <v>7</v>
      </c>
      <c r="C11" s="1">
        <v>85</v>
      </c>
      <c r="D11">
        <f t="shared" si="0"/>
        <v>32.431400000000004</v>
      </c>
    </row>
    <row r="12" spans="2:4" x14ac:dyDescent="0.25">
      <c r="B12" s="1">
        <v>8</v>
      </c>
      <c r="C12" s="1">
        <v>88</v>
      </c>
      <c r="D12">
        <f t="shared" si="0"/>
        <v>37.68826</v>
      </c>
    </row>
    <row r="13" spans="2:4" x14ac:dyDescent="0.25">
      <c r="B13" s="1">
        <v>9</v>
      </c>
      <c r="C13" s="1">
        <v>60</v>
      </c>
      <c r="D13">
        <f t="shared" si="0"/>
        <v>42.719434000000007</v>
      </c>
    </row>
    <row r="14" spans="2:4" x14ac:dyDescent="0.25">
      <c r="B14" s="1">
        <v>10</v>
      </c>
      <c r="C14" s="1">
        <v>40</v>
      </c>
      <c r="D14">
        <f t="shared" si="0"/>
        <v>44.447490600000009</v>
      </c>
    </row>
    <row r="15" spans="2:4" x14ac:dyDescent="0.25">
      <c r="B15" s="1">
        <v>11</v>
      </c>
      <c r="C15" s="1">
        <v>40</v>
      </c>
      <c r="D15">
        <f t="shared" si="0"/>
        <v>44.002741540000009</v>
      </c>
    </row>
    <row r="16" spans="2:4" x14ac:dyDescent="0.25">
      <c r="B16" s="1">
        <v>12</v>
      </c>
      <c r="C16" s="1">
        <v>38</v>
      </c>
      <c r="D16">
        <f t="shared" si="0"/>
        <v>43.602467386000008</v>
      </c>
    </row>
    <row r="17" spans="2:4" x14ac:dyDescent="0.25">
      <c r="B17" s="1">
        <v>13</v>
      </c>
      <c r="C17" s="1">
        <v>40</v>
      </c>
      <c r="D17">
        <f t="shared" si="0"/>
        <v>43.042220647400008</v>
      </c>
    </row>
    <row r="18" spans="2:4" x14ac:dyDescent="0.25">
      <c r="B18" s="1">
        <v>14</v>
      </c>
      <c r="C18" s="1">
        <v>35</v>
      </c>
      <c r="D18">
        <f t="shared" si="0"/>
        <v>42.737998582660005</v>
      </c>
    </row>
    <row r="19" spans="2:4" x14ac:dyDescent="0.25">
      <c r="B19" s="1">
        <v>15</v>
      </c>
      <c r="C19" s="1">
        <v>50</v>
      </c>
      <c r="D19">
        <f t="shared" si="0"/>
        <v>41.964198724394002</v>
      </c>
    </row>
    <row r="20" spans="2:4" x14ac:dyDescent="0.25">
      <c r="B20" s="1">
        <v>16</v>
      </c>
      <c r="C20" s="1">
        <v>60</v>
      </c>
      <c r="D20">
        <f t="shared" si="0"/>
        <v>42.767778851954603</v>
      </c>
    </row>
    <row r="21" spans="2:4" x14ac:dyDescent="0.25">
      <c r="B21" s="1">
        <v>17</v>
      </c>
      <c r="C21" s="1">
        <v>66</v>
      </c>
      <c r="D21">
        <f t="shared" si="0"/>
        <v>44.491000966759145</v>
      </c>
    </row>
    <row r="22" spans="2:4" x14ac:dyDescent="0.25">
      <c r="B22" s="1">
        <v>18</v>
      </c>
      <c r="C22" s="1">
        <v>90</v>
      </c>
      <c r="D22">
        <f t="shared" si="0"/>
        <v>46.641900870083234</v>
      </c>
    </row>
    <row r="23" spans="2:4" x14ac:dyDescent="0.25">
      <c r="B23" s="1">
        <v>19</v>
      </c>
      <c r="C23" s="1">
        <v>105</v>
      </c>
      <c r="D23">
        <f t="shared" si="0"/>
        <v>50.977710783074912</v>
      </c>
    </row>
    <row r="24" spans="2:4" x14ac:dyDescent="0.25">
      <c r="B24" s="1">
        <v>20</v>
      </c>
      <c r="C24" s="1">
        <v>85</v>
      </c>
      <c r="D24">
        <f t="shared" si="0"/>
        <v>56.379939704767423</v>
      </c>
    </row>
    <row r="25" spans="2:4" x14ac:dyDescent="0.25">
      <c r="B25" s="1">
        <v>21</v>
      </c>
      <c r="C25" s="1">
        <v>60</v>
      </c>
      <c r="D25">
        <f t="shared" si="0"/>
        <v>59.241945734290681</v>
      </c>
    </row>
    <row r="26" spans="2:4" x14ac:dyDescent="0.25">
      <c r="B26" s="1">
        <v>22</v>
      </c>
      <c r="C26" s="1">
        <v>55</v>
      </c>
      <c r="D26">
        <f t="shared" si="0"/>
        <v>59.317751160861611</v>
      </c>
    </row>
    <row r="27" spans="2:4" x14ac:dyDescent="0.25">
      <c r="B27" s="1">
        <v>23</v>
      </c>
      <c r="C27" s="1">
        <v>50</v>
      </c>
      <c r="D27">
        <f t="shared" si="0"/>
        <v>58.885976044775454</v>
      </c>
    </row>
    <row r="28" spans="2:4" x14ac:dyDescent="0.25">
      <c r="B28" s="1">
        <v>24</v>
      </c>
      <c r="C28" s="1">
        <v>45</v>
      </c>
      <c r="D28">
        <f t="shared" si="0"/>
        <v>57.997378440297908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8"/>
  <sheetViews>
    <sheetView workbookViewId="0">
      <selection activeCell="B4" sqref="B4:C28"/>
    </sheetView>
  </sheetViews>
  <sheetFormatPr defaultRowHeight="15" x14ac:dyDescent="0.25"/>
  <cols>
    <col min="5" max="5" width="26.28515625" bestFit="1" customWidth="1"/>
    <col min="6" max="6" width="16.85546875" bestFit="1" customWidth="1"/>
    <col min="7" max="7" width="23.28515625" bestFit="1" customWidth="1"/>
  </cols>
  <sheetData>
    <row r="4" spans="2:10" x14ac:dyDescent="0.25">
      <c r="B4" s="1" t="s">
        <v>2</v>
      </c>
      <c r="C4" s="1" t="s">
        <v>3</v>
      </c>
    </row>
    <row r="5" spans="2:10" x14ac:dyDescent="0.25">
      <c r="B5" s="1">
        <v>1</v>
      </c>
      <c r="C5" s="1">
        <v>25</v>
      </c>
      <c r="E5" t="s">
        <v>25</v>
      </c>
    </row>
    <row r="6" spans="2:10" ht="15.75" thickBot="1" x14ac:dyDescent="0.3">
      <c r="B6" s="1">
        <v>2</v>
      </c>
      <c r="C6" s="1">
        <v>15</v>
      </c>
    </row>
    <row r="7" spans="2:10" x14ac:dyDescent="0.25">
      <c r="B7" s="1">
        <v>3</v>
      </c>
      <c r="C7" s="1">
        <v>30</v>
      </c>
      <c r="E7" s="18" t="s">
        <v>26</v>
      </c>
      <c r="F7" s="18"/>
    </row>
    <row r="8" spans="2:10" x14ac:dyDescent="0.25">
      <c r="B8" s="1">
        <v>4</v>
      </c>
      <c r="C8" s="1">
        <v>38</v>
      </c>
      <c r="E8" s="19" t="s">
        <v>27</v>
      </c>
      <c r="F8" s="19">
        <v>0.39395907613281161</v>
      </c>
    </row>
    <row r="9" spans="2:10" x14ac:dyDescent="0.25">
      <c r="B9" s="1">
        <v>5</v>
      </c>
      <c r="C9" s="1">
        <v>58</v>
      </c>
      <c r="E9" s="15" t="s">
        <v>28</v>
      </c>
      <c r="F9" s="15">
        <v>0.15520375366741845</v>
      </c>
    </row>
    <row r="10" spans="2:10" x14ac:dyDescent="0.25">
      <c r="B10" s="1">
        <v>6</v>
      </c>
      <c r="C10" s="1">
        <v>62</v>
      </c>
      <c r="E10" s="15" t="s">
        <v>29</v>
      </c>
      <c r="F10" s="15">
        <v>0.11680392428866475</v>
      </c>
    </row>
    <row r="11" spans="2:10" x14ac:dyDescent="0.25">
      <c r="B11" s="1">
        <v>7</v>
      </c>
      <c r="C11" s="1">
        <v>85</v>
      </c>
      <c r="E11" s="15" t="s">
        <v>30</v>
      </c>
      <c r="F11" s="15">
        <v>21.282960023262241</v>
      </c>
    </row>
    <row r="12" spans="2:10" ht="15.75" thickBot="1" x14ac:dyDescent="0.3">
      <c r="B12" s="1">
        <v>8</v>
      </c>
      <c r="C12" s="1">
        <v>88</v>
      </c>
      <c r="E12" s="16" t="s">
        <v>31</v>
      </c>
      <c r="F12" s="16">
        <v>24</v>
      </c>
    </row>
    <row r="13" spans="2:10" x14ac:dyDescent="0.25">
      <c r="B13" s="1">
        <v>9</v>
      </c>
      <c r="C13" s="1">
        <v>60</v>
      </c>
    </row>
    <row r="14" spans="2:10" ht="15.75" thickBot="1" x14ac:dyDescent="0.3">
      <c r="B14" s="1">
        <v>10</v>
      </c>
      <c r="C14" s="1">
        <v>40</v>
      </c>
      <c r="E14" t="s">
        <v>32</v>
      </c>
    </row>
    <row r="15" spans="2:10" x14ac:dyDescent="0.25">
      <c r="B15" s="1">
        <v>11</v>
      </c>
      <c r="C15" s="1">
        <v>40</v>
      </c>
      <c r="E15" s="17"/>
      <c r="F15" s="17" t="s">
        <v>37</v>
      </c>
      <c r="G15" s="17" t="s">
        <v>38</v>
      </c>
      <c r="H15" s="17" t="s">
        <v>39</v>
      </c>
      <c r="I15" s="17" t="s">
        <v>40</v>
      </c>
      <c r="J15" s="17" t="s">
        <v>41</v>
      </c>
    </row>
    <row r="16" spans="2:10" x14ac:dyDescent="0.25">
      <c r="B16" s="1">
        <v>12</v>
      </c>
      <c r="C16" s="1">
        <v>38</v>
      </c>
      <c r="E16" s="15" t="s">
        <v>33</v>
      </c>
      <c r="F16" s="15">
        <v>1</v>
      </c>
      <c r="G16" s="15">
        <v>1830.7834782608679</v>
      </c>
      <c r="H16" s="15">
        <v>1830.7834782608679</v>
      </c>
      <c r="I16" s="15">
        <v>4.041782377118877</v>
      </c>
      <c r="J16" s="15">
        <v>5.6803152959867868E-2</v>
      </c>
    </row>
    <row r="17" spans="2:13" x14ac:dyDescent="0.25">
      <c r="B17" s="1">
        <v>13</v>
      </c>
      <c r="C17" s="1">
        <v>40</v>
      </c>
      <c r="E17" s="15" t="s">
        <v>34</v>
      </c>
      <c r="F17" s="15">
        <v>22</v>
      </c>
      <c r="G17" s="15">
        <v>9965.2165217391321</v>
      </c>
      <c r="H17" s="15">
        <v>452.96438735177873</v>
      </c>
      <c r="I17" s="15"/>
      <c r="J17" s="15"/>
    </row>
    <row r="18" spans="2:13" ht="15.75" thickBot="1" x14ac:dyDescent="0.3">
      <c r="B18" s="1">
        <v>14</v>
      </c>
      <c r="C18" s="1">
        <v>35</v>
      </c>
      <c r="E18" s="16" t="s">
        <v>35</v>
      </c>
      <c r="F18" s="16">
        <v>23</v>
      </c>
      <c r="G18" s="16">
        <v>11796</v>
      </c>
      <c r="H18" s="16"/>
      <c r="I18" s="16"/>
      <c r="J18" s="16"/>
    </row>
    <row r="19" spans="2:13" ht="15.75" thickBot="1" x14ac:dyDescent="0.3">
      <c r="B19" s="1">
        <v>15</v>
      </c>
      <c r="C19" s="1">
        <v>50</v>
      </c>
    </row>
    <row r="20" spans="2:13" x14ac:dyDescent="0.25">
      <c r="B20" s="1">
        <v>16</v>
      </c>
      <c r="C20" s="1">
        <v>60</v>
      </c>
      <c r="E20" s="17"/>
      <c r="F20" s="17" t="s">
        <v>42</v>
      </c>
      <c r="G20" s="17" t="s">
        <v>30</v>
      </c>
      <c r="H20" s="17" t="s">
        <v>43</v>
      </c>
      <c r="I20" s="17" t="s">
        <v>44</v>
      </c>
      <c r="J20" s="17" t="s">
        <v>45</v>
      </c>
      <c r="K20" s="17" t="s">
        <v>46</v>
      </c>
      <c r="L20" s="17" t="s">
        <v>47</v>
      </c>
      <c r="M20" s="17" t="s">
        <v>48</v>
      </c>
    </row>
    <row r="21" spans="2:13" x14ac:dyDescent="0.25">
      <c r="B21" s="1">
        <v>17</v>
      </c>
      <c r="C21" s="1">
        <v>66</v>
      </c>
      <c r="E21" s="19" t="s">
        <v>36</v>
      </c>
      <c r="F21" s="19">
        <v>39.228260869565219</v>
      </c>
      <c r="G21" s="15">
        <v>8.9675855450676174</v>
      </c>
      <c r="H21" s="15">
        <v>4.3744507005167836</v>
      </c>
      <c r="I21" s="15">
        <v>2.4171814805840403E-4</v>
      </c>
      <c r="J21" s="15">
        <v>20.630626723524042</v>
      </c>
      <c r="K21" s="15">
        <v>57.825895015606392</v>
      </c>
      <c r="L21" s="15">
        <v>20.630626723524042</v>
      </c>
      <c r="M21" s="15">
        <v>57.825895015606392</v>
      </c>
    </row>
    <row r="22" spans="2:13" ht="15.75" thickBot="1" x14ac:dyDescent="0.3">
      <c r="B22" s="1">
        <v>18</v>
      </c>
      <c r="C22" s="1">
        <v>90</v>
      </c>
      <c r="E22" s="20" t="s">
        <v>49</v>
      </c>
      <c r="F22" s="20">
        <v>1.2617391304347825</v>
      </c>
      <c r="G22" s="16">
        <v>0.62760025171925193</v>
      </c>
      <c r="H22" s="16">
        <v>2.0104184582118423</v>
      </c>
      <c r="I22" s="16">
        <v>5.6803152959867778E-2</v>
      </c>
      <c r="J22" s="16">
        <v>-3.9824129015561427E-2</v>
      </c>
      <c r="K22" s="16">
        <v>2.5633023898851262</v>
      </c>
      <c r="L22" s="16">
        <v>-3.9824129015561427E-2</v>
      </c>
      <c r="M22" s="16">
        <v>2.5633023898851262</v>
      </c>
    </row>
    <row r="23" spans="2:13" x14ac:dyDescent="0.25">
      <c r="B23" s="1">
        <v>19</v>
      </c>
      <c r="C23" s="1">
        <v>105</v>
      </c>
    </row>
    <row r="24" spans="2:13" x14ac:dyDescent="0.25">
      <c r="B24" s="1">
        <v>20</v>
      </c>
      <c r="C24" s="1">
        <v>85</v>
      </c>
      <c r="E24" s="11" t="s">
        <v>51</v>
      </c>
      <c r="F24" s="11">
        <f>F21+F22*25</f>
        <v>70.771739130434781</v>
      </c>
    </row>
    <row r="25" spans="2:13" x14ac:dyDescent="0.25">
      <c r="B25" s="1">
        <v>21</v>
      </c>
      <c r="C25" s="1">
        <v>60</v>
      </c>
    </row>
    <row r="26" spans="2:13" x14ac:dyDescent="0.25">
      <c r="B26" s="1">
        <v>22</v>
      </c>
      <c r="C26" s="1">
        <v>55</v>
      </c>
    </row>
    <row r="27" spans="2:13" x14ac:dyDescent="0.25">
      <c r="B27" s="1">
        <v>23</v>
      </c>
      <c r="C27" s="1">
        <v>50</v>
      </c>
    </row>
    <row r="28" spans="2:13" x14ac:dyDescent="0.25">
      <c r="B28" s="1">
        <v>24</v>
      </c>
      <c r="C28" s="1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workbookViewId="0">
      <selection activeCell="K5" sqref="K5"/>
    </sheetView>
  </sheetViews>
  <sheetFormatPr defaultRowHeight="15" x14ac:dyDescent="0.25"/>
  <cols>
    <col min="6" max="6" width="21.42578125" customWidth="1"/>
    <col min="8" max="8" width="11.85546875" customWidth="1"/>
  </cols>
  <sheetData>
    <row r="2" spans="2:11" x14ac:dyDescent="0.25">
      <c r="B2" t="s">
        <v>0</v>
      </c>
    </row>
    <row r="3" spans="2:11" x14ac:dyDescent="0.25">
      <c r="B3" s="1" t="s">
        <v>7</v>
      </c>
      <c r="C3" s="1" t="s">
        <v>8</v>
      </c>
      <c r="D3" s="1" t="s">
        <v>5</v>
      </c>
      <c r="E3" s="1" t="s">
        <v>6</v>
      </c>
      <c r="F3" s="8" t="s">
        <v>18</v>
      </c>
    </row>
    <row r="4" spans="2:11" x14ac:dyDescent="0.25">
      <c r="B4" s="1">
        <v>1</v>
      </c>
      <c r="C4" s="1">
        <v>46</v>
      </c>
      <c r="D4" s="1">
        <f>B4*B4</f>
        <v>1</v>
      </c>
      <c r="E4" s="1">
        <f>C4*B4</f>
        <v>46</v>
      </c>
      <c r="F4" s="1">
        <f>C4*C4</f>
        <v>2116</v>
      </c>
    </row>
    <row r="5" spans="2:11" x14ac:dyDescent="0.25">
      <c r="B5" s="1">
        <v>2</v>
      </c>
      <c r="C5" s="1">
        <v>56</v>
      </c>
      <c r="D5" s="1">
        <f t="shared" ref="D5:D27" si="0">B5*B5</f>
        <v>4</v>
      </c>
      <c r="E5" s="1">
        <f t="shared" ref="E5:E27" si="1">C5*B5</f>
        <v>112</v>
      </c>
      <c r="F5" s="1">
        <f t="shared" ref="F5:F27" si="2">C5*C5</f>
        <v>3136</v>
      </c>
      <c r="J5" s="4" t="s">
        <v>9</v>
      </c>
      <c r="K5" s="4">
        <f>(E28-B27*C28*B28)/(D28-B27*B28*B28)</f>
        <v>0.57999999999999996</v>
      </c>
    </row>
    <row r="6" spans="2:11" x14ac:dyDescent="0.25">
      <c r="B6" s="1">
        <v>3</v>
      </c>
      <c r="C6" s="1">
        <v>54</v>
      </c>
      <c r="D6" s="1">
        <f t="shared" si="0"/>
        <v>9</v>
      </c>
      <c r="E6" s="1">
        <f t="shared" si="1"/>
        <v>162</v>
      </c>
      <c r="F6" s="1">
        <f t="shared" si="2"/>
        <v>2916</v>
      </c>
      <c r="J6" s="9"/>
      <c r="K6" s="9"/>
    </row>
    <row r="7" spans="2:11" x14ac:dyDescent="0.25">
      <c r="B7" s="1">
        <v>4</v>
      </c>
      <c r="C7" s="1">
        <v>43</v>
      </c>
      <c r="D7" s="1">
        <f t="shared" si="0"/>
        <v>16</v>
      </c>
      <c r="E7" s="1">
        <f t="shared" si="1"/>
        <v>172</v>
      </c>
      <c r="F7" s="1">
        <f t="shared" si="2"/>
        <v>1849</v>
      </c>
      <c r="J7" s="10"/>
      <c r="K7" s="10"/>
    </row>
    <row r="8" spans="2:11" x14ac:dyDescent="0.25">
      <c r="B8" s="1">
        <v>5</v>
      </c>
      <c r="C8" s="1">
        <v>57</v>
      </c>
      <c r="D8" s="1">
        <f t="shared" si="0"/>
        <v>25</v>
      </c>
      <c r="E8" s="1">
        <f t="shared" si="1"/>
        <v>285</v>
      </c>
      <c r="F8" s="1">
        <f t="shared" si="2"/>
        <v>3249</v>
      </c>
      <c r="J8" s="3" t="s">
        <v>10</v>
      </c>
      <c r="K8" s="3">
        <f>C28-K5*B28</f>
        <v>50</v>
      </c>
    </row>
    <row r="9" spans="2:11" x14ac:dyDescent="0.25">
      <c r="B9" s="1">
        <v>6</v>
      </c>
      <c r="C9" s="1">
        <v>56</v>
      </c>
      <c r="D9" s="1">
        <f t="shared" si="0"/>
        <v>36</v>
      </c>
      <c r="E9" s="1">
        <f t="shared" si="1"/>
        <v>336</v>
      </c>
      <c r="F9" s="1">
        <f t="shared" si="2"/>
        <v>3136</v>
      </c>
      <c r="J9" s="9"/>
      <c r="K9" s="9"/>
    </row>
    <row r="10" spans="2:11" x14ac:dyDescent="0.25">
      <c r="B10" s="1">
        <v>7</v>
      </c>
      <c r="C10" s="1">
        <v>67</v>
      </c>
      <c r="D10" s="1">
        <f t="shared" si="0"/>
        <v>49</v>
      </c>
      <c r="E10" s="1">
        <f t="shared" si="1"/>
        <v>469</v>
      </c>
      <c r="F10" s="1">
        <f t="shared" si="2"/>
        <v>4489</v>
      </c>
      <c r="J10" s="9"/>
      <c r="K10" s="9"/>
    </row>
    <row r="11" spans="2:11" x14ac:dyDescent="0.25">
      <c r="B11" s="1">
        <v>8</v>
      </c>
      <c r="C11" s="1">
        <v>62</v>
      </c>
      <c r="D11" s="1">
        <f t="shared" si="0"/>
        <v>64</v>
      </c>
      <c r="E11" s="1">
        <f t="shared" si="1"/>
        <v>496</v>
      </c>
      <c r="F11" s="1">
        <f t="shared" si="2"/>
        <v>3844</v>
      </c>
      <c r="J11" s="9"/>
      <c r="K11" s="9"/>
    </row>
    <row r="12" spans="2:11" x14ac:dyDescent="0.25">
      <c r="B12" s="1">
        <v>9</v>
      </c>
      <c r="C12" s="1">
        <v>50</v>
      </c>
      <c r="D12" s="1">
        <f t="shared" si="0"/>
        <v>81</v>
      </c>
      <c r="E12" s="1">
        <f t="shared" si="1"/>
        <v>450</v>
      </c>
      <c r="F12" s="1">
        <f t="shared" si="2"/>
        <v>2500</v>
      </c>
      <c r="J12" s="5" t="s">
        <v>11</v>
      </c>
      <c r="K12" s="5"/>
    </row>
    <row r="13" spans="2:11" x14ac:dyDescent="0.25">
      <c r="B13" s="1">
        <v>10</v>
      </c>
      <c r="C13" s="1">
        <v>56</v>
      </c>
      <c r="D13" s="1">
        <f t="shared" si="0"/>
        <v>100</v>
      </c>
      <c r="E13" s="1">
        <f t="shared" si="1"/>
        <v>560</v>
      </c>
      <c r="F13" s="1">
        <f t="shared" si="2"/>
        <v>3136</v>
      </c>
      <c r="I13">
        <f>('Регрессионный анализ'!K17)/('Регрессионный анализ'!K17)</f>
        <v>1</v>
      </c>
      <c r="J13" s="5" t="s">
        <v>12</v>
      </c>
      <c r="K13" s="5">
        <f>K8+K5*25</f>
        <v>64.5</v>
      </c>
    </row>
    <row r="14" spans="2:11" x14ac:dyDescent="0.25">
      <c r="B14" s="1">
        <v>11</v>
      </c>
      <c r="C14" s="1">
        <v>47</v>
      </c>
      <c r="D14" s="1">
        <f t="shared" si="0"/>
        <v>121</v>
      </c>
      <c r="E14" s="1">
        <f t="shared" si="1"/>
        <v>517</v>
      </c>
      <c r="F14" s="1">
        <f t="shared" si="2"/>
        <v>2209</v>
      </c>
      <c r="J14" s="9"/>
      <c r="K14" s="9"/>
    </row>
    <row r="15" spans="2:11" x14ac:dyDescent="0.25">
      <c r="B15" s="1">
        <v>12</v>
      </c>
      <c r="C15" s="1">
        <v>56</v>
      </c>
      <c r="D15" s="1">
        <f t="shared" si="0"/>
        <v>144</v>
      </c>
      <c r="E15" s="1">
        <f t="shared" si="1"/>
        <v>672</v>
      </c>
      <c r="F15" s="1">
        <f t="shared" si="2"/>
        <v>3136</v>
      </c>
      <c r="J15" s="9"/>
      <c r="K15" s="9"/>
    </row>
    <row r="16" spans="2:11" x14ac:dyDescent="0.25">
      <c r="B16" s="1">
        <v>13</v>
      </c>
      <c r="C16" s="1">
        <v>54</v>
      </c>
      <c r="D16" s="1">
        <f t="shared" si="0"/>
        <v>169</v>
      </c>
      <c r="E16" s="1">
        <f t="shared" si="1"/>
        <v>702</v>
      </c>
      <c r="F16" s="1">
        <f t="shared" si="2"/>
        <v>2916</v>
      </c>
      <c r="J16" s="7" t="s">
        <v>17</v>
      </c>
      <c r="K16" s="7"/>
    </row>
    <row r="17" spans="2:11" x14ac:dyDescent="0.25">
      <c r="B17" s="1">
        <v>14</v>
      </c>
      <c r="C17" s="1">
        <v>42</v>
      </c>
      <c r="D17" s="1">
        <f t="shared" si="0"/>
        <v>196</v>
      </c>
      <c r="E17" s="1">
        <f t="shared" si="1"/>
        <v>588</v>
      </c>
      <c r="F17" s="1">
        <f t="shared" si="2"/>
        <v>1764</v>
      </c>
      <c r="J17" s="6" t="s">
        <v>16</v>
      </c>
      <c r="K17" s="6">
        <f>(E28-B27*C28*B28)/SQRT((D28-B27*B28*B28)*(F28-B27*C28*C28))</f>
        <v>0.4928754575351692</v>
      </c>
    </row>
    <row r="18" spans="2:11" x14ac:dyDescent="0.25">
      <c r="B18" s="1">
        <v>15</v>
      </c>
      <c r="C18" s="1">
        <v>64</v>
      </c>
      <c r="D18" s="1">
        <f t="shared" si="0"/>
        <v>225</v>
      </c>
      <c r="E18" s="1">
        <f t="shared" si="1"/>
        <v>960</v>
      </c>
      <c r="F18" s="1">
        <f t="shared" si="2"/>
        <v>4096</v>
      </c>
    </row>
    <row r="19" spans="2:11" x14ac:dyDescent="0.25">
      <c r="B19" s="1">
        <v>16</v>
      </c>
      <c r="C19" s="1">
        <v>60</v>
      </c>
      <c r="D19" s="1">
        <f t="shared" si="0"/>
        <v>256</v>
      </c>
      <c r="E19" s="1">
        <f t="shared" si="1"/>
        <v>960</v>
      </c>
      <c r="F19" s="1">
        <f t="shared" si="2"/>
        <v>3600</v>
      </c>
    </row>
    <row r="20" spans="2:11" x14ac:dyDescent="0.25">
      <c r="B20" s="1">
        <v>17</v>
      </c>
      <c r="C20" s="1">
        <v>70</v>
      </c>
      <c r="D20" s="1">
        <f t="shared" si="0"/>
        <v>289</v>
      </c>
      <c r="E20" s="1">
        <f t="shared" si="1"/>
        <v>1190</v>
      </c>
      <c r="F20" s="1">
        <f t="shared" si="2"/>
        <v>4900</v>
      </c>
    </row>
    <row r="21" spans="2:11" x14ac:dyDescent="0.25">
      <c r="B21" s="1">
        <v>18</v>
      </c>
      <c r="C21" s="1">
        <v>66</v>
      </c>
      <c r="D21" s="1">
        <f t="shared" si="0"/>
        <v>324</v>
      </c>
      <c r="E21" s="1">
        <f t="shared" si="1"/>
        <v>1188</v>
      </c>
      <c r="F21" s="1">
        <f t="shared" si="2"/>
        <v>4356</v>
      </c>
    </row>
    <row r="22" spans="2:11" x14ac:dyDescent="0.25">
      <c r="B22" s="1">
        <v>19</v>
      </c>
      <c r="C22" s="1">
        <v>57</v>
      </c>
      <c r="D22" s="1">
        <f t="shared" si="0"/>
        <v>361</v>
      </c>
      <c r="E22" s="1">
        <f t="shared" si="1"/>
        <v>1083</v>
      </c>
      <c r="F22" s="1">
        <f t="shared" si="2"/>
        <v>3249</v>
      </c>
    </row>
    <row r="23" spans="2:11" x14ac:dyDescent="0.25">
      <c r="B23" s="1">
        <v>20</v>
      </c>
      <c r="C23" s="1">
        <v>55</v>
      </c>
      <c r="D23" s="1">
        <f t="shared" si="0"/>
        <v>400</v>
      </c>
      <c r="E23" s="1">
        <f t="shared" si="1"/>
        <v>1100</v>
      </c>
      <c r="F23" s="1">
        <f t="shared" si="2"/>
        <v>3025</v>
      </c>
    </row>
    <row r="24" spans="2:11" x14ac:dyDescent="0.25">
      <c r="B24" s="1">
        <v>21</v>
      </c>
      <c r="C24" s="1">
        <v>52</v>
      </c>
      <c r="D24" s="1">
        <f t="shared" si="0"/>
        <v>441</v>
      </c>
      <c r="E24" s="1">
        <f t="shared" si="1"/>
        <v>1092</v>
      </c>
      <c r="F24" s="1">
        <f t="shared" si="2"/>
        <v>2704</v>
      </c>
    </row>
    <row r="25" spans="2:11" x14ac:dyDescent="0.25">
      <c r="B25" s="1">
        <v>22</v>
      </c>
      <c r="C25" s="1">
        <v>62</v>
      </c>
      <c r="D25" s="1">
        <f t="shared" si="0"/>
        <v>484</v>
      </c>
      <c r="E25" s="1">
        <f t="shared" si="1"/>
        <v>1364</v>
      </c>
      <c r="F25" s="1">
        <f t="shared" si="2"/>
        <v>3844</v>
      </c>
    </row>
    <row r="26" spans="2:11" x14ac:dyDescent="0.25">
      <c r="B26" s="1">
        <v>23</v>
      </c>
      <c r="C26" s="1">
        <v>70</v>
      </c>
      <c r="D26" s="1">
        <f t="shared" si="0"/>
        <v>529</v>
      </c>
      <c r="E26" s="1">
        <f t="shared" si="1"/>
        <v>1610</v>
      </c>
      <c r="F26" s="1">
        <f t="shared" si="2"/>
        <v>4900</v>
      </c>
    </row>
    <row r="27" spans="2:11" x14ac:dyDescent="0.25">
      <c r="B27" s="1">
        <v>24</v>
      </c>
      <c r="C27" s="1">
        <v>72</v>
      </c>
      <c r="D27" s="1">
        <f t="shared" si="0"/>
        <v>576</v>
      </c>
      <c r="E27" s="1">
        <f t="shared" si="1"/>
        <v>1728</v>
      </c>
      <c r="F27" s="1">
        <f t="shared" si="2"/>
        <v>5184</v>
      </c>
    </row>
    <row r="28" spans="2:11" x14ac:dyDescent="0.25">
      <c r="B28" s="2">
        <f>AVERAGE(B4:B27)</f>
        <v>12.5</v>
      </c>
      <c r="C28" s="2">
        <f>AVERAGE(C4:C27)</f>
        <v>57.25</v>
      </c>
      <c r="D28" s="2">
        <f>SUM(D4:D27)</f>
        <v>4900</v>
      </c>
      <c r="E28" s="2">
        <f>SUM(E4:E27)</f>
        <v>17842</v>
      </c>
      <c r="F28" s="2">
        <f>SUM(F4:F27)</f>
        <v>80254</v>
      </c>
    </row>
  </sheetData>
  <mergeCells count="1">
    <mergeCell ref="J16:K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9"/>
  <sheetViews>
    <sheetView workbookViewId="0">
      <selection activeCell="I14" sqref="I14"/>
    </sheetView>
  </sheetViews>
  <sheetFormatPr defaultRowHeight="15" x14ac:dyDescent="0.25"/>
  <cols>
    <col min="8" max="8" width="25.5703125" bestFit="1" customWidth="1"/>
  </cols>
  <sheetData>
    <row r="4" spans="2:9" x14ac:dyDescent="0.25">
      <c r="B4" s="1" t="s">
        <v>2</v>
      </c>
      <c r="C4" s="23" t="s">
        <v>3</v>
      </c>
      <c r="D4" s="1" t="s">
        <v>52</v>
      </c>
      <c r="E4" s="1" t="s">
        <v>53</v>
      </c>
    </row>
    <row r="5" spans="2:9" x14ac:dyDescent="0.25">
      <c r="B5" s="1">
        <v>1</v>
      </c>
      <c r="C5" s="23">
        <v>25</v>
      </c>
      <c r="D5" s="1">
        <f>B5*B5</f>
        <v>1</v>
      </c>
      <c r="E5" s="1">
        <f>C5*B5</f>
        <v>25</v>
      </c>
    </row>
    <row r="6" spans="2:9" x14ac:dyDescent="0.25">
      <c r="B6" s="1">
        <v>2</v>
      </c>
      <c r="C6" s="23">
        <v>15</v>
      </c>
      <c r="D6" s="1">
        <f t="shared" ref="D6:D28" si="0">B6*B6</f>
        <v>4</v>
      </c>
      <c r="E6" s="1">
        <f t="shared" ref="E6:E28" si="1">C6*B6</f>
        <v>30</v>
      </c>
      <c r="H6" t="s">
        <v>9</v>
      </c>
      <c r="I6">
        <f>(E29-B28*C29*B29)/(D29-B28*B29*B29)</f>
        <v>1.2617391304347827</v>
      </c>
    </row>
    <row r="7" spans="2:9" x14ac:dyDescent="0.25">
      <c r="B7" s="1">
        <v>3</v>
      </c>
      <c r="C7" s="23">
        <v>30</v>
      </c>
      <c r="D7" s="1">
        <f t="shared" si="0"/>
        <v>9</v>
      </c>
      <c r="E7" s="1">
        <f t="shared" si="1"/>
        <v>90</v>
      </c>
    </row>
    <row r="8" spans="2:9" x14ac:dyDescent="0.25">
      <c r="B8" s="1">
        <v>4</v>
      </c>
      <c r="C8" s="23">
        <v>38</v>
      </c>
      <c r="D8" s="1">
        <f t="shared" si="0"/>
        <v>16</v>
      </c>
      <c r="E8" s="1">
        <f t="shared" si="1"/>
        <v>152</v>
      </c>
      <c r="H8" t="s">
        <v>10</v>
      </c>
      <c r="I8">
        <f>C29-I6*B29</f>
        <v>39.228260869565219</v>
      </c>
    </row>
    <row r="9" spans="2:9" x14ac:dyDescent="0.25">
      <c r="B9" s="1">
        <v>5</v>
      </c>
      <c r="C9" s="23">
        <v>58</v>
      </c>
      <c r="D9" s="1">
        <f t="shared" si="0"/>
        <v>25</v>
      </c>
      <c r="E9" s="1">
        <f t="shared" si="1"/>
        <v>290</v>
      </c>
    </row>
    <row r="10" spans="2:9" x14ac:dyDescent="0.25">
      <c r="B10" s="1">
        <v>6</v>
      </c>
      <c r="C10" s="23">
        <v>62</v>
      </c>
      <c r="D10" s="1">
        <f t="shared" si="0"/>
        <v>36</v>
      </c>
      <c r="E10" s="1">
        <f t="shared" si="1"/>
        <v>372</v>
      </c>
      <c r="H10" s="24" t="s">
        <v>11</v>
      </c>
      <c r="I10" s="24"/>
    </row>
    <row r="11" spans="2:9" x14ac:dyDescent="0.25">
      <c r="B11" s="1">
        <v>7</v>
      </c>
      <c r="C11" s="23">
        <v>85</v>
      </c>
      <c r="D11" s="1">
        <f t="shared" si="0"/>
        <v>49</v>
      </c>
      <c r="E11" s="1">
        <f t="shared" si="1"/>
        <v>595</v>
      </c>
      <c r="H11" s="25" t="s">
        <v>54</v>
      </c>
      <c r="I11" s="25">
        <f>I8+I6*25</f>
        <v>70.771739130434781</v>
      </c>
    </row>
    <row r="12" spans="2:9" x14ac:dyDescent="0.25">
      <c r="B12" s="1">
        <v>8</v>
      </c>
      <c r="C12" s="23">
        <v>88</v>
      </c>
      <c r="D12" s="1">
        <f t="shared" si="0"/>
        <v>64</v>
      </c>
      <c r="E12" s="1">
        <f t="shared" si="1"/>
        <v>704</v>
      </c>
    </row>
    <row r="13" spans="2:9" x14ac:dyDescent="0.25">
      <c r="B13" s="1">
        <v>9</v>
      </c>
      <c r="C13" s="23">
        <v>60</v>
      </c>
      <c r="D13" s="1">
        <f t="shared" si="0"/>
        <v>81</v>
      </c>
      <c r="E13" s="1">
        <f t="shared" si="1"/>
        <v>540</v>
      </c>
      <c r="H13" t="s">
        <v>17</v>
      </c>
      <c r="I13">
        <f>(E29-B28*C29*B29)</f>
        <v>1451</v>
      </c>
    </row>
    <row r="14" spans="2:9" x14ac:dyDescent="0.25">
      <c r="B14" s="1">
        <v>10</v>
      </c>
      <c r="C14" s="23">
        <v>40</v>
      </c>
      <c r="D14" s="1">
        <f t="shared" si="0"/>
        <v>100</v>
      </c>
      <c r="E14" s="1">
        <f t="shared" si="1"/>
        <v>400</v>
      </c>
    </row>
    <row r="15" spans="2:9" x14ac:dyDescent="0.25">
      <c r="B15" s="1">
        <v>11</v>
      </c>
      <c r="C15" s="23">
        <v>40</v>
      </c>
      <c r="D15" s="1">
        <f t="shared" si="0"/>
        <v>121</v>
      </c>
      <c r="E15" s="1">
        <f t="shared" si="1"/>
        <v>440</v>
      </c>
    </row>
    <row r="16" spans="2:9" x14ac:dyDescent="0.25">
      <c r="B16" s="1">
        <v>12</v>
      </c>
      <c r="C16" s="23">
        <v>38</v>
      </c>
      <c r="D16" s="1">
        <f t="shared" si="0"/>
        <v>144</v>
      </c>
      <c r="E16" s="1">
        <f t="shared" si="1"/>
        <v>456</v>
      </c>
    </row>
    <row r="17" spans="2:5" x14ac:dyDescent="0.25">
      <c r="B17" s="1">
        <v>13</v>
      </c>
      <c r="C17" s="23">
        <v>40</v>
      </c>
      <c r="D17" s="1">
        <f t="shared" si="0"/>
        <v>169</v>
      </c>
      <c r="E17" s="1">
        <f t="shared" si="1"/>
        <v>520</v>
      </c>
    </row>
    <row r="18" spans="2:5" x14ac:dyDescent="0.25">
      <c r="B18" s="1">
        <v>14</v>
      </c>
      <c r="C18" s="23">
        <v>35</v>
      </c>
      <c r="D18" s="1">
        <f t="shared" si="0"/>
        <v>196</v>
      </c>
      <c r="E18" s="1">
        <f t="shared" si="1"/>
        <v>490</v>
      </c>
    </row>
    <row r="19" spans="2:5" x14ac:dyDescent="0.25">
      <c r="B19" s="1">
        <v>15</v>
      </c>
      <c r="C19" s="23">
        <v>50</v>
      </c>
      <c r="D19" s="1">
        <f t="shared" si="0"/>
        <v>225</v>
      </c>
      <c r="E19" s="1">
        <f t="shared" si="1"/>
        <v>750</v>
      </c>
    </row>
    <row r="20" spans="2:5" x14ac:dyDescent="0.25">
      <c r="B20" s="1">
        <v>16</v>
      </c>
      <c r="C20" s="23">
        <v>60</v>
      </c>
      <c r="D20" s="1">
        <f t="shared" si="0"/>
        <v>256</v>
      </c>
      <c r="E20" s="1">
        <f t="shared" si="1"/>
        <v>960</v>
      </c>
    </row>
    <row r="21" spans="2:5" x14ac:dyDescent="0.25">
      <c r="B21" s="1">
        <v>17</v>
      </c>
      <c r="C21" s="23">
        <v>66</v>
      </c>
      <c r="D21" s="1">
        <f t="shared" si="0"/>
        <v>289</v>
      </c>
      <c r="E21" s="1">
        <f t="shared" si="1"/>
        <v>1122</v>
      </c>
    </row>
    <row r="22" spans="2:5" x14ac:dyDescent="0.25">
      <c r="B22" s="1">
        <v>18</v>
      </c>
      <c r="C22" s="23">
        <v>90</v>
      </c>
      <c r="D22" s="1">
        <f t="shared" si="0"/>
        <v>324</v>
      </c>
      <c r="E22" s="1">
        <f t="shared" si="1"/>
        <v>1620</v>
      </c>
    </row>
    <row r="23" spans="2:5" x14ac:dyDescent="0.25">
      <c r="B23" s="1">
        <v>19</v>
      </c>
      <c r="C23" s="23">
        <v>105</v>
      </c>
      <c r="D23" s="1">
        <f t="shared" si="0"/>
        <v>361</v>
      </c>
      <c r="E23" s="1">
        <f t="shared" si="1"/>
        <v>1995</v>
      </c>
    </row>
    <row r="24" spans="2:5" x14ac:dyDescent="0.25">
      <c r="B24" s="1">
        <v>20</v>
      </c>
      <c r="C24" s="23">
        <v>85</v>
      </c>
      <c r="D24" s="1">
        <f t="shared" si="0"/>
        <v>400</v>
      </c>
      <c r="E24" s="1">
        <f t="shared" si="1"/>
        <v>1700</v>
      </c>
    </row>
    <row r="25" spans="2:5" x14ac:dyDescent="0.25">
      <c r="B25" s="1">
        <v>21</v>
      </c>
      <c r="C25" s="23">
        <v>60</v>
      </c>
      <c r="D25" s="1">
        <f t="shared" si="0"/>
        <v>441</v>
      </c>
      <c r="E25" s="1">
        <f t="shared" si="1"/>
        <v>1260</v>
      </c>
    </row>
    <row r="26" spans="2:5" x14ac:dyDescent="0.25">
      <c r="B26" s="1">
        <v>22</v>
      </c>
      <c r="C26" s="23">
        <v>55</v>
      </c>
      <c r="D26" s="1">
        <f t="shared" si="0"/>
        <v>484</v>
      </c>
      <c r="E26" s="1">
        <f t="shared" si="1"/>
        <v>1210</v>
      </c>
    </row>
    <row r="27" spans="2:5" x14ac:dyDescent="0.25">
      <c r="B27" s="1">
        <v>23</v>
      </c>
      <c r="C27" s="23">
        <v>50</v>
      </c>
      <c r="D27" s="1">
        <f t="shared" si="0"/>
        <v>529</v>
      </c>
      <c r="E27" s="1">
        <f t="shared" si="1"/>
        <v>1150</v>
      </c>
    </row>
    <row r="28" spans="2:5" x14ac:dyDescent="0.25">
      <c r="B28" s="1">
        <v>24</v>
      </c>
      <c r="C28" s="23">
        <v>45</v>
      </c>
      <c r="D28" s="1">
        <f t="shared" si="0"/>
        <v>576</v>
      </c>
      <c r="E28" s="1">
        <f t="shared" si="1"/>
        <v>1080</v>
      </c>
    </row>
    <row r="29" spans="2:5" x14ac:dyDescent="0.25">
      <c r="B29" s="1">
        <f>AVERAGE(B5:B28)</f>
        <v>12.5</v>
      </c>
      <c r="C29" s="1">
        <f>AVERAGE(C5:C28)</f>
        <v>55</v>
      </c>
      <c r="D29" s="1">
        <f>SUM(D5:D28)</f>
        <v>4900</v>
      </c>
      <c r="E29" s="1">
        <f>SUM(E5:E28)</f>
        <v>17951</v>
      </c>
    </row>
  </sheetData>
  <mergeCells count="1"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Лист8</vt:lpstr>
      <vt:lpstr>Лист2</vt:lpstr>
      <vt:lpstr>Лист Прогноза</vt:lpstr>
      <vt:lpstr>Скользящее среднее</vt:lpstr>
      <vt:lpstr>Экспоненциальное сглаживание</vt:lpstr>
      <vt:lpstr>Лист7</vt:lpstr>
      <vt:lpstr>Задание Ск..ср.</vt:lpstr>
      <vt:lpstr>Задание экс.сгл.</vt:lpstr>
      <vt:lpstr>Регрессия</vt:lpstr>
      <vt:lpstr>Регрессионный анализ</vt:lpstr>
      <vt:lpstr>Регрессия (формулами)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2023-03-21T11:05:49Z</dcterms:modified>
</cp:coreProperties>
</file>