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uhas\OneDrive\Desktop\"/>
    </mc:Choice>
  </mc:AlternateContent>
  <xr:revisionPtr revIDLastSave="0" documentId="8_{2D0CD705-5287-432C-BEBB-8756D2968457}" xr6:coauthVersionLast="47" xr6:coauthVersionMax="47" xr10:uidLastSave="{00000000-0000-0000-0000-000000000000}"/>
  <bookViews>
    <workbookView xWindow="-108" yWindow="-108" windowWidth="23256" windowHeight="12456" xr2:uid="{E7D6D596-B0B8-4EB1-9EDB-1CB68C07558D}"/>
  </bookViews>
  <sheets>
    <sheet name="Data" sheetId="1" r:id="rId1"/>
    <sheet name="Sheet10" sheetId="11" r:id="rId2"/>
    <sheet name="Visualization" sheetId="12" r:id="rId3"/>
  </sheets>
  <definedNames>
    <definedName name="Slicer_Brand">#N/A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8" i="1" l="1"/>
  <c r="G27" i="1"/>
  <c r="G26" i="1"/>
  <c r="G25" i="1"/>
  <c r="G24" i="1"/>
  <c r="G23" i="1"/>
  <c r="G22" i="1"/>
  <c r="G21" i="1"/>
  <c r="G20" i="1"/>
  <c r="G19" i="1"/>
  <c r="G18" i="1"/>
  <c r="G17" i="1"/>
  <c r="G16" i="1"/>
  <c r="G15" i="1"/>
  <c r="G14" i="1"/>
  <c r="G13" i="1"/>
  <c r="G12" i="1"/>
  <c r="G11" i="1"/>
  <c r="G10" i="1"/>
  <c r="G9" i="1"/>
  <c r="G8" i="1"/>
  <c r="G7" i="1"/>
  <c r="G6" i="1"/>
  <c r="G5" i="1"/>
  <c r="G4" i="1"/>
  <c r="F4" i="1"/>
  <c r="F28" i="1"/>
  <c r="F27" i="1"/>
  <c r="F26" i="1"/>
  <c r="F25" i="1"/>
  <c r="F24" i="1"/>
  <c r="F23" i="1"/>
  <c r="F22" i="1"/>
  <c r="F20" i="1"/>
  <c r="F19" i="1"/>
  <c r="F18" i="1"/>
  <c r="F17" i="1"/>
  <c r="F16" i="1"/>
  <c r="F15" i="1"/>
  <c r="F14" i="1"/>
  <c r="F13" i="1"/>
  <c r="F12" i="1"/>
  <c r="F11" i="1"/>
  <c r="F10" i="1"/>
  <c r="F9" i="1"/>
  <c r="F8" i="1"/>
  <c r="F7" i="1"/>
  <c r="F6" i="1"/>
  <c r="F5" i="1"/>
</calcChain>
</file>

<file path=xl/sharedStrings.xml><?xml version="1.0" encoding="utf-8"?>
<sst xmlns="http://schemas.openxmlformats.org/spreadsheetml/2006/main" count="165" uniqueCount="80">
  <si>
    <t>Rank</t>
  </si>
  <si>
    <t>Brand</t>
  </si>
  <si>
    <t>Model</t>
  </si>
  <si>
    <t>Units sold May 24</t>
  </si>
  <si>
    <t>Units sold May 23</t>
  </si>
  <si>
    <t>Growth Rate(%)</t>
  </si>
  <si>
    <t>Market Share</t>
  </si>
  <si>
    <t>Fuel type</t>
  </si>
  <si>
    <t>Safety rating</t>
  </si>
  <si>
    <t>OEM</t>
  </si>
  <si>
    <t>Maruthi Suzuki</t>
  </si>
  <si>
    <t>Tata</t>
  </si>
  <si>
    <t>Hyundai</t>
  </si>
  <si>
    <t>Mahindra</t>
  </si>
  <si>
    <t>Toyota</t>
  </si>
  <si>
    <t>Kia</t>
  </si>
  <si>
    <t>Swift</t>
  </si>
  <si>
    <t>punch</t>
  </si>
  <si>
    <t>Dzire</t>
  </si>
  <si>
    <t>Creta</t>
  </si>
  <si>
    <t>Wagon R</t>
  </si>
  <si>
    <t>Vitara Breeza</t>
  </si>
  <si>
    <t>Ertiga</t>
  </si>
  <si>
    <t>Scorpio</t>
  </si>
  <si>
    <t>Baleno</t>
  </si>
  <si>
    <t>Fronx</t>
  </si>
  <si>
    <t>Nexon</t>
  </si>
  <si>
    <t>Eeco</t>
  </si>
  <si>
    <t>XUV 3X0</t>
  </si>
  <si>
    <t>Grand Vitara</t>
  </si>
  <si>
    <t>Venue</t>
  </si>
  <si>
    <t>Innova + Hycross</t>
  </si>
  <si>
    <t>Bolero</t>
  </si>
  <si>
    <t>Exter</t>
  </si>
  <si>
    <t>Alto</t>
  </si>
  <si>
    <t>Sonet</t>
  </si>
  <si>
    <t>Seltos</t>
  </si>
  <si>
    <t>Tiago</t>
  </si>
  <si>
    <t>Thar</t>
  </si>
  <si>
    <t>Grand i10</t>
  </si>
  <si>
    <t>Caren</t>
  </si>
  <si>
    <t>Petrol</t>
  </si>
  <si>
    <t>Petrol,CNG</t>
  </si>
  <si>
    <t>Diesel,CNG</t>
  </si>
  <si>
    <t>Petrol,Diesel</t>
  </si>
  <si>
    <t xml:space="preserve">Diesel </t>
  </si>
  <si>
    <t>Petrol,Diesel,Electric</t>
  </si>
  <si>
    <t>Petrol,Hybrid</t>
  </si>
  <si>
    <t>Diesel</t>
  </si>
  <si>
    <t xml:space="preserve"> Petrol</t>
  </si>
  <si>
    <t>Petrol,CNG,Electric</t>
  </si>
  <si>
    <t>Petrol&amp;Diesel</t>
  </si>
  <si>
    <t>Engine Capacity</t>
  </si>
  <si>
    <t>1197 cc</t>
  </si>
  <si>
    <t>1199 cc</t>
  </si>
  <si>
    <t>1482 cc &amp; 1497 cc</t>
  </si>
  <si>
    <t>998 cc - 1197 cc</t>
  </si>
  <si>
    <t>1462 cc</t>
  </si>
  <si>
    <t>2184 cc</t>
  </si>
  <si>
    <t>1199 cc &amp; 1497 cc</t>
  </si>
  <si>
    <t>1197 cc &amp; 1497 cc</t>
  </si>
  <si>
    <t>1462 cc &amp; 1490 cc</t>
  </si>
  <si>
    <t>1197cc&amp;1493cc</t>
  </si>
  <si>
    <t>1987cc</t>
  </si>
  <si>
    <t>1493cc</t>
  </si>
  <si>
    <t>1197cc</t>
  </si>
  <si>
    <t>796cc</t>
  </si>
  <si>
    <t>1497cc</t>
  </si>
  <si>
    <t>1497cc&amp;2184cc</t>
  </si>
  <si>
    <t>1482cc&amp;1497cc</t>
  </si>
  <si>
    <t>Hatchback</t>
  </si>
  <si>
    <t>SUV</t>
  </si>
  <si>
    <t>Sedan</t>
  </si>
  <si>
    <t>MUV</t>
  </si>
  <si>
    <t>Van</t>
  </si>
  <si>
    <t>Grand Total</t>
  </si>
  <si>
    <t>Sum of Units sold May 24</t>
  </si>
  <si>
    <t>Sum of Units sold May 23</t>
  </si>
  <si>
    <t>Sum of Market Share</t>
  </si>
  <si>
    <t>Top 25 cars Sold in India May23-24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</si>
</sst>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6"/>
      <color theme="1"/>
      <name val="Times New Roman"/>
      <family val="1"/>
    </font>
    <font>
      <sz val="12"/>
      <color theme="1"/>
      <name val="Times New Roman"/>
      <family val="1"/>
    </font>
    <font>
      <sz val="12"/>
      <color theme="1"/>
      <name val="Calibri"/>
      <family val="2"/>
      <scheme val="minor"/>
    </font>
    <font>
      <sz val="24"/>
      <color rgb="FF7030A0"/>
      <name val="Times New Roman"/>
      <family val="1"/>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xf numFmtId="3" fontId="2" fillId="0" borderId="0" xfId="0" applyNumberFormat="1" applyFont="1" applyAlignment="1">
      <alignment horizontal="center"/>
    </xf>
    <xf numFmtId="9" fontId="2" fillId="0" borderId="0" xfId="0" applyNumberFormat="1" applyFont="1" applyAlignment="1">
      <alignment horizontal="center"/>
    </xf>
    <xf numFmtId="0" fontId="2" fillId="0" borderId="0" xfId="0" applyFont="1"/>
    <xf numFmtId="0" fontId="3" fillId="0" borderId="0" xfId="0" applyFont="1" applyAlignment="1">
      <alignment horizontal="center"/>
    </xf>
    <xf numFmtId="3" fontId="3" fillId="0" borderId="0" xfId="0" applyNumberFormat="1" applyFont="1" applyAlignment="1">
      <alignment horizontal="center"/>
    </xf>
    <xf numFmtId="9" fontId="3" fillId="0" borderId="0" xfId="0" applyNumberFormat="1" applyFont="1" applyAlignment="1">
      <alignment horizontal="center"/>
    </xf>
    <xf numFmtId="0" fontId="0" fillId="0" borderId="0" xfId="0" pivotButton="1"/>
    <xf numFmtId="0" fontId="0" fillId="0" borderId="0" xfId="0" applyAlignment="1">
      <alignment horizontal="left"/>
    </xf>
    <xf numFmtId="0" fontId="4" fillId="2" borderId="0" xfId="0" applyFont="1" applyFill="1" applyAlignment="1">
      <alignment horizontal="center"/>
    </xf>
    <xf numFmtId="0" fontId="0" fillId="2" borderId="0" xfId="0" applyFill="1" applyAlignment="1">
      <alignment horizont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Copy of most cars.xlsx]Sheet10!PivotTable12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Sheet10!$B$3</c:f>
              <c:strCache>
                <c:ptCount val="1"/>
                <c:pt idx="0">
                  <c:v>Sum of Units sold May 24</c:v>
                </c:pt>
              </c:strCache>
            </c:strRef>
          </c:tx>
          <c:spPr>
            <a:solidFill>
              <a:schemeClr val="accent1"/>
            </a:solidFill>
            <a:ln>
              <a:noFill/>
            </a:ln>
            <a:effectLst/>
          </c:spPr>
          <c:invertIfNegative val="0"/>
          <c:cat>
            <c:strRef>
              <c:f>Sheet10!$A$4:$A$10</c:f>
              <c:strCache>
                <c:ptCount val="6"/>
                <c:pt idx="0">
                  <c:v>Hyundai</c:v>
                </c:pt>
                <c:pt idx="1">
                  <c:v>Kia</c:v>
                </c:pt>
                <c:pt idx="2">
                  <c:v>Mahindra</c:v>
                </c:pt>
                <c:pt idx="3">
                  <c:v>Maruthi Suzuki</c:v>
                </c:pt>
                <c:pt idx="4">
                  <c:v>Tata</c:v>
                </c:pt>
                <c:pt idx="5">
                  <c:v>Toyota</c:v>
                </c:pt>
              </c:strCache>
            </c:strRef>
          </c:cat>
          <c:val>
            <c:numRef>
              <c:f>Sheet10!$B$4:$B$10</c:f>
              <c:numCache>
                <c:formatCode>General</c:formatCode>
                <c:ptCount val="6"/>
                <c:pt idx="0">
                  <c:v>37014</c:v>
                </c:pt>
                <c:pt idx="1">
                  <c:v>19485</c:v>
                </c:pt>
                <c:pt idx="2">
                  <c:v>37493</c:v>
                </c:pt>
                <c:pt idx="3">
                  <c:v>132119</c:v>
                </c:pt>
                <c:pt idx="4">
                  <c:v>36333</c:v>
                </c:pt>
                <c:pt idx="5">
                  <c:v>8548</c:v>
                </c:pt>
              </c:numCache>
            </c:numRef>
          </c:val>
          <c:extLst>
            <c:ext xmlns:c16="http://schemas.microsoft.com/office/drawing/2014/chart" uri="{C3380CC4-5D6E-409C-BE32-E72D297353CC}">
              <c16:uniqueId val="{00000000-44DA-4690-979F-A8338A8807A2}"/>
            </c:ext>
          </c:extLst>
        </c:ser>
        <c:ser>
          <c:idx val="1"/>
          <c:order val="1"/>
          <c:tx>
            <c:strRef>
              <c:f>Sheet10!$C$3</c:f>
              <c:strCache>
                <c:ptCount val="1"/>
                <c:pt idx="0">
                  <c:v>Sum of Units sold May 23</c:v>
                </c:pt>
              </c:strCache>
            </c:strRef>
          </c:tx>
          <c:spPr>
            <a:solidFill>
              <a:schemeClr val="accent2"/>
            </a:solidFill>
            <a:ln>
              <a:noFill/>
            </a:ln>
            <a:effectLst/>
          </c:spPr>
          <c:invertIfNegative val="0"/>
          <c:cat>
            <c:strRef>
              <c:f>Sheet10!$A$4:$A$10</c:f>
              <c:strCache>
                <c:ptCount val="6"/>
                <c:pt idx="0">
                  <c:v>Hyundai</c:v>
                </c:pt>
                <c:pt idx="1">
                  <c:v>Kia</c:v>
                </c:pt>
                <c:pt idx="2">
                  <c:v>Mahindra</c:v>
                </c:pt>
                <c:pt idx="3">
                  <c:v>Maruthi Suzuki</c:v>
                </c:pt>
                <c:pt idx="4">
                  <c:v>Tata</c:v>
                </c:pt>
                <c:pt idx="5">
                  <c:v>Toyota</c:v>
                </c:pt>
              </c:strCache>
            </c:strRef>
          </c:cat>
          <c:val>
            <c:numRef>
              <c:f>Sheet10!$C$4:$C$10</c:f>
              <c:numCache>
                <c:formatCode>General</c:formatCode>
                <c:ptCount val="6"/>
                <c:pt idx="0">
                  <c:v>122937</c:v>
                </c:pt>
                <c:pt idx="1">
                  <c:v>18683</c:v>
                </c:pt>
                <c:pt idx="2">
                  <c:v>26909</c:v>
                </c:pt>
                <c:pt idx="3">
                  <c:v>128504</c:v>
                </c:pt>
                <c:pt idx="4">
                  <c:v>33680</c:v>
                </c:pt>
                <c:pt idx="5">
                  <c:v>7776</c:v>
                </c:pt>
              </c:numCache>
            </c:numRef>
          </c:val>
          <c:extLst>
            <c:ext xmlns:c16="http://schemas.microsoft.com/office/drawing/2014/chart" uri="{C3380CC4-5D6E-409C-BE32-E72D297353CC}">
              <c16:uniqueId val="{00000001-44DA-4690-979F-A8338A8807A2}"/>
            </c:ext>
          </c:extLst>
        </c:ser>
        <c:dLbls>
          <c:showLegendKey val="0"/>
          <c:showVal val="0"/>
          <c:showCatName val="0"/>
          <c:showSerName val="0"/>
          <c:showPercent val="0"/>
          <c:showBubbleSize val="0"/>
        </c:dLbls>
        <c:gapWidth val="150"/>
        <c:overlap val="100"/>
        <c:axId val="399692287"/>
        <c:axId val="399684127"/>
      </c:barChart>
      <c:catAx>
        <c:axId val="39969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84127"/>
        <c:crosses val="autoZero"/>
        <c:auto val="1"/>
        <c:lblAlgn val="ctr"/>
        <c:lblOffset val="100"/>
        <c:noMultiLvlLbl val="0"/>
      </c:catAx>
      <c:valAx>
        <c:axId val="399684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9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Copy of Copy of most cars.xlsx]Sheet10!PivotTable14</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Sales 2024</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Sheet10!$I$3</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Sheet10!$H$4:$H$10</c:f>
              <c:strCache>
                <c:ptCount val="6"/>
                <c:pt idx="0">
                  <c:v>Hyundai</c:v>
                </c:pt>
                <c:pt idx="1">
                  <c:v>Kia</c:v>
                </c:pt>
                <c:pt idx="2">
                  <c:v>Mahindra</c:v>
                </c:pt>
                <c:pt idx="3">
                  <c:v>Maruthi Suzuki</c:v>
                </c:pt>
                <c:pt idx="4">
                  <c:v>Tata</c:v>
                </c:pt>
                <c:pt idx="5">
                  <c:v>Toyota</c:v>
                </c:pt>
              </c:strCache>
            </c:strRef>
          </c:cat>
          <c:val>
            <c:numRef>
              <c:f>Sheet10!$I$4:$I$10</c:f>
              <c:numCache>
                <c:formatCode>General</c:formatCode>
                <c:ptCount val="6"/>
                <c:pt idx="0">
                  <c:v>37014</c:v>
                </c:pt>
                <c:pt idx="1">
                  <c:v>19485</c:v>
                </c:pt>
                <c:pt idx="2">
                  <c:v>37493</c:v>
                </c:pt>
                <c:pt idx="3">
                  <c:v>132119</c:v>
                </c:pt>
                <c:pt idx="4">
                  <c:v>36333</c:v>
                </c:pt>
                <c:pt idx="5">
                  <c:v>8548</c:v>
                </c:pt>
              </c:numCache>
            </c:numRef>
          </c:val>
          <c:extLst>
            <c:ext xmlns:c16="http://schemas.microsoft.com/office/drawing/2014/chart" uri="{C3380CC4-5D6E-409C-BE32-E72D297353CC}">
              <c16:uniqueId val="{00000000-2DDA-4A7F-90B7-2AA9E91394B5}"/>
            </c:ext>
          </c:extLst>
        </c:ser>
        <c:dLbls>
          <c:dLblPos val="outEnd"/>
          <c:showLegendKey val="0"/>
          <c:showVal val="1"/>
          <c:showCatName val="0"/>
          <c:showSerName val="0"/>
          <c:showPercent val="0"/>
          <c:showBubbleSize val="0"/>
        </c:dLbls>
        <c:gapWidth val="164"/>
        <c:overlap val="-22"/>
        <c:axId val="1582066335"/>
        <c:axId val="1582075935"/>
      </c:barChart>
      <c:catAx>
        <c:axId val="158206633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075935"/>
        <c:crosses val="autoZero"/>
        <c:auto val="1"/>
        <c:lblAlgn val="ctr"/>
        <c:lblOffset val="100"/>
        <c:noMultiLvlLbl val="0"/>
      </c:catAx>
      <c:valAx>
        <c:axId val="1582075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06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Copy of most cars.xlsx]Sheet10!PivotTable13</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Sheet10!$F$3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00-40BA-B89A-128C2E0E5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00-40BA-B89A-128C2E0E56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00-40BA-B89A-128C2E0E56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00-40BA-B89A-128C2E0E56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00-40BA-B89A-128C2E0E56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E00-40BA-B89A-128C2E0E5653}"/>
              </c:ext>
            </c:extLst>
          </c:dPt>
          <c:cat>
            <c:strRef>
              <c:f>Sheet10!$E$4:$E$10</c:f>
              <c:strCache>
                <c:ptCount val="6"/>
                <c:pt idx="0">
                  <c:v>Hyundai</c:v>
                </c:pt>
                <c:pt idx="1">
                  <c:v>Kia</c:v>
                </c:pt>
                <c:pt idx="2">
                  <c:v>Mahindra</c:v>
                </c:pt>
                <c:pt idx="3">
                  <c:v>Maruthi Suzuki</c:v>
                </c:pt>
                <c:pt idx="4">
                  <c:v>Tata</c:v>
                </c:pt>
                <c:pt idx="5">
                  <c:v>Toyota</c:v>
                </c:pt>
              </c:strCache>
            </c:strRef>
          </c:cat>
          <c:val>
            <c:numRef>
              <c:f>Sheet10!$F$4:$F$10</c:f>
              <c:numCache>
                <c:formatCode>General</c:formatCode>
                <c:ptCount val="6"/>
                <c:pt idx="0">
                  <c:v>0.13600000000000001</c:v>
                </c:pt>
                <c:pt idx="1">
                  <c:v>7.2000000000000008E-2</c:v>
                </c:pt>
                <c:pt idx="2">
                  <c:v>0.13899999999999998</c:v>
                </c:pt>
                <c:pt idx="3">
                  <c:v>0.48699999999999999</c:v>
                </c:pt>
                <c:pt idx="4">
                  <c:v>0.13400000000000001</c:v>
                </c:pt>
                <c:pt idx="5">
                  <c:v>3.2000000000000001E-2</c:v>
                </c:pt>
              </c:numCache>
            </c:numRef>
          </c:val>
          <c:extLst>
            <c:ext xmlns:c16="http://schemas.microsoft.com/office/drawing/2014/chart" uri="{C3380CC4-5D6E-409C-BE32-E72D297353CC}">
              <c16:uniqueId val="{0000000C-DE00-40BA-B89A-128C2E0E565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601980</xdr:colOff>
      <xdr:row>2</xdr:row>
      <xdr:rowOff>15240</xdr:rowOff>
    </xdr:from>
    <xdr:to>
      <xdr:col>6</xdr:col>
      <xdr:colOff>571500</xdr:colOff>
      <xdr:row>13</xdr:row>
      <xdr:rowOff>45720</xdr:rowOff>
    </xdr:to>
    <xdr:graphicFrame macro="">
      <xdr:nvGraphicFramePr>
        <xdr:cNvPr id="2" name="Chart 1">
          <a:extLst>
            <a:ext uri="{FF2B5EF4-FFF2-40B4-BE49-F238E27FC236}">
              <a16:creationId xmlns:a16="http://schemas.microsoft.com/office/drawing/2014/main" id="{66084C25-6214-4177-B226-3380A0EFB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594360</xdr:colOff>
      <xdr:row>2</xdr:row>
      <xdr:rowOff>0</xdr:rowOff>
    </xdr:from>
    <xdr:to>
      <xdr:col>18</xdr:col>
      <xdr:colOff>426720</xdr:colOff>
      <xdr:row>13</xdr:row>
      <xdr:rowOff>15240</xdr:rowOff>
    </xdr:to>
    <xdr:graphicFrame macro="">
      <xdr:nvGraphicFramePr>
        <xdr:cNvPr id="3" name="Chart 2">
          <a:extLst>
            <a:ext uri="{FF2B5EF4-FFF2-40B4-BE49-F238E27FC236}">
              <a16:creationId xmlns:a16="http://schemas.microsoft.com/office/drawing/2014/main" id="{CF03CB92-00E4-43BE-9F49-B947332B0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xdr:colOff>
      <xdr:row>2</xdr:row>
      <xdr:rowOff>7620</xdr:rowOff>
    </xdr:from>
    <xdr:to>
      <xdr:col>12</xdr:col>
      <xdr:colOff>518160</xdr:colOff>
      <xdr:row>12</xdr:row>
      <xdr:rowOff>175260</xdr:rowOff>
    </xdr:to>
    <xdr:graphicFrame macro="">
      <xdr:nvGraphicFramePr>
        <xdr:cNvPr id="4" name="Chart 3">
          <a:extLst>
            <a:ext uri="{FF2B5EF4-FFF2-40B4-BE49-F238E27FC236}">
              <a16:creationId xmlns:a16="http://schemas.microsoft.com/office/drawing/2014/main" id="{9A46F503-365D-410A-84C8-D73D9D953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129540</xdr:colOff>
      <xdr:row>1</xdr:row>
      <xdr:rowOff>83820</xdr:rowOff>
    </xdr:from>
    <xdr:to>
      <xdr:col>22</xdr:col>
      <xdr:colOff>129540</xdr:colOff>
      <xdr:row>14</xdr:row>
      <xdr:rowOff>173355</xdr:rowOff>
    </xdr:to>
    <mc:AlternateContent xmlns:mc="http://schemas.openxmlformats.org/markup-compatibility/2006" xmlns:a14="http://schemas.microsoft.com/office/drawing/2010/main">
      <mc:Choice Requires="a14">
        <xdr:graphicFrame macro="">
          <xdr:nvGraphicFramePr>
            <xdr:cNvPr id="5" name="Brand">
              <a:extLst>
                <a:ext uri="{FF2B5EF4-FFF2-40B4-BE49-F238E27FC236}">
                  <a16:creationId xmlns:a16="http://schemas.microsoft.com/office/drawing/2014/main" id="{22ADD4EB-4C93-4664-1820-4FBFCE329178}"/>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1711940" y="26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s" refreshedDate="45526.554935879627" createdVersion="8" refreshedVersion="8" minRefreshableVersion="3" recordCount="25" xr:uid="{5B7BF8ED-85F9-4551-BD6E-91B5424E66A4}">
  <cacheSource type="worksheet">
    <worksheetSource ref="A3:K28" sheet="Data"/>
  </cacheSource>
  <cacheFields count="11">
    <cacheField name="Rank" numFmtId="0">
      <sharedItems containsSemiMixedTypes="0" containsString="0" containsNumber="1" containsInteger="1" minValue="1" maxValue="25"/>
    </cacheField>
    <cacheField name="Brand" numFmtId="0">
      <sharedItems count="6">
        <s v="Maruthi Suzuki"/>
        <s v="Tata"/>
        <s v="Hyundai"/>
        <s v="Mahindra"/>
        <s v="Toyota"/>
        <s v="Kia"/>
      </sharedItems>
    </cacheField>
    <cacheField name="Model" numFmtId="0">
      <sharedItems count="25">
        <s v="Swift"/>
        <s v="punch"/>
        <s v="Dzire"/>
        <s v="Creta"/>
        <s v="Wagon R"/>
        <s v="Vitara Breeza"/>
        <s v="Ertiga"/>
        <s v="Scorpio"/>
        <s v="Baleno"/>
        <s v="Fronx"/>
        <s v="Nexon"/>
        <s v="Eeco"/>
        <s v="XUV 3X0"/>
        <s v="Grand Vitara"/>
        <s v="Venue"/>
        <s v="Innova + Hycross"/>
        <s v="Bolero"/>
        <s v="Exter"/>
        <s v="Alto"/>
        <s v="Sonet"/>
        <s v="Seltos"/>
        <s v="Tiago"/>
        <s v="Thar"/>
        <s v="Grand i10"/>
        <s v="Caren"/>
      </sharedItems>
    </cacheField>
    <cacheField name="Units sold May 24" numFmtId="3">
      <sharedItems containsSemiMixedTypes="0" containsString="0" containsNumber="1" containsInteger="1" minValue="5316" maxValue="19393"/>
    </cacheField>
    <cacheField name="Units sold May 23" numFmtId="3">
      <sharedItems containsSemiMixedTypes="0" containsString="0" containsNumber="1" containsInteger="1" minValue="0" maxValue="102103"/>
    </cacheField>
    <cacheField name="Growth Rate(%)" numFmtId="9">
      <sharedItems containsSemiMixedTypes="0" containsString="0" containsNumber="1" minValue="-0.90865106803913698" maxValue="0.95121951219512191"/>
    </cacheField>
    <cacheField name="Market Share" numFmtId="9">
      <sharedItems containsSemiMixedTypes="0" containsString="0" containsNumber="1" minValue="0.02" maxValue="7.2000000000000008E-2"/>
    </cacheField>
    <cacheField name="Fuel type" numFmtId="0">
      <sharedItems/>
    </cacheField>
    <cacheField name="Engine Capacity" numFmtId="0">
      <sharedItems/>
    </cacheField>
    <cacheField name="Safety rating" numFmtId="0">
      <sharedItems containsSemiMixedTypes="0" containsString="0" containsNumber="1" containsInteger="1" minValue="0" maxValue="5"/>
    </cacheField>
    <cacheField name="OEM" numFmtId="0">
      <sharedItems/>
    </cacheField>
  </cacheFields>
  <extLst>
    <ext xmlns:x14="http://schemas.microsoft.com/office/spreadsheetml/2009/9/main" uri="{725AE2AE-9491-48be-B2B4-4EB974FC3084}">
      <x14:pivotCacheDefinition pivotCacheId="1733512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x v="0"/>
    <x v="0"/>
    <n v="19393"/>
    <n v="17346"/>
    <n v="0.11800991583073905"/>
    <n v="7.2000000000000008E-2"/>
    <s v="Petrol"/>
    <s v="1197 cc"/>
    <n v="1"/>
    <s v="Hatchback"/>
  </r>
  <r>
    <n v="2"/>
    <x v="1"/>
    <x v="1"/>
    <n v="18949"/>
    <n v="11124"/>
    <n v="0.70343401654081261"/>
    <n v="7.0000000000000007E-2"/>
    <s v="Petrol,CNG"/>
    <s v="1199 cc"/>
    <n v="5"/>
    <s v="SUV"/>
  </r>
  <r>
    <n v="3"/>
    <x v="0"/>
    <x v="2"/>
    <n v="16061"/>
    <n v="11315"/>
    <n v="0.41944321696862574"/>
    <n v="0.06"/>
    <s v="Diesel,CNG"/>
    <s v="1197 cc"/>
    <n v="2"/>
    <s v="Sedan"/>
  </r>
  <r>
    <n v="4"/>
    <x v="2"/>
    <x v="3"/>
    <n v="14662"/>
    <n v="14449"/>
    <n v="1.4741504602394651E-2"/>
    <n v="5.4000000000000006E-2"/>
    <s v="Petrol,Diesel"/>
    <s v="1482 cc &amp; 1497 cc"/>
    <n v="4"/>
    <s v="SUV"/>
  </r>
  <r>
    <n v="5"/>
    <x v="0"/>
    <x v="4"/>
    <n v="14692"/>
    <n v="16258"/>
    <n v="-9.632181080083646E-2"/>
    <n v="5.4000000000000006E-2"/>
    <s v="Petrol,CNG"/>
    <s v="998 cc - 1197 cc"/>
    <n v="1"/>
    <s v="Hatchback"/>
  </r>
  <r>
    <n v="6"/>
    <x v="0"/>
    <x v="5"/>
    <n v="14186"/>
    <n v="13398"/>
    <n v="5.8814748469920852E-2"/>
    <n v="5.2000000000000005E-2"/>
    <s v="Petrol,CNG"/>
    <s v="1462 cc"/>
    <n v="4"/>
    <s v="SUV"/>
  </r>
  <r>
    <n v="7"/>
    <x v="0"/>
    <x v="6"/>
    <n v="13893"/>
    <n v="10528"/>
    <n v="0.31962386018237088"/>
    <n v="5.0999999999999997E-2"/>
    <s v="Petrol,CNG"/>
    <s v="1462 cc"/>
    <n v="3"/>
    <s v="MUV"/>
  </r>
  <r>
    <n v="8"/>
    <x v="3"/>
    <x v="7"/>
    <n v="13717"/>
    <n v="9318"/>
    <n v="0.47209701652715186"/>
    <n v="5.0999999999999997E-2"/>
    <s v="Diesel "/>
    <s v="2184 cc"/>
    <n v="5"/>
    <s v="SUV"/>
  </r>
  <r>
    <n v="9"/>
    <x v="0"/>
    <x v="8"/>
    <n v="12842"/>
    <n v="18733"/>
    <n v="-0.31447178775423046"/>
    <n v="4.7E-2"/>
    <s v="Petrol,CNG"/>
    <s v="1197 cc"/>
    <n v="0"/>
    <s v="Hatchback"/>
  </r>
  <r>
    <n v="10"/>
    <x v="0"/>
    <x v="9"/>
    <n v="12681"/>
    <n v="9863"/>
    <n v="0.28571428571428581"/>
    <n v="4.7E-2"/>
    <s v="Petrol,CNG"/>
    <s v="1197 cc"/>
    <n v="3"/>
    <s v="SUV"/>
  </r>
  <r>
    <n v="11"/>
    <x v="1"/>
    <x v="10"/>
    <n v="11457"/>
    <n v="14423"/>
    <n v="-0.20564376343340496"/>
    <n v="4.2000000000000003E-2"/>
    <s v="Petrol,Diesel,Electric"/>
    <s v="1199 cc &amp; 1497 cc"/>
    <n v="5"/>
    <s v="SUV"/>
  </r>
  <r>
    <n v="12"/>
    <x v="0"/>
    <x v="11"/>
    <n v="10960"/>
    <n v="12818"/>
    <n v="-0.14495241067249176"/>
    <n v="0.04"/>
    <s v="Petrol,CNG"/>
    <s v="1197 cc"/>
    <n v="0"/>
    <s v="Van"/>
  </r>
  <r>
    <n v="13"/>
    <x v="3"/>
    <x v="12"/>
    <n v="10000"/>
    <n v="5125"/>
    <n v="0.95121951219512191"/>
    <n v="3.7000000000000005E-2"/>
    <s v="Petrol,Diesel"/>
    <s v="1197 cc &amp; 1497 cc"/>
    <n v="5"/>
    <s v="SUV"/>
  </r>
  <r>
    <n v="14"/>
    <x v="0"/>
    <x v="13"/>
    <n v="9736"/>
    <n v="8877"/>
    <n v="9.6766925763208222E-2"/>
    <n v="3.6000000000000004E-2"/>
    <s v="Petrol,CNG"/>
    <s v="1462 cc &amp; 1490 cc"/>
    <n v="4"/>
    <s v="SUV"/>
  </r>
  <r>
    <n v="15"/>
    <x v="2"/>
    <x v="14"/>
    <n v="9327"/>
    <n v="102103"/>
    <n v="-0.90865106803913698"/>
    <n v="3.4000000000000002E-2"/>
    <s v="Petrol,Diesel"/>
    <s v="1197cc&amp;1493cc"/>
    <n v="4"/>
    <s v="SUV"/>
  </r>
  <r>
    <n v="16"/>
    <x v="4"/>
    <x v="15"/>
    <n v="8548"/>
    <n v="7776"/>
    <n v="9.9279835390946536E-2"/>
    <n v="3.2000000000000001E-2"/>
    <s v="Petrol,Hybrid"/>
    <s v="1987cc"/>
    <n v="5"/>
    <s v="MUV"/>
  </r>
  <r>
    <n v="17"/>
    <x v="3"/>
    <x v="16"/>
    <n v="8026"/>
    <n v="8170"/>
    <n v="-1.7625458996328058E-2"/>
    <n v="0.03"/>
    <s v="Diesel"/>
    <s v="1493cc"/>
    <n v="1"/>
    <s v="SUV"/>
  </r>
  <r>
    <n v="18"/>
    <x v="2"/>
    <x v="17"/>
    <n v="7697"/>
    <n v="0"/>
    <n v="0"/>
    <n v="2.7999999999999997E-2"/>
    <s v="Petrol"/>
    <s v="1197cc"/>
    <n v="1"/>
    <s v="SUV"/>
  </r>
  <r>
    <n v="19"/>
    <x v="0"/>
    <x v="18"/>
    <n v="7675"/>
    <n v="9368"/>
    <n v="-0.18072160546541416"/>
    <n v="2.7999999999999997E-2"/>
    <s v="Petrol"/>
    <s v="796cc"/>
    <n v="2"/>
    <s v="Hatchback"/>
  </r>
  <r>
    <n v="20"/>
    <x v="5"/>
    <x v="19"/>
    <n v="7433"/>
    <n v="8251"/>
    <n v="-9.9139498242637236E-2"/>
    <n v="2.7000000000000003E-2"/>
    <s v="Petrol,Diesel"/>
    <s v="1197cc&amp;1493cc"/>
    <n v="3"/>
    <s v="SUV"/>
  </r>
  <r>
    <n v="21"/>
    <x v="5"/>
    <x v="20"/>
    <n v="6736"/>
    <n v="4065"/>
    <n v="0.65707257072570724"/>
    <n v="2.5000000000000001E-2"/>
    <s v=" Petrol"/>
    <s v="1497cc"/>
    <n v="3"/>
    <s v="SUV"/>
  </r>
  <r>
    <n v="22"/>
    <x v="1"/>
    <x v="21"/>
    <n v="5927"/>
    <n v="8133"/>
    <n v="-0.27124062461576293"/>
    <n v="2.2000000000000002E-2"/>
    <s v="Petrol,CNG,Electric"/>
    <s v="1197cc"/>
    <n v="4"/>
    <s v="Hatchback"/>
  </r>
  <r>
    <n v="23"/>
    <x v="3"/>
    <x v="22"/>
    <n v="5750"/>
    <n v="4296"/>
    <n v="0.33845437616387342"/>
    <n v="2.1000000000000001E-2"/>
    <s v="Petrol,Diesel"/>
    <s v="1497cc&amp;2184cc"/>
    <n v="4"/>
    <s v="SUV"/>
  </r>
  <r>
    <n v="24"/>
    <x v="2"/>
    <x v="23"/>
    <n v="5328"/>
    <n v="6385"/>
    <n v="-0.16554424432263115"/>
    <n v="0.02"/>
    <s v="Petrol,CNG"/>
    <s v="1197cc"/>
    <n v="2"/>
    <s v="Hatchback"/>
  </r>
  <r>
    <n v="25"/>
    <x v="5"/>
    <x v="24"/>
    <n v="5316"/>
    <n v="6367"/>
    <n v="-0.16506989162871055"/>
    <n v="0.02"/>
    <s v="Petrol&amp;Diesel"/>
    <s v="1482cc&amp;1497cc"/>
    <n v="3"/>
    <s v="SU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2CCC93-B670-42E7-8791-030231156BF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rand">
  <location ref="E3:F10" firstHeaderRow="1" firstDataRow="1" firstDataCol="1"/>
  <pivotFields count="11">
    <pivotField showAll="0"/>
    <pivotField axis="axisRow" showAll="0">
      <items count="7">
        <item x="2"/>
        <item x="5"/>
        <item x="3"/>
        <item x="0"/>
        <item x="1"/>
        <item x="4"/>
        <item t="default"/>
      </items>
    </pivotField>
    <pivotField showAll="0">
      <items count="26">
        <item x="18"/>
        <item x="8"/>
        <item x="16"/>
        <item x="24"/>
        <item x="3"/>
        <item x="2"/>
        <item x="11"/>
        <item x="6"/>
        <item x="17"/>
        <item x="9"/>
        <item x="23"/>
        <item x="13"/>
        <item x="15"/>
        <item x="10"/>
        <item x="1"/>
        <item x="7"/>
        <item x="20"/>
        <item x="19"/>
        <item x="0"/>
        <item x="22"/>
        <item x="21"/>
        <item x="14"/>
        <item x="5"/>
        <item x="4"/>
        <item x="12"/>
        <item t="default"/>
      </items>
    </pivotField>
    <pivotField numFmtId="3" showAll="0"/>
    <pivotField numFmtId="3" showAll="0"/>
    <pivotField numFmtId="9" showAll="0"/>
    <pivotField dataField="1" numFmtId="9"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Sum of Market Share" fld="6" baseField="0" baseItem="0"/>
  </dataFields>
  <chartFormats count="16">
    <chartFormat chart="1"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8" format="4">
      <pivotArea type="data" outline="0" fieldPosition="0">
        <references count="2">
          <reference field="4294967294" count="1" selected="0">
            <x v="0"/>
          </reference>
          <reference field="1" count="1" selected="0">
            <x v="2"/>
          </reference>
        </references>
      </pivotArea>
    </chartFormat>
    <chartFormat chart="8" format="5">
      <pivotArea type="data" outline="0" fieldPosition="0">
        <references count="2">
          <reference field="4294967294" count="1" selected="0">
            <x v="0"/>
          </reference>
          <reference field="1" count="1" selected="0">
            <x v="3"/>
          </reference>
        </references>
      </pivotArea>
    </chartFormat>
    <chartFormat chart="8" format="6">
      <pivotArea type="data" outline="0" fieldPosition="0">
        <references count="2">
          <reference field="4294967294" count="1" selected="0">
            <x v="0"/>
          </reference>
          <reference field="1" count="1" selected="0">
            <x v="4"/>
          </reference>
        </references>
      </pivotArea>
    </chartFormat>
    <chartFormat chart="8" format="7">
      <pivotArea type="data" outline="0" fieldPosition="0">
        <references count="2">
          <reference field="4294967294" count="1" selected="0">
            <x v="0"/>
          </reference>
          <reference field="1" count="1" selected="0">
            <x v="5"/>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0"/>
          </reference>
        </references>
      </pivotArea>
    </chartFormat>
    <chartFormat chart="9" format="10">
      <pivotArea type="data" outline="0" fieldPosition="0">
        <references count="2">
          <reference field="4294967294" count="1" selected="0">
            <x v="0"/>
          </reference>
          <reference field="1" count="1" selected="0">
            <x v="1"/>
          </reference>
        </references>
      </pivotArea>
    </chartFormat>
    <chartFormat chart="9" format="11">
      <pivotArea type="data" outline="0" fieldPosition="0">
        <references count="2">
          <reference field="4294967294" count="1" selected="0">
            <x v="0"/>
          </reference>
          <reference field="1" count="1" selected="0">
            <x v="2"/>
          </reference>
        </references>
      </pivotArea>
    </chartFormat>
    <chartFormat chart="9" format="12">
      <pivotArea type="data" outline="0" fieldPosition="0">
        <references count="2">
          <reference field="4294967294" count="1" selected="0">
            <x v="0"/>
          </reference>
          <reference field="1" count="1" selected="0">
            <x v="3"/>
          </reference>
        </references>
      </pivotArea>
    </chartFormat>
    <chartFormat chart="9" format="13">
      <pivotArea type="data" outline="0" fieldPosition="0">
        <references count="2">
          <reference field="4294967294" count="1" selected="0">
            <x v="0"/>
          </reference>
          <reference field="1" count="1" selected="0">
            <x v="4"/>
          </reference>
        </references>
      </pivotArea>
    </chartFormat>
    <chartFormat chart="9"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66B24-2B64-4481-9989-A3323B447C2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d">
  <location ref="A3:C10" firstHeaderRow="0" firstDataRow="1" firstDataCol="1"/>
  <pivotFields count="11">
    <pivotField showAll="0"/>
    <pivotField axis="axisRow" showAll="0">
      <items count="7">
        <item x="2"/>
        <item x="5"/>
        <item x="3"/>
        <item x="0"/>
        <item x="1"/>
        <item x="4"/>
        <item t="default"/>
      </items>
    </pivotField>
    <pivotField showAll="0">
      <items count="26">
        <item x="18"/>
        <item x="8"/>
        <item x="16"/>
        <item x="24"/>
        <item x="3"/>
        <item x="2"/>
        <item x="11"/>
        <item x="6"/>
        <item x="17"/>
        <item x="9"/>
        <item x="23"/>
        <item x="13"/>
        <item x="15"/>
        <item x="10"/>
        <item x="1"/>
        <item x="7"/>
        <item x="20"/>
        <item x="19"/>
        <item x="0"/>
        <item x="22"/>
        <item x="21"/>
        <item x="14"/>
        <item x="5"/>
        <item x="4"/>
        <item x="12"/>
        <item t="default"/>
      </items>
    </pivotField>
    <pivotField dataField="1" numFmtId="3" showAll="0"/>
    <pivotField dataField="1" numFmtId="3" showAll="0"/>
    <pivotField numFmtId="9" showAll="0"/>
    <pivotField numFmtId="9" showAll="0"/>
    <pivotField showAll="0"/>
    <pivotField showAll="0"/>
    <pivotField showAll="0"/>
    <pivotField showAll="0"/>
  </pivotFields>
  <rowFields count="1">
    <field x="1"/>
  </rowFields>
  <rowItems count="7">
    <i>
      <x/>
    </i>
    <i>
      <x v="1"/>
    </i>
    <i>
      <x v="2"/>
    </i>
    <i>
      <x v="3"/>
    </i>
    <i>
      <x v="4"/>
    </i>
    <i>
      <x v="5"/>
    </i>
    <i t="grand">
      <x/>
    </i>
  </rowItems>
  <colFields count="1">
    <field x="-2"/>
  </colFields>
  <colItems count="2">
    <i>
      <x/>
    </i>
    <i i="1">
      <x v="1"/>
    </i>
  </colItems>
  <dataFields count="2">
    <dataField name="Sum of Units sold May 24" fld="3" baseField="0" baseItem="0"/>
    <dataField name="Sum of Units sold May 23"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4E6A46-A463-4A2A-8823-563B3AB1A1A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Brand">
  <location ref="H3:I10" firstHeaderRow="1" firstDataRow="1" firstDataCol="1"/>
  <pivotFields count="11">
    <pivotField showAll="0"/>
    <pivotField axis="axisRow" showAll="0">
      <items count="7">
        <item x="2"/>
        <item x="5"/>
        <item x="3"/>
        <item x="0"/>
        <item x="1"/>
        <item x="4"/>
        <item t="default"/>
      </items>
    </pivotField>
    <pivotField showAll="0">
      <items count="26">
        <item x="18"/>
        <item x="8"/>
        <item x="16"/>
        <item x="24"/>
        <item x="3"/>
        <item x="2"/>
        <item x="11"/>
        <item x="6"/>
        <item x="17"/>
        <item x="9"/>
        <item x="23"/>
        <item x="13"/>
        <item x="15"/>
        <item x="10"/>
        <item x="1"/>
        <item x="7"/>
        <item x="20"/>
        <item x="19"/>
        <item x="0"/>
        <item x="22"/>
        <item x="21"/>
        <item x="14"/>
        <item x="5"/>
        <item x="4"/>
        <item x="12"/>
        <item t="default"/>
      </items>
    </pivotField>
    <pivotField dataField="1" numFmtId="3" showAll="0"/>
    <pivotField numFmtId="3" showAll="0"/>
    <pivotField numFmtId="9" showAll="0"/>
    <pivotField numFmtId="9"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Sum of Units sold May 24" fld="3" baseField="0" baseItem="0"/>
  </dataFields>
  <chartFormats count="3">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A003BFB-E2E2-4D50-9D6E-D1AB60DC9618}" sourceName="Brand">
  <pivotTables>
    <pivotTable tabId="11" name="PivotTable12"/>
    <pivotTable tabId="11" name="PivotTable13"/>
    <pivotTable tabId="11" name="PivotTable14"/>
  </pivotTables>
  <data>
    <tabular pivotCacheId="1733512677">
      <items count="6">
        <i x="2" s="1"/>
        <i x="5"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FBBF8A2C-26A9-4CD6-99EF-89EC45A33975}" cache="Slicer_Brand" caption="Bran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4B909-EC6D-475B-A1DC-A8A5F88AA030}">
  <dimension ref="A1:M28"/>
  <sheetViews>
    <sheetView tabSelected="1" workbookViewId="0">
      <selection activeCell="L2" sqref="L2"/>
    </sheetView>
  </sheetViews>
  <sheetFormatPr defaultRowHeight="14.4" x14ac:dyDescent="0.3"/>
  <cols>
    <col min="1" max="1" width="7.5546875" bestFit="1" customWidth="1"/>
    <col min="2" max="2" width="14.33203125" bestFit="1" customWidth="1"/>
    <col min="3" max="3" width="16.5546875" bestFit="1" customWidth="1"/>
    <col min="4" max="5" width="24" bestFit="1" customWidth="1"/>
    <col min="6" max="6" width="21.5546875" bestFit="1" customWidth="1"/>
    <col min="7" max="7" width="17.77734375" bestFit="1" customWidth="1"/>
    <col min="8" max="8" width="20.44140625" bestFit="1" customWidth="1"/>
    <col min="9" max="9" width="21.33203125" bestFit="1" customWidth="1"/>
    <col min="10" max="10" width="16.5546875" bestFit="1" customWidth="1"/>
    <col min="11" max="11" width="10.5546875" bestFit="1" customWidth="1"/>
  </cols>
  <sheetData>
    <row r="1" spans="1:13" x14ac:dyDescent="0.3">
      <c r="A1" s="12" t="s">
        <v>79</v>
      </c>
      <c r="B1" s="13"/>
      <c r="C1" s="13"/>
      <c r="D1" s="13"/>
      <c r="E1" s="13"/>
      <c r="F1" s="13"/>
      <c r="G1" s="13"/>
      <c r="H1" s="13"/>
      <c r="I1" s="13"/>
      <c r="J1" s="13"/>
      <c r="K1" s="13"/>
    </row>
    <row r="2" spans="1:13" ht="15.6" x14ac:dyDescent="0.3">
      <c r="A2" s="13"/>
      <c r="B2" s="13"/>
      <c r="C2" s="13"/>
      <c r="D2" s="13"/>
      <c r="E2" s="13"/>
      <c r="F2" s="13"/>
      <c r="G2" s="13"/>
      <c r="H2" s="13"/>
      <c r="I2" s="13"/>
      <c r="J2" s="13"/>
      <c r="K2" s="13"/>
      <c r="L2" s="3"/>
      <c r="M2" s="3"/>
    </row>
    <row r="3" spans="1:13" ht="21" x14ac:dyDescent="0.4">
      <c r="A3" s="1" t="s">
        <v>0</v>
      </c>
      <c r="B3" s="1" t="s">
        <v>1</v>
      </c>
      <c r="C3" s="1" t="s">
        <v>2</v>
      </c>
      <c r="D3" s="1" t="s">
        <v>3</v>
      </c>
      <c r="E3" s="1" t="s">
        <v>4</v>
      </c>
      <c r="F3" s="1" t="s">
        <v>5</v>
      </c>
      <c r="G3" s="1" t="s">
        <v>6</v>
      </c>
      <c r="H3" s="1" t="s">
        <v>7</v>
      </c>
      <c r="I3" s="1" t="s">
        <v>52</v>
      </c>
      <c r="J3" s="1" t="s">
        <v>8</v>
      </c>
      <c r="K3" s="1" t="s">
        <v>9</v>
      </c>
      <c r="L3" s="6"/>
      <c r="M3" s="3"/>
    </row>
    <row r="4" spans="1:13" ht="15.6" x14ac:dyDescent="0.3">
      <c r="A4" s="2">
        <v>1</v>
      </c>
      <c r="B4" s="2" t="s">
        <v>10</v>
      </c>
      <c r="C4" s="2" t="s">
        <v>16</v>
      </c>
      <c r="D4" s="4">
        <v>19393</v>
      </c>
      <c r="E4" s="4">
        <v>17346</v>
      </c>
      <c r="F4" s="5">
        <f>(D4/E4)-1</f>
        <v>0.11800991583073905</v>
      </c>
      <c r="G4" s="5">
        <f>ROUND((19393/270892)*100,1)/100</f>
        <v>7.2000000000000008E-2</v>
      </c>
      <c r="H4" s="2" t="s">
        <v>41</v>
      </c>
      <c r="I4" s="2" t="s">
        <v>53</v>
      </c>
      <c r="J4" s="2">
        <v>1</v>
      </c>
      <c r="K4" s="2" t="s">
        <v>70</v>
      </c>
      <c r="L4" s="6"/>
      <c r="M4" s="3"/>
    </row>
    <row r="5" spans="1:13" ht="15.6" x14ac:dyDescent="0.3">
      <c r="A5" s="2">
        <v>2</v>
      </c>
      <c r="B5" s="2" t="s">
        <v>11</v>
      </c>
      <c r="C5" s="2" t="s">
        <v>17</v>
      </c>
      <c r="D5" s="4">
        <v>18949</v>
      </c>
      <c r="E5" s="4">
        <v>11124</v>
      </c>
      <c r="F5" s="5">
        <f t="shared" ref="F5:F28" si="0">(D5/E5)-1</f>
        <v>0.70343401654081261</v>
      </c>
      <c r="G5" s="5">
        <f>ROUND((18949/270892)*100,1)/100</f>
        <v>7.0000000000000007E-2</v>
      </c>
      <c r="H5" s="2" t="s">
        <v>42</v>
      </c>
      <c r="I5" s="2" t="s">
        <v>54</v>
      </c>
      <c r="J5" s="2">
        <v>5</v>
      </c>
      <c r="K5" s="2" t="s">
        <v>71</v>
      </c>
      <c r="L5" s="6"/>
      <c r="M5" s="3"/>
    </row>
    <row r="6" spans="1:13" ht="15.6" x14ac:dyDescent="0.3">
      <c r="A6" s="2">
        <v>3</v>
      </c>
      <c r="B6" s="2" t="s">
        <v>10</v>
      </c>
      <c r="C6" s="2" t="s">
        <v>18</v>
      </c>
      <c r="D6" s="4">
        <v>16061</v>
      </c>
      <c r="E6" s="4">
        <v>11315</v>
      </c>
      <c r="F6" s="5">
        <f t="shared" si="0"/>
        <v>0.41944321696862574</v>
      </c>
      <c r="G6" s="5">
        <f>ROUND(5.99,1)/100</f>
        <v>0.06</v>
      </c>
      <c r="H6" s="2" t="s">
        <v>43</v>
      </c>
      <c r="I6" s="2" t="s">
        <v>53</v>
      </c>
      <c r="J6" s="2">
        <v>2</v>
      </c>
      <c r="K6" s="2" t="s">
        <v>72</v>
      </c>
      <c r="L6" s="6"/>
      <c r="M6" s="3"/>
    </row>
    <row r="7" spans="1:13" ht="15.6" x14ac:dyDescent="0.3">
      <c r="A7" s="2">
        <v>4</v>
      </c>
      <c r="B7" s="2" t="s">
        <v>12</v>
      </c>
      <c r="C7" s="2" t="s">
        <v>19</v>
      </c>
      <c r="D7" s="4">
        <v>14662</v>
      </c>
      <c r="E7" s="4">
        <v>14449</v>
      </c>
      <c r="F7" s="5">
        <f t="shared" si="0"/>
        <v>1.4741504602394651E-2</v>
      </c>
      <c r="G7" s="5">
        <f>ROUND((14662/270892)*100,1)/100</f>
        <v>5.4000000000000006E-2</v>
      </c>
      <c r="H7" s="2" t="s">
        <v>44</v>
      </c>
      <c r="I7" s="2" t="s">
        <v>55</v>
      </c>
      <c r="J7" s="2">
        <v>4</v>
      </c>
      <c r="K7" s="2" t="s">
        <v>71</v>
      </c>
      <c r="L7" s="6"/>
      <c r="M7" s="3"/>
    </row>
    <row r="8" spans="1:13" ht="15.6" x14ac:dyDescent="0.3">
      <c r="A8" s="2">
        <v>5</v>
      </c>
      <c r="B8" s="2" t="s">
        <v>10</v>
      </c>
      <c r="C8" s="2" t="s">
        <v>20</v>
      </c>
      <c r="D8" s="4">
        <v>14692</v>
      </c>
      <c r="E8" s="4">
        <v>16258</v>
      </c>
      <c r="F8" s="5">
        <f t="shared" si="0"/>
        <v>-9.632181080083646E-2</v>
      </c>
      <c r="G8" s="5">
        <f>ROUND((14692/270892)*100,1)/100</f>
        <v>5.4000000000000006E-2</v>
      </c>
      <c r="H8" s="2" t="s">
        <v>42</v>
      </c>
      <c r="I8" s="2" t="s">
        <v>56</v>
      </c>
      <c r="J8" s="2">
        <v>1</v>
      </c>
      <c r="K8" s="2" t="s">
        <v>70</v>
      </c>
      <c r="L8" s="6"/>
      <c r="M8" s="3"/>
    </row>
    <row r="9" spans="1:13" ht="15.6" x14ac:dyDescent="0.3">
      <c r="A9" s="2">
        <v>6</v>
      </c>
      <c r="B9" s="2" t="s">
        <v>10</v>
      </c>
      <c r="C9" s="2" t="s">
        <v>21</v>
      </c>
      <c r="D9" s="4">
        <v>14186</v>
      </c>
      <c r="E9" s="4">
        <v>13398</v>
      </c>
      <c r="F9" s="5">
        <f t="shared" si="0"/>
        <v>5.8814748469920852E-2</v>
      </c>
      <c r="G9" s="5">
        <f>ROUND((14186/270892)*100,1)/100</f>
        <v>5.2000000000000005E-2</v>
      </c>
      <c r="H9" s="2" t="s">
        <v>42</v>
      </c>
      <c r="I9" s="2" t="s">
        <v>57</v>
      </c>
      <c r="J9" s="2">
        <v>4</v>
      </c>
      <c r="K9" s="2" t="s">
        <v>71</v>
      </c>
      <c r="L9" s="6"/>
      <c r="M9" s="3"/>
    </row>
    <row r="10" spans="1:13" ht="15.6" x14ac:dyDescent="0.3">
      <c r="A10" s="2">
        <v>7</v>
      </c>
      <c r="B10" s="2" t="s">
        <v>10</v>
      </c>
      <c r="C10" s="2" t="s">
        <v>22</v>
      </c>
      <c r="D10" s="4">
        <v>13893</v>
      </c>
      <c r="E10" s="4">
        <v>10528</v>
      </c>
      <c r="F10" s="5">
        <f t="shared" si="0"/>
        <v>0.31962386018237088</v>
      </c>
      <c r="G10" s="5">
        <f t="shared" ref="G10:G28" si="1">ROUND((D10/270892)*100,1)/100</f>
        <v>5.0999999999999997E-2</v>
      </c>
      <c r="H10" s="2" t="s">
        <v>42</v>
      </c>
      <c r="I10" s="2" t="s">
        <v>57</v>
      </c>
      <c r="J10" s="2">
        <v>3</v>
      </c>
      <c r="K10" s="2" t="s">
        <v>73</v>
      </c>
      <c r="L10" s="6"/>
      <c r="M10" s="3"/>
    </row>
    <row r="11" spans="1:13" ht="15.6" x14ac:dyDescent="0.3">
      <c r="A11" s="2">
        <v>8</v>
      </c>
      <c r="B11" s="2" t="s">
        <v>13</v>
      </c>
      <c r="C11" s="2" t="s">
        <v>23</v>
      </c>
      <c r="D11" s="4">
        <v>13717</v>
      </c>
      <c r="E11" s="4">
        <v>9318</v>
      </c>
      <c r="F11" s="5">
        <f t="shared" si="0"/>
        <v>0.47209701652715186</v>
      </c>
      <c r="G11" s="5">
        <f t="shared" si="1"/>
        <v>5.0999999999999997E-2</v>
      </c>
      <c r="H11" s="2" t="s">
        <v>45</v>
      </c>
      <c r="I11" s="2" t="s">
        <v>58</v>
      </c>
      <c r="J11" s="2">
        <v>5</v>
      </c>
      <c r="K11" s="2" t="s">
        <v>71</v>
      </c>
      <c r="L11" s="6"/>
      <c r="M11" s="3"/>
    </row>
    <row r="12" spans="1:13" ht="15.6" x14ac:dyDescent="0.3">
      <c r="A12" s="2">
        <v>9</v>
      </c>
      <c r="B12" s="2" t="s">
        <v>10</v>
      </c>
      <c r="C12" s="2" t="s">
        <v>24</v>
      </c>
      <c r="D12" s="4">
        <v>12842</v>
      </c>
      <c r="E12" s="4">
        <v>18733</v>
      </c>
      <c r="F12" s="5">
        <f t="shared" si="0"/>
        <v>-0.31447178775423046</v>
      </c>
      <c r="G12" s="5">
        <f t="shared" si="1"/>
        <v>4.7E-2</v>
      </c>
      <c r="H12" s="2" t="s">
        <v>42</v>
      </c>
      <c r="I12" s="2" t="s">
        <v>53</v>
      </c>
      <c r="J12" s="2">
        <v>0</v>
      </c>
      <c r="K12" s="2" t="s">
        <v>70</v>
      </c>
      <c r="L12" s="6"/>
      <c r="M12" s="3"/>
    </row>
    <row r="13" spans="1:13" ht="15.6" x14ac:dyDescent="0.3">
      <c r="A13" s="2">
        <v>10</v>
      </c>
      <c r="B13" s="2" t="s">
        <v>10</v>
      </c>
      <c r="C13" s="2" t="s">
        <v>25</v>
      </c>
      <c r="D13" s="4">
        <v>12681</v>
      </c>
      <c r="E13" s="4">
        <v>9863</v>
      </c>
      <c r="F13" s="5">
        <f t="shared" si="0"/>
        <v>0.28571428571428581</v>
      </c>
      <c r="G13" s="5">
        <f t="shared" si="1"/>
        <v>4.7E-2</v>
      </c>
      <c r="H13" s="2" t="s">
        <v>42</v>
      </c>
      <c r="I13" s="2" t="s">
        <v>53</v>
      </c>
      <c r="J13" s="2">
        <v>3</v>
      </c>
      <c r="K13" s="2" t="s">
        <v>71</v>
      </c>
      <c r="L13" s="6"/>
      <c r="M13" s="3"/>
    </row>
    <row r="14" spans="1:13" ht="15.6" x14ac:dyDescent="0.3">
      <c r="A14" s="2">
        <v>11</v>
      </c>
      <c r="B14" s="2" t="s">
        <v>11</v>
      </c>
      <c r="C14" s="2" t="s">
        <v>26</v>
      </c>
      <c r="D14" s="4">
        <v>11457</v>
      </c>
      <c r="E14" s="4">
        <v>14423</v>
      </c>
      <c r="F14" s="5">
        <f t="shared" si="0"/>
        <v>-0.20564376343340496</v>
      </c>
      <c r="G14" s="5">
        <f t="shared" si="1"/>
        <v>4.2000000000000003E-2</v>
      </c>
      <c r="H14" s="2" t="s">
        <v>46</v>
      </c>
      <c r="I14" s="2" t="s">
        <v>59</v>
      </c>
      <c r="J14" s="2">
        <v>5</v>
      </c>
      <c r="K14" s="2" t="s">
        <v>71</v>
      </c>
      <c r="L14" s="6"/>
      <c r="M14" s="3"/>
    </row>
    <row r="15" spans="1:13" ht="15.6" x14ac:dyDescent="0.3">
      <c r="A15" s="2">
        <v>12</v>
      </c>
      <c r="B15" s="2" t="s">
        <v>10</v>
      </c>
      <c r="C15" s="2" t="s">
        <v>27</v>
      </c>
      <c r="D15" s="4">
        <v>10960</v>
      </c>
      <c r="E15" s="4">
        <v>12818</v>
      </c>
      <c r="F15" s="5">
        <f t="shared" si="0"/>
        <v>-0.14495241067249176</v>
      </c>
      <c r="G15" s="5">
        <f t="shared" si="1"/>
        <v>0.04</v>
      </c>
      <c r="H15" s="2" t="s">
        <v>42</v>
      </c>
      <c r="I15" s="2" t="s">
        <v>53</v>
      </c>
      <c r="J15" s="2">
        <v>0</v>
      </c>
      <c r="K15" s="2" t="s">
        <v>74</v>
      </c>
      <c r="L15" s="6"/>
      <c r="M15" s="3"/>
    </row>
    <row r="16" spans="1:13" ht="15.6" x14ac:dyDescent="0.3">
      <c r="A16" s="2">
        <v>13</v>
      </c>
      <c r="B16" s="2" t="s">
        <v>13</v>
      </c>
      <c r="C16" s="2" t="s">
        <v>28</v>
      </c>
      <c r="D16" s="4">
        <v>10000</v>
      </c>
      <c r="E16" s="4">
        <v>5125</v>
      </c>
      <c r="F16" s="5">
        <f t="shared" si="0"/>
        <v>0.95121951219512191</v>
      </c>
      <c r="G16" s="5">
        <f t="shared" si="1"/>
        <v>3.7000000000000005E-2</v>
      </c>
      <c r="H16" s="2" t="s">
        <v>44</v>
      </c>
      <c r="I16" s="2" t="s">
        <v>60</v>
      </c>
      <c r="J16" s="2">
        <v>5</v>
      </c>
      <c r="K16" s="2" t="s">
        <v>71</v>
      </c>
      <c r="L16" s="6"/>
      <c r="M16" s="3"/>
    </row>
    <row r="17" spans="1:13" ht="15.6" x14ac:dyDescent="0.3">
      <c r="A17" s="2">
        <v>14</v>
      </c>
      <c r="B17" s="2" t="s">
        <v>10</v>
      </c>
      <c r="C17" s="2" t="s">
        <v>29</v>
      </c>
      <c r="D17" s="4">
        <v>9736</v>
      </c>
      <c r="E17" s="4">
        <v>8877</v>
      </c>
      <c r="F17" s="5">
        <f t="shared" si="0"/>
        <v>9.6766925763208222E-2</v>
      </c>
      <c r="G17" s="5">
        <f t="shared" si="1"/>
        <v>3.6000000000000004E-2</v>
      </c>
      <c r="H17" s="2" t="s">
        <v>42</v>
      </c>
      <c r="I17" s="2" t="s">
        <v>61</v>
      </c>
      <c r="J17" s="2">
        <v>4</v>
      </c>
      <c r="K17" s="2" t="s">
        <v>71</v>
      </c>
      <c r="L17" s="6"/>
      <c r="M17" s="3"/>
    </row>
    <row r="18" spans="1:13" ht="15.6" x14ac:dyDescent="0.3">
      <c r="A18" s="2">
        <v>15</v>
      </c>
      <c r="B18" s="2" t="s">
        <v>12</v>
      </c>
      <c r="C18" s="2" t="s">
        <v>30</v>
      </c>
      <c r="D18" s="4">
        <v>9327</v>
      </c>
      <c r="E18" s="4">
        <v>102103</v>
      </c>
      <c r="F18" s="5">
        <f t="shared" si="0"/>
        <v>-0.90865106803913698</v>
      </c>
      <c r="G18" s="5">
        <f t="shared" si="1"/>
        <v>3.4000000000000002E-2</v>
      </c>
      <c r="H18" s="2" t="s">
        <v>44</v>
      </c>
      <c r="I18" s="2" t="s">
        <v>62</v>
      </c>
      <c r="J18" s="2">
        <v>4</v>
      </c>
      <c r="K18" s="2" t="s">
        <v>71</v>
      </c>
      <c r="L18" s="6"/>
      <c r="M18" s="3"/>
    </row>
    <row r="19" spans="1:13" ht="15.6" x14ac:dyDescent="0.3">
      <c r="A19" s="2">
        <v>16</v>
      </c>
      <c r="B19" s="2" t="s">
        <v>14</v>
      </c>
      <c r="C19" s="2" t="s">
        <v>31</v>
      </c>
      <c r="D19" s="4">
        <v>8548</v>
      </c>
      <c r="E19" s="4">
        <v>7776</v>
      </c>
      <c r="F19" s="5">
        <f t="shared" si="0"/>
        <v>9.9279835390946536E-2</v>
      </c>
      <c r="G19" s="5">
        <f t="shared" si="1"/>
        <v>3.2000000000000001E-2</v>
      </c>
      <c r="H19" s="2" t="s">
        <v>47</v>
      </c>
      <c r="I19" s="2" t="s">
        <v>63</v>
      </c>
      <c r="J19" s="2">
        <v>5</v>
      </c>
      <c r="K19" s="2" t="s">
        <v>73</v>
      </c>
      <c r="L19" s="6"/>
      <c r="M19" s="3"/>
    </row>
    <row r="20" spans="1:13" ht="15.6" x14ac:dyDescent="0.3">
      <c r="A20" s="2">
        <v>17</v>
      </c>
      <c r="B20" s="2" t="s">
        <v>13</v>
      </c>
      <c r="C20" s="2" t="s">
        <v>32</v>
      </c>
      <c r="D20" s="4">
        <v>8026</v>
      </c>
      <c r="E20" s="4">
        <v>8170</v>
      </c>
      <c r="F20" s="5">
        <f t="shared" si="0"/>
        <v>-1.7625458996328058E-2</v>
      </c>
      <c r="G20" s="5">
        <f t="shared" si="1"/>
        <v>0.03</v>
      </c>
      <c r="H20" s="2" t="s">
        <v>48</v>
      </c>
      <c r="I20" s="2" t="s">
        <v>64</v>
      </c>
      <c r="J20" s="2">
        <v>1</v>
      </c>
      <c r="K20" s="2" t="s">
        <v>71</v>
      </c>
      <c r="L20" s="6"/>
      <c r="M20" s="3"/>
    </row>
    <row r="21" spans="1:13" ht="15.6" x14ac:dyDescent="0.3">
      <c r="A21" s="2">
        <v>18</v>
      </c>
      <c r="B21" s="2" t="s">
        <v>12</v>
      </c>
      <c r="C21" s="2" t="s">
        <v>33</v>
      </c>
      <c r="D21" s="4">
        <v>7697</v>
      </c>
      <c r="E21" s="4">
        <v>0</v>
      </c>
      <c r="F21" s="5">
        <v>0</v>
      </c>
      <c r="G21" s="5">
        <f t="shared" si="1"/>
        <v>2.7999999999999997E-2</v>
      </c>
      <c r="H21" s="2" t="s">
        <v>41</v>
      </c>
      <c r="I21" s="2" t="s">
        <v>65</v>
      </c>
      <c r="J21" s="2">
        <v>1</v>
      </c>
      <c r="K21" s="2" t="s">
        <v>71</v>
      </c>
      <c r="L21" s="6"/>
      <c r="M21" s="3"/>
    </row>
    <row r="22" spans="1:13" ht="15.6" x14ac:dyDescent="0.3">
      <c r="A22" s="2">
        <v>19</v>
      </c>
      <c r="B22" s="2" t="s">
        <v>10</v>
      </c>
      <c r="C22" s="2" t="s">
        <v>34</v>
      </c>
      <c r="D22" s="4">
        <v>7675</v>
      </c>
      <c r="E22" s="4">
        <v>9368</v>
      </c>
      <c r="F22" s="5">
        <f t="shared" si="0"/>
        <v>-0.18072160546541416</v>
      </c>
      <c r="G22" s="5">
        <f t="shared" si="1"/>
        <v>2.7999999999999997E-2</v>
      </c>
      <c r="H22" s="2" t="s">
        <v>41</v>
      </c>
      <c r="I22" s="2" t="s">
        <v>66</v>
      </c>
      <c r="J22" s="2">
        <v>2</v>
      </c>
      <c r="K22" s="2" t="s">
        <v>70</v>
      </c>
      <c r="L22" s="6"/>
      <c r="M22" s="3"/>
    </row>
    <row r="23" spans="1:13" ht="15.6" x14ac:dyDescent="0.3">
      <c r="A23" s="2">
        <v>20</v>
      </c>
      <c r="B23" s="2" t="s">
        <v>15</v>
      </c>
      <c r="C23" s="2" t="s">
        <v>35</v>
      </c>
      <c r="D23" s="4">
        <v>7433</v>
      </c>
      <c r="E23" s="4">
        <v>8251</v>
      </c>
      <c r="F23" s="5">
        <f t="shared" si="0"/>
        <v>-9.9139498242637236E-2</v>
      </c>
      <c r="G23" s="5">
        <f t="shared" si="1"/>
        <v>2.7000000000000003E-2</v>
      </c>
      <c r="H23" s="2" t="s">
        <v>44</v>
      </c>
      <c r="I23" s="2" t="s">
        <v>62</v>
      </c>
      <c r="J23" s="2">
        <v>3</v>
      </c>
      <c r="K23" s="2" t="s">
        <v>71</v>
      </c>
      <c r="L23" s="6"/>
      <c r="M23" s="3"/>
    </row>
    <row r="24" spans="1:13" ht="15.6" x14ac:dyDescent="0.3">
      <c r="A24" s="2">
        <v>21</v>
      </c>
      <c r="B24" s="2" t="s">
        <v>15</v>
      </c>
      <c r="C24" s="2" t="s">
        <v>36</v>
      </c>
      <c r="D24" s="4">
        <v>6736</v>
      </c>
      <c r="E24" s="4">
        <v>4065</v>
      </c>
      <c r="F24" s="5">
        <f t="shared" si="0"/>
        <v>0.65707257072570724</v>
      </c>
      <c r="G24" s="5">
        <f t="shared" si="1"/>
        <v>2.5000000000000001E-2</v>
      </c>
      <c r="H24" s="2" t="s">
        <v>49</v>
      </c>
      <c r="I24" s="2" t="s">
        <v>67</v>
      </c>
      <c r="J24" s="2">
        <v>3</v>
      </c>
      <c r="K24" s="2" t="s">
        <v>71</v>
      </c>
      <c r="L24" s="6"/>
      <c r="M24" s="3"/>
    </row>
    <row r="25" spans="1:13" ht="15.6" x14ac:dyDescent="0.3">
      <c r="A25" s="2">
        <v>22</v>
      </c>
      <c r="B25" s="2" t="s">
        <v>11</v>
      </c>
      <c r="C25" s="2" t="s">
        <v>37</v>
      </c>
      <c r="D25" s="4">
        <v>5927</v>
      </c>
      <c r="E25" s="4">
        <v>8133</v>
      </c>
      <c r="F25" s="5">
        <f t="shared" si="0"/>
        <v>-0.27124062461576293</v>
      </c>
      <c r="G25" s="5">
        <f t="shared" si="1"/>
        <v>2.2000000000000002E-2</v>
      </c>
      <c r="H25" s="2" t="s">
        <v>50</v>
      </c>
      <c r="I25" s="2" t="s">
        <v>65</v>
      </c>
      <c r="J25" s="2">
        <v>4</v>
      </c>
      <c r="K25" s="2" t="s">
        <v>70</v>
      </c>
      <c r="L25" s="3"/>
      <c r="M25" s="3"/>
    </row>
    <row r="26" spans="1:13" ht="15.6" x14ac:dyDescent="0.3">
      <c r="A26" s="7">
        <v>23</v>
      </c>
      <c r="B26" s="7" t="s">
        <v>13</v>
      </c>
      <c r="C26" s="7" t="s">
        <v>38</v>
      </c>
      <c r="D26" s="8">
        <v>5750</v>
      </c>
      <c r="E26" s="8">
        <v>4296</v>
      </c>
      <c r="F26" s="9">
        <f t="shared" si="0"/>
        <v>0.33845437616387342</v>
      </c>
      <c r="G26" s="9">
        <f t="shared" si="1"/>
        <v>2.1000000000000001E-2</v>
      </c>
      <c r="H26" s="7" t="s">
        <v>44</v>
      </c>
      <c r="I26" s="7" t="s">
        <v>68</v>
      </c>
      <c r="J26" s="7">
        <v>4</v>
      </c>
      <c r="K26" s="7" t="s">
        <v>71</v>
      </c>
      <c r="L26" s="3"/>
      <c r="M26" s="3"/>
    </row>
    <row r="27" spans="1:13" ht="15.6" x14ac:dyDescent="0.3">
      <c r="A27" s="7">
        <v>24</v>
      </c>
      <c r="B27" s="7" t="s">
        <v>12</v>
      </c>
      <c r="C27" s="7" t="s">
        <v>39</v>
      </c>
      <c r="D27" s="8">
        <v>5328</v>
      </c>
      <c r="E27" s="8">
        <v>6385</v>
      </c>
      <c r="F27" s="9">
        <f t="shared" si="0"/>
        <v>-0.16554424432263115</v>
      </c>
      <c r="G27" s="9">
        <f t="shared" si="1"/>
        <v>0.02</v>
      </c>
      <c r="H27" s="7" t="s">
        <v>42</v>
      </c>
      <c r="I27" s="7" t="s">
        <v>65</v>
      </c>
      <c r="J27" s="7">
        <v>2</v>
      </c>
      <c r="K27" s="7" t="s">
        <v>70</v>
      </c>
      <c r="L27" s="3"/>
      <c r="M27" s="3"/>
    </row>
    <row r="28" spans="1:13" ht="15.6" x14ac:dyDescent="0.3">
      <c r="A28" s="7">
        <v>25</v>
      </c>
      <c r="B28" s="7" t="s">
        <v>15</v>
      </c>
      <c r="C28" s="7" t="s">
        <v>40</v>
      </c>
      <c r="D28" s="8">
        <v>5316</v>
      </c>
      <c r="E28" s="8">
        <v>6367</v>
      </c>
      <c r="F28" s="9">
        <f t="shared" si="0"/>
        <v>-0.16506989162871055</v>
      </c>
      <c r="G28" s="9">
        <f t="shared" si="1"/>
        <v>0.02</v>
      </c>
      <c r="H28" s="7" t="s">
        <v>51</v>
      </c>
      <c r="I28" s="7" t="s">
        <v>69</v>
      </c>
      <c r="J28" s="7">
        <v>3</v>
      </c>
      <c r="K28" s="7" t="s">
        <v>71</v>
      </c>
    </row>
  </sheetData>
  <mergeCells count="1">
    <mergeCell ref="A1: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3072-A1C2-4D5B-9D03-54FB6852860F}">
  <dimension ref="A3:I10"/>
  <sheetViews>
    <sheetView topLeftCell="A2" workbookViewId="0">
      <selection activeCell="E3" sqref="E3:F10"/>
    </sheetView>
  </sheetViews>
  <sheetFormatPr defaultRowHeight="14.4" x14ac:dyDescent="0.3"/>
  <cols>
    <col min="1" max="1" width="12.88671875" bestFit="1" customWidth="1"/>
    <col min="2" max="3" width="22.6640625" bestFit="1" customWidth="1"/>
    <col min="5" max="5" width="12.88671875" bestFit="1" customWidth="1"/>
    <col min="6" max="6" width="19" bestFit="1" customWidth="1"/>
    <col min="8" max="8" width="12.88671875" bestFit="1" customWidth="1"/>
    <col min="9" max="9" width="22.6640625" bestFit="1" customWidth="1"/>
  </cols>
  <sheetData>
    <row r="3" spans="1:9" x14ac:dyDescent="0.3">
      <c r="A3" s="10" t="s">
        <v>1</v>
      </c>
      <c r="B3" t="s">
        <v>76</v>
      </c>
      <c r="C3" t="s">
        <v>77</v>
      </c>
      <c r="E3" s="10" t="s">
        <v>1</v>
      </c>
      <c r="F3" t="s">
        <v>78</v>
      </c>
      <c r="H3" s="10" t="s">
        <v>1</v>
      </c>
      <c r="I3" t="s">
        <v>76</v>
      </c>
    </row>
    <row r="4" spans="1:9" x14ac:dyDescent="0.3">
      <c r="A4" s="11" t="s">
        <v>12</v>
      </c>
      <c r="B4">
        <v>37014</v>
      </c>
      <c r="C4">
        <v>122937</v>
      </c>
      <c r="E4" s="11" t="s">
        <v>12</v>
      </c>
      <c r="F4">
        <v>0.13600000000000001</v>
      </c>
      <c r="H4" s="11" t="s">
        <v>12</v>
      </c>
      <c r="I4">
        <v>37014</v>
      </c>
    </row>
    <row r="5" spans="1:9" x14ac:dyDescent="0.3">
      <c r="A5" s="11" t="s">
        <v>15</v>
      </c>
      <c r="B5">
        <v>19485</v>
      </c>
      <c r="C5">
        <v>18683</v>
      </c>
      <c r="E5" s="11" t="s">
        <v>15</v>
      </c>
      <c r="F5">
        <v>7.2000000000000008E-2</v>
      </c>
      <c r="H5" s="11" t="s">
        <v>15</v>
      </c>
      <c r="I5">
        <v>19485</v>
      </c>
    </row>
    <row r="6" spans="1:9" x14ac:dyDescent="0.3">
      <c r="A6" s="11" t="s">
        <v>13</v>
      </c>
      <c r="B6">
        <v>37493</v>
      </c>
      <c r="C6">
        <v>26909</v>
      </c>
      <c r="E6" s="11" t="s">
        <v>13</v>
      </c>
      <c r="F6">
        <v>0.13899999999999998</v>
      </c>
      <c r="H6" s="11" t="s">
        <v>13</v>
      </c>
      <c r="I6">
        <v>37493</v>
      </c>
    </row>
    <row r="7" spans="1:9" x14ac:dyDescent="0.3">
      <c r="A7" s="11" t="s">
        <v>10</v>
      </c>
      <c r="B7">
        <v>132119</v>
      </c>
      <c r="C7">
        <v>128504</v>
      </c>
      <c r="E7" s="11" t="s">
        <v>10</v>
      </c>
      <c r="F7">
        <v>0.48699999999999999</v>
      </c>
      <c r="H7" s="11" t="s">
        <v>10</v>
      </c>
      <c r="I7">
        <v>132119</v>
      </c>
    </row>
    <row r="8" spans="1:9" x14ac:dyDescent="0.3">
      <c r="A8" s="11" t="s">
        <v>11</v>
      </c>
      <c r="B8">
        <v>36333</v>
      </c>
      <c r="C8">
        <v>33680</v>
      </c>
      <c r="E8" s="11" t="s">
        <v>11</v>
      </c>
      <c r="F8">
        <v>0.13400000000000001</v>
      </c>
      <c r="H8" s="11" t="s">
        <v>11</v>
      </c>
      <c r="I8">
        <v>36333</v>
      </c>
    </row>
    <row r="9" spans="1:9" x14ac:dyDescent="0.3">
      <c r="A9" s="11" t="s">
        <v>14</v>
      </c>
      <c r="B9">
        <v>8548</v>
      </c>
      <c r="C9">
        <v>7776</v>
      </c>
      <c r="E9" s="11" t="s">
        <v>14</v>
      </c>
      <c r="F9">
        <v>3.2000000000000001E-2</v>
      </c>
      <c r="H9" s="11" t="s">
        <v>14</v>
      </c>
      <c r="I9">
        <v>8548</v>
      </c>
    </row>
    <row r="10" spans="1:9" x14ac:dyDescent="0.3">
      <c r="A10" s="11" t="s">
        <v>75</v>
      </c>
      <c r="B10">
        <v>270992</v>
      </c>
      <c r="C10">
        <v>338489</v>
      </c>
      <c r="E10" s="11" t="s">
        <v>75</v>
      </c>
      <c r="F10">
        <v>1</v>
      </c>
      <c r="H10" s="11" t="s">
        <v>75</v>
      </c>
      <c r="I10">
        <v>270992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28A0-6A1F-4C5D-85FD-C0E0CE587BA1}">
  <dimension ref="R17"/>
  <sheetViews>
    <sheetView showGridLines="0" workbookViewId="0">
      <selection activeCell="R17" sqref="R17"/>
    </sheetView>
  </sheetViews>
  <sheetFormatPr defaultRowHeight="14.4" x14ac:dyDescent="0.3"/>
  <sheetData>
    <row r="17" spans="18:18" x14ac:dyDescent="0.3">
      <c r="R17"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Sheet10</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J</dc:creator>
  <cp:lastModifiedBy>S J</cp:lastModifiedBy>
  <dcterms:created xsi:type="dcterms:W3CDTF">2024-08-21T07:19:29Z</dcterms:created>
  <dcterms:modified xsi:type="dcterms:W3CDTF">2024-08-30T07:02:44Z</dcterms:modified>
</cp:coreProperties>
</file>