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과제\2024\물리 및 실험\"/>
    </mc:Choice>
  </mc:AlternateContent>
  <xr:revisionPtr revIDLastSave="0" documentId="8_{90601322-A718-4B5E-9DFF-9C65DE8B14A7}" xr6:coauthVersionLast="47" xr6:coauthVersionMax="47" xr10:uidLastSave="{00000000-0000-0000-0000-000000000000}"/>
  <bookViews>
    <workbookView xWindow="1650" yWindow="2070" windowWidth="36750" windowHeight="18315" xr2:uid="{B7A4E37F-E2AA-4A25-861F-0181FABB4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1" l="1"/>
  <c r="T25" i="1"/>
  <c r="T26" i="1"/>
  <c r="T27" i="1"/>
  <c r="U27" i="1" s="1"/>
  <c r="V27" i="1" s="1"/>
  <c r="T23" i="1"/>
  <c r="U26" i="1"/>
  <c r="V26" i="1" s="1"/>
  <c r="I20" i="1"/>
  <c r="I21" i="1"/>
  <c r="I22" i="1"/>
  <c r="I23" i="1"/>
  <c r="U25" i="1" s="1"/>
  <c r="V25" i="1" s="1"/>
  <c r="I19" i="1"/>
  <c r="U23" i="1" s="1"/>
  <c r="V23" i="1" s="1"/>
  <c r="S24" i="1"/>
  <c r="S25" i="1"/>
  <c r="S26" i="1"/>
  <c r="S27" i="1"/>
  <c r="S23" i="1"/>
  <c r="R24" i="1"/>
  <c r="R25" i="1"/>
  <c r="R26" i="1"/>
  <c r="R27" i="1"/>
  <c r="R23" i="1"/>
  <c r="U24" i="1"/>
  <c r="V24" i="1" s="1"/>
  <c r="V11" i="1"/>
  <c r="V12" i="1"/>
  <c r="V13" i="1"/>
  <c r="V14" i="1"/>
  <c r="V10" i="1"/>
  <c r="U11" i="1"/>
  <c r="U12" i="1"/>
  <c r="U13" i="1"/>
  <c r="U14" i="1"/>
  <c r="T11" i="1"/>
  <c r="T12" i="1"/>
  <c r="T13" i="1"/>
  <c r="T14" i="1"/>
  <c r="U10" i="1"/>
  <c r="S11" i="1"/>
  <c r="S12" i="1"/>
  <c r="S13" i="1"/>
  <c r="S14" i="1"/>
  <c r="S10" i="1"/>
  <c r="T10" i="1"/>
  <c r="R11" i="1"/>
  <c r="R12" i="1"/>
  <c r="R13" i="1"/>
  <c r="R14" i="1"/>
  <c r="R10" i="1"/>
  <c r="H20" i="1"/>
  <c r="H21" i="1"/>
  <c r="H22" i="1"/>
  <c r="H23" i="1"/>
  <c r="H19" i="1"/>
  <c r="I9" i="1"/>
  <c r="I10" i="1"/>
  <c r="I11" i="1"/>
  <c r="I12" i="1"/>
  <c r="I8" i="1"/>
  <c r="H9" i="1"/>
  <c r="H10" i="1"/>
  <c r="H11" i="1"/>
  <c r="H12" i="1"/>
  <c r="H8" i="1"/>
</calcChain>
</file>

<file path=xl/sharedStrings.xml><?xml version="1.0" encoding="utf-8"?>
<sst xmlns="http://schemas.openxmlformats.org/spreadsheetml/2006/main" count="64" uniqueCount="45">
  <si>
    <t>&lt;표 1&gt; 진자의 특성</t>
    <phoneticPr fontId="1" type="noConversion"/>
  </si>
  <si>
    <t>진자 특성</t>
    <phoneticPr fontId="1" type="noConversion"/>
  </si>
  <si>
    <t>값</t>
    <phoneticPr fontId="1" type="noConversion"/>
  </si>
  <si>
    <t>진자 막대 질량</t>
    <phoneticPr fontId="1" type="noConversion"/>
  </si>
  <si>
    <t>진자 막대 질량중심의 회전 반지름</t>
    <phoneticPr fontId="1" type="noConversion"/>
  </si>
  <si>
    <t>추 질량</t>
    <phoneticPr fontId="1" type="noConversion"/>
  </si>
  <si>
    <t>추 질량중심의 회전 반지름</t>
    <phoneticPr fontId="1" type="noConversion"/>
  </si>
  <si>
    <t>(1) 1차 실험</t>
    <phoneticPr fontId="1" type="noConversion"/>
  </si>
  <si>
    <r>
      <t>6.1*10</t>
    </r>
    <r>
      <rPr>
        <vertAlign val="superscript"/>
        <sz val="11"/>
        <color theme="1"/>
        <rFont val="맑은 고딕"/>
        <family val="3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>kg</t>
    </r>
    <phoneticPr fontId="1" type="noConversion"/>
  </si>
  <si>
    <r>
      <t>99.5*10</t>
    </r>
    <r>
      <rPr>
        <vertAlign val="superscript"/>
        <sz val="11"/>
        <color theme="1"/>
        <rFont val="맑은 고딕"/>
        <family val="3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>kg</t>
    </r>
    <phoneticPr fontId="1" type="noConversion"/>
  </si>
  <si>
    <t>0.364m</t>
    <phoneticPr fontId="1" type="noConversion"/>
  </si>
  <si>
    <t>0.56m</t>
    <phoneticPr fontId="1" type="noConversion"/>
  </si>
  <si>
    <t>&lt;표 2&gt; 추의 최저점에서 측정한 구심력과 진자의 회전속도</t>
    <phoneticPr fontId="1" type="noConversion"/>
  </si>
  <si>
    <t>점</t>
    <phoneticPr fontId="1" type="noConversion"/>
  </si>
  <si>
    <t>구심력(N)</t>
    <phoneticPr fontId="1" type="noConversion"/>
  </si>
  <si>
    <r>
      <t xml:space="preserve">각속도 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맑은 고딕"/>
        <family val="3"/>
        <charset val="129"/>
      </rPr>
      <t xml:space="preserve"> (rad/s)</t>
    </r>
    <phoneticPr fontId="1" type="noConversion"/>
  </si>
  <si>
    <t>막대 중심 속도(m/s)</t>
    <phoneticPr fontId="1" type="noConversion"/>
  </si>
  <si>
    <t>추 중심 속도(m/s)</t>
    <phoneticPr fontId="1" type="noConversion"/>
  </si>
  <si>
    <t>(2) 2차 실험</t>
    <phoneticPr fontId="1" type="noConversion"/>
  </si>
  <si>
    <t>&lt;표 3&gt; 진자의 특성</t>
    <phoneticPr fontId="1" type="noConversion"/>
  </si>
  <si>
    <t>0.556m</t>
    <phoneticPr fontId="1" type="noConversion"/>
  </si>
  <si>
    <r>
      <t>149.4*10</t>
    </r>
    <r>
      <rPr>
        <vertAlign val="superscript"/>
        <sz val="11"/>
        <color theme="1"/>
        <rFont val="맑은 고딕"/>
        <family val="3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>kg</t>
    </r>
    <phoneticPr fontId="1" type="noConversion"/>
  </si>
  <si>
    <t xml:space="preserve">진자 막대 질량 </t>
    <phoneticPr fontId="1" type="noConversion"/>
  </si>
  <si>
    <t xml:space="preserve">진자 막대 질량중심의 회전 반지름 </t>
    <phoneticPr fontId="1" type="noConversion"/>
  </si>
  <si>
    <t xml:space="preserve">추 질량 </t>
    <phoneticPr fontId="1" type="noConversion"/>
  </si>
  <si>
    <t xml:space="preserve">추 질량중심의 회전 반지름 </t>
    <phoneticPr fontId="1" type="noConversion"/>
  </si>
  <si>
    <t>1. 관찰 및 결과</t>
    <phoneticPr fontId="1" type="noConversion"/>
  </si>
  <si>
    <t>2. 분석 및 토의</t>
    <phoneticPr fontId="1" type="noConversion"/>
  </si>
  <si>
    <t>&lt;표 4&gt; 추의 최저점에서 측정한 구심력과 진자의 회전속도</t>
    <phoneticPr fontId="1" type="noConversion"/>
  </si>
  <si>
    <t>구심력 측정 값 (N)
힘 센서 사용</t>
    <phoneticPr fontId="1" type="noConversion"/>
  </si>
  <si>
    <t>오차 (%)</t>
    <phoneticPr fontId="1" type="noConversion"/>
  </si>
  <si>
    <t>막대</t>
    <phoneticPr fontId="1" type="noConversion"/>
  </si>
  <si>
    <t>추</t>
    <phoneticPr fontId="1" type="noConversion"/>
  </si>
  <si>
    <t>진자</t>
    <phoneticPr fontId="1" type="noConversion"/>
  </si>
  <si>
    <t>&lt;표 5&gt; 구심력  측정 값과 계산 값의 비교</t>
    <phoneticPr fontId="1" type="noConversion"/>
  </si>
  <si>
    <t>질량 중심의 구심력 계산 값 (N)
식 (1) 사용</t>
    <phoneticPr fontId="1" type="noConversion"/>
  </si>
  <si>
    <t>&lt;표 6&gt; 구심력  측정 값과 계산 값의 비교</t>
    <phoneticPr fontId="1" type="noConversion"/>
  </si>
  <si>
    <t xml:space="preserve">[질문 1] 구심력의 측정값은 계산 값에 비해서 어떠한가?  </t>
    <phoneticPr fontId="1" type="noConversion"/>
  </si>
  <si>
    <t>: 대부분의 시점에서 측정 값이 계산 값보다 크게 나왔다. 오차율이 꽤 큰 점도 몇차례 있다.</t>
    <phoneticPr fontId="1" type="noConversion"/>
  </si>
  <si>
    <t>[질문 2] 구심력의 측정 값과 계산 값이 다르다면 그 원인은 무엇인가?</t>
    <phoneticPr fontId="1" type="noConversion"/>
  </si>
  <si>
    <t>: 진자와 추의 질량 값 측정에 오류가 있었거나 회전 반지름값 측정이 정확하지 않았을 수 있다.
장치 사용전 영점조정에서 실수가 있었을 수도 있다.</t>
    <phoneticPr fontId="1" type="noConversion"/>
  </si>
  <si>
    <t>[생각해보기] 진자의 추가 스윙하면서 왕복 운동을 할 때 추가 받는 구심력에 영향을 주는 요소는 
무엇인가? 추의 속도와 구심력은 어떤 관계가 있는가?</t>
    <phoneticPr fontId="1" type="noConversion"/>
  </si>
  <si>
    <r>
      <t>: 구심력에 영향을 주는 요소는 장력, 중력이다. 그리고 추가로 공기저항에 영향을 받았을 것이다.
구심력에 대한 식 F</t>
    </r>
    <r>
      <rPr>
        <vertAlign val="subscript"/>
        <sz val="11"/>
        <color theme="1"/>
        <rFont val="맑은 고딕"/>
        <family val="3"/>
        <charset val="129"/>
        <scheme val="minor"/>
      </rPr>
      <t>c</t>
    </r>
    <r>
      <rPr>
        <sz val="11"/>
        <color theme="1"/>
        <rFont val="맑은 고딕"/>
        <family val="2"/>
        <charset val="129"/>
        <scheme val="minor"/>
      </rPr>
      <t xml:space="preserve"> = mv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/R 에 따라서 구심력은 속도 제곱에 비례한다. (질량과 회전반지름이 일정할 때)</t>
    </r>
    <phoneticPr fontId="1" type="noConversion"/>
  </si>
  <si>
    <t>1차 실험 그래프</t>
    <phoneticPr fontId="1" type="noConversion"/>
  </si>
  <si>
    <t>2차 실험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</si>
</sst>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 "/>
    <numFmt numFmtId="178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vertAlign val="subscript"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2</xdr:row>
      <xdr:rowOff>76200</xdr:rowOff>
    </xdr:from>
    <xdr:to>
      <xdr:col>14</xdr:col>
      <xdr:colOff>552450</xdr:colOff>
      <xdr:row>13</xdr:row>
      <xdr:rowOff>95976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E72E5B0-94DF-4A0C-8A08-BFCD4973E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8850" y="495300"/>
          <a:ext cx="3848100" cy="2372451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16</xdr:row>
      <xdr:rowOff>171450</xdr:rowOff>
    </xdr:from>
    <xdr:to>
      <xdr:col>14</xdr:col>
      <xdr:colOff>676275</xdr:colOff>
      <xdr:row>27</xdr:row>
      <xdr:rowOff>81462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99B2F7E-C1B4-458C-BCD8-FBD7E8A12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2675" y="3581400"/>
          <a:ext cx="3848100" cy="2272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F190-C6D9-4AB0-BC18-92091DBD5602}">
  <dimension ref="B2:V38"/>
  <sheetViews>
    <sheetView tabSelected="1" workbookViewId="0">
      <selection activeCell="P35" sqref="P35"/>
    </sheetView>
  </sheetViews>
  <sheetFormatPr defaultRowHeight="16.5" x14ac:dyDescent="0.3"/>
  <cols>
    <col min="2" max="2" width="32.5" bestFit="1" customWidth="1"/>
    <col min="3" max="3" width="11.125" bestFit="1" customWidth="1"/>
    <col min="5" max="5" width="4" customWidth="1"/>
    <col min="6" max="6" width="9.75" bestFit="1" customWidth="1"/>
    <col min="7" max="7" width="15.625" bestFit="1" customWidth="1"/>
    <col min="8" max="8" width="19.25" bestFit="1" customWidth="1"/>
    <col min="9" max="9" width="17.25" bestFit="1" customWidth="1"/>
    <col min="17" max="17" width="4.875" customWidth="1"/>
    <col min="18" max="18" width="17.25" customWidth="1"/>
  </cols>
  <sheetData>
    <row r="2" spans="2:22" x14ac:dyDescent="0.3">
      <c r="B2" t="s">
        <v>26</v>
      </c>
      <c r="Q2" t="s">
        <v>27</v>
      </c>
    </row>
    <row r="4" spans="2:22" x14ac:dyDescent="0.3">
      <c r="B4" t="s">
        <v>7</v>
      </c>
      <c r="Q4" t="s">
        <v>7</v>
      </c>
    </row>
    <row r="6" spans="2:22" ht="17.25" thickBot="1" x14ac:dyDescent="0.35">
      <c r="B6" s="1" t="s">
        <v>0</v>
      </c>
      <c r="C6" s="1"/>
      <c r="E6" t="s">
        <v>12</v>
      </c>
      <c r="Q6" t="s">
        <v>34</v>
      </c>
    </row>
    <row r="7" spans="2:22" ht="17.25" thickBot="1" x14ac:dyDescent="0.35">
      <c r="B7" s="8" t="s">
        <v>1</v>
      </c>
      <c r="C7" s="9" t="s">
        <v>2</v>
      </c>
      <c r="E7" s="8" t="s">
        <v>13</v>
      </c>
      <c r="F7" s="16" t="s">
        <v>14</v>
      </c>
      <c r="G7" s="16" t="s">
        <v>15</v>
      </c>
      <c r="H7" s="16" t="s">
        <v>16</v>
      </c>
      <c r="I7" s="9" t="s">
        <v>17</v>
      </c>
      <c r="Q7" s="21" t="s">
        <v>13</v>
      </c>
      <c r="R7" s="22" t="s">
        <v>29</v>
      </c>
      <c r="S7" s="22" t="s">
        <v>35</v>
      </c>
      <c r="T7" s="23"/>
      <c r="U7" s="23"/>
      <c r="V7" s="24" t="s">
        <v>30</v>
      </c>
    </row>
    <row r="8" spans="2:22" x14ac:dyDescent="0.3">
      <c r="B8" s="6" t="s">
        <v>3</v>
      </c>
      <c r="C8" s="7" t="s">
        <v>8</v>
      </c>
      <c r="E8" s="6">
        <v>1</v>
      </c>
      <c r="F8" s="14">
        <v>0.34</v>
      </c>
      <c r="G8" s="14">
        <v>-2.29</v>
      </c>
      <c r="H8" s="14">
        <f>0.364*G8</f>
        <v>-0.83355999999999997</v>
      </c>
      <c r="I8" s="15">
        <f>0.56*G8</f>
        <v>-1.2824000000000002</v>
      </c>
      <c r="Q8" s="25"/>
      <c r="R8" s="20"/>
      <c r="S8" s="19"/>
      <c r="T8" s="19"/>
      <c r="U8" s="19"/>
      <c r="V8" s="26"/>
    </row>
    <row r="9" spans="2:22" ht="17.25" thickBot="1" x14ac:dyDescent="0.35">
      <c r="B9" s="2" t="s">
        <v>4</v>
      </c>
      <c r="C9" s="3" t="s">
        <v>10</v>
      </c>
      <c r="E9" s="2">
        <v>2</v>
      </c>
      <c r="F9" s="10">
        <v>0.32</v>
      </c>
      <c r="G9" s="10">
        <v>-2.29</v>
      </c>
      <c r="H9" s="10">
        <f t="shared" ref="H9:H12" si="0">0.364*G9</f>
        <v>-0.83355999999999997</v>
      </c>
      <c r="I9" s="11">
        <f t="shared" ref="I9:I12" si="1">0.56*G9</f>
        <v>-1.2824000000000002</v>
      </c>
      <c r="Q9" s="30"/>
      <c r="R9" s="31"/>
      <c r="S9" s="32" t="s">
        <v>31</v>
      </c>
      <c r="T9" s="32" t="s">
        <v>32</v>
      </c>
      <c r="U9" s="32" t="s">
        <v>33</v>
      </c>
      <c r="V9" s="33"/>
    </row>
    <row r="10" spans="2:22" x14ac:dyDescent="0.3">
      <c r="B10" s="2" t="s">
        <v>5</v>
      </c>
      <c r="C10" s="3" t="s">
        <v>9</v>
      </c>
      <c r="E10" s="2">
        <v>3</v>
      </c>
      <c r="F10" s="10">
        <v>0.3</v>
      </c>
      <c r="G10" s="10">
        <v>-2.29</v>
      </c>
      <c r="H10" s="10">
        <f t="shared" si="0"/>
        <v>-0.83355999999999997</v>
      </c>
      <c r="I10" s="11">
        <f t="shared" si="1"/>
        <v>-1.2824000000000002</v>
      </c>
      <c r="Q10" s="6">
        <v>1</v>
      </c>
      <c r="R10" s="14">
        <f>F8</f>
        <v>0.34</v>
      </c>
      <c r="S10" s="14">
        <f>6.1/1000*H8^2/0.364</f>
        <v>1.1643999639999998E-2</v>
      </c>
      <c r="T10" s="14">
        <f>99.5/1000*I8^2/0.56</f>
        <v>0.29220125200000008</v>
      </c>
      <c r="U10" s="14">
        <f>S10+T10</f>
        <v>0.30384525164000009</v>
      </c>
      <c r="V10" s="29">
        <f>ABS((R10-U10)/R10)</f>
        <v>0.10633749517647038</v>
      </c>
    </row>
    <row r="11" spans="2:22" ht="17.25" thickBot="1" x14ac:dyDescent="0.35">
      <c r="B11" s="4" t="s">
        <v>6</v>
      </c>
      <c r="C11" s="5" t="s">
        <v>11</v>
      </c>
      <c r="E11" s="2">
        <v>4</v>
      </c>
      <c r="F11" s="10">
        <v>0.31</v>
      </c>
      <c r="G11" s="10">
        <v>-2.29</v>
      </c>
      <c r="H11" s="10">
        <f t="shared" si="0"/>
        <v>-0.83355999999999997</v>
      </c>
      <c r="I11" s="11">
        <f t="shared" si="1"/>
        <v>-1.2824000000000002</v>
      </c>
      <c r="Q11" s="2">
        <v>2</v>
      </c>
      <c r="R11" s="10">
        <f t="shared" ref="R11:R14" si="2">F9</f>
        <v>0.32</v>
      </c>
      <c r="S11" s="10">
        <f t="shared" ref="S11:S14" si="3">6.1/1000*H9^2/0.364</f>
        <v>1.1643999639999998E-2</v>
      </c>
      <c r="T11" s="10">
        <f t="shared" ref="T11:T14" si="4">99.5/1000*I9^2/0.56</f>
        <v>0.29220125200000008</v>
      </c>
      <c r="U11" s="10">
        <f t="shared" ref="U11:U14" si="5">S11+T11</f>
        <v>0.30384525164000009</v>
      </c>
      <c r="V11" s="27">
        <f t="shared" ref="V11:V14" si="6">ABS((R11-U11)/R11)</f>
        <v>5.0483588624999735E-2</v>
      </c>
    </row>
    <row r="12" spans="2:22" ht="17.25" thickBot="1" x14ac:dyDescent="0.35">
      <c r="E12" s="4">
        <v>5</v>
      </c>
      <c r="F12" s="12">
        <v>0.28999999999999998</v>
      </c>
      <c r="G12" s="12">
        <v>-2.1800000000000002</v>
      </c>
      <c r="H12" s="12">
        <f t="shared" si="0"/>
        <v>-0.79352</v>
      </c>
      <c r="I12" s="13">
        <f t="shared" si="1"/>
        <v>-1.2208000000000001</v>
      </c>
      <c r="Q12" s="2">
        <v>3</v>
      </c>
      <c r="R12" s="10">
        <f t="shared" si="2"/>
        <v>0.3</v>
      </c>
      <c r="S12" s="10">
        <f t="shared" si="3"/>
        <v>1.1643999639999998E-2</v>
      </c>
      <c r="T12" s="10">
        <f t="shared" si="4"/>
        <v>0.29220125200000008</v>
      </c>
      <c r="U12" s="10">
        <f t="shared" si="5"/>
        <v>0.30384525164000009</v>
      </c>
      <c r="V12" s="27">
        <f t="shared" si="6"/>
        <v>1.2817505466667009E-2</v>
      </c>
    </row>
    <row r="13" spans="2:22" x14ac:dyDescent="0.3">
      <c r="Q13" s="2">
        <v>4</v>
      </c>
      <c r="R13" s="10">
        <f t="shared" si="2"/>
        <v>0.31</v>
      </c>
      <c r="S13" s="10">
        <f t="shared" si="3"/>
        <v>1.1643999639999998E-2</v>
      </c>
      <c r="T13" s="10">
        <f t="shared" si="4"/>
        <v>0.29220125200000008</v>
      </c>
      <c r="U13" s="10">
        <f t="shared" si="5"/>
        <v>0.30384525164000009</v>
      </c>
      <c r="V13" s="27">
        <f t="shared" si="6"/>
        <v>1.9854026967741634E-2</v>
      </c>
    </row>
    <row r="14" spans="2:22" ht="17.25" thickBot="1" x14ac:dyDescent="0.35">
      <c r="Q14" s="4">
        <v>5</v>
      </c>
      <c r="R14" s="12">
        <f t="shared" si="2"/>
        <v>0.28999999999999998</v>
      </c>
      <c r="S14" s="12">
        <f t="shared" si="3"/>
        <v>1.055222896E-2</v>
      </c>
      <c r="T14" s="12">
        <f t="shared" si="4"/>
        <v>0.26480372800000007</v>
      </c>
      <c r="U14" s="12">
        <f t="shared" si="5"/>
        <v>0.27535595696000009</v>
      </c>
      <c r="V14" s="28">
        <f t="shared" si="6"/>
        <v>5.0496700137930652E-2</v>
      </c>
    </row>
    <row r="15" spans="2:22" x14ac:dyDescent="0.3">
      <c r="B15" t="s">
        <v>18</v>
      </c>
      <c r="L15" t="s">
        <v>43</v>
      </c>
    </row>
    <row r="17" spans="2:22" ht="17.25" thickBot="1" x14ac:dyDescent="0.35">
      <c r="B17" s="1" t="s">
        <v>19</v>
      </c>
      <c r="C17" s="1"/>
      <c r="E17" t="s">
        <v>28</v>
      </c>
      <c r="Q17" t="s">
        <v>18</v>
      </c>
    </row>
    <row r="18" spans="2:22" ht="17.25" thickBot="1" x14ac:dyDescent="0.35">
      <c r="B18" s="8" t="s">
        <v>1</v>
      </c>
      <c r="C18" s="9" t="s">
        <v>2</v>
      </c>
      <c r="E18" s="8" t="s">
        <v>13</v>
      </c>
      <c r="F18" s="16" t="s">
        <v>14</v>
      </c>
      <c r="G18" s="16" t="s">
        <v>15</v>
      </c>
      <c r="H18" s="16" t="s">
        <v>16</v>
      </c>
      <c r="I18" s="9" t="s">
        <v>17</v>
      </c>
    </row>
    <row r="19" spans="2:22" ht="17.25" thickBot="1" x14ac:dyDescent="0.35">
      <c r="B19" s="6" t="s">
        <v>22</v>
      </c>
      <c r="C19" s="7" t="s">
        <v>8</v>
      </c>
      <c r="E19" s="6">
        <v>1</v>
      </c>
      <c r="F19" s="14">
        <v>0.39</v>
      </c>
      <c r="G19" s="14">
        <v>-2.0699999999999998</v>
      </c>
      <c r="H19" s="14">
        <f>0.364*G19</f>
        <v>-0.75347999999999993</v>
      </c>
      <c r="I19" s="15">
        <f>0.556*G19</f>
        <v>-1.1509199999999999</v>
      </c>
      <c r="Q19" t="s">
        <v>36</v>
      </c>
    </row>
    <row r="20" spans="2:22" x14ac:dyDescent="0.3">
      <c r="B20" s="2" t="s">
        <v>23</v>
      </c>
      <c r="C20" s="3" t="s">
        <v>10</v>
      </c>
      <c r="E20" s="2">
        <v>2</v>
      </c>
      <c r="F20" s="10">
        <v>0.38</v>
      </c>
      <c r="G20" s="10">
        <v>-2.0699999999999998</v>
      </c>
      <c r="H20" s="14">
        <f t="shared" ref="H20:H23" si="7">0.364*G20</f>
        <v>-0.75347999999999993</v>
      </c>
      <c r="I20" s="15">
        <f t="shared" ref="I20:I23" si="8">0.556*G20</f>
        <v>-1.1509199999999999</v>
      </c>
      <c r="Q20" s="21" t="s">
        <v>13</v>
      </c>
      <c r="R20" s="22" t="s">
        <v>29</v>
      </c>
      <c r="S20" s="22" t="s">
        <v>35</v>
      </c>
      <c r="T20" s="23"/>
      <c r="U20" s="23"/>
      <c r="V20" s="24" t="s">
        <v>30</v>
      </c>
    </row>
    <row r="21" spans="2:22" x14ac:dyDescent="0.3">
      <c r="B21" s="2" t="s">
        <v>24</v>
      </c>
      <c r="C21" s="3" t="s">
        <v>21</v>
      </c>
      <c r="E21" s="2">
        <v>3</v>
      </c>
      <c r="F21" s="10">
        <v>0.37</v>
      </c>
      <c r="G21" s="10">
        <v>-2.0699999999999998</v>
      </c>
      <c r="H21" s="14">
        <f t="shared" si="7"/>
        <v>-0.75347999999999993</v>
      </c>
      <c r="I21" s="15">
        <f t="shared" si="8"/>
        <v>-1.1509199999999999</v>
      </c>
      <c r="Q21" s="25"/>
      <c r="R21" s="20"/>
      <c r="S21" s="19"/>
      <c r="T21" s="19"/>
      <c r="U21" s="19"/>
      <c r="V21" s="26"/>
    </row>
    <row r="22" spans="2:22" ht="17.25" thickBot="1" x14ac:dyDescent="0.35">
      <c r="B22" s="4" t="s">
        <v>25</v>
      </c>
      <c r="C22" s="5" t="s">
        <v>20</v>
      </c>
      <c r="E22" s="2">
        <v>4</v>
      </c>
      <c r="F22" s="10">
        <v>0.35</v>
      </c>
      <c r="G22" s="10">
        <v>-2.0699999999999998</v>
      </c>
      <c r="H22" s="14">
        <f t="shared" si="7"/>
        <v>-0.75347999999999993</v>
      </c>
      <c r="I22" s="15">
        <f t="shared" si="8"/>
        <v>-1.1509199999999999</v>
      </c>
      <c r="Q22" s="30"/>
      <c r="R22" s="31"/>
      <c r="S22" s="32" t="s">
        <v>31</v>
      </c>
      <c r="T22" s="32" t="s">
        <v>32</v>
      </c>
      <c r="U22" s="32" t="s">
        <v>33</v>
      </c>
      <c r="V22" s="33"/>
    </row>
    <row r="23" spans="2:22" ht="17.25" thickBot="1" x14ac:dyDescent="0.35">
      <c r="E23" s="4">
        <v>5</v>
      </c>
      <c r="F23" s="12">
        <v>0.34</v>
      </c>
      <c r="G23" s="12">
        <v>-1.96</v>
      </c>
      <c r="H23" s="17">
        <f t="shared" si="7"/>
        <v>-0.71343999999999996</v>
      </c>
      <c r="I23" s="18">
        <f t="shared" si="8"/>
        <v>-1.0897600000000001</v>
      </c>
      <c r="Q23" s="6">
        <v>1</v>
      </c>
      <c r="R23" s="14">
        <f>F19</f>
        <v>0.39</v>
      </c>
      <c r="S23" s="14">
        <f>6.1/1000*H19^2/0.364</f>
        <v>9.5141919599999979E-3</v>
      </c>
      <c r="T23" s="14">
        <f>149.4/1000*I19^2/0.556</f>
        <v>0.35593121735999994</v>
      </c>
      <c r="U23" s="14">
        <f>S23+T23</f>
        <v>0.36544540931999991</v>
      </c>
      <c r="V23" s="29">
        <f>ABS((R23-U23)/R23)</f>
        <v>6.2960488923077179E-2</v>
      </c>
    </row>
    <row r="24" spans="2:22" x14ac:dyDescent="0.3">
      <c r="Q24" s="2">
        <v>2</v>
      </c>
      <c r="R24" s="10">
        <f t="shared" ref="R24:R27" si="9">F20</f>
        <v>0.38</v>
      </c>
      <c r="S24" s="10">
        <f t="shared" ref="S24:S27" si="10">6.1/1000*H20^2/0.364</f>
        <v>9.5141919599999979E-3</v>
      </c>
      <c r="T24" s="10">
        <f t="shared" ref="T24:T27" si="11">149.4/1000*I20^2/0.556</f>
        <v>0.35593121735999994</v>
      </c>
      <c r="U24" s="10">
        <f t="shared" ref="U24:U27" si="12">S24+T24</f>
        <v>0.36544540931999991</v>
      </c>
      <c r="V24" s="27">
        <f t="shared" ref="V24:V27" si="13">ABS((R24-U24)/R24)</f>
        <v>3.8301554421052868E-2</v>
      </c>
    </row>
    <row r="25" spans="2:22" x14ac:dyDescent="0.3">
      <c r="Q25" s="2">
        <v>3</v>
      </c>
      <c r="R25" s="10">
        <f t="shared" si="9"/>
        <v>0.37</v>
      </c>
      <c r="S25" s="10">
        <f t="shared" si="10"/>
        <v>9.5141919599999979E-3</v>
      </c>
      <c r="T25" s="10">
        <f t="shared" si="11"/>
        <v>0.35593121735999994</v>
      </c>
      <c r="U25" s="10">
        <f t="shared" si="12"/>
        <v>0.36544540931999991</v>
      </c>
      <c r="V25" s="27">
        <f t="shared" si="13"/>
        <v>1.2309704540540761E-2</v>
      </c>
    </row>
    <row r="26" spans="2:22" x14ac:dyDescent="0.3">
      <c r="Q26" s="2">
        <v>4</v>
      </c>
      <c r="R26" s="10">
        <f t="shared" si="9"/>
        <v>0.35</v>
      </c>
      <c r="S26" s="10">
        <f t="shared" si="10"/>
        <v>9.5141919599999979E-3</v>
      </c>
      <c r="T26" s="10">
        <f t="shared" si="11"/>
        <v>0.35593121735999994</v>
      </c>
      <c r="U26" s="10">
        <f t="shared" si="12"/>
        <v>0.36544540931999991</v>
      </c>
      <c r="V26" s="27">
        <f t="shared" si="13"/>
        <v>4.4129740914285537E-2</v>
      </c>
    </row>
    <row r="27" spans="2:22" ht="17.25" thickBot="1" x14ac:dyDescent="0.35">
      <c r="Q27" s="4">
        <v>5</v>
      </c>
      <c r="R27" s="12">
        <f t="shared" si="9"/>
        <v>0.34</v>
      </c>
      <c r="S27" s="12">
        <f t="shared" si="10"/>
        <v>8.5298886399999985E-3</v>
      </c>
      <c r="T27" s="12">
        <f t="shared" si="11"/>
        <v>0.31910788224000003</v>
      </c>
      <c r="U27" s="12">
        <f t="shared" si="12"/>
        <v>0.32763777088000001</v>
      </c>
      <c r="V27" s="28">
        <f t="shared" si="13"/>
        <v>3.6359497411764738E-2</v>
      </c>
    </row>
    <row r="29" spans="2:22" x14ac:dyDescent="0.3">
      <c r="L29" t="s">
        <v>44</v>
      </c>
    </row>
    <row r="30" spans="2:22" x14ac:dyDescent="0.3">
      <c r="B30" t="s">
        <v>37</v>
      </c>
    </row>
    <row r="31" spans="2:22" x14ac:dyDescent="0.3">
      <c r="B31" t="s">
        <v>38</v>
      </c>
    </row>
    <row r="33" spans="2:8" x14ac:dyDescent="0.3">
      <c r="B33" t="s">
        <v>39</v>
      </c>
    </row>
    <row r="34" spans="2:8" ht="33.75" customHeight="1" x14ac:dyDescent="0.3">
      <c r="B34" s="34" t="s">
        <v>40</v>
      </c>
      <c r="C34" s="34"/>
      <c r="D34" s="34"/>
      <c r="E34" s="34"/>
      <c r="F34" s="34"/>
      <c r="G34" s="34"/>
    </row>
    <row r="37" spans="2:8" ht="35.25" customHeight="1" x14ac:dyDescent="0.3">
      <c r="B37" s="35" t="s">
        <v>41</v>
      </c>
      <c r="C37" s="35"/>
      <c r="D37" s="35"/>
      <c r="E37" s="35"/>
      <c r="F37" s="35"/>
      <c r="G37" s="35"/>
    </row>
    <row r="38" spans="2:8" ht="33.75" customHeight="1" x14ac:dyDescent="0.3">
      <c r="B38" s="35" t="s">
        <v>42</v>
      </c>
      <c r="C38" s="35"/>
      <c r="D38" s="35"/>
      <c r="E38" s="35"/>
      <c r="F38" s="35"/>
      <c r="G38" s="35"/>
      <c r="H38" s="35"/>
    </row>
  </sheetData>
  <mergeCells count="11">
    <mergeCell ref="B34:G34"/>
    <mergeCell ref="B37:G37"/>
    <mergeCell ref="B38:H38"/>
    <mergeCell ref="R7:R9"/>
    <mergeCell ref="Q7:Q9"/>
    <mergeCell ref="S7:U8"/>
    <mergeCell ref="V7:V9"/>
    <mergeCell ref="Q20:Q22"/>
    <mergeCell ref="R20:R22"/>
    <mergeCell ref="S20:U21"/>
    <mergeCell ref="V20:V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수현 김</dc:creator>
  <cp:lastModifiedBy>수현 김</cp:lastModifiedBy>
  <dcterms:created xsi:type="dcterms:W3CDTF">2024-05-15T14:16:58Z</dcterms:created>
  <dcterms:modified xsi:type="dcterms:W3CDTF">2024-05-15T19:29:19Z</dcterms:modified>
</cp:coreProperties>
</file>